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8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linus/Library/CloudStorage/GoogleDrive-linusausberlin@gmail.com/.shortcut-targets-by-id/1Gg2BTacUOSMfil-dmbb8IrW5da2VQiCB/Gripsy /Ordersheet brands German market/"/>
    </mc:Choice>
  </mc:AlternateContent>
  <xr:revisionPtr revIDLastSave="0" documentId="13_ncr:1_{313C96BF-2934-B04D-8A3B-D9989F431F10}" xr6:coauthVersionLast="47" xr6:coauthVersionMax="47" xr10:uidLastSave="{00000000-0000-0000-0000-000000000000}"/>
  <workbookProtection workbookAlgorithmName="SHA-512" workbookHashValue="L14XqR5p4apMt/iykP+UdvIU3S+dt9QJ13bVmm8X1Fy+UObhY+AVecPSE/doPM4HnbuhzKTiJlDW6v83XgIV6g==" workbookSaltValue="5vvh58wYZIaB9xACdsjCZQ==" workbookSpinCount="100000" lockStructure="1"/>
  <bookViews>
    <workbookView xWindow="6120" yWindow="-28300" windowWidth="36060" windowHeight="24180" tabRatio="875" xr2:uid="{00000000-000D-0000-FFFF-FFFF00000000}"/>
  </bookViews>
  <sheets>
    <sheet name="Order SUM Made in EU" sheetId="12" r:id="rId1"/>
    <sheet name="360 GHOST line" sheetId="32" r:id="rId2"/>
    <sheet name="PRODUCTION LIST GHOST LINE GRP" sheetId="33" state="hidden" r:id="rId3"/>
    <sheet name="PRODUCTION LIST ghost PLYWOOD" sheetId="41" state="hidden" r:id="rId4"/>
    <sheet name="360 GRP " sheetId="5" r:id="rId5"/>
    <sheet name="PRODUCTION LIST GRP VOLUMES" sheetId="7" state="hidden" r:id="rId6"/>
    <sheet name="360 PU " sheetId="1" r:id="rId7"/>
    <sheet name="PROD.LIST PU HOLDS" sheetId="2" state="hidden" r:id="rId8"/>
    <sheet name="360 PE" sheetId="37" r:id="rId9"/>
    <sheet name="PRODUCTION LIST PE" sheetId="38" state="hidden" r:id="rId10"/>
    <sheet name="360 accessories" sheetId="8" r:id="rId11"/>
    <sheet name="PACK.LIST ACCESSORIES" sheetId="23" state="hidden" r:id="rId12"/>
  </sheets>
  <definedNames>
    <definedName name="_xlnm._FilterDatabase" localSheetId="10" hidden="1">'360 accessories'!$C$5:$M$29</definedName>
    <definedName name="_xlnm._FilterDatabase" localSheetId="1" hidden="1">'360 GHOST line'!$AC$9:$AD$76</definedName>
    <definedName name="_xlnm._FilterDatabase" localSheetId="4" hidden="1">'360 GRP '!$AG$9:$AI$226</definedName>
    <definedName name="_xlnm._FilterDatabase" localSheetId="8" hidden="1">'360 PE'!$AE$10:$AF$46</definedName>
    <definedName name="_xlnm._FilterDatabase" localSheetId="6" hidden="1">'360 PU '!$W$10:$X$162</definedName>
    <definedName name="_xlnm._FilterDatabase" localSheetId="11" hidden="1">'PACK.LIST ACCESSORIES'!$H$1:$H$32</definedName>
    <definedName name="_xlnm._FilterDatabase" localSheetId="7" hidden="1">'PROD.LIST PU HOLDS'!$M$3:$O$163</definedName>
    <definedName name="_xlnm._FilterDatabase" localSheetId="2" hidden="1">'PRODUCTION LIST GHOST LINE GRP'!$Q$5:$S$48</definedName>
    <definedName name="_xlnm._FilterDatabase" localSheetId="3" hidden="1">'PRODUCTION LIST ghost PLYWOOD'!$Q$6:$S$22</definedName>
    <definedName name="_xlnm._FilterDatabase" localSheetId="5" hidden="1">'PRODUCTION LIST GRP VOLUMES'!$U$5:$W$229</definedName>
    <definedName name="_xlnm._FilterDatabase" localSheetId="9" hidden="1">'PRODUCTION LIST PE'!$V$3:$X$36</definedName>
    <definedName name="_xlnm.Print_Titles" localSheetId="7">'PROD.LIST PU HOLDS'!$3:$3</definedName>
    <definedName name="_xlnm.Print_Titles" localSheetId="2">'PRODUCTION LIST GHOST LINE GRP'!$5:$6</definedName>
    <definedName name="_xlnm.Print_Titles" localSheetId="3">'PRODUCTION LIST ghost PLYWOOD'!$6:$7</definedName>
    <definedName name="_xlnm.Print_Titles" localSheetId="5">'PRODUCTION LIST GRP VOLUMES'!$5:$5</definedName>
    <definedName name="_xlnm.Print_Titles" localSheetId="9">'PRODUCTION LIST PE'!$3:$3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" i="23" l="1"/>
  <c r="A1" i="23"/>
  <c r="O2" i="38"/>
  <c r="A2" i="38"/>
  <c r="K2" i="2"/>
  <c r="A2" i="2"/>
  <c r="N3" i="7"/>
  <c r="N225" i="7" s="1"/>
  <c r="A3" i="7"/>
  <c r="A225" i="7" s="1"/>
  <c r="S207" i="7"/>
  <c r="T207" i="7"/>
  <c r="V161" i="1"/>
  <c r="V14" i="1"/>
  <c r="V16" i="1"/>
  <c r="V17" i="1"/>
  <c r="V19" i="1"/>
  <c r="V20" i="1"/>
  <c r="V21" i="1"/>
  <c r="V22" i="1"/>
  <c r="V23" i="1"/>
  <c r="V25" i="1"/>
  <c r="V26" i="1"/>
  <c r="V27" i="1"/>
  <c r="V28" i="1"/>
  <c r="V29" i="1"/>
  <c r="V30" i="1"/>
  <c r="V31" i="1"/>
  <c r="V32" i="1"/>
  <c r="V33" i="1"/>
  <c r="V34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7" i="1"/>
  <c r="V58" i="1"/>
  <c r="V59" i="1"/>
  <c r="V60" i="1"/>
  <c r="V61" i="1"/>
  <c r="V62" i="1"/>
  <c r="V63" i="1"/>
  <c r="V64" i="1"/>
  <c r="V65" i="1"/>
  <c r="V66" i="1"/>
  <c r="V68" i="1"/>
  <c r="V69" i="1"/>
  <c r="V71" i="1"/>
  <c r="V72" i="1"/>
  <c r="V73" i="1"/>
  <c r="V74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2" i="1"/>
  <c r="V93" i="1"/>
  <c r="V94" i="1"/>
  <c r="V95" i="1"/>
  <c r="V96" i="1"/>
  <c r="V97" i="1"/>
  <c r="V98" i="1"/>
  <c r="V99" i="1"/>
  <c r="V100" i="1"/>
  <c r="V102" i="1"/>
  <c r="V103" i="1"/>
  <c r="V104" i="1"/>
  <c r="V106" i="1"/>
  <c r="V107" i="1"/>
  <c r="V108" i="1"/>
  <c r="V109" i="1"/>
  <c r="V110" i="1"/>
  <c r="V111" i="1"/>
  <c r="V113" i="1"/>
  <c r="V114" i="1"/>
  <c r="V115" i="1"/>
  <c r="V116" i="1"/>
  <c r="V117" i="1"/>
  <c r="V118" i="1"/>
  <c r="V119" i="1"/>
  <c r="V120" i="1"/>
  <c r="V121" i="1"/>
  <c r="V122" i="1"/>
  <c r="V124" i="1"/>
  <c r="V125" i="1"/>
  <c r="V126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3" i="1"/>
  <c r="AD30" i="37"/>
  <c r="AD31" i="37"/>
  <c r="AD32" i="37"/>
  <c r="AD33" i="37"/>
  <c r="AD34" i="37"/>
  <c r="AD35" i="37"/>
  <c r="AD36" i="37"/>
  <c r="AD37" i="37"/>
  <c r="AD38" i="37"/>
  <c r="AD39" i="37"/>
  <c r="AD40" i="37"/>
  <c r="AD41" i="37"/>
  <c r="AD42" i="37"/>
  <c r="AD43" i="37"/>
  <c r="AD44" i="37"/>
  <c r="AD45" i="37"/>
  <c r="AD46" i="37"/>
  <c r="AD29" i="37"/>
  <c r="AD14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13" i="37"/>
  <c r="BH20" i="5"/>
  <c r="AF20" i="5"/>
  <c r="AF13" i="5"/>
  <c r="AF14" i="5"/>
  <c r="AF15" i="5"/>
  <c r="AF16" i="5"/>
  <c r="AF17" i="5"/>
  <c r="AF19" i="5"/>
  <c r="AF21" i="5"/>
  <c r="AF22" i="5"/>
  <c r="AF23" i="5"/>
  <c r="AF24" i="5"/>
  <c r="AF25" i="5"/>
  <c r="AF27" i="5"/>
  <c r="AF28" i="5"/>
  <c r="AF29" i="5"/>
  <c r="AF30" i="5"/>
  <c r="AF31" i="5"/>
  <c r="AF32" i="5"/>
  <c r="AF33" i="5"/>
  <c r="AF34" i="5"/>
  <c r="AF35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6" i="5"/>
  <c r="AF77" i="5"/>
  <c r="AF78" i="5"/>
  <c r="AF79" i="5"/>
  <c r="AF80" i="5"/>
  <c r="AF81" i="5"/>
  <c r="AF82" i="5"/>
  <c r="AF83" i="5"/>
  <c r="AF85" i="5"/>
  <c r="AF86" i="5"/>
  <c r="AF87" i="5"/>
  <c r="AF88" i="5"/>
  <c r="AF89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30" i="5"/>
  <c r="AF131" i="5"/>
  <c r="AF132" i="5"/>
  <c r="AF133" i="5"/>
  <c r="AF134" i="5"/>
  <c r="AF135" i="5"/>
  <c r="AF136" i="5"/>
  <c r="AF137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80" i="5"/>
  <c r="AF181" i="5"/>
  <c r="AF182" i="5"/>
  <c r="AF183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1" i="5"/>
  <c r="AF202" i="5"/>
  <c r="AF203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2" i="5"/>
  <c r="AF223" i="5"/>
  <c r="AF224" i="5"/>
  <c r="AF225" i="5"/>
  <c r="AF12" i="5"/>
  <c r="N3" i="41"/>
  <c r="A3" i="41"/>
  <c r="P3" i="33"/>
  <c r="A3" i="33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 l="1"/>
  <c r="H19" i="8" l="1"/>
  <c r="H11" i="23" s="1"/>
  <c r="C11" i="23"/>
  <c r="D11" i="23"/>
  <c r="B11" i="23"/>
  <c r="AF33" i="32" l="1"/>
  <c r="AF14" i="37" l="1"/>
  <c r="AF16" i="37"/>
  <c r="AF17" i="37"/>
  <c r="AF18" i="37"/>
  <c r="AF19" i="37"/>
  <c r="AF20" i="37"/>
  <c r="AF21" i="37"/>
  <c r="AF22" i="37"/>
  <c r="AF23" i="37"/>
  <c r="AF24" i="37"/>
  <c r="AF25" i="37"/>
  <c r="AF26" i="37"/>
  <c r="AF27" i="37"/>
  <c r="AF28" i="37"/>
  <c r="AF29" i="37"/>
  <c r="AF30" i="37"/>
  <c r="AF31" i="37"/>
  <c r="AF32" i="37"/>
  <c r="AF33" i="37"/>
  <c r="AF34" i="37"/>
  <c r="AF35" i="37"/>
  <c r="AF36" i="37"/>
  <c r="AF37" i="37"/>
  <c r="AF38" i="37"/>
  <c r="AF39" i="37"/>
  <c r="AF40" i="37"/>
  <c r="AF41" i="37"/>
  <c r="AF42" i="37"/>
  <c r="AF43" i="37"/>
  <c r="AF44" i="37"/>
  <c r="AF45" i="37"/>
  <c r="AF46" i="37"/>
  <c r="AF13" i="37"/>
  <c r="AL18" i="5"/>
  <c r="AH12" i="5"/>
  <c r="DN32" i="32"/>
  <c r="DN33" i="32"/>
  <c r="DN34" i="32"/>
  <c r="DN35" i="32"/>
  <c r="DN36" i="32"/>
  <c r="DN37" i="32"/>
  <c r="DN38" i="32"/>
  <c r="DN39" i="32"/>
  <c r="DN40" i="32"/>
  <c r="DN41" i="32"/>
  <c r="DN42" i="32"/>
  <c r="DN43" i="32"/>
  <c r="DN44" i="32"/>
  <c r="DN45" i="32"/>
  <c r="DN46" i="32"/>
  <c r="DN47" i="32"/>
  <c r="DN48" i="32"/>
  <c r="DN49" i="32"/>
  <c r="DN50" i="32"/>
  <c r="DN51" i="32"/>
  <c r="DN52" i="32"/>
  <c r="DN53" i="32"/>
  <c r="DN54" i="32"/>
  <c r="DN55" i="32"/>
  <c r="DN56" i="32"/>
  <c r="DN57" i="32"/>
  <c r="DN58" i="32"/>
  <c r="DN59" i="32"/>
  <c r="DN60" i="32"/>
  <c r="DN61" i="32"/>
  <c r="DN62" i="32"/>
  <c r="DN63" i="32"/>
  <c r="DN64" i="32"/>
  <c r="DN65" i="32"/>
  <c r="DN66" i="32"/>
  <c r="DN67" i="32"/>
  <c r="DN68" i="32"/>
  <c r="DN69" i="32"/>
  <c r="DN70" i="32"/>
  <c r="DN71" i="32"/>
  <c r="DN72" i="32"/>
  <c r="DN73" i="32"/>
  <c r="DN74" i="32"/>
  <c r="DN75" i="32"/>
  <c r="DN76" i="32"/>
  <c r="CT9" i="32"/>
  <c r="CX9" i="32"/>
  <c r="AZ27" i="32"/>
  <c r="AZ32" i="32"/>
  <c r="AZ46" i="32"/>
  <c r="H10" i="8"/>
  <c r="H5" i="23" s="1"/>
  <c r="H27" i="8"/>
  <c r="H28" i="8"/>
  <c r="H29" i="8"/>
  <c r="C5" i="23"/>
  <c r="D5" i="23"/>
  <c r="B5" i="23"/>
  <c r="C4" i="23"/>
  <c r="D4" i="23"/>
  <c r="B4" i="23"/>
  <c r="C10" i="8"/>
  <c r="H20" i="8"/>
  <c r="AH13" i="5"/>
  <c r="AH14" i="5"/>
  <c r="AH15" i="5"/>
  <c r="AH16" i="5"/>
  <c r="AH17" i="5"/>
  <c r="AH19" i="5"/>
  <c r="AH20" i="5"/>
  <c r="AH21" i="5"/>
  <c r="AH22" i="5"/>
  <c r="AH23" i="5"/>
  <c r="AH24" i="5"/>
  <c r="AH25" i="5"/>
  <c r="AH27" i="5"/>
  <c r="AH28" i="5"/>
  <c r="AH29" i="5"/>
  <c r="AH30" i="5"/>
  <c r="AH31" i="5"/>
  <c r="AH32" i="5"/>
  <c r="AH33" i="5"/>
  <c r="AH34" i="5"/>
  <c r="AH35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6" i="5"/>
  <c r="AH77" i="5"/>
  <c r="AH78" i="5"/>
  <c r="AH79" i="5"/>
  <c r="AH80" i="5"/>
  <c r="AH81" i="5"/>
  <c r="AH82" i="5"/>
  <c r="AH83" i="5"/>
  <c r="AH85" i="5"/>
  <c r="AH86" i="5"/>
  <c r="AH87" i="5"/>
  <c r="AH88" i="5"/>
  <c r="AH89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30" i="5"/>
  <c r="AH131" i="5"/>
  <c r="AH132" i="5"/>
  <c r="AH133" i="5"/>
  <c r="AH134" i="5"/>
  <c r="AH135" i="5"/>
  <c r="AH136" i="5"/>
  <c r="AH137" i="5"/>
  <c r="AH139" i="5"/>
  <c r="AH140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6" i="5"/>
  <c r="AH177" i="5"/>
  <c r="AH178" i="5"/>
  <c r="AH180" i="5"/>
  <c r="AH181" i="5"/>
  <c r="AH182" i="5"/>
  <c r="AH183" i="5"/>
  <c r="AH185" i="5"/>
  <c r="AH186" i="5"/>
  <c r="AH187" i="5"/>
  <c r="AH188" i="5"/>
  <c r="AH189" i="5"/>
  <c r="AH190" i="5"/>
  <c r="AH191" i="5"/>
  <c r="AH192" i="5"/>
  <c r="AH193" i="5"/>
  <c r="AH194" i="5"/>
  <c r="AH195" i="5"/>
  <c r="AH196" i="5"/>
  <c r="AH197" i="5"/>
  <c r="AH198" i="5"/>
  <c r="AH199" i="5"/>
  <c r="AH201" i="5"/>
  <c r="AH202" i="5"/>
  <c r="AH203" i="5"/>
  <c r="AH205" i="5"/>
  <c r="AH206" i="5"/>
  <c r="AH207" i="5"/>
  <c r="AH208" i="5"/>
  <c r="AH209" i="5"/>
  <c r="AH210" i="5"/>
  <c r="AH211" i="5"/>
  <c r="AH212" i="5"/>
  <c r="AH213" i="5"/>
  <c r="AH214" i="5"/>
  <c r="AH215" i="5"/>
  <c r="AH216" i="5"/>
  <c r="AH217" i="5"/>
  <c r="AH218" i="5"/>
  <c r="AH219" i="5"/>
  <c r="AH220" i="5"/>
  <c r="AH222" i="5"/>
  <c r="AH223" i="5"/>
  <c r="AH224" i="5"/>
  <c r="AH225" i="5"/>
  <c r="J10" i="8" l="1"/>
  <c r="I10" i="8"/>
  <c r="I19" i="8"/>
  <c r="I20" i="8"/>
  <c r="H13" i="23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3" i="1"/>
  <c r="CW14" i="32"/>
  <c r="CW15" i="32"/>
  <c r="CW16" i="32"/>
  <c r="CW17" i="32"/>
  <c r="CW18" i="32"/>
  <c r="CW19" i="32"/>
  <c r="CW20" i="32"/>
  <c r="CW21" i="32"/>
  <c r="CW22" i="32"/>
  <c r="CW23" i="32"/>
  <c r="CW24" i="32"/>
  <c r="CW25" i="32"/>
  <c r="CW26" i="32"/>
  <c r="CW27" i="32"/>
  <c r="CW28" i="32"/>
  <c r="CW29" i="32"/>
  <c r="CW30" i="32"/>
  <c r="CW31" i="32"/>
  <c r="CW32" i="32"/>
  <c r="CW33" i="32"/>
  <c r="CW34" i="32"/>
  <c r="CW35" i="32"/>
  <c r="CW36" i="32"/>
  <c r="CW37" i="32"/>
  <c r="CW38" i="32"/>
  <c r="CW39" i="32"/>
  <c r="CW40" i="32"/>
  <c r="CW41" i="32"/>
  <c r="CW42" i="32"/>
  <c r="CW43" i="32"/>
  <c r="CW44" i="32"/>
  <c r="CW45" i="32"/>
  <c r="CW46" i="32"/>
  <c r="CW47" i="32"/>
  <c r="CW48" i="32"/>
  <c r="CW49" i="32"/>
  <c r="CW50" i="32"/>
  <c r="CW51" i="32"/>
  <c r="CW52" i="32"/>
  <c r="CW53" i="32"/>
  <c r="CW54" i="32"/>
  <c r="CW55" i="32"/>
  <c r="CW56" i="32"/>
  <c r="CW57" i="32"/>
  <c r="CW58" i="32"/>
  <c r="CW59" i="32"/>
  <c r="CW60" i="32"/>
  <c r="CW61" i="32"/>
  <c r="CW62" i="32"/>
  <c r="CW63" i="32"/>
  <c r="CW64" i="32"/>
  <c r="CW65" i="32"/>
  <c r="CW66" i="32"/>
  <c r="CW67" i="32"/>
  <c r="CW68" i="32"/>
  <c r="CW69" i="32"/>
  <c r="CW70" i="32"/>
  <c r="CW71" i="32"/>
  <c r="CW72" i="32"/>
  <c r="CW73" i="32"/>
  <c r="CW74" i="32"/>
  <c r="CW75" i="32"/>
  <c r="CW76" i="32"/>
  <c r="CW13" i="32"/>
  <c r="U27" i="12"/>
  <c r="Q27" i="12"/>
  <c r="R27" i="12"/>
  <c r="S27" i="12"/>
  <c r="T27" i="12"/>
  <c r="M27" i="12"/>
  <c r="N27" i="12"/>
  <c r="O27" i="12"/>
  <c r="P27" i="12"/>
  <c r="J27" i="12"/>
  <c r="K27" i="12"/>
  <c r="L27" i="12"/>
  <c r="E27" i="12"/>
  <c r="F27" i="12"/>
  <c r="G27" i="12"/>
  <c r="H27" i="12"/>
  <c r="I27" i="12"/>
  <c r="D27" i="12"/>
  <c r="C27" i="12"/>
  <c r="R6" i="38"/>
  <c r="S6" i="38"/>
  <c r="T6" i="38"/>
  <c r="U6" i="38"/>
  <c r="R7" i="38"/>
  <c r="S7" i="38"/>
  <c r="T7" i="38"/>
  <c r="U7" i="38"/>
  <c r="R8" i="38"/>
  <c r="S8" i="38"/>
  <c r="T8" i="38"/>
  <c r="U8" i="38"/>
  <c r="R9" i="38"/>
  <c r="S9" i="38"/>
  <c r="T9" i="38"/>
  <c r="U9" i="38"/>
  <c r="R10" i="38"/>
  <c r="S10" i="38"/>
  <c r="T10" i="38"/>
  <c r="U10" i="38"/>
  <c r="R11" i="38"/>
  <c r="S11" i="38"/>
  <c r="T11" i="38"/>
  <c r="U11" i="38"/>
  <c r="R12" i="38"/>
  <c r="S12" i="38"/>
  <c r="T12" i="38"/>
  <c r="U12" i="38"/>
  <c r="R13" i="38"/>
  <c r="S13" i="38"/>
  <c r="T13" i="38"/>
  <c r="U13" i="38"/>
  <c r="R14" i="38"/>
  <c r="S14" i="38"/>
  <c r="T14" i="38"/>
  <c r="U14" i="38"/>
  <c r="R15" i="38"/>
  <c r="S15" i="38"/>
  <c r="T15" i="38"/>
  <c r="U15" i="38"/>
  <c r="S5" i="38"/>
  <c r="T5" i="38"/>
  <c r="U5" i="38"/>
  <c r="R5" i="38"/>
  <c r="R17" i="38"/>
  <c r="S17" i="38"/>
  <c r="T17" i="38"/>
  <c r="U17" i="38"/>
  <c r="R18" i="38"/>
  <c r="S18" i="38"/>
  <c r="T18" i="38"/>
  <c r="U18" i="38"/>
  <c r="R19" i="38"/>
  <c r="S19" i="38"/>
  <c r="T19" i="38"/>
  <c r="U19" i="38"/>
  <c r="R20" i="38"/>
  <c r="S20" i="38"/>
  <c r="T20" i="38"/>
  <c r="U20" i="38"/>
  <c r="R21" i="38"/>
  <c r="S21" i="38"/>
  <c r="T21" i="38"/>
  <c r="U21" i="38"/>
  <c r="R22" i="38"/>
  <c r="S22" i="38"/>
  <c r="T22" i="38"/>
  <c r="U22" i="38"/>
  <c r="R23" i="38"/>
  <c r="S23" i="38"/>
  <c r="T23" i="38"/>
  <c r="U23" i="38"/>
  <c r="R24" i="38"/>
  <c r="S24" i="38"/>
  <c r="T24" i="38"/>
  <c r="U24" i="38"/>
  <c r="R25" i="38"/>
  <c r="S25" i="38"/>
  <c r="T25" i="38"/>
  <c r="U25" i="38"/>
  <c r="R26" i="38"/>
  <c r="S26" i="38"/>
  <c r="T26" i="38"/>
  <c r="U26" i="38"/>
  <c r="R27" i="38"/>
  <c r="S27" i="38"/>
  <c r="T27" i="38"/>
  <c r="U27" i="38"/>
  <c r="R28" i="38"/>
  <c r="S28" i="38"/>
  <c r="T28" i="38"/>
  <c r="U28" i="38"/>
  <c r="R29" i="38"/>
  <c r="S29" i="38"/>
  <c r="T29" i="38"/>
  <c r="U29" i="38"/>
  <c r="R30" i="38"/>
  <c r="S30" i="38"/>
  <c r="T30" i="38"/>
  <c r="U30" i="38"/>
  <c r="R31" i="38"/>
  <c r="S31" i="38"/>
  <c r="T31" i="38"/>
  <c r="U31" i="38"/>
  <c r="R32" i="38"/>
  <c r="S32" i="38"/>
  <c r="T32" i="38"/>
  <c r="U32" i="38"/>
  <c r="R33" i="38"/>
  <c r="S33" i="38"/>
  <c r="T33" i="38"/>
  <c r="U33" i="38"/>
  <c r="R34" i="38"/>
  <c r="S34" i="38"/>
  <c r="T34" i="38"/>
  <c r="U34" i="38"/>
  <c r="R35" i="38"/>
  <c r="S35" i="38"/>
  <c r="T35" i="38"/>
  <c r="U35" i="38"/>
  <c r="R36" i="38"/>
  <c r="S36" i="38"/>
  <c r="T36" i="38"/>
  <c r="U36" i="38"/>
  <c r="D3" i="38"/>
  <c r="E3" i="38"/>
  <c r="F3" i="38"/>
  <c r="G3" i="38"/>
  <c r="H3" i="38"/>
  <c r="I3" i="38"/>
  <c r="J3" i="38"/>
  <c r="K3" i="38"/>
  <c r="L3" i="38"/>
  <c r="M3" i="38"/>
  <c r="N3" i="38"/>
  <c r="O3" i="38"/>
  <c r="P3" i="38"/>
  <c r="Q3" i="38"/>
  <c r="R3" i="38"/>
  <c r="S3" i="38"/>
  <c r="T3" i="38"/>
  <c r="U3" i="38"/>
  <c r="C3" i="38"/>
  <c r="CL14" i="37"/>
  <c r="CM14" i="37"/>
  <c r="CN14" i="37"/>
  <c r="CO14" i="37"/>
  <c r="CP14" i="37"/>
  <c r="CQ14" i="37"/>
  <c r="CR14" i="37"/>
  <c r="CS14" i="37"/>
  <c r="CU14" i="37"/>
  <c r="CV14" i="37"/>
  <c r="CX14" i="37"/>
  <c r="CY14" i="37"/>
  <c r="CZ14" i="37"/>
  <c r="DA14" i="37"/>
  <c r="DB14" i="37"/>
  <c r="DC14" i="37"/>
  <c r="DD14" i="37"/>
  <c r="DE14" i="37"/>
  <c r="DF14" i="37"/>
  <c r="DG14" i="37"/>
  <c r="DH14" i="37"/>
  <c r="DI14" i="37"/>
  <c r="DJ14" i="37"/>
  <c r="DK14" i="37"/>
  <c r="DL14" i="37"/>
  <c r="DM14" i="37"/>
  <c r="CL15" i="37"/>
  <c r="CM15" i="37"/>
  <c r="CN15" i="37"/>
  <c r="CO15" i="37"/>
  <c r="CP15" i="37"/>
  <c r="CQ15" i="37"/>
  <c r="CR15" i="37"/>
  <c r="CS15" i="37"/>
  <c r="CU15" i="37"/>
  <c r="CV15" i="37"/>
  <c r="CX15" i="37"/>
  <c r="CY15" i="37"/>
  <c r="CZ15" i="37"/>
  <c r="DA15" i="37"/>
  <c r="DB15" i="37"/>
  <c r="DC15" i="37"/>
  <c r="DD15" i="37"/>
  <c r="DE15" i="37"/>
  <c r="DF15" i="37"/>
  <c r="DG15" i="37"/>
  <c r="DH15" i="37"/>
  <c r="DI15" i="37"/>
  <c r="DJ15" i="37"/>
  <c r="DK15" i="37"/>
  <c r="DL15" i="37"/>
  <c r="DM15" i="37"/>
  <c r="CL16" i="37"/>
  <c r="CM16" i="37"/>
  <c r="CN16" i="37"/>
  <c r="CO16" i="37"/>
  <c r="CP16" i="37"/>
  <c r="CQ16" i="37"/>
  <c r="CR16" i="37"/>
  <c r="CS16" i="37"/>
  <c r="CU16" i="37"/>
  <c r="CV16" i="37"/>
  <c r="CX16" i="37"/>
  <c r="CY16" i="37"/>
  <c r="CZ16" i="37"/>
  <c r="DA16" i="37"/>
  <c r="DB16" i="37"/>
  <c r="DC16" i="37"/>
  <c r="DD16" i="37"/>
  <c r="DE16" i="37"/>
  <c r="DF16" i="37"/>
  <c r="DG16" i="37"/>
  <c r="DH16" i="37"/>
  <c r="DI16" i="37"/>
  <c r="DJ16" i="37"/>
  <c r="DK16" i="37"/>
  <c r="DL16" i="37"/>
  <c r="DM16" i="37"/>
  <c r="CL17" i="37"/>
  <c r="CM17" i="37"/>
  <c r="CN17" i="37"/>
  <c r="CO17" i="37"/>
  <c r="CP17" i="37"/>
  <c r="CQ17" i="37"/>
  <c r="CR17" i="37"/>
  <c r="CS17" i="37"/>
  <c r="CU17" i="37"/>
  <c r="CV17" i="37"/>
  <c r="CX17" i="37"/>
  <c r="CY17" i="37"/>
  <c r="CZ17" i="37"/>
  <c r="DA17" i="37"/>
  <c r="DB17" i="37"/>
  <c r="DC17" i="37"/>
  <c r="DD17" i="37"/>
  <c r="DE17" i="37"/>
  <c r="DF17" i="37"/>
  <c r="DG17" i="37"/>
  <c r="DH17" i="37"/>
  <c r="DI17" i="37"/>
  <c r="DJ17" i="37"/>
  <c r="DK17" i="37"/>
  <c r="DL17" i="37"/>
  <c r="DM17" i="37"/>
  <c r="CL18" i="37"/>
  <c r="CM18" i="37"/>
  <c r="CN18" i="37"/>
  <c r="CO18" i="37"/>
  <c r="CP18" i="37"/>
  <c r="CQ18" i="37"/>
  <c r="CR18" i="37"/>
  <c r="CS18" i="37"/>
  <c r="CU18" i="37"/>
  <c r="CV18" i="37"/>
  <c r="CX18" i="37"/>
  <c r="CY18" i="37"/>
  <c r="CZ18" i="37"/>
  <c r="DA18" i="37"/>
  <c r="DB18" i="37"/>
  <c r="DC18" i="37"/>
  <c r="DD18" i="37"/>
  <c r="DE18" i="37"/>
  <c r="DF18" i="37"/>
  <c r="DG18" i="37"/>
  <c r="DH18" i="37"/>
  <c r="DI18" i="37"/>
  <c r="DJ18" i="37"/>
  <c r="DK18" i="37"/>
  <c r="DL18" i="37"/>
  <c r="DM18" i="37"/>
  <c r="CL19" i="37"/>
  <c r="CM19" i="37"/>
  <c r="CN19" i="37"/>
  <c r="CO19" i="37"/>
  <c r="CP19" i="37"/>
  <c r="CQ19" i="37"/>
  <c r="CR19" i="37"/>
  <c r="CS19" i="37"/>
  <c r="CU19" i="37"/>
  <c r="CV19" i="37"/>
  <c r="CX19" i="37"/>
  <c r="CY19" i="37"/>
  <c r="CZ19" i="37"/>
  <c r="DA19" i="37"/>
  <c r="DB19" i="37"/>
  <c r="DC19" i="37"/>
  <c r="DD19" i="37"/>
  <c r="DE19" i="37"/>
  <c r="DF19" i="37"/>
  <c r="DG19" i="37"/>
  <c r="DH19" i="37"/>
  <c r="DI19" i="37"/>
  <c r="DJ19" i="37"/>
  <c r="DK19" i="37"/>
  <c r="DL19" i="37"/>
  <c r="DM19" i="37"/>
  <c r="CL20" i="37"/>
  <c r="CM20" i="37"/>
  <c r="CN20" i="37"/>
  <c r="CO20" i="37"/>
  <c r="CP20" i="37"/>
  <c r="CQ20" i="37"/>
  <c r="CR20" i="37"/>
  <c r="CS20" i="37"/>
  <c r="CU20" i="37"/>
  <c r="CV20" i="37"/>
  <c r="CX20" i="37"/>
  <c r="CY20" i="37"/>
  <c r="CZ20" i="37"/>
  <c r="DA20" i="37"/>
  <c r="DB20" i="37"/>
  <c r="DC20" i="37"/>
  <c r="DD20" i="37"/>
  <c r="DE20" i="37"/>
  <c r="DF20" i="37"/>
  <c r="DG20" i="37"/>
  <c r="DH20" i="37"/>
  <c r="DI20" i="37"/>
  <c r="DJ20" i="37"/>
  <c r="DK20" i="37"/>
  <c r="DL20" i="37"/>
  <c r="DM20" i="37"/>
  <c r="CL21" i="37"/>
  <c r="CM21" i="37"/>
  <c r="CN21" i="37"/>
  <c r="CO21" i="37"/>
  <c r="CP21" i="37"/>
  <c r="CQ21" i="37"/>
  <c r="CR21" i="37"/>
  <c r="CS21" i="37"/>
  <c r="CU21" i="37"/>
  <c r="CV21" i="37"/>
  <c r="CX21" i="37"/>
  <c r="CY21" i="37"/>
  <c r="CZ21" i="37"/>
  <c r="DA21" i="37"/>
  <c r="DB21" i="37"/>
  <c r="DC21" i="37"/>
  <c r="DD21" i="37"/>
  <c r="DE21" i="37"/>
  <c r="DF21" i="37"/>
  <c r="DG21" i="37"/>
  <c r="DH21" i="37"/>
  <c r="DI21" i="37"/>
  <c r="DJ21" i="37"/>
  <c r="DK21" i="37"/>
  <c r="DL21" i="37"/>
  <c r="DM21" i="37"/>
  <c r="CL22" i="37"/>
  <c r="CM22" i="37"/>
  <c r="CN22" i="37"/>
  <c r="CO22" i="37"/>
  <c r="CP22" i="37"/>
  <c r="CQ22" i="37"/>
  <c r="CR22" i="37"/>
  <c r="CS22" i="37"/>
  <c r="CU22" i="37"/>
  <c r="CV22" i="37"/>
  <c r="CX22" i="37"/>
  <c r="CY22" i="37"/>
  <c r="CZ22" i="37"/>
  <c r="DA22" i="37"/>
  <c r="DB22" i="37"/>
  <c r="DC22" i="37"/>
  <c r="DD22" i="37"/>
  <c r="DE22" i="37"/>
  <c r="DF22" i="37"/>
  <c r="DG22" i="37"/>
  <c r="DH22" i="37"/>
  <c r="DI22" i="37"/>
  <c r="DJ22" i="37"/>
  <c r="DK22" i="37"/>
  <c r="DL22" i="37"/>
  <c r="DM22" i="37"/>
  <c r="CL23" i="37"/>
  <c r="CM23" i="37"/>
  <c r="CN23" i="37"/>
  <c r="CO23" i="37"/>
  <c r="CP23" i="37"/>
  <c r="CQ23" i="37"/>
  <c r="CR23" i="37"/>
  <c r="CS23" i="37"/>
  <c r="CU23" i="37"/>
  <c r="CV23" i="37"/>
  <c r="CX23" i="37"/>
  <c r="CY23" i="37"/>
  <c r="CZ23" i="37"/>
  <c r="DA23" i="37"/>
  <c r="DB23" i="37"/>
  <c r="DC23" i="37"/>
  <c r="DD23" i="37"/>
  <c r="DE23" i="37"/>
  <c r="DF23" i="37"/>
  <c r="DG23" i="37"/>
  <c r="DH23" i="37"/>
  <c r="DI23" i="37"/>
  <c r="DJ23" i="37"/>
  <c r="DK23" i="37"/>
  <c r="DL23" i="37"/>
  <c r="DM23" i="37"/>
  <c r="CL24" i="37"/>
  <c r="CM24" i="37"/>
  <c r="CN24" i="37"/>
  <c r="CO24" i="37"/>
  <c r="CP24" i="37"/>
  <c r="CQ24" i="37"/>
  <c r="CR24" i="37"/>
  <c r="CS24" i="37"/>
  <c r="CU24" i="37"/>
  <c r="CV24" i="37"/>
  <c r="CX24" i="37"/>
  <c r="CY24" i="37"/>
  <c r="CZ24" i="37"/>
  <c r="DA24" i="37"/>
  <c r="DB24" i="37"/>
  <c r="DC24" i="37"/>
  <c r="DD24" i="37"/>
  <c r="DE24" i="37"/>
  <c r="DF24" i="37"/>
  <c r="DG24" i="37"/>
  <c r="DH24" i="37"/>
  <c r="DI24" i="37"/>
  <c r="DJ24" i="37"/>
  <c r="DK24" i="37"/>
  <c r="DL24" i="37"/>
  <c r="DM24" i="37"/>
  <c r="CL25" i="37"/>
  <c r="CM25" i="37"/>
  <c r="CN25" i="37"/>
  <c r="CO25" i="37"/>
  <c r="CP25" i="37"/>
  <c r="CQ25" i="37"/>
  <c r="CR25" i="37"/>
  <c r="CS25" i="37"/>
  <c r="CU25" i="37"/>
  <c r="CV25" i="37"/>
  <c r="CX25" i="37"/>
  <c r="CY25" i="37"/>
  <c r="CZ25" i="37"/>
  <c r="DA25" i="37"/>
  <c r="DB25" i="37"/>
  <c r="DC25" i="37"/>
  <c r="DD25" i="37"/>
  <c r="DE25" i="37"/>
  <c r="DF25" i="37"/>
  <c r="DG25" i="37"/>
  <c r="DH25" i="37"/>
  <c r="DI25" i="37"/>
  <c r="DJ25" i="37"/>
  <c r="DK25" i="37"/>
  <c r="DL25" i="37"/>
  <c r="DM25" i="37"/>
  <c r="CL26" i="37"/>
  <c r="CM26" i="37"/>
  <c r="CN26" i="37"/>
  <c r="CO26" i="37"/>
  <c r="CP26" i="37"/>
  <c r="CQ26" i="37"/>
  <c r="CR26" i="37"/>
  <c r="CS26" i="37"/>
  <c r="CU26" i="37"/>
  <c r="CV26" i="37"/>
  <c r="CX26" i="37"/>
  <c r="CY26" i="37"/>
  <c r="CZ26" i="37"/>
  <c r="DA26" i="37"/>
  <c r="DB26" i="37"/>
  <c r="DC26" i="37"/>
  <c r="DD26" i="37"/>
  <c r="DE26" i="37"/>
  <c r="DF26" i="37"/>
  <c r="DG26" i="37"/>
  <c r="DH26" i="37"/>
  <c r="DI26" i="37"/>
  <c r="DJ26" i="37"/>
  <c r="DK26" i="37"/>
  <c r="DL26" i="37"/>
  <c r="DM26" i="37"/>
  <c r="CL27" i="37"/>
  <c r="CM27" i="37"/>
  <c r="CN27" i="37"/>
  <c r="CO27" i="37"/>
  <c r="CP27" i="37"/>
  <c r="CQ27" i="37"/>
  <c r="CR27" i="37"/>
  <c r="CS27" i="37"/>
  <c r="CU27" i="37"/>
  <c r="CV27" i="37"/>
  <c r="CX27" i="37"/>
  <c r="CY27" i="37"/>
  <c r="CZ27" i="37"/>
  <c r="DA27" i="37"/>
  <c r="DB27" i="37"/>
  <c r="DC27" i="37"/>
  <c r="DD27" i="37"/>
  <c r="DE27" i="37"/>
  <c r="DF27" i="37"/>
  <c r="DG27" i="37"/>
  <c r="DH27" i="37"/>
  <c r="DI27" i="37"/>
  <c r="DJ27" i="37"/>
  <c r="DK27" i="37"/>
  <c r="DL27" i="37"/>
  <c r="DM27" i="37"/>
  <c r="CL28" i="37"/>
  <c r="CM28" i="37"/>
  <c r="CN28" i="37"/>
  <c r="CO28" i="37"/>
  <c r="CP28" i="37"/>
  <c r="CQ28" i="37"/>
  <c r="CR28" i="37"/>
  <c r="CS28" i="37"/>
  <c r="CU28" i="37"/>
  <c r="CV28" i="37"/>
  <c r="CX28" i="37"/>
  <c r="CY28" i="37"/>
  <c r="CZ28" i="37"/>
  <c r="DA28" i="37"/>
  <c r="DB28" i="37"/>
  <c r="DC28" i="37"/>
  <c r="DD28" i="37"/>
  <c r="DE28" i="37"/>
  <c r="DF28" i="37"/>
  <c r="DG28" i="37"/>
  <c r="DH28" i="37"/>
  <c r="DI28" i="37"/>
  <c r="DJ28" i="37"/>
  <c r="DK28" i="37"/>
  <c r="DL28" i="37"/>
  <c r="DM28" i="37"/>
  <c r="CL29" i="37"/>
  <c r="CM29" i="37"/>
  <c r="CN29" i="37"/>
  <c r="CO29" i="37"/>
  <c r="CP29" i="37"/>
  <c r="CQ29" i="37"/>
  <c r="CR29" i="37"/>
  <c r="CS29" i="37"/>
  <c r="CU29" i="37"/>
  <c r="CV29" i="37"/>
  <c r="CX29" i="37"/>
  <c r="CY29" i="37"/>
  <c r="CZ29" i="37"/>
  <c r="DA29" i="37"/>
  <c r="DB29" i="37"/>
  <c r="DC29" i="37"/>
  <c r="DD29" i="37"/>
  <c r="DE29" i="37"/>
  <c r="DF29" i="37"/>
  <c r="DG29" i="37"/>
  <c r="DH29" i="37"/>
  <c r="DI29" i="37"/>
  <c r="DJ29" i="37"/>
  <c r="DK29" i="37"/>
  <c r="DL29" i="37"/>
  <c r="DM29" i="37"/>
  <c r="CL30" i="37"/>
  <c r="CM30" i="37"/>
  <c r="CN30" i="37"/>
  <c r="CO30" i="37"/>
  <c r="CP30" i="37"/>
  <c r="CQ30" i="37"/>
  <c r="CR30" i="37"/>
  <c r="CS30" i="37"/>
  <c r="CU30" i="37"/>
  <c r="CV30" i="37"/>
  <c r="CX30" i="37"/>
  <c r="CY30" i="37"/>
  <c r="CZ30" i="37"/>
  <c r="DA30" i="37"/>
  <c r="DB30" i="37"/>
  <c r="DC30" i="37"/>
  <c r="DD30" i="37"/>
  <c r="DE30" i="37"/>
  <c r="DF30" i="37"/>
  <c r="DG30" i="37"/>
  <c r="DH30" i="37"/>
  <c r="DI30" i="37"/>
  <c r="DJ30" i="37"/>
  <c r="DK30" i="37"/>
  <c r="DL30" i="37"/>
  <c r="DM30" i="37"/>
  <c r="CL31" i="37"/>
  <c r="CM31" i="37"/>
  <c r="CN31" i="37"/>
  <c r="CO31" i="37"/>
  <c r="CP31" i="37"/>
  <c r="CQ31" i="37"/>
  <c r="CR31" i="37"/>
  <c r="CS31" i="37"/>
  <c r="CU31" i="37"/>
  <c r="CV31" i="37"/>
  <c r="CX31" i="37"/>
  <c r="CY31" i="37"/>
  <c r="CZ31" i="37"/>
  <c r="DA31" i="37"/>
  <c r="DB31" i="37"/>
  <c r="DC31" i="37"/>
  <c r="DD31" i="37"/>
  <c r="DE31" i="37"/>
  <c r="DF31" i="37"/>
  <c r="DG31" i="37"/>
  <c r="DH31" i="37"/>
  <c r="DI31" i="37"/>
  <c r="DJ31" i="37"/>
  <c r="DK31" i="37"/>
  <c r="DL31" i="37"/>
  <c r="DM31" i="37"/>
  <c r="CL32" i="37"/>
  <c r="CM32" i="37"/>
  <c r="CN32" i="37"/>
  <c r="CO32" i="37"/>
  <c r="CP32" i="37"/>
  <c r="CQ32" i="37"/>
  <c r="CR32" i="37"/>
  <c r="CS32" i="37"/>
  <c r="CU32" i="37"/>
  <c r="CV32" i="37"/>
  <c r="CX32" i="37"/>
  <c r="CY32" i="37"/>
  <c r="CZ32" i="37"/>
  <c r="DA32" i="37"/>
  <c r="DB32" i="37"/>
  <c r="DC32" i="37"/>
  <c r="DD32" i="37"/>
  <c r="DE32" i="37"/>
  <c r="DF32" i="37"/>
  <c r="DG32" i="37"/>
  <c r="DH32" i="37"/>
  <c r="DI32" i="37"/>
  <c r="DJ32" i="37"/>
  <c r="DK32" i="37"/>
  <c r="DL32" i="37"/>
  <c r="DM32" i="37"/>
  <c r="CL33" i="37"/>
  <c r="CM33" i="37"/>
  <c r="CN33" i="37"/>
  <c r="CO33" i="37"/>
  <c r="CP33" i="37"/>
  <c r="CQ33" i="37"/>
  <c r="CR33" i="37"/>
  <c r="CS33" i="37"/>
  <c r="CU33" i="37"/>
  <c r="CV33" i="37"/>
  <c r="CX33" i="37"/>
  <c r="CY33" i="37"/>
  <c r="CZ33" i="37"/>
  <c r="DA33" i="37"/>
  <c r="DB33" i="37"/>
  <c r="DC33" i="37"/>
  <c r="DD33" i="37"/>
  <c r="DE33" i="37"/>
  <c r="DF33" i="37"/>
  <c r="DG33" i="37"/>
  <c r="DH33" i="37"/>
  <c r="DI33" i="37"/>
  <c r="DJ33" i="37"/>
  <c r="DK33" i="37"/>
  <c r="DL33" i="37"/>
  <c r="DM33" i="37"/>
  <c r="CL34" i="37"/>
  <c r="CM34" i="37"/>
  <c r="CN34" i="37"/>
  <c r="CO34" i="37"/>
  <c r="CP34" i="37"/>
  <c r="CQ34" i="37"/>
  <c r="CR34" i="37"/>
  <c r="CS34" i="37"/>
  <c r="CU34" i="37"/>
  <c r="CV34" i="37"/>
  <c r="CX34" i="37"/>
  <c r="CY34" i="37"/>
  <c r="CZ34" i="37"/>
  <c r="DA34" i="37"/>
  <c r="DB34" i="37"/>
  <c r="DC34" i="37"/>
  <c r="DD34" i="37"/>
  <c r="DE34" i="37"/>
  <c r="DF34" i="37"/>
  <c r="DG34" i="37"/>
  <c r="DH34" i="37"/>
  <c r="DI34" i="37"/>
  <c r="DJ34" i="37"/>
  <c r="DK34" i="37"/>
  <c r="DL34" i="37"/>
  <c r="DM34" i="37"/>
  <c r="CL35" i="37"/>
  <c r="CM35" i="37"/>
  <c r="CN35" i="37"/>
  <c r="CO35" i="37"/>
  <c r="CP35" i="37"/>
  <c r="CQ35" i="37"/>
  <c r="CR35" i="37"/>
  <c r="CS35" i="37"/>
  <c r="CU35" i="37"/>
  <c r="CV35" i="37"/>
  <c r="CX35" i="37"/>
  <c r="CY35" i="37"/>
  <c r="CZ35" i="37"/>
  <c r="DA35" i="37"/>
  <c r="DB35" i="37"/>
  <c r="DC35" i="37"/>
  <c r="DD35" i="37"/>
  <c r="DE35" i="37"/>
  <c r="DF35" i="37"/>
  <c r="DG35" i="37"/>
  <c r="DH35" i="37"/>
  <c r="DI35" i="37"/>
  <c r="DJ35" i="37"/>
  <c r="DK35" i="37"/>
  <c r="DL35" i="37"/>
  <c r="DM35" i="37"/>
  <c r="CL36" i="37"/>
  <c r="CM36" i="37"/>
  <c r="CN36" i="37"/>
  <c r="CO36" i="37"/>
  <c r="CP36" i="37"/>
  <c r="CQ36" i="37"/>
  <c r="CR36" i="37"/>
  <c r="CS36" i="37"/>
  <c r="CU36" i="37"/>
  <c r="CV36" i="37"/>
  <c r="CX36" i="37"/>
  <c r="CY36" i="37"/>
  <c r="CZ36" i="37"/>
  <c r="DA36" i="37"/>
  <c r="DB36" i="37"/>
  <c r="DC36" i="37"/>
  <c r="DD36" i="37"/>
  <c r="DE36" i="37"/>
  <c r="DF36" i="37"/>
  <c r="DG36" i="37"/>
  <c r="DH36" i="37"/>
  <c r="DI36" i="37"/>
  <c r="DJ36" i="37"/>
  <c r="DK36" i="37"/>
  <c r="DL36" i="37"/>
  <c r="DM36" i="37"/>
  <c r="CL37" i="37"/>
  <c r="CM37" i="37"/>
  <c r="CN37" i="37"/>
  <c r="CO37" i="37"/>
  <c r="CP37" i="37"/>
  <c r="CQ37" i="37"/>
  <c r="CR37" i="37"/>
  <c r="CS37" i="37"/>
  <c r="CU37" i="37"/>
  <c r="CV37" i="37"/>
  <c r="CX37" i="37"/>
  <c r="CY37" i="37"/>
  <c r="CZ37" i="37"/>
  <c r="DA37" i="37"/>
  <c r="DB37" i="37"/>
  <c r="DC37" i="37"/>
  <c r="DD37" i="37"/>
  <c r="DE37" i="37"/>
  <c r="DF37" i="37"/>
  <c r="DG37" i="37"/>
  <c r="DH37" i="37"/>
  <c r="DI37" i="37"/>
  <c r="DJ37" i="37"/>
  <c r="DK37" i="37"/>
  <c r="DL37" i="37"/>
  <c r="DM37" i="37"/>
  <c r="CL38" i="37"/>
  <c r="CM38" i="37"/>
  <c r="CN38" i="37"/>
  <c r="CO38" i="37"/>
  <c r="CP38" i="37"/>
  <c r="CQ38" i="37"/>
  <c r="CR38" i="37"/>
  <c r="CS38" i="37"/>
  <c r="CU38" i="37"/>
  <c r="CV38" i="37"/>
  <c r="CX38" i="37"/>
  <c r="CY38" i="37"/>
  <c r="CZ38" i="37"/>
  <c r="DA38" i="37"/>
  <c r="DB38" i="37"/>
  <c r="DC38" i="37"/>
  <c r="DD38" i="37"/>
  <c r="DE38" i="37"/>
  <c r="DF38" i="37"/>
  <c r="DG38" i="37"/>
  <c r="DH38" i="37"/>
  <c r="DI38" i="37"/>
  <c r="DJ38" i="37"/>
  <c r="DK38" i="37"/>
  <c r="DL38" i="37"/>
  <c r="DM38" i="37"/>
  <c r="CL39" i="37"/>
  <c r="CM39" i="37"/>
  <c r="CN39" i="37"/>
  <c r="CO39" i="37"/>
  <c r="CP39" i="37"/>
  <c r="CQ39" i="37"/>
  <c r="CR39" i="37"/>
  <c r="CS39" i="37"/>
  <c r="CU39" i="37"/>
  <c r="CV39" i="37"/>
  <c r="CX39" i="37"/>
  <c r="CY39" i="37"/>
  <c r="CZ39" i="37"/>
  <c r="DA39" i="37"/>
  <c r="DB39" i="37"/>
  <c r="DC39" i="37"/>
  <c r="DD39" i="37"/>
  <c r="DE39" i="37"/>
  <c r="DF39" i="37"/>
  <c r="DG39" i="37"/>
  <c r="DH39" i="37"/>
  <c r="DI39" i="37"/>
  <c r="DJ39" i="37"/>
  <c r="DK39" i="37"/>
  <c r="DL39" i="37"/>
  <c r="DM39" i="37"/>
  <c r="CL40" i="37"/>
  <c r="CM40" i="37"/>
  <c r="CN40" i="37"/>
  <c r="CO40" i="37"/>
  <c r="CP40" i="37"/>
  <c r="CQ40" i="37"/>
  <c r="CR40" i="37"/>
  <c r="CS40" i="37"/>
  <c r="CU40" i="37"/>
  <c r="CV40" i="37"/>
  <c r="CX40" i="37"/>
  <c r="CY40" i="37"/>
  <c r="CZ40" i="37"/>
  <c r="DA40" i="37"/>
  <c r="DB40" i="37"/>
  <c r="DC40" i="37"/>
  <c r="DD40" i="37"/>
  <c r="DE40" i="37"/>
  <c r="DF40" i="37"/>
  <c r="DG40" i="37"/>
  <c r="DH40" i="37"/>
  <c r="DI40" i="37"/>
  <c r="DJ40" i="37"/>
  <c r="DK40" i="37"/>
  <c r="DL40" i="37"/>
  <c r="DM40" i="37"/>
  <c r="CL41" i="37"/>
  <c r="CM41" i="37"/>
  <c r="CN41" i="37"/>
  <c r="CO41" i="37"/>
  <c r="CP41" i="37"/>
  <c r="CQ41" i="37"/>
  <c r="CR41" i="37"/>
  <c r="CS41" i="37"/>
  <c r="CU41" i="37"/>
  <c r="CV41" i="37"/>
  <c r="CX41" i="37"/>
  <c r="CY41" i="37"/>
  <c r="CZ41" i="37"/>
  <c r="DA41" i="37"/>
  <c r="DB41" i="37"/>
  <c r="DC41" i="37"/>
  <c r="DD41" i="37"/>
  <c r="DE41" i="37"/>
  <c r="DF41" i="37"/>
  <c r="DG41" i="37"/>
  <c r="DH41" i="37"/>
  <c r="DI41" i="37"/>
  <c r="DJ41" i="37"/>
  <c r="DK41" i="37"/>
  <c r="DL41" i="37"/>
  <c r="DM41" i="37"/>
  <c r="CL42" i="37"/>
  <c r="CM42" i="37"/>
  <c r="CN42" i="37"/>
  <c r="CO42" i="37"/>
  <c r="CP42" i="37"/>
  <c r="CQ42" i="37"/>
  <c r="CR42" i="37"/>
  <c r="CS42" i="37"/>
  <c r="CU42" i="37"/>
  <c r="CV42" i="37"/>
  <c r="CX42" i="37"/>
  <c r="CY42" i="37"/>
  <c r="CZ42" i="37"/>
  <c r="DA42" i="37"/>
  <c r="DB42" i="37"/>
  <c r="DC42" i="37"/>
  <c r="DD42" i="37"/>
  <c r="DE42" i="37"/>
  <c r="DF42" i="37"/>
  <c r="DG42" i="37"/>
  <c r="DH42" i="37"/>
  <c r="DI42" i="37"/>
  <c r="DJ42" i="37"/>
  <c r="DK42" i="37"/>
  <c r="DL42" i="37"/>
  <c r="DM42" i="37"/>
  <c r="CL43" i="37"/>
  <c r="CM43" i="37"/>
  <c r="CN43" i="37"/>
  <c r="CO43" i="37"/>
  <c r="CP43" i="37"/>
  <c r="CQ43" i="37"/>
  <c r="CR43" i="37"/>
  <c r="CS43" i="37"/>
  <c r="CU43" i="37"/>
  <c r="CV43" i="37"/>
  <c r="CX43" i="37"/>
  <c r="CY43" i="37"/>
  <c r="CZ43" i="37"/>
  <c r="DA43" i="37"/>
  <c r="DB43" i="37"/>
  <c r="DC43" i="37"/>
  <c r="DD43" i="37"/>
  <c r="DE43" i="37"/>
  <c r="DF43" i="37"/>
  <c r="DG43" i="37"/>
  <c r="DH43" i="37"/>
  <c r="DI43" i="37"/>
  <c r="DJ43" i="37"/>
  <c r="DK43" i="37"/>
  <c r="DL43" i="37"/>
  <c r="DM43" i="37"/>
  <c r="CL44" i="37"/>
  <c r="CM44" i="37"/>
  <c r="CN44" i="37"/>
  <c r="CO44" i="37"/>
  <c r="CP44" i="37"/>
  <c r="CQ44" i="37"/>
  <c r="CR44" i="37"/>
  <c r="CS44" i="37"/>
  <c r="CU44" i="37"/>
  <c r="CV44" i="37"/>
  <c r="CX44" i="37"/>
  <c r="CY44" i="37"/>
  <c r="CZ44" i="37"/>
  <c r="DA44" i="37"/>
  <c r="DB44" i="37"/>
  <c r="DC44" i="37"/>
  <c r="DD44" i="37"/>
  <c r="DE44" i="37"/>
  <c r="DF44" i="37"/>
  <c r="DG44" i="37"/>
  <c r="DH44" i="37"/>
  <c r="DI44" i="37"/>
  <c r="DJ44" i="37"/>
  <c r="DK44" i="37"/>
  <c r="DL44" i="37"/>
  <c r="DM44" i="37"/>
  <c r="CL45" i="37"/>
  <c r="CM45" i="37"/>
  <c r="CN45" i="37"/>
  <c r="CO45" i="37"/>
  <c r="CP45" i="37"/>
  <c r="CQ45" i="37"/>
  <c r="CR45" i="37"/>
  <c r="CS45" i="37"/>
  <c r="CU45" i="37"/>
  <c r="CV45" i="37"/>
  <c r="CX45" i="37"/>
  <c r="CY45" i="37"/>
  <c r="CZ45" i="37"/>
  <c r="DA45" i="37"/>
  <c r="DB45" i="37"/>
  <c r="DC45" i="37"/>
  <c r="DD45" i="37"/>
  <c r="DE45" i="37"/>
  <c r="DF45" i="37"/>
  <c r="DG45" i="37"/>
  <c r="DH45" i="37"/>
  <c r="DI45" i="37"/>
  <c r="DJ45" i="37"/>
  <c r="DK45" i="37"/>
  <c r="DL45" i="37"/>
  <c r="DM45" i="37"/>
  <c r="CL46" i="37"/>
  <c r="CM46" i="37"/>
  <c r="CN46" i="37"/>
  <c r="CO46" i="37"/>
  <c r="CP46" i="37"/>
  <c r="CQ46" i="37"/>
  <c r="CR46" i="37"/>
  <c r="CS46" i="37"/>
  <c r="CU46" i="37"/>
  <c r="CV46" i="37"/>
  <c r="CX46" i="37"/>
  <c r="CY46" i="37"/>
  <c r="CZ46" i="37"/>
  <c r="DA46" i="37"/>
  <c r="DB46" i="37"/>
  <c r="DC46" i="37"/>
  <c r="DD46" i="37"/>
  <c r="DE46" i="37"/>
  <c r="DF46" i="37"/>
  <c r="DG46" i="37"/>
  <c r="DH46" i="37"/>
  <c r="DI46" i="37"/>
  <c r="DJ46" i="37"/>
  <c r="DK46" i="37"/>
  <c r="DL46" i="37"/>
  <c r="DM46" i="37"/>
  <c r="DM13" i="37"/>
  <c r="DL13" i="37"/>
  <c r="DK13" i="37"/>
  <c r="DJ13" i="37"/>
  <c r="DI13" i="37"/>
  <c r="DH13" i="37"/>
  <c r="DG13" i="37"/>
  <c r="DF13" i="37"/>
  <c r="DE13" i="37"/>
  <c r="DD13" i="37"/>
  <c r="DC13" i="37"/>
  <c r="DB13" i="37"/>
  <c r="DA13" i="37"/>
  <c r="CZ13" i="37"/>
  <c r="CY13" i="37"/>
  <c r="CX13" i="37"/>
  <c r="CV13" i="37"/>
  <c r="CU13" i="37"/>
  <c r="CS13" i="37"/>
  <c r="CR13" i="37"/>
  <c r="CQ13" i="37"/>
  <c r="CP13" i="37"/>
  <c r="CO13" i="37"/>
  <c r="CN13" i="37"/>
  <c r="CM13" i="37"/>
  <c r="CL13" i="37"/>
  <c r="BW13" i="5"/>
  <c r="BY13" i="5"/>
  <c r="CA13" i="5"/>
  <c r="CC13" i="5"/>
  <c r="CE13" i="5"/>
  <c r="CG13" i="5"/>
  <c r="CI13" i="5"/>
  <c r="CK13" i="5"/>
  <c r="CM13" i="5"/>
  <c r="CO13" i="5"/>
  <c r="CQ13" i="5"/>
  <c r="BW14" i="5"/>
  <c r="BY14" i="5"/>
  <c r="CA14" i="5"/>
  <c r="CC14" i="5"/>
  <c r="CE14" i="5"/>
  <c r="CG14" i="5"/>
  <c r="CI14" i="5"/>
  <c r="CK14" i="5"/>
  <c r="CM14" i="5"/>
  <c r="CO14" i="5"/>
  <c r="CQ14" i="5"/>
  <c r="BW15" i="5"/>
  <c r="BY15" i="5"/>
  <c r="CA15" i="5"/>
  <c r="CC15" i="5"/>
  <c r="CE15" i="5"/>
  <c r="CG15" i="5"/>
  <c r="CI15" i="5"/>
  <c r="CK15" i="5"/>
  <c r="CM15" i="5"/>
  <c r="CO15" i="5"/>
  <c r="CQ15" i="5"/>
  <c r="BW16" i="5"/>
  <c r="BY16" i="5"/>
  <c r="CA16" i="5"/>
  <c r="CC16" i="5"/>
  <c r="CE16" i="5"/>
  <c r="CG16" i="5"/>
  <c r="CI16" i="5"/>
  <c r="CK16" i="5"/>
  <c r="CM16" i="5"/>
  <c r="CO16" i="5"/>
  <c r="CQ16" i="5"/>
  <c r="BW17" i="5"/>
  <c r="BY17" i="5"/>
  <c r="CA17" i="5"/>
  <c r="CC17" i="5"/>
  <c r="CE17" i="5"/>
  <c r="CG17" i="5"/>
  <c r="CI17" i="5"/>
  <c r="CK17" i="5"/>
  <c r="CM17" i="5"/>
  <c r="CO17" i="5"/>
  <c r="CQ17" i="5"/>
  <c r="BW18" i="5"/>
  <c r="BY18" i="5"/>
  <c r="CA18" i="5"/>
  <c r="CC18" i="5"/>
  <c r="CE18" i="5"/>
  <c r="CG18" i="5"/>
  <c r="CI18" i="5"/>
  <c r="CK18" i="5"/>
  <c r="CM18" i="5"/>
  <c r="CO18" i="5"/>
  <c r="CQ18" i="5"/>
  <c r="BW19" i="5"/>
  <c r="BY19" i="5"/>
  <c r="CA19" i="5"/>
  <c r="CC19" i="5"/>
  <c r="CE19" i="5"/>
  <c r="CG19" i="5"/>
  <c r="CI19" i="5"/>
  <c r="CK19" i="5"/>
  <c r="CM19" i="5"/>
  <c r="CO19" i="5"/>
  <c r="CQ19" i="5"/>
  <c r="BW20" i="5"/>
  <c r="BY20" i="5"/>
  <c r="CA20" i="5"/>
  <c r="CC20" i="5"/>
  <c r="CE20" i="5"/>
  <c r="CG20" i="5"/>
  <c r="CI20" i="5"/>
  <c r="CK20" i="5"/>
  <c r="CM20" i="5"/>
  <c r="CO20" i="5"/>
  <c r="CQ20" i="5"/>
  <c r="BW21" i="5"/>
  <c r="BY21" i="5"/>
  <c r="CA21" i="5"/>
  <c r="CC21" i="5"/>
  <c r="CE21" i="5"/>
  <c r="CG21" i="5"/>
  <c r="CI21" i="5"/>
  <c r="CK21" i="5"/>
  <c r="CM21" i="5"/>
  <c r="CO21" i="5"/>
  <c r="CQ21" i="5"/>
  <c r="BW22" i="5"/>
  <c r="BY22" i="5"/>
  <c r="CA22" i="5"/>
  <c r="CC22" i="5"/>
  <c r="CE22" i="5"/>
  <c r="CG22" i="5"/>
  <c r="CI22" i="5"/>
  <c r="CK22" i="5"/>
  <c r="CM22" i="5"/>
  <c r="CO22" i="5"/>
  <c r="CQ22" i="5"/>
  <c r="BW23" i="5"/>
  <c r="BY23" i="5"/>
  <c r="CA23" i="5"/>
  <c r="CC23" i="5"/>
  <c r="CE23" i="5"/>
  <c r="CG23" i="5"/>
  <c r="CI23" i="5"/>
  <c r="CK23" i="5"/>
  <c r="CM23" i="5"/>
  <c r="CO23" i="5"/>
  <c r="CQ23" i="5"/>
  <c r="BW24" i="5"/>
  <c r="BY24" i="5"/>
  <c r="CA24" i="5"/>
  <c r="CC24" i="5"/>
  <c r="CE24" i="5"/>
  <c r="CG24" i="5"/>
  <c r="CI24" i="5"/>
  <c r="CK24" i="5"/>
  <c r="CM24" i="5"/>
  <c r="CO24" i="5"/>
  <c r="CQ24" i="5"/>
  <c r="BW25" i="5"/>
  <c r="BY25" i="5"/>
  <c r="CA25" i="5"/>
  <c r="CC25" i="5"/>
  <c r="CE25" i="5"/>
  <c r="CG25" i="5"/>
  <c r="CI25" i="5"/>
  <c r="CK25" i="5"/>
  <c r="CM25" i="5"/>
  <c r="CO25" i="5"/>
  <c r="CQ25" i="5"/>
  <c r="BW26" i="5"/>
  <c r="BY26" i="5"/>
  <c r="CA26" i="5"/>
  <c r="CC26" i="5"/>
  <c r="CE26" i="5"/>
  <c r="CG26" i="5"/>
  <c r="CI26" i="5"/>
  <c r="CK26" i="5"/>
  <c r="CM26" i="5"/>
  <c r="CO26" i="5"/>
  <c r="CQ26" i="5"/>
  <c r="BW27" i="5"/>
  <c r="BY27" i="5"/>
  <c r="CA27" i="5"/>
  <c r="CC27" i="5"/>
  <c r="CE27" i="5"/>
  <c r="CG27" i="5"/>
  <c r="CI27" i="5"/>
  <c r="CK27" i="5"/>
  <c r="CM27" i="5"/>
  <c r="CO27" i="5"/>
  <c r="CQ27" i="5"/>
  <c r="BW28" i="5"/>
  <c r="BY28" i="5"/>
  <c r="CA28" i="5"/>
  <c r="CC28" i="5"/>
  <c r="CE28" i="5"/>
  <c r="CG28" i="5"/>
  <c r="CI28" i="5"/>
  <c r="CK28" i="5"/>
  <c r="CM28" i="5"/>
  <c r="CO28" i="5"/>
  <c r="CQ28" i="5"/>
  <c r="BW29" i="5"/>
  <c r="BY29" i="5"/>
  <c r="CA29" i="5"/>
  <c r="CC29" i="5"/>
  <c r="CE29" i="5"/>
  <c r="CG29" i="5"/>
  <c r="CI29" i="5"/>
  <c r="CK29" i="5"/>
  <c r="CM29" i="5"/>
  <c r="CO29" i="5"/>
  <c r="CQ29" i="5"/>
  <c r="BW30" i="5"/>
  <c r="BY30" i="5"/>
  <c r="CA30" i="5"/>
  <c r="CC30" i="5"/>
  <c r="CE30" i="5"/>
  <c r="CG30" i="5"/>
  <c r="CI30" i="5"/>
  <c r="CK30" i="5"/>
  <c r="CM30" i="5"/>
  <c r="CO30" i="5"/>
  <c r="CQ30" i="5"/>
  <c r="BW31" i="5"/>
  <c r="BY31" i="5"/>
  <c r="CA31" i="5"/>
  <c r="CC31" i="5"/>
  <c r="CE31" i="5"/>
  <c r="CG31" i="5"/>
  <c r="CI31" i="5"/>
  <c r="CK31" i="5"/>
  <c r="CM31" i="5"/>
  <c r="CO31" i="5"/>
  <c r="CQ31" i="5"/>
  <c r="BW32" i="5"/>
  <c r="BY32" i="5"/>
  <c r="CA32" i="5"/>
  <c r="CC32" i="5"/>
  <c r="CE32" i="5"/>
  <c r="CG32" i="5"/>
  <c r="CI32" i="5"/>
  <c r="CK32" i="5"/>
  <c r="CM32" i="5"/>
  <c r="CO32" i="5"/>
  <c r="CQ32" i="5"/>
  <c r="BW33" i="5"/>
  <c r="BY33" i="5"/>
  <c r="CA33" i="5"/>
  <c r="CC33" i="5"/>
  <c r="CE33" i="5"/>
  <c r="CG33" i="5"/>
  <c r="CI33" i="5"/>
  <c r="CK33" i="5"/>
  <c r="CM33" i="5"/>
  <c r="CO33" i="5"/>
  <c r="CQ33" i="5"/>
  <c r="BW34" i="5"/>
  <c r="BY34" i="5"/>
  <c r="CA34" i="5"/>
  <c r="CC34" i="5"/>
  <c r="CE34" i="5"/>
  <c r="CG34" i="5"/>
  <c r="CI34" i="5"/>
  <c r="CK34" i="5"/>
  <c r="CM34" i="5"/>
  <c r="CO34" i="5"/>
  <c r="CQ34" i="5"/>
  <c r="BW35" i="5"/>
  <c r="BY35" i="5"/>
  <c r="CA35" i="5"/>
  <c r="CC35" i="5"/>
  <c r="CE35" i="5"/>
  <c r="CG35" i="5"/>
  <c r="CI35" i="5"/>
  <c r="CK35" i="5"/>
  <c r="CM35" i="5"/>
  <c r="CO35" i="5"/>
  <c r="CQ35" i="5"/>
  <c r="BW36" i="5"/>
  <c r="BY36" i="5"/>
  <c r="CA36" i="5"/>
  <c r="CC36" i="5"/>
  <c r="CE36" i="5"/>
  <c r="CG36" i="5"/>
  <c r="CI36" i="5"/>
  <c r="CK36" i="5"/>
  <c r="CM36" i="5"/>
  <c r="CO36" i="5"/>
  <c r="CQ36" i="5"/>
  <c r="BW37" i="5"/>
  <c r="BY37" i="5"/>
  <c r="CA37" i="5"/>
  <c r="CC37" i="5"/>
  <c r="CE37" i="5"/>
  <c r="CG37" i="5"/>
  <c r="CI37" i="5"/>
  <c r="CK37" i="5"/>
  <c r="CM37" i="5"/>
  <c r="CO37" i="5"/>
  <c r="CQ37" i="5"/>
  <c r="BW38" i="5"/>
  <c r="BY38" i="5"/>
  <c r="CA38" i="5"/>
  <c r="CC38" i="5"/>
  <c r="CE38" i="5"/>
  <c r="CG38" i="5"/>
  <c r="CI38" i="5"/>
  <c r="CK38" i="5"/>
  <c r="CM38" i="5"/>
  <c r="CO38" i="5"/>
  <c r="CQ38" i="5"/>
  <c r="BW39" i="5"/>
  <c r="BY39" i="5"/>
  <c r="CA39" i="5"/>
  <c r="CC39" i="5"/>
  <c r="CE39" i="5"/>
  <c r="CG39" i="5"/>
  <c r="CI39" i="5"/>
  <c r="CK39" i="5"/>
  <c r="CM39" i="5"/>
  <c r="CO39" i="5"/>
  <c r="CQ39" i="5"/>
  <c r="BW40" i="5"/>
  <c r="BY40" i="5"/>
  <c r="CA40" i="5"/>
  <c r="CC40" i="5"/>
  <c r="CE40" i="5"/>
  <c r="CG40" i="5"/>
  <c r="CI40" i="5"/>
  <c r="CK40" i="5"/>
  <c r="CM40" i="5"/>
  <c r="CO40" i="5"/>
  <c r="CQ40" i="5"/>
  <c r="BW41" i="5"/>
  <c r="BY41" i="5"/>
  <c r="CA41" i="5"/>
  <c r="CC41" i="5"/>
  <c r="CE41" i="5"/>
  <c r="CG41" i="5"/>
  <c r="CI41" i="5"/>
  <c r="CK41" i="5"/>
  <c r="CM41" i="5"/>
  <c r="CO41" i="5"/>
  <c r="CQ41" i="5"/>
  <c r="BW42" i="5"/>
  <c r="BY42" i="5"/>
  <c r="CA42" i="5"/>
  <c r="CC42" i="5"/>
  <c r="CE42" i="5"/>
  <c r="CG42" i="5"/>
  <c r="CI42" i="5"/>
  <c r="CK42" i="5"/>
  <c r="CM42" i="5"/>
  <c r="CO42" i="5"/>
  <c r="CQ42" i="5"/>
  <c r="BW43" i="5"/>
  <c r="BY43" i="5"/>
  <c r="CA43" i="5"/>
  <c r="CC43" i="5"/>
  <c r="CE43" i="5"/>
  <c r="CG43" i="5"/>
  <c r="CI43" i="5"/>
  <c r="CK43" i="5"/>
  <c r="CM43" i="5"/>
  <c r="CO43" i="5"/>
  <c r="CQ43" i="5"/>
  <c r="BW44" i="5"/>
  <c r="BY44" i="5"/>
  <c r="CA44" i="5"/>
  <c r="CC44" i="5"/>
  <c r="CE44" i="5"/>
  <c r="CG44" i="5"/>
  <c r="CI44" i="5"/>
  <c r="CK44" i="5"/>
  <c r="CM44" i="5"/>
  <c r="CO44" i="5"/>
  <c r="CQ44" i="5"/>
  <c r="BW45" i="5"/>
  <c r="BY45" i="5"/>
  <c r="CA45" i="5"/>
  <c r="CC45" i="5"/>
  <c r="CE45" i="5"/>
  <c r="CG45" i="5"/>
  <c r="CI45" i="5"/>
  <c r="CK45" i="5"/>
  <c r="CM45" i="5"/>
  <c r="CO45" i="5"/>
  <c r="CQ45" i="5"/>
  <c r="BW46" i="5"/>
  <c r="BY46" i="5"/>
  <c r="CA46" i="5"/>
  <c r="CC46" i="5"/>
  <c r="CE46" i="5"/>
  <c r="CG46" i="5"/>
  <c r="CI46" i="5"/>
  <c r="CK46" i="5"/>
  <c r="CM46" i="5"/>
  <c r="CO46" i="5"/>
  <c r="CQ46" i="5"/>
  <c r="BW47" i="5"/>
  <c r="BY47" i="5"/>
  <c r="CA47" i="5"/>
  <c r="CC47" i="5"/>
  <c r="CE47" i="5"/>
  <c r="CG47" i="5"/>
  <c r="CI47" i="5"/>
  <c r="CK47" i="5"/>
  <c r="CM47" i="5"/>
  <c r="CO47" i="5"/>
  <c r="CQ47" i="5"/>
  <c r="BW48" i="5"/>
  <c r="BY48" i="5"/>
  <c r="CA48" i="5"/>
  <c r="CC48" i="5"/>
  <c r="CE48" i="5"/>
  <c r="CG48" i="5"/>
  <c r="CI48" i="5"/>
  <c r="CK48" i="5"/>
  <c r="CM48" i="5"/>
  <c r="CO48" i="5"/>
  <c r="CQ48" i="5"/>
  <c r="BW49" i="5"/>
  <c r="BY49" i="5"/>
  <c r="CA49" i="5"/>
  <c r="CC49" i="5"/>
  <c r="CE49" i="5"/>
  <c r="CG49" i="5"/>
  <c r="CI49" i="5"/>
  <c r="CK49" i="5"/>
  <c r="CM49" i="5"/>
  <c r="CO49" i="5"/>
  <c r="CQ49" i="5"/>
  <c r="BW50" i="5"/>
  <c r="BY50" i="5"/>
  <c r="CA50" i="5"/>
  <c r="CC50" i="5"/>
  <c r="CE50" i="5"/>
  <c r="CG50" i="5"/>
  <c r="CI50" i="5"/>
  <c r="CK50" i="5"/>
  <c r="CM50" i="5"/>
  <c r="CO50" i="5"/>
  <c r="CQ50" i="5"/>
  <c r="BW51" i="5"/>
  <c r="BY51" i="5"/>
  <c r="CA51" i="5"/>
  <c r="CC51" i="5"/>
  <c r="CE51" i="5"/>
  <c r="CG51" i="5"/>
  <c r="CI51" i="5"/>
  <c r="CK51" i="5"/>
  <c r="CM51" i="5"/>
  <c r="CO51" i="5"/>
  <c r="CQ51" i="5"/>
  <c r="BW52" i="5"/>
  <c r="BY52" i="5"/>
  <c r="CA52" i="5"/>
  <c r="CC52" i="5"/>
  <c r="CE52" i="5"/>
  <c r="CG52" i="5"/>
  <c r="CI52" i="5"/>
  <c r="CK52" i="5"/>
  <c r="CM52" i="5"/>
  <c r="CO52" i="5"/>
  <c r="CQ52" i="5"/>
  <c r="BW53" i="5"/>
  <c r="BY53" i="5"/>
  <c r="CA53" i="5"/>
  <c r="CC53" i="5"/>
  <c r="CE53" i="5"/>
  <c r="CG53" i="5"/>
  <c r="CI53" i="5"/>
  <c r="CK53" i="5"/>
  <c r="CM53" i="5"/>
  <c r="CO53" i="5"/>
  <c r="CQ53" i="5"/>
  <c r="BW54" i="5"/>
  <c r="BY54" i="5"/>
  <c r="CA54" i="5"/>
  <c r="CC54" i="5"/>
  <c r="CE54" i="5"/>
  <c r="CG54" i="5"/>
  <c r="CI54" i="5"/>
  <c r="CK54" i="5"/>
  <c r="CM54" i="5"/>
  <c r="CO54" i="5"/>
  <c r="CQ54" i="5"/>
  <c r="BW55" i="5"/>
  <c r="BY55" i="5"/>
  <c r="CA55" i="5"/>
  <c r="CC55" i="5"/>
  <c r="CE55" i="5"/>
  <c r="CG55" i="5"/>
  <c r="CI55" i="5"/>
  <c r="CK55" i="5"/>
  <c r="CM55" i="5"/>
  <c r="CO55" i="5"/>
  <c r="CQ55" i="5"/>
  <c r="BW56" i="5"/>
  <c r="BY56" i="5"/>
  <c r="CA56" i="5"/>
  <c r="CC56" i="5"/>
  <c r="CE56" i="5"/>
  <c r="CG56" i="5"/>
  <c r="CI56" i="5"/>
  <c r="CK56" i="5"/>
  <c r="CM56" i="5"/>
  <c r="CO56" i="5"/>
  <c r="CQ56" i="5"/>
  <c r="BW57" i="5"/>
  <c r="BY57" i="5"/>
  <c r="CA57" i="5"/>
  <c r="CC57" i="5"/>
  <c r="CE57" i="5"/>
  <c r="CG57" i="5"/>
  <c r="CI57" i="5"/>
  <c r="CK57" i="5"/>
  <c r="CM57" i="5"/>
  <c r="CO57" i="5"/>
  <c r="CQ57" i="5"/>
  <c r="BW58" i="5"/>
  <c r="BY58" i="5"/>
  <c r="CA58" i="5"/>
  <c r="CC58" i="5"/>
  <c r="CE58" i="5"/>
  <c r="CG58" i="5"/>
  <c r="CI58" i="5"/>
  <c r="CK58" i="5"/>
  <c r="CM58" i="5"/>
  <c r="CO58" i="5"/>
  <c r="CQ58" i="5"/>
  <c r="BW59" i="5"/>
  <c r="BY59" i="5"/>
  <c r="CA59" i="5"/>
  <c r="CC59" i="5"/>
  <c r="CE59" i="5"/>
  <c r="CG59" i="5"/>
  <c r="CI59" i="5"/>
  <c r="CK59" i="5"/>
  <c r="CM59" i="5"/>
  <c r="CO59" i="5"/>
  <c r="CQ59" i="5"/>
  <c r="BW60" i="5"/>
  <c r="BY60" i="5"/>
  <c r="CA60" i="5"/>
  <c r="CC60" i="5"/>
  <c r="CE60" i="5"/>
  <c r="CG60" i="5"/>
  <c r="CI60" i="5"/>
  <c r="CK60" i="5"/>
  <c r="CM60" i="5"/>
  <c r="CO60" i="5"/>
  <c r="CQ60" i="5"/>
  <c r="BW61" i="5"/>
  <c r="BY61" i="5"/>
  <c r="CA61" i="5"/>
  <c r="CC61" i="5"/>
  <c r="CE61" i="5"/>
  <c r="CG61" i="5"/>
  <c r="CI61" i="5"/>
  <c r="CK61" i="5"/>
  <c r="CM61" i="5"/>
  <c r="CO61" i="5"/>
  <c r="CQ61" i="5"/>
  <c r="BW62" i="5"/>
  <c r="BY62" i="5"/>
  <c r="CA62" i="5"/>
  <c r="CC62" i="5"/>
  <c r="CE62" i="5"/>
  <c r="CG62" i="5"/>
  <c r="CI62" i="5"/>
  <c r="CK62" i="5"/>
  <c r="CM62" i="5"/>
  <c r="CO62" i="5"/>
  <c r="CQ62" i="5"/>
  <c r="BW63" i="5"/>
  <c r="BY63" i="5"/>
  <c r="CA63" i="5"/>
  <c r="CC63" i="5"/>
  <c r="CE63" i="5"/>
  <c r="CG63" i="5"/>
  <c r="CI63" i="5"/>
  <c r="CK63" i="5"/>
  <c r="CM63" i="5"/>
  <c r="CO63" i="5"/>
  <c r="CQ63" i="5"/>
  <c r="BW64" i="5"/>
  <c r="BY64" i="5"/>
  <c r="CA64" i="5"/>
  <c r="CC64" i="5"/>
  <c r="CE64" i="5"/>
  <c r="CG64" i="5"/>
  <c r="CI64" i="5"/>
  <c r="CK64" i="5"/>
  <c r="CM64" i="5"/>
  <c r="CO64" i="5"/>
  <c r="CQ64" i="5"/>
  <c r="BW65" i="5"/>
  <c r="BY65" i="5"/>
  <c r="CA65" i="5"/>
  <c r="CC65" i="5"/>
  <c r="CE65" i="5"/>
  <c r="CG65" i="5"/>
  <c r="CI65" i="5"/>
  <c r="CK65" i="5"/>
  <c r="CM65" i="5"/>
  <c r="CO65" i="5"/>
  <c r="CQ65" i="5"/>
  <c r="BW66" i="5"/>
  <c r="BY66" i="5"/>
  <c r="CA66" i="5"/>
  <c r="CC66" i="5"/>
  <c r="CE66" i="5"/>
  <c r="CG66" i="5"/>
  <c r="CI66" i="5"/>
  <c r="CK66" i="5"/>
  <c r="CM66" i="5"/>
  <c r="CO66" i="5"/>
  <c r="CQ66" i="5"/>
  <c r="BW67" i="5"/>
  <c r="BY67" i="5"/>
  <c r="CA67" i="5"/>
  <c r="CC67" i="5"/>
  <c r="CE67" i="5"/>
  <c r="CG67" i="5"/>
  <c r="CI67" i="5"/>
  <c r="CK67" i="5"/>
  <c r="CM67" i="5"/>
  <c r="CO67" i="5"/>
  <c r="CQ67" i="5"/>
  <c r="BW68" i="5"/>
  <c r="BY68" i="5"/>
  <c r="CA68" i="5"/>
  <c r="CC68" i="5"/>
  <c r="CE68" i="5"/>
  <c r="CG68" i="5"/>
  <c r="CI68" i="5"/>
  <c r="CK68" i="5"/>
  <c r="CM68" i="5"/>
  <c r="CO68" i="5"/>
  <c r="CQ68" i="5"/>
  <c r="BW69" i="5"/>
  <c r="BY69" i="5"/>
  <c r="CA69" i="5"/>
  <c r="CC69" i="5"/>
  <c r="CE69" i="5"/>
  <c r="CG69" i="5"/>
  <c r="CI69" i="5"/>
  <c r="CK69" i="5"/>
  <c r="CM69" i="5"/>
  <c r="CO69" i="5"/>
  <c r="CQ69" i="5"/>
  <c r="BW70" i="5"/>
  <c r="BY70" i="5"/>
  <c r="CA70" i="5"/>
  <c r="CC70" i="5"/>
  <c r="CE70" i="5"/>
  <c r="CG70" i="5"/>
  <c r="CI70" i="5"/>
  <c r="CK70" i="5"/>
  <c r="CM70" i="5"/>
  <c r="CO70" i="5"/>
  <c r="CQ70" i="5"/>
  <c r="BW71" i="5"/>
  <c r="BY71" i="5"/>
  <c r="CA71" i="5"/>
  <c r="CC71" i="5"/>
  <c r="CE71" i="5"/>
  <c r="CG71" i="5"/>
  <c r="CI71" i="5"/>
  <c r="CK71" i="5"/>
  <c r="CM71" i="5"/>
  <c r="CO71" i="5"/>
  <c r="CQ71" i="5"/>
  <c r="BW72" i="5"/>
  <c r="BY72" i="5"/>
  <c r="CA72" i="5"/>
  <c r="CC72" i="5"/>
  <c r="CE72" i="5"/>
  <c r="CG72" i="5"/>
  <c r="CI72" i="5"/>
  <c r="CK72" i="5"/>
  <c r="CM72" i="5"/>
  <c r="CO72" i="5"/>
  <c r="CQ72" i="5"/>
  <c r="BW73" i="5"/>
  <c r="BY73" i="5"/>
  <c r="CA73" i="5"/>
  <c r="CC73" i="5"/>
  <c r="CE73" i="5"/>
  <c r="CG73" i="5"/>
  <c r="CI73" i="5"/>
  <c r="CK73" i="5"/>
  <c r="CM73" i="5"/>
  <c r="CO73" i="5"/>
  <c r="CQ73" i="5"/>
  <c r="BW74" i="5"/>
  <c r="BY74" i="5"/>
  <c r="CA74" i="5"/>
  <c r="CC74" i="5"/>
  <c r="CE74" i="5"/>
  <c r="CG74" i="5"/>
  <c r="CI74" i="5"/>
  <c r="CK74" i="5"/>
  <c r="CM74" i="5"/>
  <c r="CO74" i="5"/>
  <c r="CQ74" i="5"/>
  <c r="BW75" i="5"/>
  <c r="BY75" i="5"/>
  <c r="CA75" i="5"/>
  <c r="CC75" i="5"/>
  <c r="CE75" i="5"/>
  <c r="CG75" i="5"/>
  <c r="CI75" i="5"/>
  <c r="CK75" i="5"/>
  <c r="CM75" i="5"/>
  <c r="CO75" i="5"/>
  <c r="CQ75" i="5"/>
  <c r="BW76" i="5"/>
  <c r="BY76" i="5"/>
  <c r="CA76" i="5"/>
  <c r="CC76" i="5"/>
  <c r="CE76" i="5"/>
  <c r="CG76" i="5"/>
  <c r="CI76" i="5"/>
  <c r="CK76" i="5"/>
  <c r="CM76" i="5"/>
  <c r="CO76" i="5"/>
  <c r="CQ76" i="5"/>
  <c r="BW77" i="5"/>
  <c r="BY77" i="5"/>
  <c r="CA77" i="5"/>
  <c r="CC77" i="5"/>
  <c r="CE77" i="5"/>
  <c r="CG77" i="5"/>
  <c r="CI77" i="5"/>
  <c r="CK77" i="5"/>
  <c r="CM77" i="5"/>
  <c r="CO77" i="5"/>
  <c r="CQ77" i="5"/>
  <c r="BW78" i="5"/>
  <c r="BY78" i="5"/>
  <c r="CA78" i="5"/>
  <c r="CC78" i="5"/>
  <c r="CE78" i="5"/>
  <c r="CG78" i="5"/>
  <c r="CI78" i="5"/>
  <c r="CK78" i="5"/>
  <c r="CM78" i="5"/>
  <c r="CO78" i="5"/>
  <c r="CQ78" i="5"/>
  <c r="BW79" i="5"/>
  <c r="BY79" i="5"/>
  <c r="CA79" i="5"/>
  <c r="CC79" i="5"/>
  <c r="CE79" i="5"/>
  <c r="CG79" i="5"/>
  <c r="CI79" i="5"/>
  <c r="CK79" i="5"/>
  <c r="CM79" i="5"/>
  <c r="CO79" i="5"/>
  <c r="CQ79" i="5"/>
  <c r="BW80" i="5"/>
  <c r="BY80" i="5"/>
  <c r="CA80" i="5"/>
  <c r="CC80" i="5"/>
  <c r="CE80" i="5"/>
  <c r="CG80" i="5"/>
  <c r="CI80" i="5"/>
  <c r="CK80" i="5"/>
  <c r="CM80" i="5"/>
  <c r="CO80" i="5"/>
  <c r="CQ80" i="5"/>
  <c r="BW81" i="5"/>
  <c r="BY81" i="5"/>
  <c r="CA81" i="5"/>
  <c r="CC81" i="5"/>
  <c r="CE81" i="5"/>
  <c r="CG81" i="5"/>
  <c r="CI81" i="5"/>
  <c r="CK81" i="5"/>
  <c r="CM81" i="5"/>
  <c r="CO81" i="5"/>
  <c r="CQ81" i="5"/>
  <c r="BW82" i="5"/>
  <c r="BY82" i="5"/>
  <c r="CA82" i="5"/>
  <c r="CC82" i="5"/>
  <c r="CE82" i="5"/>
  <c r="CG82" i="5"/>
  <c r="CI82" i="5"/>
  <c r="CK82" i="5"/>
  <c r="CM82" i="5"/>
  <c r="CO82" i="5"/>
  <c r="CQ82" i="5"/>
  <c r="BW83" i="5"/>
  <c r="BY83" i="5"/>
  <c r="CA83" i="5"/>
  <c r="CC83" i="5"/>
  <c r="CE83" i="5"/>
  <c r="CG83" i="5"/>
  <c r="CI83" i="5"/>
  <c r="CK83" i="5"/>
  <c r="CM83" i="5"/>
  <c r="CO83" i="5"/>
  <c r="CQ83" i="5"/>
  <c r="BW84" i="5"/>
  <c r="BY84" i="5"/>
  <c r="CA84" i="5"/>
  <c r="CC84" i="5"/>
  <c r="CE84" i="5"/>
  <c r="CG84" i="5"/>
  <c r="CI84" i="5"/>
  <c r="CK84" i="5"/>
  <c r="CM84" i="5"/>
  <c r="CO84" i="5"/>
  <c r="CQ84" i="5"/>
  <c r="BW85" i="5"/>
  <c r="BY85" i="5"/>
  <c r="CA85" i="5"/>
  <c r="CC85" i="5"/>
  <c r="CE85" i="5"/>
  <c r="CG85" i="5"/>
  <c r="CI85" i="5"/>
  <c r="CK85" i="5"/>
  <c r="CM85" i="5"/>
  <c r="CO85" i="5"/>
  <c r="CQ85" i="5"/>
  <c r="BW86" i="5"/>
  <c r="BY86" i="5"/>
  <c r="CA86" i="5"/>
  <c r="CC86" i="5"/>
  <c r="CE86" i="5"/>
  <c r="CG86" i="5"/>
  <c r="CI86" i="5"/>
  <c r="CK86" i="5"/>
  <c r="CM86" i="5"/>
  <c r="CO86" i="5"/>
  <c r="CQ86" i="5"/>
  <c r="BW87" i="5"/>
  <c r="BY87" i="5"/>
  <c r="CA87" i="5"/>
  <c r="CC87" i="5"/>
  <c r="CE87" i="5"/>
  <c r="CG87" i="5"/>
  <c r="CI87" i="5"/>
  <c r="CK87" i="5"/>
  <c r="CM87" i="5"/>
  <c r="CO87" i="5"/>
  <c r="CQ87" i="5"/>
  <c r="BW88" i="5"/>
  <c r="BY88" i="5"/>
  <c r="CA88" i="5"/>
  <c r="CC88" i="5"/>
  <c r="CE88" i="5"/>
  <c r="CG88" i="5"/>
  <c r="CI88" i="5"/>
  <c r="CK88" i="5"/>
  <c r="CM88" i="5"/>
  <c r="CO88" i="5"/>
  <c r="CQ88" i="5"/>
  <c r="BW89" i="5"/>
  <c r="BY89" i="5"/>
  <c r="CA89" i="5"/>
  <c r="CC89" i="5"/>
  <c r="CE89" i="5"/>
  <c r="CG89" i="5"/>
  <c r="CI89" i="5"/>
  <c r="CK89" i="5"/>
  <c r="CM89" i="5"/>
  <c r="CO89" i="5"/>
  <c r="CQ89" i="5"/>
  <c r="BW90" i="5"/>
  <c r="BY90" i="5"/>
  <c r="CA90" i="5"/>
  <c r="CC90" i="5"/>
  <c r="CE90" i="5"/>
  <c r="CG90" i="5"/>
  <c r="CI90" i="5"/>
  <c r="CK90" i="5"/>
  <c r="CM90" i="5"/>
  <c r="CO90" i="5"/>
  <c r="CQ90" i="5"/>
  <c r="BW91" i="5"/>
  <c r="BY91" i="5"/>
  <c r="CA91" i="5"/>
  <c r="CC91" i="5"/>
  <c r="CE91" i="5"/>
  <c r="CG91" i="5"/>
  <c r="CI91" i="5"/>
  <c r="CK91" i="5"/>
  <c r="CM91" i="5"/>
  <c r="CO91" i="5"/>
  <c r="CQ91" i="5"/>
  <c r="BW92" i="5"/>
  <c r="BY92" i="5"/>
  <c r="CA92" i="5"/>
  <c r="CC92" i="5"/>
  <c r="CE92" i="5"/>
  <c r="CG92" i="5"/>
  <c r="CI92" i="5"/>
  <c r="CK92" i="5"/>
  <c r="CM92" i="5"/>
  <c r="CO92" i="5"/>
  <c r="CQ92" i="5"/>
  <c r="BW93" i="5"/>
  <c r="BY93" i="5"/>
  <c r="CA93" i="5"/>
  <c r="CC93" i="5"/>
  <c r="CE93" i="5"/>
  <c r="CG93" i="5"/>
  <c r="CI93" i="5"/>
  <c r="CK93" i="5"/>
  <c r="CM93" i="5"/>
  <c r="CO93" i="5"/>
  <c r="CQ93" i="5"/>
  <c r="BW94" i="5"/>
  <c r="BY94" i="5"/>
  <c r="CA94" i="5"/>
  <c r="CC94" i="5"/>
  <c r="CE94" i="5"/>
  <c r="CG94" i="5"/>
  <c r="CI94" i="5"/>
  <c r="CK94" i="5"/>
  <c r="CM94" i="5"/>
  <c r="CO94" i="5"/>
  <c r="CQ94" i="5"/>
  <c r="BW95" i="5"/>
  <c r="BY95" i="5"/>
  <c r="CA95" i="5"/>
  <c r="CC95" i="5"/>
  <c r="CE95" i="5"/>
  <c r="CG95" i="5"/>
  <c r="CI95" i="5"/>
  <c r="CK95" i="5"/>
  <c r="CM95" i="5"/>
  <c r="CO95" i="5"/>
  <c r="CQ95" i="5"/>
  <c r="BW96" i="5"/>
  <c r="BY96" i="5"/>
  <c r="CA96" i="5"/>
  <c r="CC96" i="5"/>
  <c r="CE96" i="5"/>
  <c r="CG96" i="5"/>
  <c r="CI96" i="5"/>
  <c r="CK96" i="5"/>
  <c r="CM96" i="5"/>
  <c r="CO96" i="5"/>
  <c r="CQ96" i="5"/>
  <c r="BW97" i="5"/>
  <c r="BY97" i="5"/>
  <c r="CA97" i="5"/>
  <c r="CC97" i="5"/>
  <c r="CE97" i="5"/>
  <c r="CG97" i="5"/>
  <c r="CI97" i="5"/>
  <c r="CK97" i="5"/>
  <c r="CM97" i="5"/>
  <c r="CO97" i="5"/>
  <c r="CQ97" i="5"/>
  <c r="BW98" i="5"/>
  <c r="BY98" i="5"/>
  <c r="CA98" i="5"/>
  <c r="CC98" i="5"/>
  <c r="CE98" i="5"/>
  <c r="CG98" i="5"/>
  <c r="CI98" i="5"/>
  <c r="CK98" i="5"/>
  <c r="CM98" i="5"/>
  <c r="CO98" i="5"/>
  <c r="CQ98" i="5"/>
  <c r="BW99" i="5"/>
  <c r="BY99" i="5"/>
  <c r="CA99" i="5"/>
  <c r="CC99" i="5"/>
  <c r="CE99" i="5"/>
  <c r="CG99" i="5"/>
  <c r="CI99" i="5"/>
  <c r="CK99" i="5"/>
  <c r="CM99" i="5"/>
  <c r="CO99" i="5"/>
  <c r="CQ99" i="5"/>
  <c r="BW100" i="5"/>
  <c r="BY100" i="5"/>
  <c r="CA100" i="5"/>
  <c r="CC100" i="5"/>
  <c r="CE100" i="5"/>
  <c r="CG100" i="5"/>
  <c r="CI100" i="5"/>
  <c r="CK100" i="5"/>
  <c r="CM100" i="5"/>
  <c r="CO100" i="5"/>
  <c r="CQ100" i="5"/>
  <c r="BW101" i="5"/>
  <c r="BY101" i="5"/>
  <c r="CA101" i="5"/>
  <c r="CC101" i="5"/>
  <c r="CE101" i="5"/>
  <c r="CG101" i="5"/>
  <c r="CI101" i="5"/>
  <c r="CK101" i="5"/>
  <c r="CM101" i="5"/>
  <c r="CO101" i="5"/>
  <c r="CQ101" i="5"/>
  <c r="BW102" i="5"/>
  <c r="BY102" i="5"/>
  <c r="CA102" i="5"/>
  <c r="CC102" i="5"/>
  <c r="CE102" i="5"/>
  <c r="CG102" i="5"/>
  <c r="CI102" i="5"/>
  <c r="CK102" i="5"/>
  <c r="CM102" i="5"/>
  <c r="CO102" i="5"/>
  <c r="CQ102" i="5"/>
  <c r="BW103" i="5"/>
  <c r="BY103" i="5"/>
  <c r="CA103" i="5"/>
  <c r="CC103" i="5"/>
  <c r="CE103" i="5"/>
  <c r="CG103" i="5"/>
  <c r="CI103" i="5"/>
  <c r="CK103" i="5"/>
  <c r="CM103" i="5"/>
  <c r="CO103" i="5"/>
  <c r="CQ103" i="5"/>
  <c r="BW104" i="5"/>
  <c r="BY104" i="5"/>
  <c r="CA104" i="5"/>
  <c r="CC104" i="5"/>
  <c r="CE104" i="5"/>
  <c r="CG104" i="5"/>
  <c r="CI104" i="5"/>
  <c r="CK104" i="5"/>
  <c r="CM104" i="5"/>
  <c r="CO104" i="5"/>
  <c r="CQ104" i="5"/>
  <c r="BW105" i="5"/>
  <c r="BY105" i="5"/>
  <c r="CA105" i="5"/>
  <c r="CC105" i="5"/>
  <c r="CE105" i="5"/>
  <c r="CG105" i="5"/>
  <c r="CI105" i="5"/>
  <c r="CK105" i="5"/>
  <c r="CM105" i="5"/>
  <c r="CO105" i="5"/>
  <c r="CQ105" i="5"/>
  <c r="BW106" i="5"/>
  <c r="BY106" i="5"/>
  <c r="CA106" i="5"/>
  <c r="CC106" i="5"/>
  <c r="CE106" i="5"/>
  <c r="CG106" i="5"/>
  <c r="CI106" i="5"/>
  <c r="CK106" i="5"/>
  <c r="CM106" i="5"/>
  <c r="CO106" i="5"/>
  <c r="CQ106" i="5"/>
  <c r="BW107" i="5"/>
  <c r="BY107" i="5"/>
  <c r="CA107" i="5"/>
  <c r="CC107" i="5"/>
  <c r="CE107" i="5"/>
  <c r="CG107" i="5"/>
  <c r="CI107" i="5"/>
  <c r="CK107" i="5"/>
  <c r="CM107" i="5"/>
  <c r="CO107" i="5"/>
  <c r="CQ107" i="5"/>
  <c r="BW108" i="5"/>
  <c r="BY108" i="5"/>
  <c r="CA108" i="5"/>
  <c r="CC108" i="5"/>
  <c r="CE108" i="5"/>
  <c r="CG108" i="5"/>
  <c r="CI108" i="5"/>
  <c r="CK108" i="5"/>
  <c r="CM108" i="5"/>
  <c r="CO108" i="5"/>
  <c r="CQ108" i="5"/>
  <c r="BW109" i="5"/>
  <c r="BY109" i="5"/>
  <c r="CA109" i="5"/>
  <c r="CC109" i="5"/>
  <c r="CE109" i="5"/>
  <c r="CG109" i="5"/>
  <c r="CI109" i="5"/>
  <c r="CK109" i="5"/>
  <c r="CM109" i="5"/>
  <c r="CO109" i="5"/>
  <c r="CQ109" i="5"/>
  <c r="BW110" i="5"/>
  <c r="BY110" i="5"/>
  <c r="CA110" i="5"/>
  <c r="CC110" i="5"/>
  <c r="CE110" i="5"/>
  <c r="CG110" i="5"/>
  <c r="CI110" i="5"/>
  <c r="CK110" i="5"/>
  <c r="CM110" i="5"/>
  <c r="CO110" i="5"/>
  <c r="CQ110" i="5"/>
  <c r="BW111" i="5"/>
  <c r="BY111" i="5"/>
  <c r="CA111" i="5"/>
  <c r="CC111" i="5"/>
  <c r="CE111" i="5"/>
  <c r="CG111" i="5"/>
  <c r="CI111" i="5"/>
  <c r="CK111" i="5"/>
  <c r="CM111" i="5"/>
  <c r="CO111" i="5"/>
  <c r="CQ111" i="5"/>
  <c r="BW112" i="5"/>
  <c r="BY112" i="5"/>
  <c r="CA112" i="5"/>
  <c r="CC112" i="5"/>
  <c r="CE112" i="5"/>
  <c r="CG112" i="5"/>
  <c r="CI112" i="5"/>
  <c r="CK112" i="5"/>
  <c r="CM112" i="5"/>
  <c r="CO112" i="5"/>
  <c r="CQ112" i="5"/>
  <c r="BW113" i="5"/>
  <c r="BY113" i="5"/>
  <c r="CA113" i="5"/>
  <c r="CC113" i="5"/>
  <c r="CE113" i="5"/>
  <c r="CG113" i="5"/>
  <c r="CI113" i="5"/>
  <c r="CK113" i="5"/>
  <c r="CM113" i="5"/>
  <c r="CO113" i="5"/>
  <c r="CQ113" i="5"/>
  <c r="BW114" i="5"/>
  <c r="BY114" i="5"/>
  <c r="CA114" i="5"/>
  <c r="CC114" i="5"/>
  <c r="CE114" i="5"/>
  <c r="CG114" i="5"/>
  <c r="CI114" i="5"/>
  <c r="CK114" i="5"/>
  <c r="CM114" i="5"/>
  <c r="CO114" i="5"/>
  <c r="CQ114" i="5"/>
  <c r="BW115" i="5"/>
  <c r="BY115" i="5"/>
  <c r="CA115" i="5"/>
  <c r="CC115" i="5"/>
  <c r="CE115" i="5"/>
  <c r="CG115" i="5"/>
  <c r="CI115" i="5"/>
  <c r="CK115" i="5"/>
  <c r="CM115" i="5"/>
  <c r="CO115" i="5"/>
  <c r="CQ115" i="5"/>
  <c r="BW116" i="5"/>
  <c r="BY116" i="5"/>
  <c r="CA116" i="5"/>
  <c r="CC116" i="5"/>
  <c r="CE116" i="5"/>
  <c r="CG116" i="5"/>
  <c r="CI116" i="5"/>
  <c r="CK116" i="5"/>
  <c r="CM116" i="5"/>
  <c r="CO116" i="5"/>
  <c r="CQ116" i="5"/>
  <c r="BW117" i="5"/>
  <c r="BY117" i="5"/>
  <c r="CA117" i="5"/>
  <c r="CC117" i="5"/>
  <c r="CE117" i="5"/>
  <c r="CG117" i="5"/>
  <c r="CI117" i="5"/>
  <c r="CK117" i="5"/>
  <c r="CM117" i="5"/>
  <c r="CO117" i="5"/>
  <c r="CQ117" i="5"/>
  <c r="BW118" i="5"/>
  <c r="BY118" i="5"/>
  <c r="CA118" i="5"/>
  <c r="CC118" i="5"/>
  <c r="CE118" i="5"/>
  <c r="CG118" i="5"/>
  <c r="CI118" i="5"/>
  <c r="CK118" i="5"/>
  <c r="CM118" i="5"/>
  <c r="CO118" i="5"/>
  <c r="CQ118" i="5"/>
  <c r="BW119" i="5"/>
  <c r="BY119" i="5"/>
  <c r="CA119" i="5"/>
  <c r="CC119" i="5"/>
  <c r="CE119" i="5"/>
  <c r="CG119" i="5"/>
  <c r="CI119" i="5"/>
  <c r="CK119" i="5"/>
  <c r="CM119" i="5"/>
  <c r="CO119" i="5"/>
  <c r="CQ119" i="5"/>
  <c r="BW120" i="5"/>
  <c r="BY120" i="5"/>
  <c r="CA120" i="5"/>
  <c r="CC120" i="5"/>
  <c r="CE120" i="5"/>
  <c r="CG120" i="5"/>
  <c r="CI120" i="5"/>
  <c r="CK120" i="5"/>
  <c r="CM120" i="5"/>
  <c r="CO120" i="5"/>
  <c r="CQ120" i="5"/>
  <c r="BW121" i="5"/>
  <c r="BY121" i="5"/>
  <c r="CA121" i="5"/>
  <c r="CC121" i="5"/>
  <c r="CE121" i="5"/>
  <c r="CG121" i="5"/>
  <c r="CI121" i="5"/>
  <c r="CK121" i="5"/>
  <c r="CM121" i="5"/>
  <c r="CO121" i="5"/>
  <c r="CQ121" i="5"/>
  <c r="BW122" i="5"/>
  <c r="BY122" i="5"/>
  <c r="CA122" i="5"/>
  <c r="CC122" i="5"/>
  <c r="CE122" i="5"/>
  <c r="CG122" i="5"/>
  <c r="CI122" i="5"/>
  <c r="CK122" i="5"/>
  <c r="CM122" i="5"/>
  <c r="CO122" i="5"/>
  <c r="CQ122" i="5"/>
  <c r="BW123" i="5"/>
  <c r="BY123" i="5"/>
  <c r="CA123" i="5"/>
  <c r="CC123" i="5"/>
  <c r="CE123" i="5"/>
  <c r="CG123" i="5"/>
  <c r="CI123" i="5"/>
  <c r="CK123" i="5"/>
  <c r="CM123" i="5"/>
  <c r="CO123" i="5"/>
  <c r="CQ123" i="5"/>
  <c r="BW124" i="5"/>
  <c r="BY124" i="5"/>
  <c r="CA124" i="5"/>
  <c r="CC124" i="5"/>
  <c r="CE124" i="5"/>
  <c r="CG124" i="5"/>
  <c r="CI124" i="5"/>
  <c r="CK124" i="5"/>
  <c r="CM124" i="5"/>
  <c r="CO124" i="5"/>
  <c r="CQ124" i="5"/>
  <c r="BW125" i="5"/>
  <c r="BY125" i="5"/>
  <c r="CA125" i="5"/>
  <c r="CC125" i="5"/>
  <c r="CE125" i="5"/>
  <c r="CG125" i="5"/>
  <c r="CI125" i="5"/>
  <c r="CK125" i="5"/>
  <c r="CM125" i="5"/>
  <c r="CO125" i="5"/>
  <c r="CQ125" i="5"/>
  <c r="BW126" i="5"/>
  <c r="BY126" i="5"/>
  <c r="CA126" i="5"/>
  <c r="CC126" i="5"/>
  <c r="CE126" i="5"/>
  <c r="CG126" i="5"/>
  <c r="CI126" i="5"/>
  <c r="CK126" i="5"/>
  <c r="CM126" i="5"/>
  <c r="CO126" i="5"/>
  <c r="CQ126" i="5"/>
  <c r="BW127" i="5"/>
  <c r="BY127" i="5"/>
  <c r="CA127" i="5"/>
  <c r="CC127" i="5"/>
  <c r="CE127" i="5"/>
  <c r="CG127" i="5"/>
  <c r="CI127" i="5"/>
  <c r="CK127" i="5"/>
  <c r="CM127" i="5"/>
  <c r="CO127" i="5"/>
  <c r="CQ127" i="5"/>
  <c r="BW128" i="5"/>
  <c r="BY128" i="5"/>
  <c r="CA128" i="5"/>
  <c r="CC128" i="5"/>
  <c r="CE128" i="5"/>
  <c r="CG128" i="5"/>
  <c r="CI128" i="5"/>
  <c r="CK128" i="5"/>
  <c r="CM128" i="5"/>
  <c r="CO128" i="5"/>
  <c r="CQ128" i="5"/>
  <c r="BW129" i="5"/>
  <c r="BY129" i="5"/>
  <c r="CA129" i="5"/>
  <c r="CC129" i="5"/>
  <c r="CE129" i="5"/>
  <c r="CG129" i="5"/>
  <c r="CI129" i="5"/>
  <c r="CK129" i="5"/>
  <c r="CM129" i="5"/>
  <c r="CO129" i="5"/>
  <c r="CQ129" i="5"/>
  <c r="BW130" i="5"/>
  <c r="BY130" i="5"/>
  <c r="CA130" i="5"/>
  <c r="CC130" i="5"/>
  <c r="CE130" i="5"/>
  <c r="CG130" i="5"/>
  <c r="CI130" i="5"/>
  <c r="CK130" i="5"/>
  <c r="CM130" i="5"/>
  <c r="CO130" i="5"/>
  <c r="CQ130" i="5"/>
  <c r="BW131" i="5"/>
  <c r="BY131" i="5"/>
  <c r="CA131" i="5"/>
  <c r="CC131" i="5"/>
  <c r="CE131" i="5"/>
  <c r="CG131" i="5"/>
  <c r="CI131" i="5"/>
  <c r="CK131" i="5"/>
  <c r="CM131" i="5"/>
  <c r="CO131" i="5"/>
  <c r="CQ131" i="5"/>
  <c r="BW132" i="5"/>
  <c r="BY132" i="5"/>
  <c r="CA132" i="5"/>
  <c r="CC132" i="5"/>
  <c r="CE132" i="5"/>
  <c r="CG132" i="5"/>
  <c r="CI132" i="5"/>
  <c r="CK132" i="5"/>
  <c r="CM132" i="5"/>
  <c r="CO132" i="5"/>
  <c r="CQ132" i="5"/>
  <c r="BW133" i="5"/>
  <c r="BY133" i="5"/>
  <c r="CA133" i="5"/>
  <c r="CC133" i="5"/>
  <c r="CE133" i="5"/>
  <c r="CG133" i="5"/>
  <c r="CI133" i="5"/>
  <c r="CK133" i="5"/>
  <c r="CM133" i="5"/>
  <c r="CO133" i="5"/>
  <c r="CQ133" i="5"/>
  <c r="BW134" i="5"/>
  <c r="BY134" i="5"/>
  <c r="CA134" i="5"/>
  <c r="CC134" i="5"/>
  <c r="CE134" i="5"/>
  <c r="CG134" i="5"/>
  <c r="CI134" i="5"/>
  <c r="CK134" i="5"/>
  <c r="CM134" i="5"/>
  <c r="CO134" i="5"/>
  <c r="CQ134" i="5"/>
  <c r="BW135" i="5"/>
  <c r="BY135" i="5"/>
  <c r="CA135" i="5"/>
  <c r="CC135" i="5"/>
  <c r="CE135" i="5"/>
  <c r="CG135" i="5"/>
  <c r="CI135" i="5"/>
  <c r="CK135" i="5"/>
  <c r="CM135" i="5"/>
  <c r="CO135" i="5"/>
  <c r="CQ135" i="5"/>
  <c r="BW136" i="5"/>
  <c r="BY136" i="5"/>
  <c r="CA136" i="5"/>
  <c r="CC136" i="5"/>
  <c r="CE136" i="5"/>
  <c r="CG136" i="5"/>
  <c r="CI136" i="5"/>
  <c r="CK136" i="5"/>
  <c r="CM136" i="5"/>
  <c r="CO136" i="5"/>
  <c r="CQ136" i="5"/>
  <c r="BW137" i="5"/>
  <c r="BY137" i="5"/>
  <c r="CA137" i="5"/>
  <c r="CC137" i="5"/>
  <c r="CE137" i="5"/>
  <c r="CG137" i="5"/>
  <c r="CI137" i="5"/>
  <c r="CK137" i="5"/>
  <c r="CM137" i="5"/>
  <c r="CO137" i="5"/>
  <c r="CQ137" i="5"/>
  <c r="BW138" i="5"/>
  <c r="BY138" i="5"/>
  <c r="CA138" i="5"/>
  <c r="CC138" i="5"/>
  <c r="CE138" i="5"/>
  <c r="CG138" i="5"/>
  <c r="CI138" i="5"/>
  <c r="CK138" i="5"/>
  <c r="CM138" i="5"/>
  <c r="CO138" i="5"/>
  <c r="CQ138" i="5"/>
  <c r="BW139" i="5"/>
  <c r="BY139" i="5"/>
  <c r="CA139" i="5"/>
  <c r="CC139" i="5"/>
  <c r="CE139" i="5"/>
  <c r="CG139" i="5"/>
  <c r="CI139" i="5"/>
  <c r="CK139" i="5"/>
  <c r="CM139" i="5"/>
  <c r="CO139" i="5"/>
  <c r="CQ139" i="5"/>
  <c r="BW140" i="5"/>
  <c r="BY140" i="5"/>
  <c r="CA140" i="5"/>
  <c r="CC140" i="5"/>
  <c r="CE140" i="5"/>
  <c r="CG140" i="5"/>
  <c r="CI140" i="5"/>
  <c r="CK140" i="5"/>
  <c r="CM140" i="5"/>
  <c r="CO140" i="5"/>
  <c r="CQ140" i="5"/>
  <c r="BW141" i="5"/>
  <c r="BY141" i="5"/>
  <c r="CA141" i="5"/>
  <c r="CC141" i="5"/>
  <c r="CE141" i="5"/>
  <c r="CG141" i="5"/>
  <c r="CI141" i="5"/>
  <c r="CK141" i="5"/>
  <c r="CM141" i="5"/>
  <c r="CO141" i="5"/>
  <c r="CQ141" i="5"/>
  <c r="BW142" i="5"/>
  <c r="BY142" i="5"/>
  <c r="CA142" i="5"/>
  <c r="CC142" i="5"/>
  <c r="CE142" i="5"/>
  <c r="CG142" i="5"/>
  <c r="CI142" i="5"/>
  <c r="CK142" i="5"/>
  <c r="CM142" i="5"/>
  <c r="CO142" i="5"/>
  <c r="CQ142" i="5"/>
  <c r="BW143" i="5"/>
  <c r="BY143" i="5"/>
  <c r="CA143" i="5"/>
  <c r="CC143" i="5"/>
  <c r="CE143" i="5"/>
  <c r="CG143" i="5"/>
  <c r="CI143" i="5"/>
  <c r="CK143" i="5"/>
  <c r="CM143" i="5"/>
  <c r="CO143" i="5"/>
  <c r="CQ143" i="5"/>
  <c r="BW144" i="5"/>
  <c r="BY144" i="5"/>
  <c r="CA144" i="5"/>
  <c r="CC144" i="5"/>
  <c r="CE144" i="5"/>
  <c r="CG144" i="5"/>
  <c r="CI144" i="5"/>
  <c r="CK144" i="5"/>
  <c r="CM144" i="5"/>
  <c r="CO144" i="5"/>
  <c r="CQ144" i="5"/>
  <c r="BW145" i="5"/>
  <c r="BY145" i="5"/>
  <c r="CA145" i="5"/>
  <c r="CC145" i="5"/>
  <c r="CE145" i="5"/>
  <c r="CG145" i="5"/>
  <c r="CI145" i="5"/>
  <c r="CK145" i="5"/>
  <c r="CM145" i="5"/>
  <c r="CO145" i="5"/>
  <c r="CQ145" i="5"/>
  <c r="BW146" i="5"/>
  <c r="BY146" i="5"/>
  <c r="CA146" i="5"/>
  <c r="CC146" i="5"/>
  <c r="CE146" i="5"/>
  <c r="CG146" i="5"/>
  <c r="CI146" i="5"/>
  <c r="CK146" i="5"/>
  <c r="CM146" i="5"/>
  <c r="CO146" i="5"/>
  <c r="CQ146" i="5"/>
  <c r="BW147" i="5"/>
  <c r="BY147" i="5"/>
  <c r="CA147" i="5"/>
  <c r="CC147" i="5"/>
  <c r="CE147" i="5"/>
  <c r="CG147" i="5"/>
  <c r="CI147" i="5"/>
  <c r="CK147" i="5"/>
  <c r="CM147" i="5"/>
  <c r="CO147" i="5"/>
  <c r="CQ147" i="5"/>
  <c r="BW148" i="5"/>
  <c r="BY148" i="5"/>
  <c r="CA148" i="5"/>
  <c r="CC148" i="5"/>
  <c r="CE148" i="5"/>
  <c r="CG148" i="5"/>
  <c r="CI148" i="5"/>
  <c r="CK148" i="5"/>
  <c r="CM148" i="5"/>
  <c r="CO148" i="5"/>
  <c r="CQ148" i="5"/>
  <c r="BW149" i="5"/>
  <c r="BY149" i="5"/>
  <c r="CA149" i="5"/>
  <c r="CC149" i="5"/>
  <c r="CE149" i="5"/>
  <c r="CG149" i="5"/>
  <c r="CI149" i="5"/>
  <c r="CK149" i="5"/>
  <c r="CM149" i="5"/>
  <c r="CO149" i="5"/>
  <c r="CQ149" i="5"/>
  <c r="BW150" i="5"/>
  <c r="BY150" i="5"/>
  <c r="CA150" i="5"/>
  <c r="CC150" i="5"/>
  <c r="CE150" i="5"/>
  <c r="CG150" i="5"/>
  <c r="CI150" i="5"/>
  <c r="CK150" i="5"/>
  <c r="CM150" i="5"/>
  <c r="CO150" i="5"/>
  <c r="CQ150" i="5"/>
  <c r="BW151" i="5"/>
  <c r="BY151" i="5"/>
  <c r="CA151" i="5"/>
  <c r="CC151" i="5"/>
  <c r="CE151" i="5"/>
  <c r="CG151" i="5"/>
  <c r="CI151" i="5"/>
  <c r="CK151" i="5"/>
  <c r="CM151" i="5"/>
  <c r="CO151" i="5"/>
  <c r="CQ151" i="5"/>
  <c r="BW152" i="5"/>
  <c r="BY152" i="5"/>
  <c r="CA152" i="5"/>
  <c r="CC152" i="5"/>
  <c r="CE152" i="5"/>
  <c r="CG152" i="5"/>
  <c r="CI152" i="5"/>
  <c r="CK152" i="5"/>
  <c r="CM152" i="5"/>
  <c r="CO152" i="5"/>
  <c r="CQ152" i="5"/>
  <c r="BW153" i="5"/>
  <c r="BY153" i="5"/>
  <c r="CA153" i="5"/>
  <c r="CC153" i="5"/>
  <c r="CE153" i="5"/>
  <c r="CG153" i="5"/>
  <c r="CI153" i="5"/>
  <c r="CK153" i="5"/>
  <c r="CM153" i="5"/>
  <c r="CO153" i="5"/>
  <c r="CQ153" i="5"/>
  <c r="BW154" i="5"/>
  <c r="BY154" i="5"/>
  <c r="CA154" i="5"/>
  <c r="CC154" i="5"/>
  <c r="CE154" i="5"/>
  <c r="CG154" i="5"/>
  <c r="CI154" i="5"/>
  <c r="CK154" i="5"/>
  <c r="CM154" i="5"/>
  <c r="CO154" i="5"/>
  <c r="CQ154" i="5"/>
  <c r="BW155" i="5"/>
  <c r="BY155" i="5"/>
  <c r="CA155" i="5"/>
  <c r="CC155" i="5"/>
  <c r="CE155" i="5"/>
  <c r="CG155" i="5"/>
  <c r="CI155" i="5"/>
  <c r="CK155" i="5"/>
  <c r="CM155" i="5"/>
  <c r="CO155" i="5"/>
  <c r="CQ155" i="5"/>
  <c r="BW156" i="5"/>
  <c r="BY156" i="5"/>
  <c r="CA156" i="5"/>
  <c r="CC156" i="5"/>
  <c r="CE156" i="5"/>
  <c r="CG156" i="5"/>
  <c r="CI156" i="5"/>
  <c r="CK156" i="5"/>
  <c r="CM156" i="5"/>
  <c r="CO156" i="5"/>
  <c r="CQ156" i="5"/>
  <c r="BW157" i="5"/>
  <c r="BY157" i="5"/>
  <c r="CA157" i="5"/>
  <c r="CC157" i="5"/>
  <c r="CE157" i="5"/>
  <c r="CG157" i="5"/>
  <c r="CI157" i="5"/>
  <c r="CK157" i="5"/>
  <c r="CM157" i="5"/>
  <c r="CO157" i="5"/>
  <c r="CQ157" i="5"/>
  <c r="BW158" i="5"/>
  <c r="BY158" i="5"/>
  <c r="CA158" i="5"/>
  <c r="CC158" i="5"/>
  <c r="CE158" i="5"/>
  <c r="CG158" i="5"/>
  <c r="CI158" i="5"/>
  <c r="CK158" i="5"/>
  <c r="CM158" i="5"/>
  <c r="CO158" i="5"/>
  <c r="CQ158" i="5"/>
  <c r="BW159" i="5"/>
  <c r="BY159" i="5"/>
  <c r="CA159" i="5"/>
  <c r="CC159" i="5"/>
  <c r="CE159" i="5"/>
  <c r="CG159" i="5"/>
  <c r="CI159" i="5"/>
  <c r="CK159" i="5"/>
  <c r="CM159" i="5"/>
  <c r="CO159" i="5"/>
  <c r="CQ159" i="5"/>
  <c r="BW160" i="5"/>
  <c r="BY160" i="5"/>
  <c r="CA160" i="5"/>
  <c r="CC160" i="5"/>
  <c r="CE160" i="5"/>
  <c r="CG160" i="5"/>
  <c r="CI160" i="5"/>
  <c r="CK160" i="5"/>
  <c r="CM160" i="5"/>
  <c r="CO160" i="5"/>
  <c r="CQ160" i="5"/>
  <c r="BW161" i="5"/>
  <c r="BY161" i="5"/>
  <c r="CA161" i="5"/>
  <c r="CC161" i="5"/>
  <c r="CE161" i="5"/>
  <c r="CG161" i="5"/>
  <c r="CI161" i="5"/>
  <c r="CK161" i="5"/>
  <c r="CM161" i="5"/>
  <c r="CO161" i="5"/>
  <c r="CQ161" i="5"/>
  <c r="BW162" i="5"/>
  <c r="BY162" i="5"/>
  <c r="CA162" i="5"/>
  <c r="CC162" i="5"/>
  <c r="CE162" i="5"/>
  <c r="CG162" i="5"/>
  <c r="CI162" i="5"/>
  <c r="CK162" i="5"/>
  <c r="CM162" i="5"/>
  <c r="CO162" i="5"/>
  <c r="CQ162" i="5"/>
  <c r="BW163" i="5"/>
  <c r="BY163" i="5"/>
  <c r="CA163" i="5"/>
  <c r="CC163" i="5"/>
  <c r="CE163" i="5"/>
  <c r="CG163" i="5"/>
  <c r="CI163" i="5"/>
  <c r="CK163" i="5"/>
  <c r="CM163" i="5"/>
  <c r="CO163" i="5"/>
  <c r="CQ163" i="5"/>
  <c r="BW164" i="5"/>
  <c r="BY164" i="5"/>
  <c r="CA164" i="5"/>
  <c r="CC164" i="5"/>
  <c r="CE164" i="5"/>
  <c r="CG164" i="5"/>
  <c r="CI164" i="5"/>
  <c r="CK164" i="5"/>
  <c r="CM164" i="5"/>
  <c r="CO164" i="5"/>
  <c r="CQ164" i="5"/>
  <c r="BW165" i="5"/>
  <c r="BY165" i="5"/>
  <c r="CA165" i="5"/>
  <c r="CC165" i="5"/>
  <c r="CE165" i="5"/>
  <c r="CG165" i="5"/>
  <c r="CI165" i="5"/>
  <c r="CK165" i="5"/>
  <c r="CM165" i="5"/>
  <c r="CO165" i="5"/>
  <c r="CQ165" i="5"/>
  <c r="BW166" i="5"/>
  <c r="BY166" i="5"/>
  <c r="CA166" i="5"/>
  <c r="CC166" i="5"/>
  <c r="CE166" i="5"/>
  <c r="CG166" i="5"/>
  <c r="CI166" i="5"/>
  <c r="CK166" i="5"/>
  <c r="CM166" i="5"/>
  <c r="CO166" i="5"/>
  <c r="CQ166" i="5"/>
  <c r="BW167" i="5"/>
  <c r="BY167" i="5"/>
  <c r="CA167" i="5"/>
  <c r="CC167" i="5"/>
  <c r="CE167" i="5"/>
  <c r="CG167" i="5"/>
  <c r="CI167" i="5"/>
  <c r="CK167" i="5"/>
  <c r="CM167" i="5"/>
  <c r="CO167" i="5"/>
  <c r="CQ167" i="5"/>
  <c r="BW168" i="5"/>
  <c r="BY168" i="5"/>
  <c r="CA168" i="5"/>
  <c r="CC168" i="5"/>
  <c r="CE168" i="5"/>
  <c r="CG168" i="5"/>
  <c r="CI168" i="5"/>
  <c r="CK168" i="5"/>
  <c r="CM168" i="5"/>
  <c r="CO168" i="5"/>
  <c r="CQ168" i="5"/>
  <c r="BW169" i="5"/>
  <c r="BY169" i="5"/>
  <c r="CA169" i="5"/>
  <c r="CC169" i="5"/>
  <c r="CE169" i="5"/>
  <c r="CG169" i="5"/>
  <c r="CI169" i="5"/>
  <c r="CK169" i="5"/>
  <c r="CM169" i="5"/>
  <c r="CO169" i="5"/>
  <c r="CQ169" i="5"/>
  <c r="BW170" i="5"/>
  <c r="BY170" i="5"/>
  <c r="CA170" i="5"/>
  <c r="CC170" i="5"/>
  <c r="CE170" i="5"/>
  <c r="CG170" i="5"/>
  <c r="CI170" i="5"/>
  <c r="CK170" i="5"/>
  <c r="CM170" i="5"/>
  <c r="CO170" i="5"/>
  <c r="CQ170" i="5"/>
  <c r="BW171" i="5"/>
  <c r="BY171" i="5"/>
  <c r="CA171" i="5"/>
  <c r="CC171" i="5"/>
  <c r="CE171" i="5"/>
  <c r="CG171" i="5"/>
  <c r="CI171" i="5"/>
  <c r="CK171" i="5"/>
  <c r="CM171" i="5"/>
  <c r="CO171" i="5"/>
  <c r="CQ171" i="5"/>
  <c r="BW172" i="5"/>
  <c r="BY172" i="5"/>
  <c r="CA172" i="5"/>
  <c r="CC172" i="5"/>
  <c r="CE172" i="5"/>
  <c r="CG172" i="5"/>
  <c r="CI172" i="5"/>
  <c r="CK172" i="5"/>
  <c r="CM172" i="5"/>
  <c r="CO172" i="5"/>
  <c r="CQ172" i="5"/>
  <c r="BW173" i="5"/>
  <c r="BY173" i="5"/>
  <c r="CA173" i="5"/>
  <c r="CC173" i="5"/>
  <c r="CE173" i="5"/>
  <c r="CG173" i="5"/>
  <c r="CI173" i="5"/>
  <c r="CK173" i="5"/>
  <c r="CM173" i="5"/>
  <c r="CO173" i="5"/>
  <c r="CQ173" i="5"/>
  <c r="BW174" i="5"/>
  <c r="BY174" i="5"/>
  <c r="CA174" i="5"/>
  <c r="CC174" i="5"/>
  <c r="CE174" i="5"/>
  <c r="CG174" i="5"/>
  <c r="CI174" i="5"/>
  <c r="CK174" i="5"/>
  <c r="CM174" i="5"/>
  <c r="CO174" i="5"/>
  <c r="CQ174" i="5"/>
  <c r="BW175" i="5"/>
  <c r="BY175" i="5"/>
  <c r="CA175" i="5"/>
  <c r="CC175" i="5"/>
  <c r="CE175" i="5"/>
  <c r="CG175" i="5"/>
  <c r="CI175" i="5"/>
  <c r="CK175" i="5"/>
  <c r="CM175" i="5"/>
  <c r="CO175" i="5"/>
  <c r="CQ175" i="5"/>
  <c r="BW176" i="5"/>
  <c r="BY176" i="5"/>
  <c r="CA176" i="5"/>
  <c r="CC176" i="5"/>
  <c r="CE176" i="5"/>
  <c r="CG176" i="5"/>
  <c r="CI176" i="5"/>
  <c r="CK176" i="5"/>
  <c r="CM176" i="5"/>
  <c r="CO176" i="5"/>
  <c r="CQ176" i="5"/>
  <c r="BW177" i="5"/>
  <c r="BY177" i="5"/>
  <c r="CA177" i="5"/>
  <c r="CC177" i="5"/>
  <c r="CE177" i="5"/>
  <c r="CG177" i="5"/>
  <c r="CI177" i="5"/>
  <c r="CK177" i="5"/>
  <c r="CM177" i="5"/>
  <c r="CO177" i="5"/>
  <c r="CQ177" i="5"/>
  <c r="BW178" i="5"/>
  <c r="BY178" i="5"/>
  <c r="CA178" i="5"/>
  <c r="CC178" i="5"/>
  <c r="CE178" i="5"/>
  <c r="CG178" i="5"/>
  <c r="CI178" i="5"/>
  <c r="CK178" i="5"/>
  <c r="CM178" i="5"/>
  <c r="CO178" i="5"/>
  <c r="CQ178" i="5"/>
  <c r="BW179" i="5"/>
  <c r="BY179" i="5"/>
  <c r="CA179" i="5"/>
  <c r="CC179" i="5"/>
  <c r="CE179" i="5"/>
  <c r="CG179" i="5"/>
  <c r="CI179" i="5"/>
  <c r="CK179" i="5"/>
  <c r="CM179" i="5"/>
  <c r="CO179" i="5"/>
  <c r="CQ179" i="5"/>
  <c r="BW180" i="5"/>
  <c r="BY180" i="5"/>
  <c r="CA180" i="5"/>
  <c r="CC180" i="5"/>
  <c r="CE180" i="5"/>
  <c r="CG180" i="5"/>
  <c r="CI180" i="5"/>
  <c r="CK180" i="5"/>
  <c r="CM180" i="5"/>
  <c r="CO180" i="5"/>
  <c r="CQ180" i="5"/>
  <c r="BW181" i="5"/>
  <c r="BY181" i="5"/>
  <c r="CA181" i="5"/>
  <c r="CC181" i="5"/>
  <c r="CE181" i="5"/>
  <c r="CG181" i="5"/>
  <c r="CI181" i="5"/>
  <c r="CK181" i="5"/>
  <c r="CM181" i="5"/>
  <c r="CO181" i="5"/>
  <c r="CQ181" i="5"/>
  <c r="BW182" i="5"/>
  <c r="BY182" i="5"/>
  <c r="CA182" i="5"/>
  <c r="CC182" i="5"/>
  <c r="CE182" i="5"/>
  <c r="CG182" i="5"/>
  <c r="CI182" i="5"/>
  <c r="CK182" i="5"/>
  <c r="CM182" i="5"/>
  <c r="CO182" i="5"/>
  <c r="CQ182" i="5"/>
  <c r="BW183" i="5"/>
  <c r="BY183" i="5"/>
  <c r="CA183" i="5"/>
  <c r="CC183" i="5"/>
  <c r="CE183" i="5"/>
  <c r="CG183" i="5"/>
  <c r="CI183" i="5"/>
  <c r="CK183" i="5"/>
  <c r="CM183" i="5"/>
  <c r="CO183" i="5"/>
  <c r="CQ183" i="5"/>
  <c r="BW184" i="5"/>
  <c r="BY184" i="5"/>
  <c r="CA184" i="5"/>
  <c r="CC184" i="5"/>
  <c r="CE184" i="5"/>
  <c r="CG184" i="5"/>
  <c r="CI184" i="5"/>
  <c r="CK184" i="5"/>
  <c r="CM184" i="5"/>
  <c r="CO184" i="5"/>
  <c r="CQ184" i="5"/>
  <c r="BW185" i="5"/>
  <c r="BY185" i="5"/>
  <c r="CA185" i="5"/>
  <c r="CC185" i="5"/>
  <c r="CE185" i="5"/>
  <c r="CG185" i="5"/>
  <c r="CI185" i="5"/>
  <c r="CK185" i="5"/>
  <c r="CM185" i="5"/>
  <c r="CO185" i="5"/>
  <c r="CQ185" i="5"/>
  <c r="BW186" i="5"/>
  <c r="BY186" i="5"/>
  <c r="CA186" i="5"/>
  <c r="CC186" i="5"/>
  <c r="CE186" i="5"/>
  <c r="CG186" i="5"/>
  <c r="CI186" i="5"/>
  <c r="CK186" i="5"/>
  <c r="CM186" i="5"/>
  <c r="CO186" i="5"/>
  <c r="CQ186" i="5"/>
  <c r="BW187" i="5"/>
  <c r="BY187" i="5"/>
  <c r="CA187" i="5"/>
  <c r="CC187" i="5"/>
  <c r="CE187" i="5"/>
  <c r="CG187" i="5"/>
  <c r="CI187" i="5"/>
  <c r="CK187" i="5"/>
  <c r="CM187" i="5"/>
  <c r="CO187" i="5"/>
  <c r="CQ187" i="5"/>
  <c r="BW188" i="5"/>
  <c r="BY188" i="5"/>
  <c r="CA188" i="5"/>
  <c r="CC188" i="5"/>
  <c r="CE188" i="5"/>
  <c r="CG188" i="5"/>
  <c r="CI188" i="5"/>
  <c r="CK188" i="5"/>
  <c r="CM188" i="5"/>
  <c r="CO188" i="5"/>
  <c r="CQ188" i="5"/>
  <c r="BW189" i="5"/>
  <c r="BY189" i="5"/>
  <c r="CA189" i="5"/>
  <c r="CC189" i="5"/>
  <c r="CE189" i="5"/>
  <c r="CG189" i="5"/>
  <c r="CI189" i="5"/>
  <c r="CK189" i="5"/>
  <c r="CM189" i="5"/>
  <c r="CO189" i="5"/>
  <c r="CQ189" i="5"/>
  <c r="BW190" i="5"/>
  <c r="BY190" i="5"/>
  <c r="CA190" i="5"/>
  <c r="CC190" i="5"/>
  <c r="CE190" i="5"/>
  <c r="CG190" i="5"/>
  <c r="CI190" i="5"/>
  <c r="CK190" i="5"/>
  <c r="CM190" i="5"/>
  <c r="CO190" i="5"/>
  <c r="CQ190" i="5"/>
  <c r="BW191" i="5"/>
  <c r="BY191" i="5"/>
  <c r="CA191" i="5"/>
  <c r="CC191" i="5"/>
  <c r="CE191" i="5"/>
  <c r="CG191" i="5"/>
  <c r="CI191" i="5"/>
  <c r="CK191" i="5"/>
  <c r="CM191" i="5"/>
  <c r="CO191" i="5"/>
  <c r="CQ191" i="5"/>
  <c r="BW192" i="5"/>
  <c r="BY192" i="5"/>
  <c r="CA192" i="5"/>
  <c r="CC192" i="5"/>
  <c r="CE192" i="5"/>
  <c r="CG192" i="5"/>
  <c r="CI192" i="5"/>
  <c r="CK192" i="5"/>
  <c r="CM192" i="5"/>
  <c r="CO192" i="5"/>
  <c r="CQ192" i="5"/>
  <c r="BW193" i="5"/>
  <c r="BY193" i="5"/>
  <c r="CA193" i="5"/>
  <c r="CC193" i="5"/>
  <c r="CE193" i="5"/>
  <c r="CG193" i="5"/>
  <c r="CI193" i="5"/>
  <c r="CK193" i="5"/>
  <c r="CM193" i="5"/>
  <c r="CO193" i="5"/>
  <c r="CQ193" i="5"/>
  <c r="BW194" i="5"/>
  <c r="BY194" i="5"/>
  <c r="CA194" i="5"/>
  <c r="CC194" i="5"/>
  <c r="CE194" i="5"/>
  <c r="CG194" i="5"/>
  <c r="CI194" i="5"/>
  <c r="CK194" i="5"/>
  <c r="CM194" i="5"/>
  <c r="CO194" i="5"/>
  <c r="CQ194" i="5"/>
  <c r="BW195" i="5"/>
  <c r="BY195" i="5"/>
  <c r="CA195" i="5"/>
  <c r="CC195" i="5"/>
  <c r="CE195" i="5"/>
  <c r="CG195" i="5"/>
  <c r="CI195" i="5"/>
  <c r="CK195" i="5"/>
  <c r="CM195" i="5"/>
  <c r="CO195" i="5"/>
  <c r="CQ195" i="5"/>
  <c r="BW196" i="5"/>
  <c r="BY196" i="5"/>
  <c r="CA196" i="5"/>
  <c r="CC196" i="5"/>
  <c r="CE196" i="5"/>
  <c r="CG196" i="5"/>
  <c r="CI196" i="5"/>
  <c r="CK196" i="5"/>
  <c r="CM196" i="5"/>
  <c r="CO196" i="5"/>
  <c r="CQ196" i="5"/>
  <c r="BW197" i="5"/>
  <c r="BY197" i="5"/>
  <c r="CA197" i="5"/>
  <c r="CC197" i="5"/>
  <c r="CE197" i="5"/>
  <c r="CG197" i="5"/>
  <c r="CI197" i="5"/>
  <c r="CK197" i="5"/>
  <c r="CM197" i="5"/>
  <c r="CO197" i="5"/>
  <c r="CQ197" i="5"/>
  <c r="BW198" i="5"/>
  <c r="BY198" i="5"/>
  <c r="CA198" i="5"/>
  <c r="CC198" i="5"/>
  <c r="CE198" i="5"/>
  <c r="CG198" i="5"/>
  <c r="CI198" i="5"/>
  <c r="CK198" i="5"/>
  <c r="CM198" i="5"/>
  <c r="CO198" i="5"/>
  <c r="CQ198" i="5"/>
  <c r="BW199" i="5"/>
  <c r="BY199" i="5"/>
  <c r="CA199" i="5"/>
  <c r="CC199" i="5"/>
  <c r="CE199" i="5"/>
  <c r="CG199" i="5"/>
  <c r="CI199" i="5"/>
  <c r="CK199" i="5"/>
  <c r="CM199" i="5"/>
  <c r="CO199" i="5"/>
  <c r="CQ199" i="5"/>
  <c r="BW200" i="5"/>
  <c r="BY200" i="5"/>
  <c r="CA200" i="5"/>
  <c r="CC200" i="5"/>
  <c r="CE200" i="5"/>
  <c r="CG200" i="5"/>
  <c r="CI200" i="5"/>
  <c r="CK200" i="5"/>
  <c r="CM200" i="5"/>
  <c r="CO200" i="5"/>
  <c r="CQ200" i="5"/>
  <c r="BW201" i="5"/>
  <c r="BY201" i="5"/>
  <c r="CA201" i="5"/>
  <c r="CC201" i="5"/>
  <c r="CE201" i="5"/>
  <c r="CG201" i="5"/>
  <c r="CI201" i="5"/>
  <c r="CK201" i="5"/>
  <c r="CM201" i="5"/>
  <c r="CO201" i="5"/>
  <c r="CQ201" i="5"/>
  <c r="BW202" i="5"/>
  <c r="BY202" i="5"/>
  <c r="CA202" i="5"/>
  <c r="CC202" i="5"/>
  <c r="CE202" i="5"/>
  <c r="CG202" i="5"/>
  <c r="CI202" i="5"/>
  <c r="CK202" i="5"/>
  <c r="CM202" i="5"/>
  <c r="CO202" i="5"/>
  <c r="CQ202" i="5"/>
  <c r="BW203" i="5"/>
  <c r="BY203" i="5"/>
  <c r="CA203" i="5"/>
  <c r="CC203" i="5"/>
  <c r="CE203" i="5"/>
  <c r="CG203" i="5"/>
  <c r="CI203" i="5"/>
  <c r="CK203" i="5"/>
  <c r="CM203" i="5"/>
  <c r="CO203" i="5"/>
  <c r="CQ203" i="5"/>
  <c r="BW204" i="5"/>
  <c r="BY204" i="5"/>
  <c r="CA204" i="5"/>
  <c r="CC204" i="5"/>
  <c r="CE204" i="5"/>
  <c r="CG204" i="5"/>
  <c r="CI204" i="5"/>
  <c r="CK204" i="5"/>
  <c r="CM204" i="5"/>
  <c r="CO204" i="5"/>
  <c r="CQ204" i="5"/>
  <c r="BW205" i="5"/>
  <c r="BY205" i="5"/>
  <c r="CA205" i="5"/>
  <c r="CC205" i="5"/>
  <c r="CE205" i="5"/>
  <c r="CG205" i="5"/>
  <c r="CI205" i="5"/>
  <c r="CK205" i="5"/>
  <c r="CM205" i="5"/>
  <c r="CO205" i="5"/>
  <c r="CQ205" i="5"/>
  <c r="BW206" i="5"/>
  <c r="BY206" i="5"/>
  <c r="CA206" i="5"/>
  <c r="CC206" i="5"/>
  <c r="CE206" i="5"/>
  <c r="CG206" i="5"/>
  <c r="CI206" i="5"/>
  <c r="CK206" i="5"/>
  <c r="CM206" i="5"/>
  <c r="CO206" i="5"/>
  <c r="CQ206" i="5"/>
  <c r="BW207" i="5"/>
  <c r="BY207" i="5"/>
  <c r="CA207" i="5"/>
  <c r="CC207" i="5"/>
  <c r="CE207" i="5"/>
  <c r="CG207" i="5"/>
  <c r="CI207" i="5"/>
  <c r="CK207" i="5"/>
  <c r="CM207" i="5"/>
  <c r="CO207" i="5"/>
  <c r="CQ207" i="5"/>
  <c r="BW208" i="5"/>
  <c r="BY208" i="5"/>
  <c r="CA208" i="5"/>
  <c r="CC208" i="5"/>
  <c r="CE208" i="5"/>
  <c r="CG208" i="5"/>
  <c r="CI208" i="5"/>
  <c r="CK208" i="5"/>
  <c r="CM208" i="5"/>
  <c r="CO208" i="5"/>
  <c r="CQ208" i="5"/>
  <c r="BW209" i="5"/>
  <c r="BY209" i="5"/>
  <c r="CA209" i="5"/>
  <c r="CC209" i="5"/>
  <c r="CE209" i="5"/>
  <c r="CG209" i="5"/>
  <c r="CI209" i="5"/>
  <c r="CK209" i="5"/>
  <c r="CM209" i="5"/>
  <c r="CO209" i="5"/>
  <c r="CQ209" i="5"/>
  <c r="BW210" i="5"/>
  <c r="BY210" i="5"/>
  <c r="CA210" i="5"/>
  <c r="CC210" i="5"/>
  <c r="CE210" i="5"/>
  <c r="CG210" i="5"/>
  <c r="CI210" i="5"/>
  <c r="CK210" i="5"/>
  <c r="CM210" i="5"/>
  <c r="CO210" i="5"/>
  <c r="CQ210" i="5"/>
  <c r="BW211" i="5"/>
  <c r="BY211" i="5"/>
  <c r="CA211" i="5"/>
  <c r="CC211" i="5"/>
  <c r="CE211" i="5"/>
  <c r="CG211" i="5"/>
  <c r="CI211" i="5"/>
  <c r="CK211" i="5"/>
  <c r="CM211" i="5"/>
  <c r="CO211" i="5"/>
  <c r="CQ211" i="5"/>
  <c r="BW212" i="5"/>
  <c r="BY212" i="5"/>
  <c r="CA212" i="5"/>
  <c r="CC212" i="5"/>
  <c r="CE212" i="5"/>
  <c r="CG212" i="5"/>
  <c r="CI212" i="5"/>
  <c r="CK212" i="5"/>
  <c r="CM212" i="5"/>
  <c r="CO212" i="5"/>
  <c r="CQ212" i="5"/>
  <c r="BW213" i="5"/>
  <c r="BY213" i="5"/>
  <c r="CA213" i="5"/>
  <c r="CC213" i="5"/>
  <c r="CE213" i="5"/>
  <c r="CG213" i="5"/>
  <c r="CI213" i="5"/>
  <c r="CK213" i="5"/>
  <c r="CM213" i="5"/>
  <c r="CO213" i="5"/>
  <c r="CQ213" i="5"/>
  <c r="BW214" i="5"/>
  <c r="BY214" i="5"/>
  <c r="CA214" i="5"/>
  <c r="CC214" i="5"/>
  <c r="CE214" i="5"/>
  <c r="CG214" i="5"/>
  <c r="CI214" i="5"/>
  <c r="CK214" i="5"/>
  <c r="CM214" i="5"/>
  <c r="CO214" i="5"/>
  <c r="CQ214" i="5"/>
  <c r="BW215" i="5"/>
  <c r="BY215" i="5"/>
  <c r="CA215" i="5"/>
  <c r="CC215" i="5"/>
  <c r="CE215" i="5"/>
  <c r="CG215" i="5"/>
  <c r="CI215" i="5"/>
  <c r="CK215" i="5"/>
  <c r="CM215" i="5"/>
  <c r="CO215" i="5"/>
  <c r="CQ215" i="5"/>
  <c r="BW216" i="5"/>
  <c r="BY216" i="5"/>
  <c r="CA216" i="5"/>
  <c r="CC216" i="5"/>
  <c r="CE216" i="5"/>
  <c r="CG216" i="5"/>
  <c r="CI216" i="5"/>
  <c r="CK216" i="5"/>
  <c r="CM216" i="5"/>
  <c r="CO216" i="5"/>
  <c r="CQ216" i="5"/>
  <c r="BW217" i="5"/>
  <c r="BY217" i="5"/>
  <c r="CA217" i="5"/>
  <c r="CC217" i="5"/>
  <c r="CE217" i="5"/>
  <c r="CG217" i="5"/>
  <c r="CI217" i="5"/>
  <c r="CK217" i="5"/>
  <c r="CM217" i="5"/>
  <c r="CO217" i="5"/>
  <c r="CQ217" i="5"/>
  <c r="BW218" i="5"/>
  <c r="BY218" i="5"/>
  <c r="CA218" i="5"/>
  <c r="CC218" i="5"/>
  <c r="CE218" i="5"/>
  <c r="CG218" i="5"/>
  <c r="CI218" i="5"/>
  <c r="CK218" i="5"/>
  <c r="CM218" i="5"/>
  <c r="CO218" i="5"/>
  <c r="CQ218" i="5"/>
  <c r="BW219" i="5"/>
  <c r="BY219" i="5"/>
  <c r="CA219" i="5"/>
  <c r="CC219" i="5"/>
  <c r="CE219" i="5"/>
  <c r="CG219" i="5"/>
  <c r="CI219" i="5"/>
  <c r="CK219" i="5"/>
  <c r="CM219" i="5"/>
  <c r="CO219" i="5"/>
  <c r="CQ219" i="5"/>
  <c r="BW220" i="5"/>
  <c r="BY220" i="5"/>
  <c r="CA220" i="5"/>
  <c r="CC220" i="5"/>
  <c r="CE220" i="5"/>
  <c r="CG220" i="5"/>
  <c r="CI220" i="5"/>
  <c r="CK220" i="5"/>
  <c r="CM220" i="5"/>
  <c r="CO220" i="5"/>
  <c r="CQ220" i="5"/>
  <c r="BW221" i="5"/>
  <c r="BY221" i="5"/>
  <c r="CA221" i="5"/>
  <c r="CC221" i="5"/>
  <c r="CE221" i="5"/>
  <c r="CG221" i="5"/>
  <c r="CI221" i="5"/>
  <c r="CK221" i="5"/>
  <c r="CM221" i="5"/>
  <c r="CO221" i="5"/>
  <c r="CQ221" i="5"/>
  <c r="BW222" i="5"/>
  <c r="BY222" i="5"/>
  <c r="CA222" i="5"/>
  <c r="CC222" i="5"/>
  <c r="CE222" i="5"/>
  <c r="CG222" i="5"/>
  <c r="CI222" i="5"/>
  <c r="CK222" i="5"/>
  <c r="CM222" i="5"/>
  <c r="CO222" i="5"/>
  <c r="CQ222" i="5"/>
  <c r="BW223" i="5"/>
  <c r="BY223" i="5"/>
  <c r="CA223" i="5"/>
  <c r="CC223" i="5"/>
  <c r="CE223" i="5"/>
  <c r="CG223" i="5"/>
  <c r="CI223" i="5"/>
  <c r="CK223" i="5"/>
  <c r="CM223" i="5"/>
  <c r="CO223" i="5"/>
  <c r="CQ223" i="5"/>
  <c r="BW224" i="5"/>
  <c r="BY224" i="5"/>
  <c r="CA224" i="5"/>
  <c r="CC224" i="5"/>
  <c r="CE224" i="5"/>
  <c r="CG224" i="5"/>
  <c r="CI224" i="5"/>
  <c r="CK224" i="5"/>
  <c r="CM224" i="5"/>
  <c r="CO224" i="5"/>
  <c r="CQ224" i="5"/>
  <c r="BW225" i="5"/>
  <c r="BY225" i="5"/>
  <c r="CA225" i="5"/>
  <c r="CC225" i="5"/>
  <c r="CE225" i="5"/>
  <c r="CG225" i="5"/>
  <c r="CI225" i="5"/>
  <c r="CK225" i="5"/>
  <c r="CM225" i="5"/>
  <c r="CO225" i="5"/>
  <c r="CQ225" i="5"/>
  <c r="CQ12" i="5"/>
  <c r="CO12" i="5"/>
  <c r="CM12" i="5"/>
  <c r="CK12" i="5"/>
  <c r="CI12" i="5"/>
  <c r="CG12" i="5"/>
  <c r="CE12" i="5"/>
  <c r="CC12" i="5"/>
  <c r="CA12" i="5"/>
  <c r="BY12" i="5"/>
  <c r="BW12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6" i="5"/>
  <c r="BU137" i="5"/>
  <c r="BU138" i="5"/>
  <c r="BU139" i="5"/>
  <c r="BU140" i="5"/>
  <c r="BU141" i="5"/>
  <c r="BU142" i="5"/>
  <c r="BU143" i="5"/>
  <c r="BU144" i="5"/>
  <c r="BU145" i="5"/>
  <c r="BU146" i="5"/>
  <c r="BU147" i="5"/>
  <c r="BU148" i="5"/>
  <c r="BU149" i="5"/>
  <c r="BU150" i="5"/>
  <c r="BU151" i="5"/>
  <c r="BU152" i="5"/>
  <c r="BU153" i="5"/>
  <c r="BU154" i="5"/>
  <c r="BU155" i="5"/>
  <c r="BU156" i="5"/>
  <c r="BU157" i="5"/>
  <c r="BU158" i="5"/>
  <c r="BU159" i="5"/>
  <c r="BU160" i="5"/>
  <c r="BU161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U174" i="5"/>
  <c r="BU175" i="5"/>
  <c r="BU176" i="5"/>
  <c r="BU177" i="5"/>
  <c r="BU178" i="5"/>
  <c r="BU179" i="5"/>
  <c r="BU180" i="5"/>
  <c r="BU181" i="5"/>
  <c r="BU182" i="5"/>
  <c r="BU183" i="5"/>
  <c r="BU184" i="5"/>
  <c r="BU185" i="5"/>
  <c r="BU186" i="5"/>
  <c r="BU187" i="5"/>
  <c r="BU188" i="5"/>
  <c r="BU189" i="5"/>
  <c r="BU190" i="5"/>
  <c r="BU191" i="5"/>
  <c r="BU192" i="5"/>
  <c r="BU193" i="5"/>
  <c r="BU194" i="5"/>
  <c r="BU195" i="5"/>
  <c r="BU196" i="5"/>
  <c r="BU197" i="5"/>
  <c r="BU198" i="5"/>
  <c r="BU199" i="5"/>
  <c r="BU200" i="5"/>
  <c r="BU201" i="5"/>
  <c r="BU202" i="5"/>
  <c r="BU203" i="5"/>
  <c r="BU204" i="5"/>
  <c r="BU205" i="5"/>
  <c r="BU206" i="5"/>
  <c r="BU207" i="5"/>
  <c r="BU208" i="5"/>
  <c r="BU209" i="5"/>
  <c r="BU210" i="5"/>
  <c r="BU211" i="5"/>
  <c r="BU212" i="5"/>
  <c r="BU213" i="5"/>
  <c r="BU214" i="5"/>
  <c r="BU215" i="5"/>
  <c r="BU216" i="5"/>
  <c r="BU217" i="5"/>
  <c r="BU218" i="5"/>
  <c r="BU219" i="5"/>
  <c r="BU220" i="5"/>
  <c r="BU221" i="5"/>
  <c r="BU222" i="5"/>
  <c r="BU223" i="5"/>
  <c r="BU224" i="5"/>
  <c r="BU225" i="5"/>
  <c r="BU13" i="5"/>
  <c r="BU14" i="5"/>
  <c r="BU15" i="5"/>
  <c r="BU16" i="5"/>
  <c r="BU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152" i="5"/>
  <c r="BS153" i="5"/>
  <c r="BS154" i="5"/>
  <c r="BS155" i="5"/>
  <c r="BS156" i="5"/>
  <c r="BS157" i="5"/>
  <c r="BS158" i="5"/>
  <c r="BS159" i="5"/>
  <c r="BS160" i="5"/>
  <c r="BS161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S174" i="5"/>
  <c r="BS175" i="5"/>
  <c r="BS176" i="5"/>
  <c r="BS177" i="5"/>
  <c r="BS178" i="5"/>
  <c r="BS179" i="5"/>
  <c r="BS180" i="5"/>
  <c r="BS181" i="5"/>
  <c r="BS182" i="5"/>
  <c r="BS183" i="5"/>
  <c r="BS184" i="5"/>
  <c r="BS185" i="5"/>
  <c r="BS186" i="5"/>
  <c r="BS187" i="5"/>
  <c r="BS188" i="5"/>
  <c r="BS189" i="5"/>
  <c r="BS190" i="5"/>
  <c r="BS191" i="5"/>
  <c r="BS192" i="5"/>
  <c r="BS193" i="5"/>
  <c r="BS194" i="5"/>
  <c r="BS195" i="5"/>
  <c r="BS196" i="5"/>
  <c r="BS197" i="5"/>
  <c r="BS198" i="5"/>
  <c r="BS199" i="5"/>
  <c r="BS200" i="5"/>
  <c r="BS201" i="5"/>
  <c r="BS202" i="5"/>
  <c r="BS203" i="5"/>
  <c r="BS204" i="5"/>
  <c r="BS205" i="5"/>
  <c r="BS206" i="5"/>
  <c r="BS207" i="5"/>
  <c r="BS208" i="5"/>
  <c r="BS209" i="5"/>
  <c r="BS210" i="5"/>
  <c r="BS211" i="5"/>
  <c r="BS212" i="5"/>
  <c r="BS213" i="5"/>
  <c r="BS214" i="5"/>
  <c r="BS215" i="5"/>
  <c r="BS216" i="5"/>
  <c r="BS217" i="5"/>
  <c r="BS218" i="5"/>
  <c r="BS219" i="5"/>
  <c r="BS220" i="5"/>
  <c r="BS221" i="5"/>
  <c r="BS222" i="5"/>
  <c r="BS223" i="5"/>
  <c r="BS224" i="5"/>
  <c r="BS225" i="5"/>
  <c r="BS13" i="5"/>
  <c r="BS14" i="5"/>
  <c r="BS15" i="5"/>
  <c r="BS16" i="5"/>
  <c r="BS17" i="5"/>
  <c r="BU12" i="5"/>
  <c r="BS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210" i="5"/>
  <c r="BQ211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6" i="5"/>
  <c r="BO137" i="5"/>
  <c r="BO138" i="5"/>
  <c r="BO139" i="5"/>
  <c r="BO140" i="5"/>
  <c r="BO141" i="5"/>
  <c r="BO142" i="5"/>
  <c r="BO143" i="5"/>
  <c r="BO144" i="5"/>
  <c r="BO145" i="5"/>
  <c r="BO146" i="5"/>
  <c r="BO147" i="5"/>
  <c r="BO148" i="5"/>
  <c r="BO149" i="5"/>
  <c r="BO150" i="5"/>
  <c r="BO151" i="5"/>
  <c r="BO152" i="5"/>
  <c r="BO153" i="5"/>
  <c r="BO154" i="5"/>
  <c r="BO155" i="5"/>
  <c r="BO156" i="5"/>
  <c r="BO157" i="5"/>
  <c r="BO158" i="5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O174" i="5"/>
  <c r="BO175" i="5"/>
  <c r="BO176" i="5"/>
  <c r="BO177" i="5"/>
  <c r="BO178" i="5"/>
  <c r="BO179" i="5"/>
  <c r="BO180" i="5"/>
  <c r="BO181" i="5"/>
  <c r="BO182" i="5"/>
  <c r="BO183" i="5"/>
  <c r="BO184" i="5"/>
  <c r="BO185" i="5"/>
  <c r="BO186" i="5"/>
  <c r="BO187" i="5"/>
  <c r="BO188" i="5"/>
  <c r="BO189" i="5"/>
  <c r="BO190" i="5"/>
  <c r="BO191" i="5"/>
  <c r="BO192" i="5"/>
  <c r="BO193" i="5"/>
  <c r="BO194" i="5"/>
  <c r="BO195" i="5"/>
  <c r="BO196" i="5"/>
  <c r="BO197" i="5"/>
  <c r="BO198" i="5"/>
  <c r="BO199" i="5"/>
  <c r="BO200" i="5"/>
  <c r="BO201" i="5"/>
  <c r="BO202" i="5"/>
  <c r="BO203" i="5"/>
  <c r="BO204" i="5"/>
  <c r="BO205" i="5"/>
  <c r="BO206" i="5"/>
  <c r="BO207" i="5"/>
  <c r="BO208" i="5"/>
  <c r="BO209" i="5"/>
  <c r="BO210" i="5"/>
  <c r="BO211" i="5"/>
  <c r="BO212" i="5"/>
  <c r="BO213" i="5"/>
  <c r="BO214" i="5"/>
  <c r="BO215" i="5"/>
  <c r="BO216" i="5"/>
  <c r="BO217" i="5"/>
  <c r="BO218" i="5"/>
  <c r="BO219" i="5"/>
  <c r="BO220" i="5"/>
  <c r="BO221" i="5"/>
  <c r="BO222" i="5"/>
  <c r="BO223" i="5"/>
  <c r="BO224" i="5"/>
  <c r="BO225" i="5"/>
  <c r="BM13" i="5"/>
  <c r="BK13" i="5" s="1"/>
  <c r="BM14" i="5"/>
  <c r="BM15" i="5"/>
  <c r="BK15" i="5" s="1"/>
  <c r="BM16" i="5"/>
  <c r="BM17" i="5"/>
  <c r="BM18" i="5"/>
  <c r="BM19" i="5"/>
  <c r="BM20" i="5"/>
  <c r="BK20" i="5" s="1"/>
  <c r="BM21" i="5"/>
  <c r="BM22" i="5"/>
  <c r="BM23" i="5"/>
  <c r="BK23" i="5" s="1"/>
  <c r="BM24" i="5"/>
  <c r="BK24" i="5" s="1"/>
  <c r="BM25" i="5"/>
  <c r="BM26" i="5"/>
  <c r="BM27" i="5"/>
  <c r="BM28" i="5"/>
  <c r="BK28" i="5" s="1"/>
  <c r="BM29" i="5"/>
  <c r="BK29" i="5" s="1"/>
  <c r="BM30" i="5"/>
  <c r="BM31" i="5"/>
  <c r="BK31" i="5" s="1"/>
  <c r="BM32" i="5"/>
  <c r="BK32" i="5" s="1"/>
  <c r="BM33" i="5"/>
  <c r="BM34" i="5"/>
  <c r="BM35" i="5"/>
  <c r="BM36" i="5"/>
  <c r="BK36" i="5" s="1"/>
  <c r="BM37" i="5"/>
  <c r="BK37" i="5" s="1"/>
  <c r="BM38" i="5"/>
  <c r="BM39" i="5"/>
  <c r="BK39" i="5" s="1"/>
  <c r="BM40" i="5"/>
  <c r="BK40" i="5" s="1"/>
  <c r="BM41" i="5"/>
  <c r="BM42" i="5"/>
  <c r="BM43" i="5"/>
  <c r="BM44" i="5"/>
  <c r="BK44" i="5" s="1"/>
  <c r="BM45" i="5"/>
  <c r="BK45" i="5" s="1"/>
  <c r="BM46" i="5"/>
  <c r="BM47" i="5"/>
  <c r="BK47" i="5" s="1"/>
  <c r="BM48" i="5"/>
  <c r="BK48" i="5" s="1"/>
  <c r="BM49" i="5"/>
  <c r="BM50" i="5"/>
  <c r="BM51" i="5"/>
  <c r="BM52" i="5"/>
  <c r="BK52" i="5" s="1"/>
  <c r="BM53" i="5"/>
  <c r="BK53" i="5" s="1"/>
  <c r="BM54" i="5"/>
  <c r="BM55" i="5"/>
  <c r="BK55" i="5" s="1"/>
  <c r="BM56" i="5"/>
  <c r="BK56" i="5" s="1"/>
  <c r="BM57" i="5"/>
  <c r="BM58" i="5"/>
  <c r="BM59" i="5"/>
  <c r="BM60" i="5"/>
  <c r="BK60" i="5" s="1"/>
  <c r="BM61" i="5"/>
  <c r="BK61" i="5" s="1"/>
  <c r="BM62" i="5"/>
  <c r="BM63" i="5"/>
  <c r="BK63" i="5" s="1"/>
  <c r="BM64" i="5"/>
  <c r="BK64" i="5" s="1"/>
  <c r="BM65" i="5"/>
  <c r="BM66" i="5"/>
  <c r="BM67" i="5"/>
  <c r="BM68" i="5"/>
  <c r="BK68" i="5" s="1"/>
  <c r="BM69" i="5"/>
  <c r="BK69" i="5" s="1"/>
  <c r="BM70" i="5"/>
  <c r="BM71" i="5"/>
  <c r="BK71" i="5" s="1"/>
  <c r="BM72" i="5"/>
  <c r="BK72" i="5" s="1"/>
  <c r="BM73" i="5"/>
  <c r="BM74" i="5"/>
  <c r="BM75" i="5"/>
  <c r="BM76" i="5"/>
  <c r="BK76" i="5" s="1"/>
  <c r="BM77" i="5"/>
  <c r="BK77" i="5" s="1"/>
  <c r="BM78" i="5"/>
  <c r="BK78" i="5" s="1"/>
  <c r="BM79" i="5"/>
  <c r="BK79" i="5" s="1"/>
  <c r="BM80" i="5"/>
  <c r="BK80" i="5" s="1"/>
  <c r="BM81" i="5"/>
  <c r="BK81" i="5" s="1"/>
  <c r="BM82" i="5"/>
  <c r="BK82" i="5" s="1"/>
  <c r="BM83" i="5"/>
  <c r="BK83" i="5" s="1"/>
  <c r="BM84" i="5"/>
  <c r="BK84" i="5" s="1"/>
  <c r="BM85" i="5"/>
  <c r="BK85" i="5" s="1"/>
  <c r="BM86" i="5"/>
  <c r="BK86" i="5" s="1"/>
  <c r="BM87" i="5"/>
  <c r="BK87" i="5" s="1"/>
  <c r="BM88" i="5"/>
  <c r="BK88" i="5" s="1"/>
  <c r="BM89" i="5"/>
  <c r="BK89" i="5" s="1"/>
  <c r="BM90" i="5"/>
  <c r="BK90" i="5" s="1"/>
  <c r="BM91" i="5"/>
  <c r="BK91" i="5" s="1"/>
  <c r="BM92" i="5"/>
  <c r="BK92" i="5" s="1"/>
  <c r="BM93" i="5"/>
  <c r="BK93" i="5" s="1"/>
  <c r="BM94" i="5"/>
  <c r="BK94" i="5" s="1"/>
  <c r="BM95" i="5"/>
  <c r="BK95" i="5" s="1"/>
  <c r="BM96" i="5"/>
  <c r="BK96" i="5" s="1"/>
  <c r="BM97" i="5"/>
  <c r="BK97" i="5" s="1"/>
  <c r="BM98" i="5"/>
  <c r="BK98" i="5" s="1"/>
  <c r="BM99" i="5"/>
  <c r="BK99" i="5" s="1"/>
  <c r="BM100" i="5"/>
  <c r="BK100" i="5" s="1"/>
  <c r="BM101" i="5"/>
  <c r="BK101" i="5" s="1"/>
  <c r="BM102" i="5"/>
  <c r="BK102" i="5" s="1"/>
  <c r="BM103" i="5"/>
  <c r="BK103" i="5" s="1"/>
  <c r="BM104" i="5"/>
  <c r="BK104" i="5" s="1"/>
  <c r="BM105" i="5"/>
  <c r="BK105" i="5" s="1"/>
  <c r="BM106" i="5"/>
  <c r="BK106" i="5" s="1"/>
  <c r="BM107" i="5"/>
  <c r="BK107" i="5" s="1"/>
  <c r="BM108" i="5"/>
  <c r="BK108" i="5" s="1"/>
  <c r="BM109" i="5"/>
  <c r="BK109" i="5" s="1"/>
  <c r="BM110" i="5"/>
  <c r="BK110" i="5" s="1"/>
  <c r="BM111" i="5"/>
  <c r="BK111" i="5" s="1"/>
  <c r="BM112" i="5"/>
  <c r="BK112" i="5" s="1"/>
  <c r="BM113" i="5"/>
  <c r="BK113" i="5" s="1"/>
  <c r="BM114" i="5"/>
  <c r="BK114" i="5" s="1"/>
  <c r="BM115" i="5"/>
  <c r="BK115" i="5" s="1"/>
  <c r="BM116" i="5"/>
  <c r="BK116" i="5" s="1"/>
  <c r="BM117" i="5"/>
  <c r="BK117" i="5" s="1"/>
  <c r="BM118" i="5"/>
  <c r="BK118" i="5" s="1"/>
  <c r="BM119" i="5"/>
  <c r="BK119" i="5" s="1"/>
  <c r="BM120" i="5"/>
  <c r="BK120" i="5" s="1"/>
  <c r="BM121" i="5"/>
  <c r="BK121" i="5" s="1"/>
  <c r="BM122" i="5"/>
  <c r="BK122" i="5" s="1"/>
  <c r="BM123" i="5"/>
  <c r="BK123" i="5" s="1"/>
  <c r="BM124" i="5"/>
  <c r="BK124" i="5" s="1"/>
  <c r="BM125" i="5"/>
  <c r="BK125" i="5" s="1"/>
  <c r="BM126" i="5"/>
  <c r="BK126" i="5" s="1"/>
  <c r="BM127" i="5"/>
  <c r="BK127" i="5" s="1"/>
  <c r="BM128" i="5"/>
  <c r="BK128" i="5" s="1"/>
  <c r="BM129" i="5"/>
  <c r="BK129" i="5" s="1"/>
  <c r="BM130" i="5"/>
  <c r="BK130" i="5" s="1"/>
  <c r="BM131" i="5"/>
  <c r="BK131" i="5" s="1"/>
  <c r="BM132" i="5"/>
  <c r="BK132" i="5" s="1"/>
  <c r="BM133" i="5"/>
  <c r="BK133" i="5" s="1"/>
  <c r="BM134" i="5"/>
  <c r="BK134" i="5" s="1"/>
  <c r="BM135" i="5"/>
  <c r="BK135" i="5" s="1"/>
  <c r="BM136" i="5"/>
  <c r="BK136" i="5" s="1"/>
  <c r="BM137" i="5"/>
  <c r="BK137" i="5" s="1"/>
  <c r="BM138" i="5"/>
  <c r="BK138" i="5" s="1"/>
  <c r="BM139" i="5"/>
  <c r="BK139" i="5" s="1"/>
  <c r="BM140" i="5"/>
  <c r="BK140" i="5" s="1"/>
  <c r="BM141" i="5"/>
  <c r="BK141" i="5" s="1"/>
  <c r="BM142" i="5"/>
  <c r="BK142" i="5" s="1"/>
  <c r="BM143" i="5"/>
  <c r="BK143" i="5" s="1"/>
  <c r="BM144" i="5"/>
  <c r="BK144" i="5" s="1"/>
  <c r="BM145" i="5"/>
  <c r="BK145" i="5" s="1"/>
  <c r="BM146" i="5"/>
  <c r="BK146" i="5" s="1"/>
  <c r="BM147" i="5"/>
  <c r="BK147" i="5" s="1"/>
  <c r="BM148" i="5"/>
  <c r="BK148" i="5" s="1"/>
  <c r="BM149" i="5"/>
  <c r="BK149" i="5" s="1"/>
  <c r="BM150" i="5"/>
  <c r="BK150" i="5" s="1"/>
  <c r="BM151" i="5"/>
  <c r="BK151" i="5" s="1"/>
  <c r="BM152" i="5"/>
  <c r="BK152" i="5" s="1"/>
  <c r="BM153" i="5"/>
  <c r="BM154" i="5"/>
  <c r="BK154" i="5" s="1"/>
  <c r="BM155" i="5"/>
  <c r="BK155" i="5" s="1"/>
  <c r="BM156" i="5"/>
  <c r="BK156" i="5" s="1"/>
  <c r="BM157" i="5"/>
  <c r="BK157" i="5" s="1"/>
  <c r="BM158" i="5"/>
  <c r="BK158" i="5" s="1"/>
  <c r="BM159" i="5"/>
  <c r="BK159" i="5" s="1"/>
  <c r="BM160" i="5"/>
  <c r="BK160" i="5" s="1"/>
  <c r="BM161" i="5"/>
  <c r="BK161" i="5" s="1"/>
  <c r="BM162" i="5"/>
  <c r="BK162" i="5" s="1"/>
  <c r="BM163" i="5"/>
  <c r="BK163" i="5" s="1"/>
  <c r="BM164" i="5"/>
  <c r="BK164" i="5" s="1"/>
  <c r="BM165" i="5"/>
  <c r="BK165" i="5" s="1"/>
  <c r="BM166" i="5"/>
  <c r="BK166" i="5" s="1"/>
  <c r="BM167" i="5"/>
  <c r="BK167" i="5" s="1"/>
  <c r="BM168" i="5"/>
  <c r="BK168" i="5" s="1"/>
  <c r="BM169" i="5"/>
  <c r="BK169" i="5" s="1"/>
  <c r="BM170" i="5"/>
  <c r="BK170" i="5" s="1"/>
  <c r="BM171" i="5"/>
  <c r="BK171" i="5" s="1"/>
  <c r="BM172" i="5"/>
  <c r="BK172" i="5" s="1"/>
  <c r="BM173" i="5"/>
  <c r="BK173" i="5" s="1"/>
  <c r="BM174" i="5"/>
  <c r="BK174" i="5" s="1"/>
  <c r="BM175" i="5"/>
  <c r="BK175" i="5" s="1"/>
  <c r="BM176" i="5"/>
  <c r="BK176" i="5" s="1"/>
  <c r="BM177" i="5"/>
  <c r="BK177" i="5" s="1"/>
  <c r="BM178" i="5"/>
  <c r="BK178" i="5" s="1"/>
  <c r="BM179" i="5"/>
  <c r="BK179" i="5" s="1"/>
  <c r="BM180" i="5"/>
  <c r="BK180" i="5" s="1"/>
  <c r="BM181" i="5"/>
  <c r="BK181" i="5" s="1"/>
  <c r="BM182" i="5"/>
  <c r="BK182" i="5" s="1"/>
  <c r="BM183" i="5"/>
  <c r="BK183" i="5" s="1"/>
  <c r="BM184" i="5"/>
  <c r="BK184" i="5" s="1"/>
  <c r="BM185" i="5"/>
  <c r="BK185" i="5" s="1"/>
  <c r="BM186" i="5"/>
  <c r="BK186" i="5" s="1"/>
  <c r="BM187" i="5"/>
  <c r="BK187" i="5" s="1"/>
  <c r="BM188" i="5"/>
  <c r="BK188" i="5" s="1"/>
  <c r="BM189" i="5"/>
  <c r="BK189" i="5" s="1"/>
  <c r="BM190" i="5"/>
  <c r="BK190" i="5" s="1"/>
  <c r="BM191" i="5"/>
  <c r="BK191" i="5" s="1"/>
  <c r="BM192" i="5"/>
  <c r="BK192" i="5" s="1"/>
  <c r="BM193" i="5"/>
  <c r="BK193" i="5" s="1"/>
  <c r="BM194" i="5"/>
  <c r="BK194" i="5" s="1"/>
  <c r="BM195" i="5"/>
  <c r="BK195" i="5" s="1"/>
  <c r="BM196" i="5"/>
  <c r="BK196" i="5" s="1"/>
  <c r="BM197" i="5"/>
  <c r="BK197" i="5" s="1"/>
  <c r="BM198" i="5"/>
  <c r="BK198" i="5" s="1"/>
  <c r="BM199" i="5"/>
  <c r="BK199" i="5" s="1"/>
  <c r="BM200" i="5"/>
  <c r="BK200" i="5" s="1"/>
  <c r="BM201" i="5"/>
  <c r="BK201" i="5" s="1"/>
  <c r="BM202" i="5"/>
  <c r="BK202" i="5" s="1"/>
  <c r="BM203" i="5"/>
  <c r="BK203" i="5" s="1"/>
  <c r="BM204" i="5"/>
  <c r="BK204" i="5" s="1"/>
  <c r="BM205" i="5"/>
  <c r="BK205" i="5" s="1"/>
  <c r="BM206" i="5"/>
  <c r="BK206" i="5" s="1"/>
  <c r="BM207" i="5"/>
  <c r="BK207" i="5" s="1"/>
  <c r="BM208" i="5"/>
  <c r="BK208" i="5" s="1"/>
  <c r="BM209" i="5"/>
  <c r="BK209" i="5" s="1"/>
  <c r="BM210" i="5"/>
  <c r="BK210" i="5" s="1"/>
  <c r="BM211" i="5"/>
  <c r="BK211" i="5" s="1"/>
  <c r="BM212" i="5"/>
  <c r="BK212" i="5" s="1"/>
  <c r="BM213" i="5"/>
  <c r="BK213" i="5" s="1"/>
  <c r="BM214" i="5"/>
  <c r="BK214" i="5" s="1"/>
  <c r="BM215" i="5"/>
  <c r="BK215" i="5" s="1"/>
  <c r="BM216" i="5"/>
  <c r="BK216" i="5" s="1"/>
  <c r="BM217" i="5"/>
  <c r="BK217" i="5" s="1"/>
  <c r="BM218" i="5"/>
  <c r="BK218" i="5" s="1"/>
  <c r="BM219" i="5"/>
  <c r="BK219" i="5" s="1"/>
  <c r="BM220" i="5"/>
  <c r="BK220" i="5" s="1"/>
  <c r="BM221" i="5"/>
  <c r="BK221" i="5" s="1"/>
  <c r="BM222" i="5"/>
  <c r="BK222" i="5" s="1"/>
  <c r="BM223" i="5"/>
  <c r="BK223" i="5" s="1"/>
  <c r="BM224" i="5"/>
  <c r="BK224" i="5" s="1"/>
  <c r="BM225" i="5"/>
  <c r="BO12" i="5"/>
  <c r="BM12" i="5"/>
  <c r="CJ13" i="37"/>
  <c r="CJ14" i="37"/>
  <c r="CJ15" i="37"/>
  <c r="CJ16" i="37"/>
  <c r="CJ17" i="37"/>
  <c r="CJ18" i="37"/>
  <c r="CJ19" i="37"/>
  <c r="CJ20" i="37"/>
  <c r="CJ21" i="37"/>
  <c r="CJ22" i="37"/>
  <c r="CJ23" i="37"/>
  <c r="CJ24" i="37"/>
  <c r="CJ25" i="37"/>
  <c r="CJ26" i="37"/>
  <c r="CJ27" i="37"/>
  <c r="CJ28" i="37"/>
  <c r="CJ29" i="37"/>
  <c r="CJ30" i="37"/>
  <c r="CJ31" i="37"/>
  <c r="CJ32" i="37"/>
  <c r="CJ33" i="37"/>
  <c r="CJ34" i="37"/>
  <c r="CJ35" i="37"/>
  <c r="CJ36" i="37"/>
  <c r="CJ37" i="37"/>
  <c r="CJ38" i="37"/>
  <c r="CJ39" i="37"/>
  <c r="CJ40" i="37"/>
  <c r="CJ41" i="37"/>
  <c r="CJ42" i="37"/>
  <c r="CJ43" i="37"/>
  <c r="CJ44" i="37"/>
  <c r="CJ45" i="37"/>
  <c r="CJ46" i="37"/>
  <c r="CJ12" i="37"/>
  <c r="CH13" i="37"/>
  <c r="CH14" i="37"/>
  <c r="CH15" i="37"/>
  <c r="CH16" i="37"/>
  <c r="CH17" i="37"/>
  <c r="CH18" i="37"/>
  <c r="CH19" i="37"/>
  <c r="CH20" i="37"/>
  <c r="CH21" i="37"/>
  <c r="CH22" i="37"/>
  <c r="CH23" i="37"/>
  <c r="CH24" i="37"/>
  <c r="CH25" i="37"/>
  <c r="CH26" i="37"/>
  <c r="CH27" i="37"/>
  <c r="CH28" i="37"/>
  <c r="CH29" i="37"/>
  <c r="CH30" i="37"/>
  <c r="CH31" i="37"/>
  <c r="CH32" i="37"/>
  <c r="CH33" i="37"/>
  <c r="CH34" i="37"/>
  <c r="CH35" i="37"/>
  <c r="CH36" i="37"/>
  <c r="CH37" i="37"/>
  <c r="CH38" i="37"/>
  <c r="CH39" i="37"/>
  <c r="CH40" i="37"/>
  <c r="CH41" i="37"/>
  <c r="CH42" i="37"/>
  <c r="CH43" i="37"/>
  <c r="CH44" i="37"/>
  <c r="CH45" i="37"/>
  <c r="CH46" i="37"/>
  <c r="CH12" i="37"/>
  <c r="CF13" i="37"/>
  <c r="CF14" i="37"/>
  <c r="CF15" i="37"/>
  <c r="CF16" i="37"/>
  <c r="CF17" i="37"/>
  <c r="CF18" i="37"/>
  <c r="CF19" i="37"/>
  <c r="CF20" i="37"/>
  <c r="CF21" i="37"/>
  <c r="CF22" i="37"/>
  <c r="CF23" i="37"/>
  <c r="CF24" i="37"/>
  <c r="CF25" i="37"/>
  <c r="CF26" i="37"/>
  <c r="CF27" i="37"/>
  <c r="CF28" i="37"/>
  <c r="CF29" i="37"/>
  <c r="CF30" i="37"/>
  <c r="CF31" i="37"/>
  <c r="CF32" i="37"/>
  <c r="CF33" i="37"/>
  <c r="CF34" i="37"/>
  <c r="CF35" i="37"/>
  <c r="CF36" i="37"/>
  <c r="CF37" i="37"/>
  <c r="CF38" i="37"/>
  <c r="CF39" i="37"/>
  <c r="CF40" i="37"/>
  <c r="CF41" i="37"/>
  <c r="CF42" i="37"/>
  <c r="CF43" i="37"/>
  <c r="CF44" i="37"/>
  <c r="CF45" i="37"/>
  <c r="CF46" i="37"/>
  <c r="CF12" i="37"/>
  <c r="CD13" i="37"/>
  <c r="CD14" i="37"/>
  <c r="CD15" i="37"/>
  <c r="CD16" i="37"/>
  <c r="CD17" i="37"/>
  <c r="CD18" i="37"/>
  <c r="CD19" i="37"/>
  <c r="CD20" i="37"/>
  <c r="CD21" i="37"/>
  <c r="CD22" i="37"/>
  <c r="CD23" i="37"/>
  <c r="CD24" i="37"/>
  <c r="CD25" i="37"/>
  <c r="CD26" i="37"/>
  <c r="CD27" i="37"/>
  <c r="CD28" i="37"/>
  <c r="CD29" i="37"/>
  <c r="CD30" i="37"/>
  <c r="CD31" i="37"/>
  <c r="CD32" i="37"/>
  <c r="CD33" i="37"/>
  <c r="CD34" i="37"/>
  <c r="CD35" i="37"/>
  <c r="CD36" i="37"/>
  <c r="CD37" i="37"/>
  <c r="CD38" i="37"/>
  <c r="CD39" i="37"/>
  <c r="CD40" i="37"/>
  <c r="CD41" i="37"/>
  <c r="CD42" i="37"/>
  <c r="CD43" i="37"/>
  <c r="CD44" i="37"/>
  <c r="CD45" i="37"/>
  <c r="CD46" i="37"/>
  <c r="CD12" i="37"/>
  <c r="CB13" i="37"/>
  <c r="CB14" i="37"/>
  <c r="CB15" i="37"/>
  <c r="CB16" i="37"/>
  <c r="CB17" i="37"/>
  <c r="CB18" i="37"/>
  <c r="CB19" i="37"/>
  <c r="CB20" i="37"/>
  <c r="CB21" i="37"/>
  <c r="CB22" i="37"/>
  <c r="CB23" i="37"/>
  <c r="CB24" i="37"/>
  <c r="CB25" i="37"/>
  <c r="CB26" i="37"/>
  <c r="CB27" i="37"/>
  <c r="CB28" i="37"/>
  <c r="CB29" i="37"/>
  <c r="CB30" i="37"/>
  <c r="CB31" i="37"/>
  <c r="CB32" i="37"/>
  <c r="CB33" i="37"/>
  <c r="CB34" i="37"/>
  <c r="CB35" i="37"/>
  <c r="CB36" i="37"/>
  <c r="CB37" i="37"/>
  <c r="CB38" i="37"/>
  <c r="CB39" i="37"/>
  <c r="CB40" i="37"/>
  <c r="CB41" i="37"/>
  <c r="CB42" i="37"/>
  <c r="CB43" i="37"/>
  <c r="CB44" i="37"/>
  <c r="CB45" i="37"/>
  <c r="CB46" i="37"/>
  <c r="CB12" i="37"/>
  <c r="BZ19" i="37"/>
  <c r="BZ20" i="37"/>
  <c r="BZ21" i="37"/>
  <c r="BZ22" i="37"/>
  <c r="BZ23" i="37"/>
  <c r="BZ24" i="37"/>
  <c r="BZ25" i="37"/>
  <c r="BZ26" i="37"/>
  <c r="BZ27" i="37"/>
  <c r="BZ28" i="37"/>
  <c r="BZ29" i="37"/>
  <c r="BZ30" i="37"/>
  <c r="BZ31" i="37"/>
  <c r="BZ32" i="37"/>
  <c r="BZ33" i="37"/>
  <c r="BZ34" i="37"/>
  <c r="BZ35" i="37"/>
  <c r="BZ36" i="37"/>
  <c r="BZ37" i="37"/>
  <c r="BZ38" i="37"/>
  <c r="BZ39" i="37"/>
  <c r="BZ40" i="37"/>
  <c r="BZ41" i="37"/>
  <c r="BZ42" i="37"/>
  <c r="BZ43" i="37"/>
  <c r="BZ44" i="37"/>
  <c r="BZ45" i="37"/>
  <c r="BZ46" i="37"/>
  <c r="BZ18" i="37"/>
  <c r="BX13" i="37"/>
  <c r="BX14" i="37"/>
  <c r="BX15" i="37"/>
  <c r="BX16" i="37"/>
  <c r="BX17" i="37"/>
  <c r="BX18" i="37"/>
  <c r="BX19" i="37"/>
  <c r="BX20" i="37"/>
  <c r="BX21" i="37"/>
  <c r="BX22" i="37"/>
  <c r="BX23" i="37"/>
  <c r="BX24" i="37"/>
  <c r="BX25" i="37"/>
  <c r="BX26" i="37"/>
  <c r="BX27" i="37"/>
  <c r="BX28" i="37"/>
  <c r="BX29" i="37"/>
  <c r="BX30" i="37"/>
  <c r="BX31" i="37"/>
  <c r="BX32" i="37"/>
  <c r="BX33" i="37"/>
  <c r="BX34" i="37"/>
  <c r="BX35" i="37"/>
  <c r="BX36" i="37"/>
  <c r="BX37" i="37"/>
  <c r="BX38" i="37"/>
  <c r="BX39" i="37"/>
  <c r="BX40" i="37"/>
  <c r="BX41" i="37"/>
  <c r="BX42" i="37"/>
  <c r="BX43" i="37"/>
  <c r="BX44" i="37"/>
  <c r="BX45" i="37"/>
  <c r="BX46" i="37"/>
  <c r="BX12" i="37"/>
  <c r="BV13" i="37"/>
  <c r="BV14" i="37"/>
  <c r="BV15" i="37"/>
  <c r="BV16" i="37"/>
  <c r="BV17" i="37"/>
  <c r="BV18" i="37"/>
  <c r="BV19" i="37"/>
  <c r="BV20" i="37"/>
  <c r="BV21" i="37"/>
  <c r="BV22" i="37"/>
  <c r="BV23" i="37"/>
  <c r="BV24" i="37"/>
  <c r="BV25" i="37"/>
  <c r="BV26" i="37"/>
  <c r="BV27" i="37"/>
  <c r="BV28" i="37"/>
  <c r="BV29" i="37"/>
  <c r="BV30" i="37"/>
  <c r="BV31" i="37"/>
  <c r="BV32" i="37"/>
  <c r="BV33" i="37"/>
  <c r="BV34" i="37"/>
  <c r="BV35" i="37"/>
  <c r="BV36" i="37"/>
  <c r="BV37" i="37"/>
  <c r="BV38" i="37"/>
  <c r="BV39" i="37"/>
  <c r="BV40" i="37"/>
  <c r="BV41" i="37"/>
  <c r="BV42" i="37"/>
  <c r="BV43" i="37"/>
  <c r="BV44" i="37"/>
  <c r="BV45" i="37"/>
  <c r="BV46" i="37"/>
  <c r="BV12" i="37"/>
  <c r="BT13" i="37"/>
  <c r="BT14" i="37"/>
  <c r="BT15" i="37"/>
  <c r="BT16" i="37"/>
  <c r="BT17" i="37"/>
  <c r="BT18" i="37"/>
  <c r="BT19" i="37"/>
  <c r="BT20" i="37"/>
  <c r="BT21" i="37"/>
  <c r="BT22" i="37"/>
  <c r="BT23" i="37"/>
  <c r="BT24" i="37"/>
  <c r="BT25" i="37"/>
  <c r="BT26" i="37"/>
  <c r="BT27" i="37"/>
  <c r="BT28" i="37"/>
  <c r="BT29" i="37"/>
  <c r="BT30" i="37"/>
  <c r="BT31" i="37"/>
  <c r="BT32" i="37"/>
  <c r="BT33" i="37"/>
  <c r="BT34" i="37"/>
  <c r="BT35" i="37"/>
  <c r="BT36" i="37"/>
  <c r="BT37" i="37"/>
  <c r="BT38" i="37"/>
  <c r="BT39" i="37"/>
  <c r="BT40" i="37"/>
  <c r="BT41" i="37"/>
  <c r="BT42" i="37"/>
  <c r="BT43" i="37"/>
  <c r="BT44" i="37"/>
  <c r="BT45" i="37"/>
  <c r="BT46" i="37"/>
  <c r="BT12" i="37"/>
  <c r="BR13" i="37"/>
  <c r="BR14" i="37"/>
  <c r="BR15" i="37"/>
  <c r="BR16" i="37"/>
  <c r="BR17" i="37"/>
  <c r="BR18" i="37"/>
  <c r="BR19" i="37"/>
  <c r="BR20" i="37"/>
  <c r="BR21" i="37"/>
  <c r="BR22" i="37"/>
  <c r="BR23" i="37"/>
  <c r="BR24" i="37"/>
  <c r="BR25" i="37"/>
  <c r="BR26" i="37"/>
  <c r="BR27" i="37"/>
  <c r="BR28" i="37"/>
  <c r="BR29" i="37"/>
  <c r="BR30" i="37"/>
  <c r="BR31" i="37"/>
  <c r="BR32" i="37"/>
  <c r="BR33" i="37"/>
  <c r="BR34" i="37"/>
  <c r="BR35" i="37"/>
  <c r="BR36" i="37"/>
  <c r="BR37" i="37"/>
  <c r="BR38" i="37"/>
  <c r="BR39" i="37"/>
  <c r="BR40" i="37"/>
  <c r="BR41" i="37"/>
  <c r="BR42" i="37"/>
  <c r="BR43" i="37"/>
  <c r="BR44" i="37"/>
  <c r="BR45" i="37"/>
  <c r="BR46" i="37"/>
  <c r="BR12" i="37"/>
  <c r="BP13" i="37"/>
  <c r="BP14" i="37"/>
  <c r="BP15" i="37"/>
  <c r="BP16" i="37"/>
  <c r="BP17" i="37"/>
  <c r="BP18" i="37"/>
  <c r="BP19" i="37"/>
  <c r="BP20" i="37"/>
  <c r="BP21" i="37"/>
  <c r="BP22" i="37"/>
  <c r="BP23" i="37"/>
  <c r="BP24" i="37"/>
  <c r="BP25" i="37"/>
  <c r="BP26" i="37"/>
  <c r="BP27" i="37"/>
  <c r="BP28" i="37"/>
  <c r="BP29" i="37"/>
  <c r="BP30" i="37"/>
  <c r="BP31" i="37"/>
  <c r="BP32" i="37"/>
  <c r="BP33" i="37"/>
  <c r="BP34" i="37"/>
  <c r="BP35" i="37"/>
  <c r="BP36" i="37"/>
  <c r="BP37" i="37"/>
  <c r="BP38" i="37"/>
  <c r="BP39" i="37"/>
  <c r="BP40" i="37"/>
  <c r="BP41" i="37"/>
  <c r="BP42" i="37"/>
  <c r="BP43" i="37"/>
  <c r="BP44" i="37"/>
  <c r="BP45" i="37"/>
  <c r="BP46" i="37"/>
  <c r="BP12" i="37"/>
  <c r="BN14" i="37"/>
  <c r="BN15" i="37"/>
  <c r="BN16" i="37"/>
  <c r="BN17" i="37"/>
  <c r="BN18" i="37"/>
  <c r="BN19" i="37"/>
  <c r="BN20" i="37"/>
  <c r="BN21" i="37"/>
  <c r="BN22" i="37"/>
  <c r="BN23" i="37"/>
  <c r="BN24" i="37"/>
  <c r="BN25" i="37"/>
  <c r="BN26" i="37"/>
  <c r="BN27" i="37"/>
  <c r="BN28" i="37"/>
  <c r="BN29" i="37"/>
  <c r="BN30" i="37"/>
  <c r="BN31" i="37"/>
  <c r="BN32" i="37"/>
  <c r="BN33" i="37"/>
  <c r="BN34" i="37"/>
  <c r="BN35" i="37"/>
  <c r="BN36" i="37"/>
  <c r="BN37" i="37"/>
  <c r="BN38" i="37"/>
  <c r="BN39" i="37"/>
  <c r="BN40" i="37"/>
  <c r="BN41" i="37"/>
  <c r="BN42" i="37"/>
  <c r="BN43" i="37"/>
  <c r="BN44" i="37"/>
  <c r="BN45" i="37"/>
  <c r="BN46" i="37"/>
  <c r="BN13" i="37"/>
  <c r="BL14" i="37"/>
  <c r="BL15" i="37"/>
  <c r="BL16" i="37"/>
  <c r="BL17" i="37"/>
  <c r="BL18" i="37"/>
  <c r="BL19" i="37"/>
  <c r="BL20" i="37"/>
  <c r="BL21" i="37"/>
  <c r="BL22" i="37"/>
  <c r="BL23" i="37"/>
  <c r="BL24" i="37"/>
  <c r="BL25" i="37"/>
  <c r="BL26" i="37"/>
  <c r="BL27" i="37"/>
  <c r="BL28" i="37"/>
  <c r="BL29" i="37"/>
  <c r="BL30" i="37"/>
  <c r="BL31" i="37"/>
  <c r="BL32" i="37"/>
  <c r="BL33" i="37"/>
  <c r="BL34" i="37"/>
  <c r="BL35" i="37"/>
  <c r="BL36" i="37"/>
  <c r="BL37" i="37"/>
  <c r="BL38" i="37"/>
  <c r="BL39" i="37"/>
  <c r="BL40" i="37"/>
  <c r="BL41" i="37"/>
  <c r="BL42" i="37"/>
  <c r="BL43" i="37"/>
  <c r="BL44" i="37"/>
  <c r="BL45" i="37"/>
  <c r="BL46" i="37"/>
  <c r="BL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26" i="37"/>
  <c r="BJ27" i="37"/>
  <c r="BJ28" i="37"/>
  <c r="BJ29" i="37"/>
  <c r="BJ30" i="37"/>
  <c r="BJ31" i="37"/>
  <c r="BJ32" i="37"/>
  <c r="BJ33" i="37"/>
  <c r="BJ34" i="37"/>
  <c r="BJ35" i="37"/>
  <c r="BJ36" i="37"/>
  <c r="BJ37" i="37"/>
  <c r="BJ38" i="37"/>
  <c r="BJ39" i="37"/>
  <c r="BJ40" i="37"/>
  <c r="BJ41" i="37"/>
  <c r="BJ42" i="37"/>
  <c r="BJ43" i="37"/>
  <c r="BJ44" i="37"/>
  <c r="BJ45" i="37"/>
  <c r="BJ46" i="37"/>
  <c r="BJ13" i="37"/>
  <c r="AN13" i="37"/>
  <c r="AI13" i="37"/>
  <c r="AI16" i="37"/>
  <c r="K2" i="37"/>
  <c r="AI14" i="37"/>
  <c r="AI17" i="37"/>
  <c r="AI18" i="37"/>
  <c r="AI19" i="37"/>
  <c r="AI20" i="37"/>
  <c r="AI21" i="37"/>
  <c r="AI22" i="37"/>
  <c r="AI23" i="37"/>
  <c r="AI24" i="37"/>
  <c r="AI25" i="37"/>
  <c r="AI26" i="37"/>
  <c r="AI27" i="37"/>
  <c r="AI29" i="37"/>
  <c r="AI30" i="37"/>
  <c r="AI31" i="37"/>
  <c r="AI32" i="37"/>
  <c r="AI33" i="37"/>
  <c r="AI34" i="37"/>
  <c r="AI35" i="37"/>
  <c r="AI36" i="37"/>
  <c r="AI37" i="37"/>
  <c r="AI38" i="37"/>
  <c r="AI39" i="37"/>
  <c r="AI40" i="37"/>
  <c r="AI41" i="37"/>
  <c r="AI42" i="37"/>
  <c r="AI43" i="37"/>
  <c r="AI44" i="37"/>
  <c r="AI45" i="37"/>
  <c r="AI46" i="37"/>
  <c r="AN14" i="37"/>
  <c r="AN15" i="37"/>
  <c r="AN16" i="37"/>
  <c r="AN17" i="37"/>
  <c r="AN18" i="37"/>
  <c r="AN19" i="37"/>
  <c r="AN20" i="37"/>
  <c r="AN21" i="37"/>
  <c r="AN22" i="37"/>
  <c r="AN23" i="37"/>
  <c r="AN24" i="37"/>
  <c r="AN25" i="37"/>
  <c r="AN26" i="37"/>
  <c r="AN27" i="37"/>
  <c r="AN28" i="37"/>
  <c r="AN29" i="37"/>
  <c r="AN30" i="37"/>
  <c r="AN31" i="37"/>
  <c r="AN32" i="37"/>
  <c r="AN33" i="37"/>
  <c r="AN34" i="37"/>
  <c r="AN35" i="37"/>
  <c r="AN36" i="37"/>
  <c r="AN37" i="37"/>
  <c r="AN38" i="37"/>
  <c r="AN39" i="37"/>
  <c r="AN40" i="37"/>
  <c r="AN41" i="37"/>
  <c r="AN42" i="37"/>
  <c r="AN43" i="37"/>
  <c r="AN44" i="37"/>
  <c r="AN45" i="37"/>
  <c r="AN46" i="37"/>
  <c r="K3" i="37"/>
  <c r="BD14" i="37"/>
  <c r="BE14" i="37"/>
  <c r="BF14" i="37"/>
  <c r="BG14" i="37"/>
  <c r="BD15" i="37"/>
  <c r="BE15" i="37"/>
  <c r="BF15" i="37"/>
  <c r="BG15" i="37"/>
  <c r="BD16" i="37"/>
  <c r="BE16" i="37"/>
  <c r="BF16" i="37"/>
  <c r="BG16" i="37"/>
  <c r="BD17" i="37"/>
  <c r="BE17" i="37"/>
  <c r="BF17" i="37"/>
  <c r="BG17" i="37"/>
  <c r="BD18" i="37"/>
  <c r="BE18" i="37"/>
  <c r="BF18" i="37"/>
  <c r="BG18" i="37"/>
  <c r="BD19" i="37"/>
  <c r="BE19" i="37"/>
  <c r="BF19" i="37"/>
  <c r="BG19" i="37"/>
  <c r="BD20" i="37"/>
  <c r="BE20" i="37"/>
  <c r="BF20" i="37"/>
  <c r="BG20" i="37"/>
  <c r="BD21" i="37"/>
  <c r="BE21" i="37"/>
  <c r="BF21" i="37"/>
  <c r="BG21" i="37"/>
  <c r="BD22" i="37"/>
  <c r="BE22" i="37"/>
  <c r="BF22" i="37"/>
  <c r="BG22" i="37"/>
  <c r="BD23" i="37"/>
  <c r="BE23" i="37"/>
  <c r="BF23" i="37"/>
  <c r="BG23" i="37"/>
  <c r="BD24" i="37"/>
  <c r="BE24" i="37"/>
  <c r="BF24" i="37"/>
  <c r="BG24" i="37"/>
  <c r="BD25" i="37"/>
  <c r="BE25" i="37"/>
  <c r="BF25" i="37"/>
  <c r="BG25" i="37"/>
  <c r="BD26" i="37"/>
  <c r="BE26" i="37"/>
  <c r="BF26" i="37"/>
  <c r="BG26" i="37"/>
  <c r="BD28" i="37"/>
  <c r="BE28" i="37"/>
  <c r="BF28" i="37"/>
  <c r="BG28" i="37"/>
  <c r="BD29" i="37"/>
  <c r="BE29" i="37"/>
  <c r="BF29" i="37"/>
  <c r="BG29" i="37"/>
  <c r="BD30" i="37"/>
  <c r="BE30" i="37"/>
  <c r="BF30" i="37"/>
  <c r="BG30" i="37"/>
  <c r="BD31" i="37"/>
  <c r="BE31" i="37"/>
  <c r="BF31" i="37"/>
  <c r="BG31" i="37"/>
  <c r="BD32" i="37"/>
  <c r="BE32" i="37"/>
  <c r="BF32" i="37"/>
  <c r="BG32" i="37"/>
  <c r="BD33" i="37"/>
  <c r="BE33" i="37"/>
  <c r="BF33" i="37"/>
  <c r="BG33" i="37"/>
  <c r="BD34" i="37"/>
  <c r="BE34" i="37"/>
  <c r="BF34" i="37"/>
  <c r="BG34" i="37"/>
  <c r="BD35" i="37"/>
  <c r="BE35" i="37"/>
  <c r="BF35" i="37"/>
  <c r="BG35" i="37"/>
  <c r="BD36" i="37"/>
  <c r="BE36" i="37"/>
  <c r="BF36" i="37"/>
  <c r="BG36" i="37"/>
  <c r="BD37" i="37"/>
  <c r="BE37" i="37"/>
  <c r="BF37" i="37"/>
  <c r="BG37" i="37"/>
  <c r="BD38" i="37"/>
  <c r="BE38" i="37"/>
  <c r="BF38" i="37"/>
  <c r="BG38" i="37"/>
  <c r="BD39" i="37"/>
  <c r="BE39" i="37"/>
  <c r="BF39" i="37"/>
  <c r="BG39" i="37"/>
  <c r="BD40" i="37"/>
  <c r="BE40" i="37"/>
  <c r="BF40" i="37"/>
  <c r="BG40" i="37"/>
  <c r="BD41" i="37"/>
  <c r="BE41" i="37"/>
  <c r="BF41" i="37"/>
  <c r="BG41" i="37"/>
  <c r="BD42" i="37"/>
  <c r="BE42" i="37"/>
  <c r="BF42" i="37"/>
  <c r="BG42" i="37"/>
  <c r="BD43" i="37"/>
  <c r="BE43" i="37"/>
  <c r="BF43" i="37"/>
  <c r="BG43" i="37"/>
  <c r="BD44" i="37"/>
  <c r="BE44" i="37"/>
  <c r="BF44" i="37"/>
  <c r="BG44" i="37"/>
  <c r="BD45" i="37"/>
  <c r="BE45" i="37"/>
  <c r="BF45" i="37"/>
  <c r="BG45" i="37"/>
  <c r="BD46" i="37"/>
  <c r="BE46" i="37"/>
  <c r="BF46" i="37"/>
  <c r="BG46" i="37"/>
  <c r="BD13" i="37"/>
  <c r="BE13" i="37"/>
  <c r="BF13" i="37"/>
  <c r="BG13" i="37"/>
  <c r="BC13" i="37"/>
  <c r="BE10" i="37"/>
  <c r="BF10" i="37"/>
  <c r="BG10" i="37"/>
  <c r="BD10" i="37"/>
  <c r="A6" i="2"/>
  <c r="B6" i="2"/>
  <c r="C6" i="2"/>
  <c r="D6" i="2"/>
  <c r="E6" i="2"/>
  <c r="F6" i="2"/>
  <c r="G6" i="2"/>
  <c r="H6" i="2"/>
  <c r="I6" i="2"/>
  <c r="J6" i="2"/>
  <c r="K6" i="2"/>
  <c r="L6" i="2"/>
  <c r="A7" i="2"/>
  <c r="B7" i="2"/>
  <c r="C7" i="2"/>
  <c r="D7" i="2"/>
  <c r="E7" i="2"/>
  <c r="F7" i="2"/>
  <c r="G7" i="2"/>
  <c r="H7" i="2"/>
  <c r="I7" i="2"/>
  <c r="J7" i="2"/>
  <c r="K7" i="2"/>
  <c r="L7" i="2"/>
  <c r="A8" i="2"/>
  <c r="B8" i="2"/>
  <c r="C8" i="2"/>
  <c r="D8" i="2"/>
  <c r="E8" i="2"/>
  <c r="F8" i="2"/>
  <c r="G8" i="2"/>
  <c r="H8" i="2"/>
  <c r="I8" i="2"/>
  <c r="J8" i="2"/>
  <c r="K8" i="2"/>
  <c r="L8" i="2"/>
  <c r="A9" i="2"/>
  <c r="B9" i="2"/>
  <c r="C9" i="2"/>
  <c r="D9" i="2"/>
  <c r="E9" i="2"/>
  <c r="F9" i="2"/>
  <c r="G9" i="2"/>
  <c r="H9" i="2"/>
  <c r="I9" i="2"/>
  <c r="J9" i="2"/>
  <c r="K9" i="2"/>
  <c r="L9" i="2"/>
  <c r="A10" i="2"/>
  <c r="B10" i="2"/>
  <c r="C10" i="2"/>
  <c r="D10" i="2"/>
  <c r="E10" i="2"/>
  <c r="F10" i="2"/>
  <c r="G10" i="2"/>
  <c r="H10" i="2"/>
  <c r="I10" i="2"/>
  <c r="J10" i="2"/>
  <c r="K10" i="2"/>
  <c r="L10" i="2"/>
  <c r="A11" i="2"/>
  <c r="B11" i="2"/>
  <c r="C11" i="2"/>
  <c r="D11" i="2"/>
  <c r="E11" i="2"/>
  <c r="F11" i="2"/>
  <c r="G11" i="2"/>
  <c r="H11" i="2"/>
  <c r="I11" i="2"/>
  <c r="J11" i="2"/>
  <c r="K11" i="2"/>
  <c r="L11" i="2"/>
  <c r="A12" i="2"/>
  <c r="B12" i="2"/>
  <c r="C12" i="2"/>
  <c r="D12" i="2"/>
  <c r="E12" i="2"/>
  <c r="F12" i="2"/>
  <c r="G12" i="2"/>
  <c r="H12" i="2"/>
  <c r="I12" i="2"/>
  <c r="J12" i="2"/>
  <c r="K12" i="2"/>
  <c r="L12" i="2"/>
  <c r="A13" i="2"/>
  <c r="B13" i="2"/>
  <c r="C13" i="2"/>
  <c r="D13" i="2"/>
  <c r="E13" i="2"/>
  <c r="F13" i="2"/>
  <c r="G13" i="2"/>
  <c r="H13" i="2"/>
  <c r="I13" i="2"/>
  <c r="J13" i="2"/>
  <c r="K13" i="2"/>
  <c r="L13" i="2"/>
  <c r="A14" i="2"/>
  <c r="B14" i="2"/>
  <c r="C14" i="2"/>
  <c r="D14" i="2"/>
  <c r="E14" i="2"/>
  <c r="F14" i="2"/>
  <c r="G14" i="2"/>
  <c r="H14" i="2"/>
  <c r="I14" i="2"/>
  <c r="J14" i="2"/>
  <c r="K14" i="2"/>
  <c r="L14" i="2"/>
  <c r="A15" i="2"/>
  <c r="B15" i="2"/>
  <c r="C15" i="2"/>
  <c r="D15" i="2"/>
  <c r="E15" i="2"/>
  <c r="F15" i="2"/>
  <c r="G15" i="2"/>
  <c r="H15" i="2"/>
  <c r="I15" i="2"/>
  <c r="J15" i="2"/>
  <c r="K15" i="2"/>
  <c r="L15" i="2"/>
  <c r="A16" i="2"/>
  <c r="B16" i="2"/>
  <c r="C16" i="2"/>
  <c r="D16" i="2"/>
  <c r="E16" i="2"/>
  <c r="F16" i="2"/>
  <c r="G16" i="2"/>
  <c r="H16" i="2"/>
  <c r="I16" i="2"/>
  <c r="J16" i="2"/>
  <c r="K16" i="2"/>
  <c r="L16" i="2"/>
  <c r="A17" i="2"/>
  <c r="B17" i="2"/>
  <c r="C17" i="2"/>
  <c r="D17" i="2"/>
  <c r="E17" i="2"/>
  <c r="F17" i="2"/>
  <c r="G17" i="2"/>
  <c r="H17" i="2"/>
  <c r="I17" i="2"/>
  <c r="J17" i="2"/>
  <c r="K17" i="2"/>
  <c r="L17" i="2"/>
  <c r="A18" i="2"/>
  <c r="B18" i="2"/>
  <c r="C18" i="2"/>
  <c r="D18" i="2"/>
  <c r="E18" i="2"/>
  <c r="F18" i="2"/>
  <c r="G18" i="2"/>
  <c r="H18" i="2"/>
  <c r="I18" i="2"/>
  <c r="J18" i="2"/>
  <c r="K18" i="2"/>
  <c r="L18" i="2"/>
  <c r="A19" i="2"/>
  <c r="B19" i="2"/>
  <c r="C19" i="2"/>
  <c r="D19" i="2"/>
  <c r="E19" i="2"/>
  <c r="F19" i="2"/>
  <c r="G19" i="2"/>
  <c r="H19" i="2"/>
  <c r="I19" i="2"/>
  <c r="J19" i="2"/>
  <c r="K19" i="2"/>
  <c r="L19" i="2"/>
  <c r="A20" i="2"/>
  <c r="B20" i="2"/>
  <c r="C20" i="2"/>
  <c r="D20" i="2"/>
  <c r="E20" i="2"/>
  <c r="F20" i="2"/>
  <c r="G20" i="2"/>
  <c r="H20" i="2"/>
  <c r="I20" i="2"/>
  <c r="J20" i="2"/>
  <c r="K20" i="2"/>
  <c r="L20" i="2"/>
  <c r="A21" i="2"/>
  <c r="B21" i="2"/>
  <c r="C21" i="2"/>
  <c r="D21" i="2"/>
  <c r="E21" i="2"/>
  <c r="F21" i="2"/>
  <c r="G21" i="2"/>
  <c r="H21" i="2"/>
  <c r="I21" i="2"/>
  <c r="J21" i="2"/>
  <c r="K21" i="2"/>
  <c r="L21" i="2"/>
  <c r="A22" i="2"/>
  <c r="B22" i="2"/>
  <c r="C22" i="2"/>
  <c r="D22" i="2"/>
  <c r="E22" i="2"/>
  <c r="F22" i="2"/>
  <c r="G22" i="2"/>
  <c r="H22" i="2"/>
  <c r="I22" i="2"/>
  <c r="J22" i="2"/>
  <c r="K22" i="2"/>
  <c r="L22" i="2"/>
  <c r="A23" i="2"/>
  <c r="B23" i="2"/>
  <c r="C23" i="2"/>
  <c r="D23" i="2"/>
  <c r="E23" i="2"/>
  <c r="F23" i="2"/>
  <c r="G23" i="2"/>
  <c r="H23" i="2"/>
  <c r="I23" i="2"/>
  <c r="J23" i="2"/>
  <c r="K23" i="2"/>
  <c r="L23" i="2"/>
  <c r="A24" i="2"/>
  <c r="B24" i="2"/>
  <c r="C24" i="2"/>
  <c r="D24" i="2"/>
  <c r="E24" i="2"/>
  <c r="F24" i="2"/>
  <c r="G24" i="2"/>
  <c r="H24" i="2"/>
  <c r="I24" i="2"/>
  <c r="J24" i="2"/>
  <c r="K24" i="2"/>
  <c r="L24" i="2"/>
  <c r="A25" i="2"/>
  <c r="B25" i="2"/>
  <c r="C25" i="2"/>
  <c r="D25" i="2"/>
  <c r="E25" i="2"/>
  <c r="F25" i="2"/>
  <c r="G25" i="2"/>
  <c r="H25" i="2"/>
  <c r="I25" i="2"/>
  <c r="J25" i="2"/>
  <c r="K25" i="2"/>
  <c r="L25" i="2"/>
  <c r="A26" i="2"/>
  <c r="B26" i="2"/>
  <c r="C26" i="2"/>
  <c r="D26" i="2"/>
  <c r="E26" i="2"/>
  <c r="F26" i="2"/>
  <c r="G26" i="2"/>
  <c r="H26" i="2"/>
  <c r="I26" i="2"/>
  <c r="J26" i="2"/>
  <c r="K26" i="2"/>
  <c r="L26" i="2"/>
  <c r="A27" i="2"/>
  <c r="B27" i="2"/>
  <c r="C27" i="2"/>
  <c r="D27" i="2"/>
  <c r="E27" i="2"/>
  <c r="F27" i="2"/>
  <c r="G27" i="2"/>
  <c r="H27" i="2"/>
  <c r="I27" i="2"/>
  <c r="J27" i="2"/>
  <c r="K27" i="2"/>
  <c r="L27" i="2"/>
  <c r="A28" i="2"/>
  <c r="B28" i="2"/>
  <c r="C28" i="2"/>
  <c r="D28" i="2"/>
  <c r="E28" i="2"/>
  <c r="F28" i="2"/>
  <c r="G28" i="2"/>
  <c r="H28" i="2"/>
  <c r="I28" i="2"/>
  <c r="J28" i="2"/>
  <c r="K28" i="2"/>
  <c r="L28" i="2"/>
  <c r="A29" i="2"/>
  <c r="B29" i="2"/>
  <c r="C29" i="2"/>
  <c r="D29" i="2"/>
  <c r="E29" i="2"/>
  <c r="F29" i="2"/>
  <c r="G29" i="2"/>
  <c r="H29" i="2"/>
  <c r="I29" i="2"/>
  <c r="J29" i="2"/>
  <c r="K29" i="2"/>
  <c r="L29" i="2"/>
  <c r="A30" i="2"/>
  <c r="B30" i="2"/>
  <c r="C30" i="2"/>
  <c r="D30" i="2"/>
  <c r="E30" i="2"/>
  <c r="F30" i="2"/>
  <c r="G30" i="2"/>
  <c r="H30" i="2"/>
  <c r="I30" i="2"/>
  <c r="J30" i="2"/>
  <c r="K30" i="2"/>
  <c r="L30" i="2"/>
  <c r="A31" i="2"/>
  <c r="B31" i="2"/>
  <c r="C31" i="2"/>
  <c r="D31" i="2"/>
  <c r="E31" i="2"/>
  <c r="F31" i="2"/>
  <c r="G31" i="2"/>
  <c r="H31" i="2"/>
  <c r="I31" i="2"/>
  <c r="J31" i="2"/>
  <c r="K31" i="2"/>
  <c r="L31" i="2"/>
  <c r="A32" i="2"/>
  <c r="B32" i="2"/>
  <c r="C32" i="2"/>
  <c r="D32" i="2"/>
  <c r="E32" i="2"/>
  <c r="F32" i="2"/>
  <c r="G32" i="2"/>
  <c r="H32" i="2"/>
  <c r="I32" i="2"/>
  <c r="J32" i="2"/>
  <c r="K32" i="2"/>
  <c r="L32" i="2"/>
  <c r="A33" i="2"/>
  <c r="B33" i="2"/>
  <c r="C33" i="2"/>
  <c r="D33" i="2"/>
  <c r="E33" i="2"/>
  <c r="F33" i="2"/>
  <c r="G33" i="2"/>
  <c r="H33" i="2"/>
  <c r="I33" i="2"/>
  <c r="J33" i="2"/>
  <c r="K33" i="2"/>
  <c r="L33" i="2"/>
  <c r="A34" i="2"/>
  <c r="B34" i="2"/>
  <c r="C34" i="2"/>
  <c r="D34" i="2"/>
  <c r="E34" i="2"/>
  <c r="F34" i="2"/>
  <c r="G34" i="2"/>
  <c r="H34" i="2"/>
  <c r="I34" i="2"/>
  <c r="J34" i="2"/>
  <c r="K34" i="2"/>
  <c r="L34" i="2"/>
  <c r="A35" i="2"/>
  <c r="B35" i="2"/>
  <c r="C35" i="2"/>
  <c r="D35" i="2"/>
  <c r="E35" i="2"/>
  <c r="F35" i="2"/>
  <c r="G35" i="2"/>
  <c r="H35" i="2"/>
  <c r="I35" i="2"/>
  <c r="J35" i="2"/>
  <c r="K35" i="2"/>
  <c r="L35" i="2"/>
  <c r="A36" i="2"/>
  <c r="B36" i="2"/>
  <c r="C36" i="2"/>
  <c r="D36" i="2"/>
  <c r="E36" i="2"/>
  <c r="F36" i="2"/>
  <c r="G36" i="2"/>
  <c r="H36" i="2"/>
  <c r="I36" i="2"/>
  <c r="J36" i="2"/>
  <c r="K36" i="2"/>
  <c r="L36" i="2"/>
  <c r="A38" i="2"/>
  <c r="B38" i="2"/>
  <c r="C38" i="2"/>
  <c r="D38" i="2"/>
  <c r="E38" i="2"/>
  <c r="F38" i="2"/>
  <c r="G38" i="2"/>
  <c r="H38" i="2"/>
  <c r="I38" i="2"/>
  <c r="J38" i="2"/>
  <c r="K38" i="2"/>
  <c r="L38" i="2"/>
  <c r="A39" i="2"/>
  <c r="B39" i="2"/>
  <c r="C39" i="2"/>
  <c r="D39" i="2"/>
  <c r="E39" i="2"/>
  <c r="F39" i="2"/>
  <c r="G39" i="2"/>
  <c r="H39" i="2"/>
  <c r="I39" i="2"/>
  <c r="J39" i="2"/>
  <c r="K39" i="2"/>
  <c r="L39" i="2"/>
  <c r="A40" i="2"/>
  <c r="B40" i="2"/>
  <c r="C40" i="2"/>
  <c r="D40" i="2"/>
  <c r="E40" i="2"/>
  <c r="F40" i="2"/>
  <c r="G40" i="2"/>
  <c r="H40" i="2"/>
  <c r="I40" i="2"/>
  <c r="J40" i="2"/>
  <c r="K40" i="2"/>
  <c r="L40" i="2"/>
  <c r="A41" i="2"/>
  <c r="B41" i="2"/>
  <c r="C41" i="2"/>
  <c r="D41" i="2"/>
  <c r="E41" i="2"/>
  <c r="F41" i="2"/>
  <c r="G41" i="2"/>
  <c r="H41" i="2"/>
  <c r="I41" i="2"/>
  <c r="J41" i="2"/>
  <c r="K41" i="2"/>
  <c r="L41" i="2"/>
  <c r="A42" i="2"/>
  <c r="B42" i="2"/>
  <c r="C42" i="2"/>
  <c r="D42" i="2"/>
  <c r="E42" i="2"/>
  <c r="F42" i="2"/>
  <c r="G42" i="2"/>
  <c r="H42" i="2"/>
  <c r="I42" i="2"/>
  <c r="J42" i="2"/>
  <c r="K42" i="2"/>
  <c r="L42" i="2"/>
  <c r="A43" i="2"/>
  <c r="B43" i="2"/>
  <c r="C43" i="2"/>
  <c r="D43" i="2"/>
  <c r="E43" i="2"/>
  <c r="F43" i="2"/>
  <c r="G43" i="2"/>
  <c r="H43" i="2"/>
  <c r="I43" i="2"/>
  <c r="J43" i="2"/>
  <c r="K43" i="2"/>
  <c r="L43" i="2"/>
  <c r="A44" i="2"/>
  <c r="B44" i="2"/>
  <c r="C44" i="2"/>
  <c r="D44" i="2"/>
  <c r="E44" i="2"/>
  <c r="F44" i="2"/>
  <c r="G44" i="2"/>
  <c r="H44" i="2"/>
  <c r="I44" i="2"/>
  <c r="J44" i="2"/>
  <c r="K44" i="2"/>
  <c r="L44" i="2"/>
  <c r="A45" i="2"/>
  <c r="B45" i="2"/>
  <c r="C45" i="2"/>
  <c r="D45" i="2"/>
  <c r="E45" i="2"/>
  <c r="F45" i="2"/>
  <c r="G45" i="2"/>
  <c r="H45" i="2"/>
  <c r="I45" i="2"/>
  <c r="J45" i="2"/>
  <c r="K45" i="2"/>
  <c r="L45" i="2"/>
  <c r="A46" i="2"/>
  <c r="B46" i="2"/>
  <c r="C46" i="2"/>
  <c r="D46" i="2"/>
  <c r="E46" i="2"/>
  <c r="F46" i="2"/>
  <c r="G46" i="2"/>
  <c r="H46" i="2"/>
  <c r="I46" i="2"/>
  <c r="J46" i="2"/>
  <c r="K46" i="2"/>
  <c r="L46" i="2"/>
  <c r="A47" i="2"/>
  <c r="B47" i="2"/>
  <c r="C47" i="2"/>
  <c r="D47" i="2"/>
  <c r="E47" i="2"/>
  <c r="F47" i="2"/>
  <c r="G47" i="2"/>
  <c r="H47" i="2"/>
  <c r="I47" i="2"/>
  <c r="J47" i="2"/>
  <c r="K47" i="2"/>
  <c r="L47" i="2"/>
  <c r="A48" i="2"/>
  <c r="B48" i="2"/>
  <c r="C48" i="2"/>
  <c r="D48" i="2"/>
  <c r="E48" i="2"/>
  <c r="F48" i="2"/>
  <c r="G48" i="2"/>
  <c r="H48" i="2"/>
  <c r="I48" i="2"/>
  <c r="J48" i="2"/>
  <c r="K48" i="2"/>
  <c r="L48" i="2"/>
  <c r="A49" i="2"/>
  <c r="B49" i="2"/>
  <c r="C49" i="2"/>
  <c r="D49" i="2"/>
  <c r="E49" i="2"/>
  <c r="F49" i="2"/>
  <c r="G49" i="2"/>
  <c r="H49" i="2"/>
  <c r="I49" i="2"/>
  <c r="J49" i="2"/>
  <c r="K49" i="2"/>
  <c r="L49" i="2"/>
  <c r="A50" i="2"/>
  <c r="B50" i="2"/>
  <c r="C50" i="2"/>
  <c r="D50" i="2"/>
  <c r="E50" i="2"/>
  <c r="F50" i="2"/>
  <c r="G50" i="2"/>
  <c r="H50" i="2"/>
  <c r="I50" i="2"/>
  <c r="J50" i="2"/>
  <c r="K50" i="2"/>
  <c r="L50" i="2"/>
  <c r="A51" i="2"/>
  <c r="B51" i="2"/>
  <c r="C51" i="2"/>
  <c r="D51" i="2"/>
  <c r="E51" i="2"/>
  <c r="F51" i="2"/>
  <c r="G51" i="2"/>
  <c r="H51" i="2"/>
  <c r="I51" i="2"/>
  <c r="J51" i="2"/>
  <c r="K51" i="2"/>
  <c r="L51" i="2"/>
  <c r="A52" i="2"/>
  <c r="B52" i="2"/>
  <c r="C52" i="2"/>
  <c r="D52" i="2"/>
  <c r="E52" i="2"/>
  <c r="F52" i="2"/>
  <c r="G52" i="2"/>
  <c r="H52" i="2"/>
  <c r="I52" i="2"/>
  <c r="J52" i="2"/>
  <c r="K52" i="2"/>
  <c r="L52" i="2"/>
  <c r="A53" i="2"/>
  <c r="B53" i="2"/>
  <c r="C53" i="2"/>
  <c r="D53" i="2"/>
  <c r="E53" i="2"/>
  <c r="F53" i="2"/>
  <c r="G53" i="2"/>
  <c r="H53" i="2"/>
  <c r="I53" i="2"/>
  <c r="J53" i="2"/>
  <c r="K53" i="2"/>
  <c r="L53" i="2"/>
  <c r="A54" i="2"/>
  <c r="B54" i="2"/>
  <c r="C54" i="2"/>
  <c r="D54" i="2"/>
  <c r="E54" i="2"/>
  <c r="F54" i="2"/>
  <c r="G54" i="2"/>
  <c r="H54" i="2"/>
  <c r="I54" i="2"/>
  <c r="J54" i="2"/>
  <c r="K54" i="2"/>
  <c r="L54" i="2"/>
  <c r="A56" i="2"/>
  <c r="B56" i="2"/>
  <c r="C56" i="2"/>
  <c r="D56" i="2"/>
  <c r="E56" i="2"/>
  <c r="F56" i="2"/>
  <c r="G56" i="2"/>
  <c r="H56" i="2"/>
  <c r="I56" i="2"/>
  <c r="J56" i="2"/>
  <c r="K56" i="2"/>
  <c r="L56" i="2"/>
  <c r="A57" i="2"/>
  <c r="B57" i="2"/>
  <c r="C57" i="2"/>
  <c r="D57" i="2"/>
  <c r="E57" i="2"/>
  <c r="F57" i="2"/>
  <c r="G57" i="2"/>
  <c r="H57" i="2"/>
  <c r="I57" i="2"/>
  <c r="J57" i="2"/>
  <c r="K57" i="2"/>
  <c r="L57" i="2"/>
  <c r="A58" i="2"/>
  <c r="B58" i="2"/>
  <c r="C58" i="2"/>
  <c r="D58" i="2"/>
  <c r="E58" i="2"/>
  <c r="F58" i="2"/>
  <c r="G58" i="2"/>
  <c r="H58" i="2"/>
  <c r="I58" i="2"/>
  <c r="J58" i="2"/>
  <c r="K58" i="2"/>
  <c r="L58" i="2"/>
  <c r="A59" i="2"/>
  <c r="B59" i="2"/>
  <c r="C59" i="2"/>
  <c r="D59" i="2"/>
  <c r="E59" i="2"/>
  <c r="F59" i="2"/>
  <c r="G59" i="2"/>
  <c r="H59" i="2"/>
  <c r="I59" i="2"/>
  <c r="J59" i="2"/>
  <c r="K59" i="2"/>
  <c r="L59" i="2"/>
  <c r="A60" i="2"/>
  <c r="B60" i="2"/>
  <c r="C60" i="2"/>
  <c r="D60" i="2"/>
  <c r="E60" i="2"/>
  <c r="F60" i="2"/>
  <c r="G60" i="2"/>
  <c r="H60" i="2"/>
  <c r="I60" i="2"/>
  <c r="J60" i="2"/>
  <c r="K60" i="2"/>
  <c r="L60" i="2"/>
  <c r="A61" i="2"/>
  <c r="B61" i="2"/>
  <c r="C61" i="2"/>
  <c r="D61" i="2"/>
  <c r="E61" i="2"/>
  <c r="F61" i="2"/>
  <c r="G61" i="2"/>
  <c r="H61" i="2"/>
  <c r="I61" i="2"/>
  <c r="J61" i="2"/>
  <c r="K61" i="2"/>
  <c r="L61" i="2"/>
  <c r="A62" i="2"/>
  <c r="B62" i="2"/>
  <c r="C62" i="2"/>
  <c r="D62" i="2"/>
  <c r="E62" i="2"/>
  <c r="F62" i="2"/>
  <c r="G62" i="2"/>
  <c r="H62" i="2"/>
  <c r="I62" i="2"/>
  <c r="J62" i="2"/>
  <c r="K62" i="2"/>
  <c r="L62" i="2"/>
  <c r="A63" i="2"/>
  <c r="B63" i="2"/>
  <c r="C63" i="2"/>
  <c r="D63" i="2"/>
  <c r="E63" i="2"/>
  <c r="F63" i="2"/>
  <c r="G63" i="2"/>
  <c r="H63" i="2"/>
  <c r="I63" i="2"/>
  <c r="J63" i="2"/>
  <c r="K63" i="2"/>
  <c r="L63" i="2"/>
  <c r="A64" i="2"/>
  <c r="B64" i="2"/>
  <c r="C64" i="2"/>
  <c r="D64" i="2"/>
  <c r="E64" i="2"/>
  <c r="F64" i="2"/>
  <c r="G64" i="2"/>
  <c r="H64" i="2"/>
  <c r="I64" i="2"/>
  <c r="J64" i="2"/>
  <c r="K64" i="2"/>
  <c r="L64" i="2"/>
  <c r="A65" i="2"/>
  <c r="B65" i="2"/>
  <c r="C65" i="2"/>
  <c r="D65" i="2"/>
  <c r="E65" i="2"/>
  <c r="F65" i="2"/>
  <c r="G65" i="2"/>
  <c r="H65" i="2"/>
  <c r="I65" i="2"/>
  <c r="J65" i="2"/>
  <c r="K65" i="2"/>
  <c r="L65" i="2"/>
  <c r="A66" i="2"/>
  <c r="B66" i="2"/>
  <c r="C66" i="2"/>
  <c r="D66" i="2"/>
  <c r="E66" i="2"/>
  <c r="F66" i="2"/>
  <c r="G66" i="2"/>
  <c r="H66" i="2"/>
  <c r="I66" i="2"/>
  <c r="J66" i="2"/>
  <c r="K66" i="2"/>
  <c r="L66" i="2"/>
  <c r="A67" i="2"/>
  <c r="B67" i="2"/>
  <c r="C67" i="2"/>
  <c r="D67" i="2"/>
  <c r="E67" i="2"/>
  <c r="F67" i="2"/>
  <c r="G67" i="2"/>
  <c r="H67" i="2"/>
  <c r="I67" i="2"/>
  <c r="J67" i="2"/>
  <c r="K67" i="2"/>
  <c r="L67" i="2"/>
  <c r="A68" i="2"/>
  <c r="B68" i="2"/>
  <c r="C68" i="2"/>
  <c r="D68" i="2"/>
  <c r="E68" i="2"/>
  <c r="F68" i="2"/>
  <c r="G68" i="2"/>
  <c r="H68" i="2"/>
  <c r="I68" i="2"/>
  <c r="J68" i="2"/>
  <c r="K68" i="2"/>
  <c r="L68" i="2"/>
  <c r="A69" i="2"/>
  <c r="B69" i="2"/>
  <c r="C69" i="2"/>
  <c r="D69" i="2"/>
  <c r="E69" i="2"/>
  <c r="F69" i="2"/>
  <c r="G69" i="2"/>
  <c r="H69" i="2"/>
  <c r="I69" i="2"/>
  <c r="J69" i="2"/>
  <c r="K69" i="2"/>
  <c r="L69" i="2"/>
  <c r="A70" i="2"/>
  <c r="B70" i="2"/>
  <c r="C70" i="2"/>
  <c r="D70" i="2"/>
  <c r="E70" i="2"/>
  <c r="F70" i="2"/>
  <c r="G70" i="2"/>
  <c r="H70" i="2"/>
  <c r="I70" i="2"/>
  <c r="J70" i="2"/>
  <c r="K70" i="2"/>
  <c r="L70" i="2"/>
  <c r="A71" i="2"/>
  <c r="B71" i="2"/>
  <c r="C71" i="2"/>
  <c r="D71" i="2"/>
  <c r="E71" i="2"/>
  <c r="F71" i="2"/>
  <c r="G71" i="2"/>
  <c r="H71" i="2"/>
  <c r="I71" i="2"/>
  <c r="J71" i="2"/>
  <c r="K71" i="2"/>
  <c r="L71" i="2"/>
  <c r="A72" i="2"/>
  <c r="B72" i="2"/>
  <c r="C72" i="2"/>
  <c r="D72" i="2"/>
  <c r="E72" i="2"/>
  <c r="F72" i="2"/>
  <c r="G72" i="2"/>
  <c r="H72" i="2"/>
  <c r="I72" i="2"/>
  <c r="J72" i="2"/>
  <c r="K72" i="2"/>
  <c r="L72" i="2"/>
  <c r="A73" i="2"/>
  <c r="B73" i="2"/>
  <c r="C73" i="2"/>
  <c r="D73" i="2"/>
  <c r="E73" i="2"/>
  <c r="F73" i="2"/>
  <c r="G73" i="2"/>
  <c r="H73" i="2"/>
  <c r="I73" i="2"/>
  <c r="J73" i="2"/>
  <c r="K73" i="2"/>
  <c r="L73" i="2"/>
  <c r="A74" i="2"/>
  <c r="B74" i="2"/>
  <c r="C74" i="2"/>
  <c r="D74" i="2"/>
  <c r="E74" i="2"/>
  <c r="F74" i="2"/>
  <c r="G74" i="2"/>
  <c r="H74" i="2"/>
  <c r="I74" i="2"/>
  <c r="J74" i="2"/>
  <c r="K74" i="2"/>
  <c r="L74" i="2"/>
  <c r="A75" i="2"/>
  <c r="B75" i="2"/>
  <c r="C75" i="2"/>
  <c r="D75" i="2"/>
  <c r="E75" i="2"/>
  <c r="F75" i="2"/>
  <c r="G75" i="2"/>
  <c r="H75" i="2"/>
  <c r="I75" i="2"/>
  <c r="J75" i="2"/>
  <c r="K75" i="2"/>
  <c r="L75" i="2"/>
  <c r="A76" i="2"/>
  <c r="B76" i="2"/>
  <c r="C76" i="2"/>
  <c r="D76" i="2"/>
  <c r="E76" i="2"/>
  <c r="F76" i="2"/>
  <c r="G76" i="2"/>
  <c r="H76" i="2"/>
  <c r="I76" i="2"/>
  <c r="J76" i="2"/>
  <c r="K76" i="2"/>
  <c r="L76" i="2"/>
  <c r="A77" i="2"/>
  <c r="B77" i="2"/>
  <c r="C77" i="2"/>
  <c r="D77" i="2"/>
  <c r="E77" i="2"/>
  <c r="F77" i="2"/>
  <c r="G77" i="2"/>
  <c r="H77" i="2"/>
  <c r="I77" i="2"/>
  <c r="J77" i="2"/>
  <c r="K77" i="2"/>
  <c r="L77" i="2"/>
  <c r="A78" i="2"/>
  <c r="B78" i="2"/>
  <c r="C78" i="2"/>
  <c r="D78" i="2"/>
  <c r="E78" i="2"/>
  <c r="F78" i="2"/>
  <c r="G78" i="2"/>
  <c r="H78" i="2"/>
  <c r="I78" i="2"/>
  <c r="J78" i="2"/>
  <c r="K78" i="2"/>
  <c r="L78" i="2"/>
  <c r="A79" i="2"/>
  <c r="B79" i="2"/>
  <c r="C79" i="2"/>
  <c r="D79" i="2"/>
  <c r="E79" i="2"/>
  <c r="F79" i="2"/>
  <c r="G79" i="2"/>
  <c r="H79" i="2"/>
  <c r="I79" i="2"/>
  <c r="J79" i="2"/>
  <c r="K79" i="2"/>
  <c r="L79" i="2"/>
  <c r="A80" i="2"/>
  <c r="B80" i="2"/>
  <c r="C80" i="2"/>
  <c r="D80" i="2"/>
  <c r="E80" i="2"/>
  <c r="F80" i="2"/>
  <c r="G80" i="2"/>
  <c r="H80" i="2"/>
  <c r="I80" i="2"/>
  <c r="J80" i="2"/>
  <c r="K80" i="2"/>
  <c r="L80" i="2"/>
  <c r="A81" i="2"/>
  <c r="B81" i="2"/>
  <c r="C81" i="2"/>
  <c r="D81" i="2"/>
  <c r="E81" i="2"/>
  <c r="F81" i="2"/>
  <c r="G81" i="2"/>
  <c r="H81" i="2"/>
  <c r="I81" i="2"/>
  <c r="J81" i="2"/>
  <c r="K81" i="2"/>
  <c r="L81" i="2"/>
  <c r="A82" i="2"/>
  <c r="B82" i="2"/>
  <c r="C82" i="2"/>
  <c r="D82" i="2"/>
  <c r="E82" i="2"/>
  <c r="F82" i="2"/>
  <c r="G82" i="2"/>
  <c r="H82" i="2"/>
  <c r="I82" i="2"/>
  <c r="J82" i="2"/>
  <c r="K82" i="2"/>
  <c r="L82" i="2"/>
  <c r="A83" i="2"/>
  <c r="B83" i="2"/>
  <c r="C83" i="2"/>
  <c r="D83" i="2"/>
  <c r="E83" i="2"/>
  <c r="F83" i="2"/>
  <c r="G83" i="2"/>
  <c r="H83" i="2"/>
  <c r="I83" i="2"/>
  <c r="J83" i="2"/>
  <c r="K83" i="2"/>
  <c r="L83" i="2"/>
  <c r="A84" i="2"/>
  <c r="B84" i="2"/>
  <c r="C84" i="2"/>
  <c r="D84" i="2"/>
  <c r="E84" i="2"/>
  <c r="F84" i="2"/>
  <c r="G84" i="2"/>
  <c r="H84" i="2"/>
  <c r="I84" i="2"/>
  <c r="J84" i="2"/>
  <c r="K84" i="2"/>
  <c r="L84" i="2"/>
  <c r="A85" i="2"/>
  <c r="B85" i="2"/>
  <c r="C85" i="2"/>
  <c r="D85" i="2"/>
  <c r="E85" i="2"/>
  <c r="F85" i="2"/>
  <c r="G85" i="2"/>
  <c r="H85" i="2"/>
  <c r="I85" i="2"/>
  <c r="J85" i="2"/>
  <c r="K85" i="2"/>
  <c r="L85" i="2"/>
  <c r="A86" i="2"/>
  <c r="B86" i="2"/>
  <c r="C86" i="2"/>
  <c r="D86" i="2"/>
  <c r="E86" i="2"/>
  <c r="F86" i="2"/>
  <c r="G86" i="2"/>
  <c r="H86" i="2"/>
  <c r="I86" i="2"/>
  <c r="J86" i="2"/>
  <c r="K86" i="2"/>
  <c r="L86" i="2"/>
  <c r="A87" i="2"/>
  <c r="B87" i="2"/>
  <c r="C87" i="2"/>
  <c r="D87" i="2"/>
  <c r="E87" i="2"/>
  <c r="F87" i="2"/>
  <c r="G87" i="2"/>
  <c r="H87" i="2"/>
  <c r="I87" i="2"/>
  <c r="J87" i="2"/>
  <c r="K87" i="2"/>
  <c r="L87" i="2"/>
  <c r="A88" i="2"/>
  <c r="B88" i="2"/>
  <c r="C88" i="2"/>
  <c r="D88" i="2"/>
  <c r="E88" i="2"/>
  <c r="F88" i="2"/>
  <c r="G88" i="2"/>
  <c r="H88" i="2"/>
  <c r="I88" i="2"/>
  <c r="J88" i="2"/>
  <c r="K88" i="2"/>
  <c r="L88" i="2"/>
  <c r="A89" i="2"/>
  <c r="B89" i="2"/>
  <c r="C89" i="2"/>
  <c r="D89" i="2"/>
  <c r="E89" i="2"/>
  <c r="F89" i="2"/>
  <c r="G89" i="2"/>
  <c r="H89" i="2"/>
  <c r="I89" i="2"/>
  <c r="J89" i="2"/>
  <c r="K89" i="2"/>
  <c r="L89" i="2"/>
  <c r="A90" i="2"/>
  <c r="B90" i="2"/>
  <c r="C90" i="2"/>
  <c r="D90" i="2"/>
  <c r="E90" i="2"/>
  <c r="F90" i="2"/>
  <c r="G90" i="2"/>
  <c r="H90" i="2"/>
  <c r="I90" i="2"/>
  <c r="J90" i="2"/>
  <c r="K90" i="2"/>
  <c r="L90" i="2"/>
  <c r="A91" i="2"/>
  <c r="B91" i="2"/>
  <c r="C91" i="2"/>
  <c r="D91" i="2"/>
  <c r="E91" i="2"/>
  <c r="F91" i="2"/>
  <c r="G91" i="2"/>
  <c r="H91" i="2"/>
  <c r="I91" i="2"/>
  <c r="J91" i="2"/>
  <c r="K91" i="2"/>
  <c r="L91" i="2"/>
  <c r="A92" i="2"/>
  <c r="B92" i="2"/>
  <c r="C92" i="2"/>
  <c r="D92" i="2"/>
  <c r="E92" i="2"/>
  <c r="F92" i="2"/>
  <c r="G92" i="2"/>
  <c r="H92" i="2"/>
  <c r="I92" i="2"/>
  <c r="J92" i="2"/>
  <c r="K92" i="2"/>
  <c r="L92" i="2"/>
  <c r="A93" i="2"/>
  <c r="B93" i="2"/>
  <c r="C93" i="2"/>
  <c r="D93" i="2"/>
  <c r="E93" i="2"/>
  <c r="F93" i="2"/>
  <c r="G93" i="2"/>
  <c r="H93" i="2"/>
  <c r="I93" i="2"/>
  <c r="J93" i="2"/>
  <c r="K93" i="2"/>
  <c r="L93" i="2"/>
  <c r="A94" i="2"/>
  <c r="B94" i="2"/>
  <c r="C94" i="2"/>
  <c r="D94" i="2"/>
  <c r="E94" i="2"/>
  <c r="F94" i="2"/>
  <c r="G94" i="2"/>
  <c r="H94" i="2"/>
  <c r="I94" i="2"/>
  <c r="J94" i="2"/>
  <c r="K94" i="2"/>
  <c r="L94" i="2"/>
  <c r="A95" i="2"/>
  <c r="B95" i="2"/>
  <c r="C95" i="2"/>
  <c r="D95" i="2"/>
  <c r="E95" i="2"/>
  <c r="F95" i="2"/>
  <c r="G95" i="2"/>
  <c r="H95" i="2"/>
  <c r="I95" i="2"/>
  <c r="J95" i="2"/>
  <c r="K95" i="2"/>
  <c r="L95" i="2"/>
  <c r="A96" i="2"/>
  <c r="B96" i="2"/>
  <c r="C96" i="2"/>
  <c r="D96" i="2"/>
  <c r="E96" i="2"/>
  <c r="F96" i="2"/>
  <c r="G96" i="2"/>
  <c r="H96" i="2"/>
  <c r="I96" i="2"/>
  <c r="J96" i="2"/>
  <c r="K96" i="2"/>
  <c r="L96" i="2"/>
  <c r="A97" i="2"/>
  <c r="B97" i="2"/>
  <c r="C97" i="2"/>
  <c r="D97" i="2"/>
  <c r="E97" i="2"/>
  <c r="F97" i="2"/>
  <c r="G97" i="2"/>
  <c r="H97" i="2"/>
  <c r="I97" i="2"/>
  <c r="J97" i="2"/>
  <c r="K97" i="2"/>
  <c r="L97" i="2"/>
  <c r="A98" i="2"/>
  <c r="B98" i="2"/>
  <c r="C98" i="2"/>
  <c r="D98" i="2"/>
  <c r="E98" i="2"/>
  <c r="F98" i="2"/>
  <c r="G98" i="2"/>
  <c r="H98" i="2"/>
  <c r="I98" i="2"/>
  <c r="J98" i="2"/>
  <c r="K98" i="2"/>
  <c r="L98" i="2"/>
  <c r="A99" i="2"/>
  <c r="B99" i="2"/>
  <c r="C99" i="2"/>
  <c r="D99" i="2"/>
  <c r="E99" i="2"/>
  <c r="F99" i="2"/>
  <c r="G99" i="2"/>
  <c r="H99" i="2"/>
  <c r="I99" i="2"/>
  <c r="J99" i="2"/>
  <c r="K99" i="2"/>
  <c r="L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D3" i="2"/>
  <c r="E3" i="2"/>
  <c r="F3" i="2"/>
  <c r="G3" i="2"/>
  <c r="H3" i="2"/>
  <c r="I3" i="2"/>
  <c r="J3" i="2"/>
  <c r="K3" i="2"/>
  <c r="L3" i="2"/>
  <c r="C3" i="2"/>
  <c r="AP224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8" i="5"/>
  <c r="AP149" i="5"/>
  <c r="AP150" i="5"/>
  <c r="AP151" i="5"/>
  <c r="AP152" i="5"/>
  <c r="AP153" i="5"/>
  <c r="AP154" i="5"/>
  <c r="AP155" i="5"/>
  <c r="AP156" i="5"/>
  <c r="AP157" i="5"/>
  <c r="AP158" i="5"/>
  <c r="AP159" i="5"/>
  <c r="AP160" i="5"/>
  <c r="AP161" i="5"/>
  <c r="AP162" i="5"/>
  <c r="AP163" i="5"/>
  <c r="AP164" i="5"/>
  <c r="AP165" i="5"/>
  <c r="AP166" i="5"/>
  <c r="AP167" i="5"/>
  <c r="AP168" i="5"/>
  <c r="AP169" i="5"/>
  <c r="AP170" i="5"/>
  <c r="AP171" i="5"/>
  <c r="AP172" i="5"/>
  <c r="AP173" i="5"/>
  <c r="AP174" i="5"/>
  <c r="AP175" i="5"/>
  <c r="AP176" i="5"/>
  <c r="AP177" i="5"/>
  <c r="AP178" i="5"/>
  <c r="AP179" i="5"/>
  <c r="AP180" i="5"/>
  <c r="AP181" i="5"/>
  <c r="AP182" i="5"/>
  <c r="AP183" i="5"/>
  <c r="AP184" i="5"/>
  <c r="AP185" i="5"/>
  <c r="AP186" i="5"/>
  <c r="AP187" i="5"/>
  <c r="AP188" i="5"/>
  <c r="AP189" i="5"/>
  <c r="AP190" i="5"/>
  <c r="AP191" i="5"/>
  <c r="AP192" i="5"/>
  <c r="AP193" i="5"/>
  <c r="AP194" i="5"/>
  <c r="AP195" i="5"/>
  <c r="AP196" i="5"/>
  <c r="AP197" i="5"/>
  <c r="AP198" i="5"/>
  <c r="AP199" i="5"/>
  <c r="AP200" i="5"/>
  <c r="AP201" i="5"/>
  <c r="AP202" i="5"/>
  <c r="AP203" i="5"/>
  <c r="AP204" i="5"/>
  <c r="AP205" i="5"/>
  <c r="AP206" i="5"/>
  <c r="AP207" i="5"/>
  <c r="AP208" i="5"/>
  <c r="AP209" i="5"/>
  <c r="AP210" i="5"/>
  <c r="AP211" i="5"/>
  <c r="AP212" i="5"/>
  <c r="AP213" i="5"/>
  <c r="AP214" i="5"/>
  <c r="AP215" i="5"/>
  <c r="AP216" i="5"/>
  <c r="AP217" i="5"/>
  <c r="AP218" i="5"/>
  <c r="AP219" i="5"/>
  <c r="AP220" i="5"/>
  <c r="AP221" i="5"/>
  <c r="AP222" i="5"/>
  <c r="AP223" i="5"/>
  <c r="AP225" i="5"/>
  <c r="AP12" i="5"/>
  <c r="U181" i="7"/>
  <c r="U213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C219" i="7"/>
  <c r="C229" i="7" s="1"/>
  <c r="D219" i="7"/>
  <c r="D229" i="7" s="1"/>
  <c r="E219" i="7"/>
  <c r="E229" i="7" s="1"/>
  <c r="F219" i="7"/>
  <c r="F229" i="7" s="1"/>
  <c r="G219" i="7"/>
  <c r="G229" i="7" s="1"/>
  <c r="H219" i="7"/>
  <c r="H229" i="7" s="1"/>
  <c r="I219" i="7"/>
  <c r="I229" i="7" s="1"/>
  <c r="J219" i="7"/>
  <c r="J229" i="7" s="1"/>
  <c r="K219" i="7"/>
  <c r="K229" i="7" s="1"/>
  <c r="L219" i="7"/>
  <c r="L229" i="7" s="1"/>
  <c r="M219" i="7"/>
  <c r="M229" i="7" s="1"/>
  <c r="N219" i="7"/>
  <c r="N229" i="7" s="1"/>
  <c r="O219" i="7"/>
  <c r="O229" i="7" s="1"/>
  <c r="P219" i="7"/>
  <c r="P229" i="7" s="1"/>
  <c r="Q219" i="7"/>
  <c r="Q229" i="7" s="1"/>
  <c r="R219" i="7"/>
  <c r="R229" i="7" s="1"/>
  <c r="S219" i="7"/>
  <c r="S229" i="7" s="1"/>
  <c r="T219" i="7"/>
  <c r="T229" i="7" s="1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C214" i="7"/>
  <c r="Q6" i="7"/>
  <c r="R6" i="7"/>
  <c r="S6" i="7"/>
  <c r="T6" i="7"/>
  <c r="Q7" i="7"/>
  <c r="R7" i="7"/>
  <c r="S7" i="7"/>
  <c r="T7" i="7"/>
  <c r="Q8" i="7"/>
  <c r="R8" i="7"/>
  <c r="S8" i="7"/>
  <c r="T8" i="7"/>
  <c r="Q9" i="7"/>
  <c r="R9" i="7"/>
  <c r="S9" i="7"/>
  <c r="T9" i="7"/>
  <c r="Q10" i="7"/>
  <c r="R10" i="7"/>
  <c r="S10" i="7"/>
  <c r="T10" i="7"/>
  <c r="Q11" i="7"/>
  <c r="R11" i="7"/>
  <c r="S11" i="7"/>
  <c r="T11" i="7"/>
  <c r="Q12" i="7"/>
  <c r="R12" i="7"/>
  <c r="S12" i="7"/>
  <c r="T12" i="7"/>
  <c r="Q13" i="7"/>
  <c r="R13" i="7"/>
  <c r="S13" i="7"/>
  <c r="T13" i="7"/>
  <c r="Q14" i="7"/>
  <c r="R14" i="7"/>
  <c r="S14" i="7"/>
  <c r="T14" i="7"/>
  <c r="Q15" i="7"/>
  <c r="R15" i="7"/>
  <c r="S15" i="7"/>
  <c r="T15" i="7"/>
  <c r="Q16" i="7"/>
  <c r="R16" i="7"/>
  <c r="S16" i="7"/>
  <c r="T16" i="7"/>
  <c r="Q17" i="7"/>
  <c r="R17" i="7"/>
  <c r="S17" i="7"/>
  <c r="T17" i="7"/>
  <c r="Q18" i="7"/>
  <c r="R18" i="7"/>
  <c r="S18" i="7"/>
  <c r="T18" i="7"/>
  <c r="Q19" i="7"/>
  <c r="R19" i="7"/>
  <c r="S19" i="7"/>
  <c r="T19" i="7"/>
  <c r="Q20" i="7"/>
  <c r="R20" i="7"/>
  <c r="S20" i="7"/>
  <c r="T20" i="7"/>
  <c r="Q21" i="7"/>
  <c r="R21" i="7"/>
  <c r="S21" i="7"/>
  <c r="T21" i="7"/>
  <c r="Q22" i="7"/>
  <c r="R22" i="7"/>
  <c r="S22" i="7"/>
  <c r="T22" i="7"/>
  <c r="Q23" i="7"/>
  <c r="R23" i="7"/>
  <c r="S23" i="7"/>
  <c r="T23" i="7"/>
  <c r="Q24" i="7"/>
  <c r="R24" i="7"/>
  <c r="S24" i="7"/>
  <c r="T24" i="7"/>
  <c r="Q25" i="7"/>
  <c r="R25" i="7"/>
  <c r="S25" i="7"/>
  <c r="T25" i="7"/>
  <c r="Q26" i="7"/>
  <c r="R26" i="7"/>
  <c r="S26" i="7"/>
  <c r="T26" i="7"/>
  <c r="Q27" i="7"/>
  <c r="R27" i="7"/>
  <c r="S27" i="7"/>
  <c r="T27" i="7"/>
  <c r="Q28" i="7"/>
  <c r="R28" i="7"/>
  <c r="S28" i="7"/>
  <c r="T28" i="7"/>
  <c r="Q29" i="7"/>
  <c r="R29" i="7"/>
  <c r="S29" i="7"/>
  <c r="T29" i="7"/>
  <c r="Q30" i="7"/>
  <c r="R30" i="7"/>
  <c r="S30" i="7"/>
  <c r="T30" i="7"/>
  <c r="Q31" i="7"/>
  <c r="R31" i="7"/>
  <c r="S31" i="7"/>
  <c r="T31" i="7"/>
  <c r="Q32" i="7"/>
  <c r="R32" i="7"/>
  <c r="S32" i="7"/>
  <c r="T32" i="7"/>
  <c r="Q33" i="7"/>
  <c r="R33" i="7"/>
  <c r="S33" i="7"/>
  <c r="T33" i="7"/>
  <c r="Q34" i="7"/>
  <c r="R34" i="7"/>
  <c r="S34" i="7"/>
  <c r="T34" i="7"/>
  <c r="Q35" i="7"/>
  <c r="R35" i="7"/>
  <c r="S35" i="7"/>
  <c r="T35" i="7"/>
  <c r="Q36" i="7"/>
  <c r="R36" i="7"/>
  <c r="S36" i="7"/>
  <c r="T36" i="7"/>
  <c r="Q37" i="7"/>
  <c r="R37" i="7"/>
  <c r="S37" i="7"/>
  <c r="T37" i="7"/>
  <c r="Q38" i="7"/>
  <c r="R38" i="7"/>
  <c r="S38" i="7"/>
  <c r="T38" i="7"/>
  <c r="Q39" i="7"/>
  <c r="R39" i="7"/>
  <c r="S39" i="7"/>
  <c r="T39" i="7"/>
  <c r="Q40" i="7"/>
  <c r="R40" i="7"/>
  <c r="S40" i="7"/>
  <c r="T40" i="7"/>
  <c r="Q41" i="7"/>
  <c r="R41" i="7"/>
  <c r="S41" i="7"/>
  <c r="T41" i="7"/>
  <c r="Q42" i="7"/>
  <c r="R42" i="7"/>
  <c r="S42" i="7"/>
  <c r="T42" i="7"/>
  <c r="Q43" i="7"/>
  <c r="R43" i="7"/>
  <c r="S43" i="7"/>
  <c r="T43" i="7"/>
  <c r="Q44" i="7"/>
  <c r="R44" i="7"/>
  <c r="S44" i="7"/>
  <c r="T44" i="7"/>
  <c r="Q45" i="7"/>
  <c r="R45" i="7"/>
  <c r="S45" i="7"/>
  <c r="T45" i="7"/>
  <c r="Q46" i="7"/>
  <c r="R46" i="7"/>
  <c r="S46" i="7"/>
  <c r="T46" i="7"/>
  <c r="Q47" i="7"/>
  <c r="R47" i="7"/>
  <c r="S47" i="7"/>
  <c r="T47" i="7"/>
  <c r="Q48" i="7"/>
  <c r="R48" i="7"/>
  <c r="S48" i="7"/>
  <c r="T48" i="7"/>
  <c r="Q49" i="7"/>
  <c r="R49" i="7"/>
  <c r="S49" i="7"/>
  <c r="T49" i="7"/>
  <c r="Q50" i="7"/>
  <c r="R50" i="7"/>
  <c r="S50" i="7"/>
  <c r="T50" i="7"/>
  <c r="Q51" i="7"/>
  <c r="R51" i="7"/>
  <c r="S51" i="7"/>
  <c r="T51" i="7"/>
  <c r="Q52" i="7"/>
  <c r="R52" i="7"/>
  <c r="S52" i="7"/>
  <c r="T52" i="7"/>
  <c r="Q53" i="7"/>
  <c r="R53" i="7"/>
  <c r="S53" i="7"/>
  <c r="T53" i="7"/>
  <c r="Q54" i="7"/>
  <c r="R54" i="7"/>
  <c r="S54" i="7"/>
  <c r="T54" i="7"/>
  <c r="Q55" i="7"/>
  <c r="R55" i="7"/>
  <c r="S55" i="7"/>
  <c r="T55" i="7"/>
  <c r="Q56" i="7"/>
  <c r="R56" i="7"/>
  <c r="S56" i="7"/>
  <c r="T56" i="7"/>
  <c r="Q57" i="7"/>
  <c r="R57" i="7"/>
  <c r="S57" i="7"/>
  <c r="T57" i="7"/>
  <c r="Q58" i="7"/>
  <c r="R58" i="7"/>
  <c r="S58" i="7"/>
  <c r="T58" i="7"/>
  <c r="Q59" i="7"/>
  <c r="R59" i="7"/>
  <c r="S59" i="7"/>
  <c r="T59" i="7"/>
  <c r="Q60" i="7"/>
  <c r="R60" i="7"/>
  <c r="S60" i="7"/>
  <c r="T60" i="7"/>
  <c r="Q61" i="7"/>
  <c r="R61" i="7"/>
  <c r="S61" i="7"/>
  <c r="T61" i="7"/>
  <c r="Q62" i="7"/>
  <c r="R62" i="7"/>
  <c r="S62" i="7"/>
  <c r="T62" i="7"/>
  <c r="Q63" i="7"/>
  <c r="R63" i="7"/>
  <c r="S63" i="7"/>
  <c r="T63" i="7"/>
  <c r="Q64" i="7"/>
  <c r="R64" i="7"/>
  <c r="S64" i="7"/>
  <c r="T64" i="7"/>
  <c r="Q65" i="7"/>
  <c r="R65" i="7"/>
  <c r="S65" i="7"/>
  <c r="T65" i="7"/>
  <c r="Q66" i="7"/>
  <c r="R66" i="7"/>
  <c r="S66" i="7"/>
  <c r="T66" i="7"/>
  <c r="Q67" i="7"/>
  <c r="R67" i="7"/>
  <c r="S67" i="7"/>
  <c r="T67" i="7"/>
  <c r="Q68" i="7"/>
  <c r="R68" i="7"/>
  <c r="S68" i="7"/>
  <c r="T68" i="7"/>
  <c r="Q69" i="7"/>
  <c r="R69" i="7"/>
  <c r="S69" i="7"/>
  <c r="T69" i="7"/>
  <c r="Q70" i="7"/>
  <c r="R70" i="7"/>
  <c r="S70" i="7"/>
  <c r="T70" i="7"/>
  <c r="Q71" i="7"/>
  <c r="R71" i="7"/>
  <c r="S71" i="7"/>
  <c r="T71" i="7"/>
  <c r="Q72" i="7"/>
  <c r="R72" i="7"/>
  <c r="S72" i="7"/>
  <c r="T72" i="7"/>
  <c r="Q73" i="7"/>
  <c r="R73" i="7"/>
  <c r="S73" i="7"/>
  <c r="T73" i="7"/>
  <c r="Q74" i="7"/>
  <c r="R74" i="7"/>
  <c r="S74" i="7"/>
  <c r="T74" i="7"/>
  <c r="Q75" i="7"/>
  <c r="R75" i="7"/>
  <c r="S75" i="7"/>
  <c r="T75" i="7"/>
  <c r="Q76" i="7"/>
  <c r="R76" i="7"/>
  <c r="S76" i="7"/>
  <c r="T76" i="7"/>
  <c r="Q77" i="7"/>
  <c r="R77" i="7"/>
  <c r="S77" i="7"/>
  <c r="T77" i="7"/>
  <c r="Q78" i="7"/>
  <c r="R78" i="7"/>
  <c r="S78" i="7"/>
  <c r="T78" i="7"/>
  <c r="Q79" i="7"/>
  <c r="R79" i="7"/>
  <c r="S79" i="7"/>
  <c r="T79" i="7"/>
  <c r="Q80" i="7"/>
  <c r="R80" i="7"/>
  <c r="S80" i="7"/>
  <c r="T80" i="7"/>
  <c r="Q81" i="7"/>
  <c r="R81" i="7"/>
  <c r="S81" i="7"/>
  <c r="T81" i="7"/>
  <c r="Q82" i="7"/>
  <c r="R82" i="7"/>
  <c r="S82" i="7"/>
  <c r="T82" i="7"/>
  <c r="Q83" i="7"/>
  <c r="R83" i="7"/>
  <c r="S83" i="7"/>
  <c r="T83" i="7"/>
  <c r="Q84" i="7"/>
  <c r="R84" i="7"/>
  <c r="S84" i="7"/>
  <c r="T84" i="7"/>
  <c r="Q85" i="7"/>
  <c r="R85" i="7"/>
  <c r="S85" i="7"/>
  <c r="T85" i="7"/>
  <c r="Q86" i="7"/>
  <c r="R86" i="7"/>
  <c r="S86" i="7"/>
  <c r="T86" i="7"/>
  <c r="Q87" i="7"/>
  <c r="R87" i="7"/>
  <c r="S87" i="7"/>
  <c r="T87" i="7"/>
  <c r="Q88" i="7"/>
  <c r="R88" i="7"/>
  <c r="S88" i="7"/>
  <c r="T88" i="7"/>
  <c r="Q89" i="7"/>
  <c r="R89" i="7"/>
  <c r="S89" i="7"/>
  <c r="T89" i="7"/>
  <c r="Q90" i="7"/>
  <c r="R90" i="7"/>
  <c r="S90" i="7"/>
  <c r="T90" i="7"/>
  <c r="Q91" i="7"/>
  <c r="R91" i="7"/>
  <c r="S91" i="7"/>
  <c r="T91" i="7"/>
  <c r="Q92" i="7"/>
  <c r="R92" i="7"/>
  <c r="S92" i="7"/>
  <c r="T92" i="7"/>
  <c r="Q93" i="7"/>
  <c r="R93" i="7"/>
  <c r="S93" i="7"/>
  <c r="T93" i="7"/>
  <c r="Q94" i="7"/>
  <c r="R94" i="7"/>
  <c r="S94" i="7"/>
  <c r="T94" i="7"/>
  <c r="Q95" i="7"/>
  <c r="R95" i="7"/>
  <c r="S95" i="7"/>
  <c r="T95" i="7"/>
  <c r="Q96" i="7"/>
  <c r="R96" i="7"/>
  <c r="S96" i="7"/>
  <c r="T96" i="7"/>
  <c r="Q97" i="7"/>
  <c r="R97" i="7"/>
  <c r="S97" i="7"/>
  <c r="T97" i="7"/>
  <c r="Q98" i="7"/>
  <c r="R98" i="7"/>
  <c r="S98" i="7"/>
  <c r="T98" i="7"/>
  <c r="Q99" i="7"/>
  <c r="R99" i="7"/>
  <c r="S99" i="7"/>
  <c r="T99" i="7"/>
  <c r="Q100" i="7"/>
  <c r="R100" i="7"/>
  <c r="S100" i="7"/>
  <c r="T100" i="7"/>
  <c r="Q101" i="7"/>
  <c r="R101" i="7"/>
  <c r="S101" i="7"/>
  <c r="T101" i="7"/>
  <c r="Q102" i="7"/>
  <c r="R102" i="7"/>
  <c r="S102" i="7"/>
  <c r="T102" i="7"/>
  <c r="Q103" i="7"/>
  <c r="R103" i="7"/>
  <c r="S103" i="7"/>
  <c r="T103" i="7"/>
  <c r="Q104" i="7"/>
  <c r="R104" i="7"/>
  <c r="S104" i="7"/>
  <c r="T104" i="7"/>
  <c r="Q105" i="7"/>
  <c r="R105" i="7"/>
  <c r="S105" i="7"/>
  <c r="T105" i="7"/>
  <c r="Q106" i="7"/>
  <c r="R106" i="7"/>
  <c r="S106" i="7"/>
  <c r="T106" i="7"/>
  <c r="Q107" i="7"/>
  <c r="R107" i="7"/>
  <c r="S107" i="7"/>
  <c r="T107" i="7"/>
  <c r="Q108" i="7"/>
  <c r="R108" i="7"/>
  <c r="S108" i="7"/>
  <c r="T108" i="7"/>
  <c r="Q109" i="7"/>
  <c r="R109" i="7"/>
  <c r="S109" i="7"/>
  <c r="T109" i="7"/>
  <c r="Q110" i="7"/>
  <c r="R110" i="7"/>
  <c r="S110" i="7"/>
  <c r="T110" i="7"/>
  <c r="Q111" i="7"/>
  <c r="R111" i="7"/>
  <c r="S111" i="7"/>
  <c r="T111" i="7"/>
  <c r="Q112" i="7"/>
  <c r="R112" i="7"/>
  <c r="S112" i="7"/>
  <c r="T112" i="7"/>
  <c r="Q113" i="7"/>
  <c r="R113" i="7"/>
  <c r="S113" i="7"/>
  <c r="T113" i="7"/>
  <c r="Q114" i="7"/>
  <c r="R114" i="7"/>
  <c r="S114" i="7"/>
  <c r="T114" i="7"/>
  <c r="Q115" i="7"/>
  <c r="R115" i="7"/>
  <c r="S115" i="7"/>
  <c r="T115" i="7"/>
  <c r="Q116" i="7"/>
  <c r="R116" i="7"/>
  <c r="S116" i="7"/>
  <c r="T116" i="7"/>
  <c r="Q117" i="7"/>
  <c r="R117" i="7"/>
  <c r="S117" i="7"/>
  <c r="T117" i="7"/>
  <c r="Q118" i="7"/>
  <c r="R118" i="7"/>
  <c r="S118" i="7"/>
  <c r="T118" i="7"/>
  <c r="Q119" i="7"/>
  <c r="R119" i="7"/>
  <c r="S119" i="7"/>
  <c r="T119" i="7"/>
  <c r="Q120" i="7"/>
  <c r="R120" i="7"/>
  <c r="S120" i="7"/>
  <c r="T120" i="7"/>
  <c r="Q121" i="7"/>
  <c r="R121" i="7"/>
  <c r="S121" i="7"/>
  <c r="T121" i="7"/>
  <c r="Q122" i="7"/>
  <c r="R122" i="7"/>
  <c r="S122" i="7"/>
  <c r="T122" i="7"/>
  <c r="Q123" i="7"/>
  <c r="R123" i="7"/>
  <c r="S123" i="7"/>
  <c r="T123" i="7"/>
  <c r="Q124" i="7"/>
  <c r="R124" i="7"/>
  <c r="S124" i="7"/>
  <c r="T124" i="7"/>
  <c r="Q125" i="7"/>
  <c r="R125" i="7"/>
  <c r="S125" i="7"/>
  <c r="T125" i="7"/>
  <c r="Q126" i="7"/>
  <c r="R126" i="7"/>
  <c r="S126" i="7"/>
  <c r="T126" i="7"/>
  <c r="Q127" i="7"/>
  <c r="R127" i="7"/>
  <c r="S127" i="7"/>
  <c r="T127" i="7"/>
  <c r="Q128" i="7"/>
  <c r="R128" i="7"/>
  <c r="S128" i="7"/>
  <c r="T128" i="7"/>
  <c r="Q129" i="7"/>
  <c r="R129" i="7"/>
  <c r="S129" i="7"/>
  <c r="T129" i="7"/>
  <c r="Q130" i="7"/>
  <c r="R130" i="7"/>
  <c r="S130" i="7"/>
  <c r="T130" i="7"/>
  <c r="Q131" i="7"/>
  <c r="R131" i="7"/>
  <c r="S131" i="7"/>
  <c r="T131" i="7"/>
  <c r="Q132" i="7"/>
  <c r="R132" i="7"/>
  <c r="S132" i="7"/>
  <c r="T132" i="7"/>
  <c r="Q133" i="7"/>
  <c r="R133" i="7"/>
  <c r="S133" i="7"/>
  <c r="T133" i="7"/>
  <c r="Q134" i="7"/>
  <c r="R134" i="7"/>
  <c r="S134" i="7"/>
  <c r="T134" i="7"/>
  <c r="Q135" i="7"/>
  <c r="R135" i="7"/>
  <c r="S135" i="7"/>
  <c r="T135" i="7"/>
  <c r="Q136" i="7"/>
  <c r="R136" i="7"/>
  <c r="S136" i="7"/>
  <c r="T136" i="7"/>
  <c r="Q137" i="7"/>
  <c r="R137" i="7"/>
  <c r="S137" i="7"/>
  <c r="T137" i="7"/>
  <c r="Q138" i="7"/>
  <c r="R138" i="7"/>
  <c r="S138" i="7"/>
  <c r="T138" i="7"/>
  <c r="Q139" i="7"/>
  <c r="R139" i="7"/>
  <c r="S139" i="7"/>
  <c r="T139" i="7"/>
  <c r="Q140" i="7"/>
  <c r="R140" i="7"/>
  <c r="S140" i="7"/>
  <c r="T140" i="7"/>
  <c r="Q141" i="7"/>
  <c r="R141" i="7"/>
  <c r="S141" i="7"/>
  <c r="T141" i="7"/>
  <c r="Q142" i="7"/>
  <c r="R142" i="7"/>
  <c r="S142" i="7"/>
  <c r="T142" i="7"/>
  <c r="Q143" i="7"/>
  <c r="R143" i="7"/>
  <c r="S143" i="7"/>
  <c r="T143" i="7"/>
  <c r="Q144" i="7"/>
  <c r="R144" i="7"/>
  <c r="S144" i="7"/>
  <c r="T144" i="7"/>
  <c r="Q145" i="7"/>
  <c r="R145" i="7"/>
  <c r="S145" i="7"/>
  <c r="T145" i="7"/>
  <c r="Q146" i="7"/>
  <c r="R146" i="7"/>
  <c r="S146" i="7"/>
  <c r="T146" i="7"/>
  <c r="Q147" i="7"/>
  <c r="R147" i="7"/>
  <c r="S147" i="7"/>
  <c r="T147" i="7"/>
  <c r="Q148" i="7"/>
  <c r="R148" i="7"/>
  <c r="S148" i="7"/>
  <c r="T148" i="7"/>
  <c r="Q149" i="7"/>
  <c r="R149" i="7"/>
  <c r="S149" i="7"/>
  <c r="T149" i="7"/>
  <c r="Q150" i="7"/>
  <c r="R150" i="7"/>
  <c r="S150" i="7"/>
  <c r="T150" i="7"/>
  <c r="Q151" i="7"/>
  <c r="R151" i="7"/>
  <c r="S151" i="7"/>
  <c r="T151" i="7"/>
  <c r="Q152" i="7"/>
  <c r="R152" i="7"/>
  <c r="S152" i="7"/>
  <c r="T152" i="7"/>
  <c r="Q153" i="7"/>
  <c r="R153" i="7"/>
  <c r="S153" i="7"/>
  <c r="T153" i="7"/>
  <c r="Q154" i="7"/>
  <c r="R154" i="7"/>
  <c r="S154" i="7"/>
  <c r="T154" i="7"/>
  <c r="Q155" i="7"/>
  <c r="R155" i="7"/>
  <c r="S155" i="7"/>
  <c r="T155" i="7"/>
  <c r="Q156" i="7"/>
  <c r="R156" i="7"/>
  <c r="S156" i="7"/>
  <c r="T156" i="7"/>
  <c r="Q157" i="7"/>
  <c r="R157" i="7"/>
  <c r="S157" i="7"/>
  <c r="T157" i="7"/>
  <c r="Q158" i="7"/>
  <c r="R158" i="7"/>
  <c r="S158" i="7"/>
  <c r="T158" i="7"/>
  <c r="Q159" i="7"/>
  <c r="R159" i="7"/>
  <c r="S159" i="7"/>
  <c r="T159" i="7"/>
  <c r="Q160" i="7"/>
  <c r="R160" i="7"/>
  <c r="S160" i="7"/>
  <c r="T160" i="7"/>
  <c r="Q161" i="7"/>
  <c r="R161" i="7"/>
  <c r="S161" i="7"/>
  <c r="T161" i="7"/>
  <c r="Q162" i="7"/>
  <c r="R162" i="7"/>
  <c r="S162" i="7"/>
  <c r="T162" i="7"/>
  <c r="Q163" i="7"/>
  <c r="R163" i="7"/>
  <c r="S163" i="7"/>
  <c r="T163" i="7"/>
  <c r="Q164" i="7"/>
  <c r="R164" i="7"/>
  <c r="S164" i="7"/>
  <c r="T164" i="7"/>
  <c r="Q165" i="7"/>
  <c r="R165" i="7"/>
  <c r="S165" i="7"/>
  <c r="T165" i="7"/>
  <c r="Q166" i="7"/>
  <c r="R166" i="7"/>
  <c r="S166" i="7"/>
  <c r="T166" i="7"/>
  <c r="Q167" i="7"/>
  <c r="R167" i="7"/>
  <c r="S167" i="7"/>
  <c r="T167" i="7"/>
  <c r="Q168" i="7"/>
  <c r="R168" i="7"/>
  <c r="S168" i="7"/>
  <c r="T168" i="7"/>
  <c r="Q169" i="7"/>
  <c r="R169" i="7"/>
  <c r="S169" i="7"/>
  <c r="T169" i="7"/>
  <c r="Q170" i="7"/>
  <c r="R170" i="7"/>
  <c r="S170" i="7"/>
  <c r="T170" i="7"/>
  <c r="Q171" i="7"/>
  <c r="R171" i="7"/>
  <c r="S171" i="7"/>
  <c r="T171" i="7"/>
  <c r="Q172" i="7"/>
  <c r="R172" i="7"/>
  <c r="S172" i="7"/>
  <c r="T172" i="7"/>
  <c r="Q173" i="7"/>
  <c r="R173" i="7"/>
  <c r="S173" i="7"/>
  <c r="T173" i="7"/>
  <c r="Q174" i="7"/>
  <c r="R174" i="7"/>
  <c r="S174" i="7"/>
  <c r="T174" i="7"/>
  <c r="Q175" i="7"/>
  <c r="R175" i="7"/>
  <c r="S175" i="7"/>
  <c r="T175" i="7"/>
  <c r="Q176" i="7"/>
  <c r="R176" i="7"/>
  <c r="S176" i="7"/>
  <c r="T176" i="7"/>
  <c r="Q177" i="7"/>
  <c r="R177" i="7"/>
  <c r="S177" i="7"/>
  <c r="T177" i="7"/>
  <c r="Q178" i="7"/>
  <c r="R178" i="7"/>
  <c r="S178" i="7"/>
  <c r="T178" i="7"/>
  <c r="Q179" i="7"/>
  <c r="R179" i="7"/>
  <c r="S179" i="7"/>
  <c r="T179" i="7"/>
  <c r="Q180" i="7"/>
  <c r="R180" i="7"/>
  <c r="S180" i="7"/>
  <c r="T180" i="7"/>
  <c r="Q182" i="7"/>
  <c r="R182" i="7"/>
  <c r="S182" i="7"/>
  <c r="T182" i="7"/>
  <c r="Q183" i="7"/>
  <c r="R183" i="7"/>
  <c r="S183" i="7"/>
  <c r="T183" i="7"/>
  <c r="Q184" i="7"/>
  <c r="R184" i="7"/>
  <c r="S184" i="7"/>
  <c r="T184" i="7"/>
  <c r="Q185" i="7"/>
  <c r="R185" i="7"/>
  <c r="S185" i="7"/>
  <c r="T185" i="7"/>
  <c r="Q186" i="7"/>
  <c r="R186" i="7"/>
  <c r="S186" i="7"/>
  <c r="T186" i="7"/>
  <c r="Q187" i="7"/>
  <c r="R187" i="7"/>
  <c r="S187" i="7"/>
  <c r="T187" i="7"/>
  <c r="Q188" i="7"/>
  <c r="R188" i="7"/>
  <c r="S188" i="7"/>
  <c r="T188" i="7"/>
  <c r="Q189" i="7"/>
  <c r="R189" i="7"/>
  <c r="S189" i="7"/>
  <c r="T189" i="7"/>
  <c r="Q190" i="7"/>
  <c r="R190" i="7"/>
  <c r="S190" i="7"/>
  <c r="T190" i="7"/>
  <c r="Q191" i="7"/>
  <c r="R191" i="7"/>
  <c r="S191" i="7"/>
  <c r="T191" i="7"/>
  <c r="Q192" i="7"/>
  <c r="R192" i="7"/>
  <c r="S192" i="7"/>
  <c r="T192" i="7"/>
  <c r="Q193" i="7"/>
  <c r="R193" i="7"/>
  <c r="S193" i="7"/>
  <c r="T193" i="7"/>
  <c r="Q194" i="7"/>
  <c r="R194" i="7"/>
  <c r="S194" i="7"/>
  <c r="T194" i="7"/>
  <c r="Q196" i="7"/>
  <c r="R196" i="7"/>
  <c r="S196" i="7"/>
  <c r="T196" i="7"/>
  <c r="Q197" i="7"/>
  <c r="R197" i="7"/>
  <c r="S197" i="7"/>
  <c r="T197" i="7"/>
  <c r="Q198" i="7"/>
  <c r="R198" i="7"/>
  <c r="S198" i="7"/>
  <c r="T198" i="7"/>
  <c r="Q199" i="7"/>
  <c r="R199" i="7"/>
  <c r="S199" i="7"/>
  <c r="T199" i="7"/>
  <c r="Q200" i="7"/>
  <c r="R200" i="7"/>
  <c r="S200" i="7"/>
  <c r="T200" i="7"/>
  <c r="Q201" i="7"/>
  <c r="R201" i="7"/>
  <c r="S201" i="7"/>
  <c r="T201" i="7"/>
  <c r="Q202" i="7"/>
  <c r="R202" i="7"/>
  <c r="S202" i="7"/>
  <c r="T202" i="7"/>
  <c r="Q203" i="7"/>
  <c r="R203" i="7"/>
  <c r="S203" i="7"/>
  <c r="T203" i="7"/>
  <c r="Q204" i="7"/>
  <c r="R204" i="7"/>
  <c r="S204" i="7"/>
  <c r="T204" i="7"/>
  <c r="Q206" i="7"/>
  <c r="R206" i="7"/>
  <c r="S206" i="7"/>
  <c r="T206" i="7"/>
  <c r="Q207" i="7"/>
  <c r="R207" i="7"/>
  <c r="Q208" i="7"/>
  <c r="R208" i="7"/>
  <c r="S208" i="7"/>
  <c r="T208" i="7"/>
  <c r="Q209" i="7"/>
  <c r="R209" i="7"/>
  <c r="S209" i="7"/>
  <c r="T209" i="7"/>
  <c r="Q210" i="7"/>
  <c r="R210" i="7"/>
  <c r="S210" i="7"/>
  <c r="T210" i="7"/>
  <c r="Q211" i="7"/>
  <c r="R211" i="7"/>
  <c r="S211" i="7"/>
  <c r="T211" i="7"/>
  <c r="Q212" i="7"/>
  <c r="R212" i="7"/>
  <c r="S212" i="7"/>
  <c r="T212" i="7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S5" i="7"/>
  <c r="T5" i="7"/>
  <c r="C5" i="7"/>
  <c r="A215" i="7"/>
  <c r="A216" i="7"/>
  <c r="A217" i="7"/>
  <c r="A218" i="7"/>
  <c r="A219" i="7"/>
  <c r="A214" i="7"/>
  <c r="CS13" i="5"/>
  <c r="CT13" i="5"/>
  <c r="CU13" i="5"/>
  <c r="CW13" i="5"/>
  <c r="CX13" i="5"/>
  <c r="CY13" i="5"/>
  <c r="CZ13" i="5"/>
  <c r="DC13" i="5"/>
  <c r="DE13" i="5"/>
  <c r="DF13" i="5"/>
  <c r="DG13" i="5"/>
  <c r="DH13" i="5"/>
  <c r="DJ13" i="5"/>
  <c r="DK13" i="5"/>
  <c r="DL13" i="5"/>
  <c r="DM13" i="5"/>
  <c r="DN13" i="5"/>
  <c r="DO13" i="5"/>
  <c r="DP13" i="5"/>
  <c r="DQ13" i="5"/>
  <c r="DR13" i="5"/>
  <c r="DS13" i="5"/>
  <c r="CS14" i="5"/>
  <c r="CT14" i="5"/>
  <c r="CU14" i="5"/>
  <c r="CW14" i="5"/>
  <c r="CX14" i="5"/>
  <c r="CY14" i="5"/>
  <c r="CZ14" i="5"/>
  <c r="DC14" i="5"/>
  <c r="DE14" i="5"/>
  <c r="DF14" i="5"/>
  <c r="DG14" i="5"/>
  <c r="DH14" i="5"/>
  <c r="DJ14" i="5"/>
  <c r="DK14" i="5"/>
  <c r="DL14" i="5"/>
  <c r="DM14" i="5"/>
  <c r="DN14" i="5"/>
  <c r="DO14" i="5"/>
  <c r="DP14" i="5"/>
  <c r="DQ14" i="5"/>
  <c r="DR14" i="5"/>
  <c r="DS14" i="5"/>
  <c r="CS15" i="5"/>
  <c r="CT15" i="5"/>
  <c r="CU15" i="5"/>
  <c r="CW15" i="5"/>
  <c r="CX15" i="5"/>
  <c r="CY15" i="5"/>
  <c r="CZ15" i="5"/>
  <c r="DC15" i="5"/>
  <c r="DE15" i="5"/>
  <c r="DF15" i="5"/>
  <c r="DG15" i="5"/>
  <c r="DH15" i="5"/>
  <c r="DJ15" i="5"/>
  <c r="DK15" i="5"/>
  <c r="DL15" i="5"/>
  <c r="DM15" i="5"/>
  <c r="DN15" i="5"/>
  <c r="DO15" i="5"/>
  <c r="DP15" i="5"/>
  <c r="DQ15" i="5"/>
  <c r="DR15" i="5"/>
  <c r="DS15" i="5"/>
  <c r="CS16" i="5"/>
  <c r="CT16" i="5"/>
  <c r="CV16" i="5"/>
  <c r="CW16" i="5"/>
  <c r="CX16" i="5"/>
  <c r="CY16" i="5"/>
  <c r="CZ16" i="5"/>
  <c r="DC16" i="5"/>
  <c r="DE16" i="5"/>
  <c r="DF16" i="5"/>
  <c r="DG16" i="5"/>
  <c r="DH16" i="5"/>
  <c r="DJ16" i="5"/>
  <c r="DK16" i="5"/>
  <c r="DL16" i="5"/>
  <c r="DM16" i="5"/>
  <c r="DN16" i="5"/>
  <c r="DO16" i="5"/>
  <c r="DP16" i="5"/>
  <c r="DQ16" i="5"/>
  <c r="DR16" i="5"/>
  <c r="DS16" i="5"/>
  <c r="CS17" i="5"/>
  <c r="CT17" i="5"/>
  <c r="CV17" i="5"/>
  <c r="CW17" i="5"/>
  <c r="CX17" i="5"/>
  <c r="CY17" i="5"/>
  <c r="CZ17" i="5"/>
  <c r="DC17" i="5"/>
  <c r="DE17" i="5"/>
  <c r="DF17" i="5"/>
  <c r="DG17" i="5"/>
  <c r="DH17" i="5"/>
  <c r="DJ17" i="5"/>
  <c r="DK17" i="5"/>
  <c r="DL17" i="5"/>
  <c r="DM17" i="5"/>
  <c r="DN17" i="5"/>
  <c r="DO17" i="5"/>
  <c r="DP17" i="5"/>
  <c r="DQ17" i="5"/>
  <c r="DR17" i="5"/>
  <c r="DS17" i="5"/>
  <c r="CS18" i="5"/>
  <c r="CT18" i="5"/>
  <c r="CU18" i="5"/>
  <c r="CV18" i="5"/>
  <c r="CW18" i="5"/>
  <c r="CX18" i="5"/>
  <c r="CY18" i="5"/>
  <c r="CZ18" i="5"/>
  <c r="DB18" i="5"/>
  <c r="DC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CS19" i="5"/>
  <c r="CT19" i="5"/>
  <c r="CU19" i="5"/>
  <c r="CW19" i="5"/>
  <c r="CX19" i="5"/>
  <c r="CY19" i="5"/>
  <c r="CZ19" i="5"/>
  <c r="DB19" i="5"/>
  <c r="DE19" i="5"/>
  <c r="DF19" i="5"/>
  <c r="DG19" i="5"/>
  <c r="DH19" i="5"/>
  <c r="DI19" i="5"/>
  <c r="DJ19" i="5"/>
  <c r="DK19" i="5"/>
  <c r="DL19" i="5"/>
  <c r="DM19" i="5"/>
  <c r="DN19" i="5"/>
  <c r="DP19" i="5"/>
  <c r="DQ19" i="5"/>
  <c r="DR19" i="5"/>
  <c r="DS19" i="5"/>
  <c r="CS20" i="5"/>
  <c r="CU20" i="5"/>
  <c r="CV20" i="5"/>
  <c r="CW20" i="5"/>
  <c r="CX20" i="5"/>
  <c r="CY20" i="5"/>
  <c r="CZ20" i="5"/>
  <c r="DB20" i="5"/>
  <c r="DE20" i="5"/>
  <c r="DF20" i="5"/>
  <c r="DG20" i="5"/>
  <c r="DH20" i="5"/>
  <c r="DI20" i="5"/>
  <c r="DJ20" i="5"/>
  <c r="DK20" i="5"/>
  <c r="DL20" i="5"/>
  <c r="DM20" i="5"/>
  <c r="DN20" i="5"/>
  <c r="DP20" i="5"/>
  <c r="DQ20" i="5"/>
  <c r="DR20" i="5"/>
  <c r="DS20" i="5"/>
  <c r="CS21" i="5"/>
  <c r="CT21" i="5"/>
  <c r="CV21" i="5"/>
  <c r="CW21" i="5"/>
  <c r="CX21" i="5"/>
  <c r="CY21" i="5"/>
  <c r="CZ21" i="5"/>
  <c r="DB21" i="5"/>
  <c r="DE21" i="5"/>
  <c r="DF21" i="5"/>
  <c r="DG21" i="5"/>
  <c r="DH21" i="5"/>
  <c r="DI21" i="5"/>
  <c r="DJ21" i="5"/>
  <c r="DK21" i="5"/>
  <c r="DL21" i="5"/>
  <c r="DM21" i="5"/>
  <c r="DN21" i="5"/>
  <c r="DP21" i="5"/>
  <c r="DQ21" i="5"/>
  <c r="DR21" i="5"/>
  <c r="DS21" i="5"/>
  <c r="CS22" i="5"/>
  <c r="CT22" i="5"/>
  <c r="CV22" i="5"/>
  <c r="CW22" i="5"/>
  <c r="CX22" i="5"/>
  <c r="CY22" i="5"/>
  <c r="CZ22" i="5"/>
  <c r="DB22" i="5"/>
  <c r="DE22" i="5"/>
  <c r="DF22" i="5"/>
  <c r="DG22" i="5"/>
  <c r="DH22" i="5"/>
  <c r="DI22" i="5"/>
  <c r="DJ22" i="5"/>
  <c r="DK22" i="5"/>
  <c r="DL22" i="5"/>
  <c r="DM22" i="5"/>
  <c r="DN22" i="5"/>
  <c r="DP22" i="5"/>
  <c r="DQ22" i="5"/>
  <c r="DR22" i="5"/>
  <c r="DS22" i="5"/>
  <c r="CS23" i="5"/>
  <c r="CT23" i="5"/>
  <c r="CV23" i="5"/>
  <c r="CW23" i="5"/>
  <c r="CX23" i="5"/>
  <c r="CY23" i="5"/>
  <c r="CZ23" i="5"/>
  <c r="DB23" i="5"/>
  <c r="DE23" i="5"/>
  <c r="DF23" i="5"/>
  <c r="DG23" i="5"/>
  <c r="DH23" i="5"/>
  <c r="DI23" i="5"/>
  <c r="DJ23" i="5"/>
  <c r="DK23" i="5"/>
  <c r="DL23" i="5"/>
  <c r="DM23" i="5"/>
  <c r="DN23" i="5"/>
  <c r="DP23" i="5"/>
  <c r="DQ23" i="5"/>
  <c r="DR23" i="5"/>
  <c r="DS23" i="5"/>
  <c r="CS24" i="5"/>
  <c r="CT24" i="5"/>
  <c r="CV24" i="5"/>
  <c r="CW24" i="5"/>
  <c r="CX24" i="5"/>
  <c r="CY24" i="5"/>
  <c r="CZ24" i="5"/>
  <c r="DB24" i="5"/>
  <c r="DE24" i="5"/>
  <c r="DF24" i="5"/>
  <c r="DG24" i="5"/>
  <c r="DH24" i="5"/>
  <c r="DI24" i="5"/>
  <c r="DJ24" i="5"/>
  <c r="DK24" i="5"/>
  <c r="DL24" i="5"/>
  <c r="DM24" i="5"/>
  <c r="DN24" i="5"/>
  <c r="DP24" i="5"/>
  <c r="DQ24" i="5"/>
  <c r="DR24" i="5"/>
  <c r="DS24" i="5"/>
  <c r="CS25" i="5"/>
  <c r="CT25" i="5"/>
  <c r="CV25" i="5"/>
  <c r="CW25" i="5"/>
  <c r="CX25" i="5"/>
  <c r="CY25" i="5"/>
  <c r="CZ25" i="5"/>
  <c r="DB25" i="5"/>
  <c r="DE25" i="5"/>
  <c r="DF25" i="5"/>
  <c r="DG25" i="5"/>
  <c r="DH25" i="5"/>
  <c r="DI25" i="5"/>
  <c r="DJ25" i="5"/>
  <c r="DK25" i="5"/>
  <c r="DL25" i="5"/>
  <c r="DM25" i="5"/>
  <c r="DN25" i="5"/>
  <c r="DP25" i="5"/>
  <c r="DQ25" i="5"/>
  <c r="DR25" i="5"/>
  <c r="DS25" i="5"/>
  <c r="CS26" i="5"/>
  <c r="CT26" i="5"/>
  <c r="CU26" i="5"/>
  <c r="CV26" i="5"/>
  <c r="CW26" i="5"/>
  <c r="CX26" i="5"/>
  <c r="CY26" i="5"/>
  <c r="CZ26" i="5"/>
  <c r="DC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CS27" i="5"/>
  <c r="CT27" i="5"/>
  <c r="CU27" i="5"/>
  <c r="CV27" i="5"/>
  <c r="CW27" i="5"/>
  <c r="CY27" i="5"/>
  <c r="CZ27" i="5"/>
  <c r="DB27" i="5"/>
  <c r="DE27" i="5"/>
  <c r="DF27" i="5"/>
  <c r="DG27" i="5"/>
  <c r="DH27" i="5"/>
  <c r="DI27" i="5"/>
  <c r="DJ27" i="5"/>
  <c r="DK27" i="5"/>
  <c r="DL27" i="5"/>
  <c r="DN27" i="5"/>
  <c r="DO27" i="5"/>
  <c r="DP27" i="5"/>
  <c r="DQ27" i="5"/>
  <c r="DR27" i="5"/>
  <c r="DS27" i="5"/>
  <c r="CS28" i="5"/>
  <c r="CT28" i="5"/>
  <c r="CU28" i="5"/>
  <c r="CW28" i="5"/>
  <c r="CX28" i="5"/>
  <c r="CY28" i="5"/>
  <c r="CZ28" i="5"/>
  <c r="DB28" i="5"/>
  <c r="DE28" i="5"/>
  <c r="DF28" i="5"/>
  <c r="DG28" i="5"/>
  <c r="DH28" i="5"/>
  <c r="DI28" i="5"/>
  <c r="DJ28" i="5"/>
  <c r="DK28" i="5"/>
  <c r="DL28" i="5"/>
  <c r="DN28" i="5"/>
  <c r="DO28" i="5"/>
  <c r="DP28" i="5"/>
  <c r="DQ28" i="5"/>
  <c r="DR28" i="5"/>
  <c r="DS28" i="5"/>
  <c r="CS29" i="5"/>
  <c r="CT29" i="5"/>
  <c r="CU29" i="5"/>
  <c r="CW29" i="5"/>
  <c r="CX29" i="5"/>
  <c r="CY29" i="5"/>
  <c r="CZ29" i="5"/>
  <c r="DB29" i="5"/>
  <c r="DE29" i="5"/>
  <c r="DF29" i="5"/>
  <c r="DG29" i="5"/>
  <c r="DH29" i="5"/>
  <c r="DI29" i="5"/>
  <c r="DJ29" i="5"/>
  <c r="DK29" i="5"/>
  <c r="DL29" i="5"/>
  <c r="DN29" i="5"/>
  <c r="DO29" i="5"/>
  <c r="DP29" i="5"/>
  <c r="DQ29" i="5"/>
  <c r="DR29" i="5"/>
  <c r="DS29" i="5"/>
  <c r="CS30" i="5"/>
  <c r="CT30" i="5"/>
  <c r="CU30" i="5"/>
  <c r="CW30" i="5"/>
  <c r="CX30" i="5"/>
  <c r="CY30" i="5"/>
  <c r="CZ30" i="5"/>
  <c r="DB30" i="5"/>
  <c r="DE30" i="5"/>
  <c r="DF30" i="5"/>
  <c r="DG30" i="5"/>
  <c r="DH30" i="5"/>
  <c r="DI30" i="5"/>
  <c r="DJ30" i="5"/>
  <c r="DK30" i="5"/>
  <c r="DL30" i="5"/>
  <c r="DN30" i="5"/>
  <c r="DO30" i="5"/>
  <c r="DP30" i="5"/>
  <c r="DQ30" i="5"/>
  <c r="DR30" i="5"/>
  <c r="DS30" i="5"/>
  <c r="CS31" i="5"/>
  <c r="CT31" i="5"/>
  <c r="CU31" i="5"/>
  <c r="CW31" i="5"/>
  <c r="CX31" i="5"/>
  <c r="CY31" i="5"/>
  <c r="CZ31" i="5"/>
  <c r="DB31" i="5"/>
  <c r="DE31" i="5"/>
  <c r="DF31" i="5"/>
  <c r="DG31" i="5"/>
  <c r="DH31" i="5"/>
  <c r="DI31" i="5"/>
  <c r="DJ31" i="5"/>
  <c r="DK31" i="5"/>
  <c r="DL31" i="5"/>
  <c r="DN31" i="5"/>
  <c r="DO31" i="5"/>
  <c r="DP31" i="5"/>
  <c r="DQ31" i="5"/>
  <c r="DR31" i="5"/>
  <c r="DS31" i="5"/>
  <c r="CS32" i="5"/>
  <c r="CT32" i="5"/>
  <c r="CU32" i="5"/>
  <c r="CW32" i="5"/>
  <c r="CX32" i="5"/>
  <c r="CY32" i="5"/>
  <c r="CZ32" i="5"/>
  <c r="DB32" i="5"/>
  <c r="DE32" i="5"/>
  <c r="DF32" i="5"/>
  <c r="DG32" i="5"/>
  <c r="DH32" i="5"/>
  <c r="DI32" i="5"/>
  <c r="DJ32" i="5"/>
  <c r="DK32" i="5"/>
  <c r="DL32" i="5"/>
  <c r="DN32" i="5"/>
  <c r="DO32" i="5"/>
  <c r="DP32" i="5"/>
  <c r="DQ32" i="5"/>
  <c r="DR32" i="5"/>
  <c r="DS32" i="5"/>
  <c r="CS33" i="5"/>
  <c r="CT33" i="5"/>
  <c r="CV33" i="5"/>
  <c r="CW33" i="5"/>
  <c r="CX33" i="5"/>
  <c r="CY33" i="5"/>
  <c r="CZ33" i="5"/>
  <c r="DB33" i="5"/>
  <c r="DE33" i="5"/>
  <c r="DF33" i="5"/>
  <c r="DG33" i="5"/>
  <c r="DH33" i="5"/>
  <c r="DI33" i="5"/>
  <c r="DJ33" i="5"/>
  <c r="DK33" i="5"/>
  <c r="DL33" i="5"/>
  <c r="DN33" i="5"/>
  <c r="DO33" i="5"/>
  <c r="DP33" i="5"/>
  <c r="DQ33" i="5"/>
  <c r="DR33" i="5"/>
  <c r="DS33" i="5"/>
  <c r="CS34" i="5"/>
  <c r="CT34" i="5"/>
  <c r="CV34" i="5"/>
  <c r="CW34" i="5"/>
  <c r="CX34" i="5"/>
  <c r="CY34" i="5"/>
  <c r="CZ34" i="5"/>
  <c r="DB34" i="5"/>
  <c r="DE34" i="5"/>
  <c r="DF34" i="5"/>
  <c r="DG34" i="5"/>
  <c r="DH34" i="5"/>
  <c r="DI34" i="5"/>
  <c r="DJ34" i="5"/>
  <c r="DK34" i="5"/>
  <c r="DL34" i="5"/>
  <c r="DN34" i="5"/>
  <c r="DO34" i="5"/>
  <c r="DP34" i="5"/>
  <c r="DQ34" i="5"/>
  <c r="DR34" i="5"/>
  <c r="DS34" i="5"/>
  <c r="CS35" i="5"/>
  <c r="CU35" i="5"/>
  <c r="CV35" i="5"/>
  <c r="CW35" i="5"/>
  <c r="CX35" i="5"/>
  <c r="CY35" i="5"/>
  <c r="CZ35" i="5"/>
  <c r="DB35" i="5"/>
  <c r="DE35" i="5"/>
  <c r="DF35" i="5"/>
  <c r="DG35" i="5"/>
  <c r="DH35" i="5"/>
  <c r="DI35" i="5"/>
  <c r="DJ35" i="5"/>
  <c r="DK35" i="5"/>
  <c r="DL35" i="5"/>
  <c r="DN35" i="5"/>
  <c r="DO35" i="5"/>
  <c r="DP35" i="5"/>
  <c r="DQ35" i="5"/>
  <c r="DR35" i="5"/>
  <c r="DS35" i="5"/>
  <c r="CS36" i="5"/>
  <c r="CT36" i="5"/>
  <c r="CU36" i="5"/>
  <c r="CV36" i="5"/>
  <c r="CW36" i="5"/>
  <c r="CX36" i="5"/>
  <c r="CY36" i="5"/>
  <c r="CZ36" i="5"/>
  <c r="DC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CS37" i="5"/>
  <c r="CT37" i="5"/>
  <c r="CU37" i="5"/>
  <c r="CV37" i="5"/>
  <c r="CW37" i="5"/>
  <c r="CY37" i="5"/>
  <c r="CZ37" i="5"/>
  <c r="DC37" i="5"/>
  <c r="DE37" i="5"/>
  <c r="DF37" i="5"/>
  <c r="DG37" i="5"/>
  <c r="DH37" i="5"/>
  <c r="DI37" i="5"/>
  <c r="DJ37" i="5"/>
  <c r="DK37" i="5"/>
  <c r="DL37" i="5"/>
  <c r="DM37" i="5"/>
  <c r="DN37" i="5"/>
  <c r="DO37" i="5"/>
  <c r="DP37" i="5"/>
  <c r="DR37" i="5"/>
  <c r="DS37" i="5"/>
  <c r="CS38" i="5"/>
  <c r="CT38" i="5"/>
  <c r="CU38" i="5"/>
  <c r="CV38" i="5"/>
  <c r="CX38" i="5"/>
  <c r="CY38" i="5"/>
  <c r="CZ38" i="5"/>
  <c r="DC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CS39" i="5"/>
  <c r="CT39" i="5"/>
  <c r="CU39" i="5"/>
  <c r="CV39" i="5"/>
  <c r="CX39" i="5"/>
  <c r="CY39" i="5"/>
  <c r="CZ39" i="5"/>
  <c r="DC39" i="5"/>
  <c r="DF39" i="5"/>
  <c r="DG39" i="5"/>
  <c r="DH39" i="5"/>
  <c r="DI39" i="5"/>
  <c r="DJ39" i="5"/>
  <c r="DK39" i="5"/>
  <c r="DL39" i="5"/>
  <c r="DM39" i="5"/>
  <c r="DN39" i="5"/>
  <c r="DO39" i="5"/>
  <c r="DP39" i="5"/>
  <c r="DQ39" i="5"/>
  <c r="DR39" i="5"/>
  <c r="DS39" i="5"/>
  <c r="CS40" i="5"/>
  <c r="CT40" i="5"/>
  <c r="CU40" i="5"/>
  <c r="CW40" i="5"/>
  <c r="CX40" i="5"/>
  <c r="CY40" i="5"/>
  <c r="CZ40" i="5"/>
  <c r="DC40" i="5"/>
  <c r="DF40" i="5"/>
  <c r="DG40" i="5"/>
  <c r="DH40" i="5"/>
  <c r="DI40" i="5"/>
  <c r="DJ40" i="5"/>
  <c r="DK40" i="5"/>
  <c r="DL40" i="5"/>
  <c r="DM40" i="5"/>
  <c r="DN40" i="5"/>
  <c r="DO40" i="5"/>
  <c r="DP40" i="5"/>
  <c r="DQ40" i="5"/>
  <c r="DR40" i="5"/>
  <c r="DS40" i="5"/>
  <c r="CS41" i="5"/>
  <c r="CT41" i="5"/>
  <c r="CU41" i="5"/>
  <c r="CW41" i="5"/>
  <c r="CX41" i="5"/>
  <c r="CY41" i="5"/>
  <c r="CZ41" i="5"/>
  <c r="DC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CS42" i="5"/>
  <c r="CT42" i="5"/>
  <c r="CU42" i="5"/>
  <c r="CW42" i="5"/>
  <c r="CX42" i="5"/>
  <c r="CY42" i="5"/>
  <c r="CZ42" i="5"/>
  <c r="DC42" i="5"/>
  <c r="DF42" i="5"/>
  <c r="DG42" i="5"/>
  <c r="DH42" i="5"/>
  <c r="DI42" i="5"/>
  <c r="DJ42" i="5"/>
  <c r="DK42" i="5"/>
  <c r="DL42" i="5"/>
  <c r="DM42" i="5"/>
  <c r="DN42" i="5"/>
  <c r="DO42" i="5"/>
  <c r="DP42" i="5"/>
  <c r="DQ42" i="5"/>
  <c r="DR42" i="5"/>
  <c r="DS42" i="5"/>
  <c r="CS43" i="5"/>
  <c r="CT43" i="5"/>
  <c r="CU43" i="5"/>
  <c r="CW43" i="5"/>
  <c r="CX43" i="5"/>
  <c r="CY43" i="5"/>
  <c r="CZ43" i="5"/>
  <c r="DC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CS44" i="5"/>
  <c r="CT44" i="5"/>
  <c r="CU44" i="5"/>
  <c r="CW44" i="5"/>
  <c r="CX44" i="5"/>
  <c r="CY44" i="5"/>
  <c r="CZ44" i="5"/>
  <c r="DC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CS45" i="5"/>
  <c r="CT45" i="5"/>
  <c r="CU45" i="5"/>
  <c r="CW45" i="5"/>
  <c r="CX45" i="5"/>
  <c r="CY45" i="5"/>
  <c r="CZ45" i="5"/>
  <c r="DC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CS46" i="5"/>
  <c r="CT46" i="5"/>
  <c r="CV46" i="5"/>
  <c r="CW46" i="5"/>
  <c r="CX46" i="5"/>
  <c r="CY46" i="5"/>
  <c r="CZ46" i="5"/>
  <c r="DC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CS47" i="5"/>
  <c r="CT47" i="5"/>
  <c r="CV47" i="5"/>
  <c r="CW47" i="5"/>
  <c r="CX47" i="5"/>
  <c r="CY47" i="5"/>
  <c r="CZ47" i="5"/>
  <c r="DC47" i="5"/>
  <c r="DF47" i="5"/>
  <c r="DG47" i="5"/>
  <c r="DH47" i="5"/>
  <c r="DI47" i="5"/>
  <c r="DJ47" i="5"/>
  <c r="DK47" i="5"/>
  <c r="DL47" i="5"/>
  <c r="DM47" i="5"/>
  <c r="DN47" i="5"/>
  <c r="DO47" i="5"/>
  <c r="DP47" i="5"/>
  <c r="DQ47" i="5"/>
  <c r="DR47" i="5"/>
  <c r="DS47" i="5"/>
  <c r="CS48" i="5"/>
  <c r="CT48" i="5"/>
  <c r="CV48" i="5"/>
  <c r="CW48" i="5"/>
  <c r="CX48" i="5"/>
  <c r="CY48" i="5"/>
  <c r="CZ48" i="5"/>
  <c r="DC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CS49" i="5"/>
  <c r="CT49" i="5"/>
  <c r="CV49" i="5"/>
  <c r="CW49" i="5"/>
  <c r="CX49" i="5"/>
  <c r="CY49" i="5"/>
  <c r="CZ49" i="5"/>
  <c r="DC49" i="5"/>
  <c r="DF49" i="5"/>
  <c r="DG49" i="5"/>
  <c r="DH49" i="5"/>
  <c r="DI49" i="5"/>
  <c r="DJ49" i="5"/>
  <c r="DK49" i="5"/>
  <c r="DL49" i="5"/>
  <c r="DM49" i="5"/>
  <c r="DN49" i="5"/>
  <c r="DO49" i="5"/>
  <c r="DP49" i="5"/>
  <c r="DQ49" i="5"/>
  <c r="DR49" i="5"/>
  <c r="DS49" i="5"/>
  <c r="CS50" i="5"/>
  <c r="CT50" i="5"/>
  <c r="CV50" i="5"/>
  <c r="CW50" i="5"/>
  <c r="CX50" i="5"/>
  <c r="CY50" i="5"/>
  <c r="CZ50" i="5"/>
  <c r="DC50" i="5"/>
  <c r="DF50" i="5"/>
  <c r="DG50" i="5"/>
  <c r="DH50" i="5"/>
  <c r="DI50" i="5"/>
  <c r="DJ50" i="5"/>
  <c r="DK50" i="5"/>
  <c r="DL50" i="5"/>
  <c r="DM50" i="5"/>
  <c r="DN50" i="5"/>
  <c r="DO50" i="5"/>
  <c r="DP50" i="5"/>
  <c r="DQ50" i="5"/>
  <c r="DR50" i="5"/>
  <c r="DS50" i="5"/>
  <c r="CS51" i="5"/>
  <c r="CT51" i="5"/>
  <c r="CV51" i="5"/>
  <c r="CW51" i="5"/>
  <c r="CX51" i="5"/>
  <c r="CY51" i="5"/>
  <c r="CZ51" i="5"/>
  <c r="DC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CS52" i="5"/>
  <c r="CU52" i="5"/>
  <c r="CV52" i="5"/>
  <c r="CW52" i="5"/>
  <c r="CX52" i="5"/>
  <c r="CY52" i="5"/>
  <c r="CZ52" i="5"/>
  <c r="DC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CS53" i="5"/>
  <c r="CU53" i="5"/>
  <c r="CV53" i="5"/>
  <c r="CW53" i="5"/>
  <c r="CX53" i="5"/>
  <c r="CY53" i="5"/>
  <c r="CZ53" i="5"/>
  <c r="DC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CS54" i="5"/>
  <c r="CT54" i="5"/>
  <c r="CU54" i="5"/>
  <c r="CW54" i="5"/>
  <c r="CX54" i="5"/>
  <c r="CY54" i="5"/>
  <c r="CZ54" i="5"/>
  <c r="DC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CS55" i="5"/>
  <c r="CT55" i="5"/>
  <c r="CV55" i="5"/>
  <c r="CW55" i="5"/>
  <c r="CX55" i="5"/>
  <c r="CY55" i="5"/>
  <c r="CZ55" i="5"/>
  <c r="DC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CS56" i="5"/>
  <c r="CT56" i="5"/>
  <c r="CV56" i="5"/>
  <c r="CW56" i="5"/>
  <c r="CX56" i="5"/>
  <c r="CY56" i="5"/>
  <c r="CZ56" i="5"/>
  <c r="DC56" i="5"/>
  <c r="DF56" i="5"/>
  <c r="DG56" i="5"/>
  <c r="DH56" i="5"/>
  <c r="DI56" i="5"/>
  <c r="DJ56" i="5"/>
  <c r="DK56" i="5"/>
  <c r="DL56" i="5"/>
  <c r="DM56" i="5"/>
  <c r="DN56" i="5"/>
  <c r="DO56" i="5"/>
  <c r="DP56" i="5"/>
  <c r="DQ56" i="5"/>
  <c r="DR56" i="5"/>
  <c r="DS56" i="5"/>
  <c r="CS57" i="5"/>
  <c r="CT57" i="5"/>
  <c r="CV57" i="5"/>
  <c r="CW57" i="5"/>
  <c r="CX57" i="5"/>
  <c r="CY57" i="5"/>
  <c r="CZ57" i="5"/>
  <c r="DC57" i="5"/>
  <c r="DF57" i="5"/>
  <c r="DG57" i="5"/>
  <c r="DH57" i="5"/>
  <c r="DI57" i="5"/>
  <c r="DJ57" i="5"/>
  <c r="DK57" i="5"/>
  <c r="DL57" i="5"/>
  <c r="DM57" i="5"/>
  <c r="DN57" i="5"/>
  <c r="DO57" i="5"/>
  <c r="DP57" i="5"/>
  <c r="DQ57" i="5"/>
  <c r="DR57" i="5"/>
  <c r="DS57" i="5"/>
  <c r="CS58" i="5"/>
  <c r="CT58" i="5"/>
  <c r="CV58" i="5"/>
  <c r="CW58" i="5"/>
  <c r="CX58" i="5"/>
  <c r="CY58" i="5"/>
  <c r="CZ58" i="5"/>
  <c r="DC58" i="5"/>
  <c r="DF58" i="5"/>
  <c r="DG58" i="5"/>
  <c r="DH58" i="5"/>
  <c r="DI58" i="5"/>
  <c r="DJ58" i="5"/>
  <c r="DK58" i="5"/>
  <c r="DL58" i="5"/>
  <c r="DM58" i="5"/>
  <c r="DN58" i="5"/>
  <c r="DO58" i="5"/>
  <c r="DP58" i="5"/>
  <c r="DQ58" i="5"/>
  <c r="DR58" i="5"/>
  <c r="DS58" i="5"/>
  <c r="CS59" i="5"/>
  <c r="CT59" i="5"/>
  <c r="CV59" i="5"/>
  <c r="CW59" i="5"/>
  <c r="CX59" i="5"/>
  <c r="CY59" i="5"/>
  <c r="CZ59" i="5"/>
  <c r="DC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CS60" i="5"/>
  <c r="CT60" i="5"/>
  <c r="CV60" i="5"/>
  <c r="CW60" i="5"/>
  <c r="CX60" i="5"/>
  <c r="CY60" i="5"/>
  <c r="CZ60" i="5"/>
  <c r="DC60" i="5"/>
  <c r="DF60" i="5"/>
  <c r="DG60" i="5"/>
  <c r="DH60" i="5"/>
  <c r="DI60" i="5"/>
  <c r="DJ60" i="5"/>
  <c r="DK60" i="5"/>
  <c r="DL60" i="5"/>
  <c r="DM60" i="5"/>
  <c r="DN60" i="5"/>
  <c r="DO60" i="5"/>
  <c r="DP60" i="5"/>
  <c r="DQ60" i="5"/>
  <c r="DR60" i="5"/>
  <c r="DS60" i="5"/>
  <c r="CS61" i="5"/>
  <c r="CT61" i="5"/>
  <c r="CU61" i="5"/>
  <c r="CW61" i="5"/>
  <c r="CX61" i="5"/>
  <c r="CY61" i="5"/>
  <c r="CZ61" i="5"/>
  <c r="DC61" i="5"/>
  <c r="DE61" i="5"/>
  <c r="DF61" i="5"/>
  <c r="DG61" i="5"/>
  <c r="DH61" i="5"/>
  <c r="DI61" i="5"/>
  <c r="DJ61" i="5"/>
  <c r="DK61" i="5"/>
  <c r="DL61" i="5"/>
  <c r="DM61" i="5"/>
  <c r="DN61" i="5"/>
  <c r="DP61" i="5"/>
  <c r="DQ61" i="5"/>
  <c r="DR61" i="5"/>
  <c r="DS61" i="5"/>
  <c r="CS62" i="5"/>
  <c r="CT62" i="5"/>
  <c r="CV62" i="5"/>
  <c r="CW62" i="5"/>
  <c r="CX62" i="5"/>
  <c r="CY62" i="5"/>
  <c r="CZ62" i="5"/>
  <c r="DC62" i="5"/>
  <c r="DE62" i="5"/>
  <c r="DF62" i="5"/>
  <c r="DG62" i="5"/>
  <c r="DH62" i="5"/>
  <c r="DI62" i="5"/>
  <c r="DJ62" i="5"/>
  <c r="DK62" i="5"/>
  <c r="DL62" i="5"/>
  <c r="DM62" i="5"/>
  <c r="DN62" i="5"/>
  <c r="DP62" i="5"/>
  <c r="DQ62" i="5"/>
  <c r="DR62" i="5"/>
  <c r="DS62" i="5"/>
  <c r="CS63" i="5"/>
  <c r="CT63" i="5"/>
  <c r="CV63" i="5"/>
  <c r="CW63" i="5"/>
  <c r="CX63" i="5"/>
  <c r="CY63" i="5"/>
  <c r="CZ63" i="5"/>
  <c r="DC63" i="5"/>
  <c r="DE63" i="5"/>
  <c r="DF63" i="5"/>
  <c r="DG63" i="5"/>
  <c r="DH63" i="5"/>
  <c r="DI63" i="5"/>
  <c r="DJ63" i="5"/>
  <c r="DK63" i="5"/>
  <c r="DL63" i="5"/>
  <c r="DM63" i="5"/>
  <c r="DN63" i="5"/>
  <c r="DP63" i="5"/>
  <c r="DQ63" i="5"/>
  <c r="DR63" i="5"/>
  <c r="DS63" i="5"/>
  <c r="CS64" i="5"/>
  <c r="CT64" i="5"/>
  <c r="CV64" i="5"/>
  <c r="CW64" i="5"/>
  <c r="CX64" i="5"/>
  <c r="CY64" i="5"/>
  <c r="CZ64" i="5"/>
  <c r="DC64" i="5"/>
  <c r="DE64" i="5"/>
  <c r="DF64" i="5"/>
  <c r="DG64" i="5"/>
  <c r="DH64" i="5"/>
  <c r="DI64" i="5"/>
  <c r="DJ64" i="5"/>
  <c r="DK64" i="5"/>
  <c r="DL64" i="5"/>
  <c r="DM64" i="5"/>
  <c r="DN64" i="5"/>
  <c r="DP64" i="5"/>
  <c r="DQ64" i="5"/>
  <c r="DR64" i="5"/>
  <c r="DS64" i="5"/>
  <c r="CS65" i="5"/>
  <c r="CT65" i="5"/>
  <c r="CV65" i="5"/>
  <c r="CW65" i="5"/>
  <c r="CX65" i="5"/>
  <c r="CY65" i="5"/>
  <c r="CZ65" i="5"/>
  <c r="DC65" i="5"/>
  <c r="DE65" i="5"/>
  <c r="DF65" i="5"/>
  <c r="DG65" i="5"/>
  <c r="DH65" i="5"/>
  <c r="DI65" i="5"/>
  <c r="DJ65" i="5"/>
  <c r="DK65" i="5"/>
  <c r="DL65" i="5"/>
  <c r="DM65" i="5"/>
  <c r="DN65" i="5"/>
  <c r="DP65" i="5"/>
  <c r="DQ65" i="5"/>
  <c r="DR65" i="5"/>
  <c r="DS65" i="5"/>
  <c r="CS66" i="5"/>
  <c r="CT66" i="5"/>
  <c r="CV66" i="5"/>
  <c r="CW66" i="5"/>
  <c r="CX66" i="5"/>
  <c r="CY66" i="5"/>
  <c r="CZ66" i="5"/>
  <c r="DC66" i="5"/>
  <c r="DE66" i="5"/>
  <c r="DF66" i="5"/>
  <c r="DG66" i="5"/>
  <c r="DH66" i="5"/>
  <c r="DI66" i="5"/>
  <c r="DJ66" i="5"/>
  <c r="DK66" i="5"/>
  <c r="DL66" i="5"/>
  <c r="DM66" i="5"/>
  <c r="DN66" i="5"/>
  <c r="DP66" i="5"/>
  <c r="DQ66" i="5"/>
  <c r="DR66" i="5"/>
  <c r="DS66" i="5"/>
  <c r="CS67" i="5"/>
  <c r="CT67" i="5"/>
  <c r="CV67" i="5"/>
  <c r="CW67" i="5"/>
  <c r="CX67" i="5"/>
  <c r="CY67" i="5"/>
  <c r="CZ67" i="5"/>
  <c r="DC67" i="5"/>
  <c r="DE67" i="5"/>
  <c r="DF67" i="5"/>
  <c r="DG67" i="5"/>
  <c r="DH67" i="5"/>
  <c r="DI67" i="5"/>
  <c r="DJ67" i="5"/>
  <c r="DK67" i="5"/>
  <c r="DL67" i="5"/>
  <c r="DM67" i="5"/>
  <c r="DN67" i="5"/>
  <c r="DP67" i="5"/>
  <c r="DQ67" i="5"/>
  <c r="DR67" i="5"/>
  <c r="DS67" i="5"/>
  <c r="CS68" i="5"/>
  <c r="CT68" i="5"/>
  <c r="CV68" i="5"/>
  <c r="CW68" i="5"/>
  <c r="CX68" i="5"/>
  <c r="CY68" i="5"/>
  <c r="CZ68" i="5"/>
  <c r="DC68" i="5"/>
  <c r="DE68" i="5"/>
  <c r="DF68" i="5"/>
  <c r="DG68" i="5"/>
  <c r="DH68" i="5"/>
  <c r="DI68" i="5"/>
  <c r="DJ68" i="5"/>
  <c r="DK68" i="5"/>
  <c r="DL68" i="5"/>
  <c r="DM68" i="5"/>
  <c r="DN68" i="5"/>
  <c r="DP68" i="5"/>
  <c r="DQ68" i="5"/>
  <c r="DR68" i="5"/>
  <c r="DS68" i="5"/>
  <c r="CS69" i="5"/>
  <c r="CT69" i="5"/>
  <c r="CV69" i="5"/>
  <c r="CW69" i="5"/>
  <c r="CX69" i="5"/>
  <c r="CY69" i="5"/>
  <c r="CZ69" i="5"/>
  <c r="DC69" i="5"/>
  <c r="DE69" i="5"/>
  <c r="DF69" i="5"/>
  <c r="DG69" i="5"/>
  <c r="DH69" i="5"/>
  <c r="DI69" i="5"/>
  <c r="DJ69" i="5"/>
  <c r="DK69" i="5"/>
  <c r="DL69" i="5"/>
  <c r="DM69" i="5"/>
  <c r="DN69" i="5"/>
  <c r="DP69" i="5"/>
  <c r="DQ69" i="5"/>
  <c r="DR69" i="5"/>
  <c r="DS69" i="5"/>
  <c r="CS70" i="5"/>
  <c r="CU70" i="5"/>
  <c r="CV70" i="5"/>
  <c r="CW70" i="5"/>
  <c r="CX70" i="5"/>
  <c r="CY70" i="5"/>
  <c r="CZ70" i="5"/>
  <c r="DC70" i="5"/>
  <c r="DE70" i="5"/>
  <c r="DF70" i="5"/>
  <c r="DG70" i="5"/>
  <c r="DH70" i="5"/>
  <c r="DI70" i="5"/>
  <c r="DJ70" i="5"/>
  <c r="DK70" i="5"/>
  <c r="DL70" i="5"/>
  <c r="DM70" i="5"/>
  <c r="DN70" i="5"/>
  <c r="DP70" i="5"/>
  <c r="DQ70" i="5"/>
  <c r="DR70" i="5"/>
  <c r="DS70" i="5"/>
  <c r="CS71" i="5"/>
  <c r="CU71" i="5"/>
  <c r="CV71" i="5"/>
  <c r="CW71" i="5"/>
  <c r="CX71" i="5"/>
  <c r="CY71" i="5"/>
  <c r="CZ71" i="5"/>
  <c r="DC71" i="5"/>
  <c r="DE71" i="5"/>
  <c r="DF71" i="5"/>
  <c r="DG71" i="5"/>
  <c r="DH71" i="5"/>
  <c r="DI71" i="5"/>
  <c r="DJ71" i="5"/>
  <c r="DK71" i="5"/>
  <c r="DL71" i="5"/>
  <c r="DM71" i="5"/>
  <c r="DN71" i="5"/>
  <c r="DP71" i="5"/>
  <c r="DQ71" i="5"/>
  <c r="DR71" i="5"/>
  <c r="DS71" i="5"/>
  <c r="CS72" i="5"/>
  <c r="CT72" i="5"/>
  <c r="CV72" i="5"/>
  <c r="CW72" i="5"/>
  <c r="CX72" i="5"/>
  <c r="CY72" i="5"/>
  <c r="CZ72" i="5"/>
  <c r="DC72" i="5"/>
  <c r="DE72" i="5"/>
  <c r="DF72" i="5"/>
  <c r="DG72" i="5"/>
  <c r="DI72" i="5"/>
  <c r="DJ72" i="5"/>
  <c r="DK72" i="5"/>
  <c r="DL72" i="5"/>
  <c r="DM72" i="5"/>
  <c r="DN72" i="5"/>
  <c r="DO72" i="5"/>
  <c r="DP72" i="5"/>
  <c r="DQ72" i="5"/>
  <c r="DR72" i="5"/>
  <c r="DS72" i="5"/>
  <c r="CS73" i="5"/>
  <c r="CT73" i="5"/>
  <c r="CV73" i="5"/>
  <c r="CW73" i="5"/>
  <c r="CX73" i="5"/>
  <c r="CY73" i="5"/>
  <c r="CZ73" i="5"/>
  <c r="DC73" i="5"/>
  <c r="DE73" i="5"/>
  <c r="DF73" i="5"/>
  <c r="DG73" i="5"/>
  <c r="DI73" i="5"/>
  <c r="DJ73" i="5"/>
  <c r="DK73" i="5"/>
  <c r="DL73" i="5"/>
  <c r="DM73" i="5"/>
  <c r="DN73" i="5"/>
  <c r="DO73" i="5"/>
  <c r="DP73" i="5"/>
  <c r="DQ73" i="5"/>
  <c r="DR73" i="5"/>
  <c r="DS73" i="5"/>
  <c r="CS74" i="5"/>
  <c r="CT74" i="5"/>
  <c r="CU74" i="5"/>
  <c r="CW74" i="5"/>
  <c r="CX74" i="5"/>
  <c r="CY74" i="5"/>
  <c r="CZ74" i="5"/>
  <c r="DC74" i="5"/>
  <c r="DE74" i="5"/>
  <c r="DF74" i="5"/>
  <c r="DG74" i="5"/>
  <c r="DI74" i="5"/>
  <c r="DJ74" i="5"/>
  <c r="DK74" i="5"/>
  <c r="DL74" i="5"/>
  <c r="DM74" i="5"/>
  <c r="DN74" i="5"/>
  <c r="DO74" i="5"/>
  <c r="DP74" i="5"/>
  <c r="DQ74" i="5"/>
  <c r="DR74" i="5"/>
  <c r="DS74" i="5"/>
  <c r="CS75" i="5"/>
  <c r="CT75" i="5"/>
  <c r="CU75" i="5"/>
  <c r="CV75" i="5"/>
  <c r="CW75" i="5"/>
  <c r="CX75" i="5"/>
  <c r="CY75" i="5"/>
  <c r="CZ75" i="5"/>
  <c r="DC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CS76" i="5"/>
  <c r="CT76" i="5"/>
  <c r="CU76" i="5"/>
  <c r="CW76" i="5"/>
  <c r="CX76" i="5"/>
  <c r="CY76" i="5"/>
  <c r="CZ76" i="5"/>
  <c r="DC76" i="5"/>
  <c r="DF76" i="5"/>
  <c r="DG76" i="5"/>
  <c r="DH76" i="5"/>
  <c r="DI76" i="5"/>
  <c r="DJ76" i="5"/>
  <c r="DK76" i="5"/>
  <c r="DL76" i="5"/>
  <c r="DM76" i="5"/>
  <c r="DN76" i="5"/>
  <c r="DO76" i="5"/>
  <c r="DP76" i="5"/>
  <c r="DQ76" i="5"/>
  <c r="DR76" i="5"/>
  <c r="DS76" i="5"/>
  <c r="CS77" i="5"/>
  <c r="CT77" i="5"/>
  <c r="CU77" i="5"/>
  <c r="CW77" i="5"/>
  <c r="CX77" i="5"/>
  <c r="CY77" i="5"/>
  <c r="CZ77" i="5"/>
  <c r="DB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CS78" i="5"/>
  <c r="CU78" i="5"/>
  <c r="CV78" i="5"/>
  <c r="CW78" i="5"/>
  <c r="CX78" i="5"/>
  <c r="CY78" i="5"/>
  <c r="CZ78" i="5"/>
  <c r="DC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CS79" i="5"/>
  <c r="CU79" i="5"/>
  <c r="CV79" i="5"/>
  <c r="CW79" i="5"/>
  <c r="CX79" i="5"/>
  <c r="CY79" i="5"/>
  <c r="CZ79" i="5"/>
  <c r="DB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CS80" i="5"/>
  <c r="CT80" i="5"/>
  <c r="CU80" i="5"/>
  <c r="CW80" i="5"/>
  <c r="CX80" i="5"/>
  <c r="CY80" i="5"/>
  <c r="CZ80" i="5"/>
  <c r="DC80" i="5"/>
  <c r="DF80" i="5"/>
  <c r="DG80" i="5"/>
  <c r="DH80" i="5"/>
  <c r="DI80" i="5"/>
  <c r="DJ80" i="5"/>
  <c r="DK80" i="5"/>
  <c r="DL80" i="5"/>
  <c r="DM80" i="5"/>
  <c r="DN80" i="5"/>
  <c r="DO80" i="5"/>
  <c r="DP80" i="5"/>
  <c r="DQ80" i="5"/>
  <c r="DR80" i="5"/>
  <c r="DS80" i="5"/>
  <c r="CS81" i="5"/>
  <c r="CT81" i="5"/>
  <c r="CU81" i="5"/>
  <c r="CW81" i="5"/>
  <c r="CX81" i="5"/>
  <c r="CY81" i="5"/>
  <c r="CZ81" i="5"/>
  <c r="DB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CS82" i="5"/>
  <c r="CU82" i="5"/>
  <c r="CV82" i="5"/>
  <c r="CW82" i="5"/>
  <c r="CX82" i="5"/>
  <c r="CY82" i="5"/>
  <c r="CZ82" i="5"/>
  <c r="DC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CS83" i="5"/>
  <c r="CU83" i="5"/>
  <c r="CV83" i="5"/>
  <c r="CW83" i="5"/>
  <c r="CX83" i="5"/>
  <c r="CY83" i="5"/>
  <c r="CZ83" i="5"/>
  <c r="DB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CS84" i="5"/>
  <c r="CT84" i="5"/>
  <c r="CU84" i="5"/>
  <c r="CV84" i="5"/>
  <c r="CW84" i="5"/>
  <c r="CX84" i="5"/>
  <c r="CY84" i="5"/>
  <c r="CZ84" i="5"/>
  <c r="DC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CS85" i="5"/>
  <c r="CT85" i="5"/>
  <c r="CU85" i="5"/>
  <c r="CW85" i="5"/>
  <c r="CX85" i="5"/>
  <c r="CY85" i="5"/>
  <c r="CZ85" i="5"/>
  <c r="DC85" i="5"/>
  <c r="DE85" i="5"/>
  <c r="DF85" i="5"/>
  <c r="DG85" i="5"/>
  <c r="DI85" i="5"/>
  <c r="DJ85" i="5"/>
  <c r="DK85" i="5"/>
  <c r="DL85" i="5"/>
  <c r="DM85" i="5"/>
  <c r="DN85" i="5"/>
  <c r="DO85" i="5"/>
  <c r="DP85" i="5"/>
  <c r="DQ85" i="5"/>
  <c r="DR85" i="5"/>
  <c r="DS85" i="5"/>
  <c r="CS86" i="5"/>
  <c r="CT86" i="5"/>
  <c r="CU86" i="5"/>
  <c r="CW86" i="5"/>
  <c r="CX86" i="5"/>
  <c r="CY86" i="5"/>
  <c r="CZ86" i="5"/>
  <c r="DC86" i="5"/>
  <c r="DE86" i="5"/>
  <c r="DF86" i="5"/>
  <c r="DG86" i="5"/>
  <c r="DH86" i="5"/>
  <c r="DI86" i="5"/>
  <c r="DJ86" i="5"/>
  <c r="DK86" i="5"/>
  <c r="DL86" i="5"/>
  <c r="DM86" i="5"/>
  <c r="DO86" i="5"/>
  <c r="DP86" i="5"/>
  <c r="DQ86" i="5"/>
  <c r="DR86" i="5"/>
  <c r="DS86" i="5"/>
  <c r="CS87" i="5"/>
  <c r="CT87" i="5"/>
  <c r="CU87" i="5"/>
  <c r="CW87" i="5"/>
  <c r="CX87" i="5"/>
  <c r="CY87" i="5"/>
  <c r="CZ87" i="5"/>
  <c r="DC87" i="5"/>
  <c r="DF87" i="5"/>
  <c r="DG87" i="5"/>
  <c r="DH87" i="5"/>
  <c r="DI87" i="5"/>
  <c r="DJ87" i="5"/>
  <c r="DK87" i="5"/>
  <c r="DL87" i="5"/>
  <c r="DM87" i="5"/>
  <c r="DN87" i="5"/>
  <c r="DO87" i="5"/>
  <c r="DP87" i="5"/>
  <c r="DQ87" i="5"/>
  <c r="DR87" i="5"/>
  <c r="DS87" i="5"/>
  <c r="CS88" i="5"/>
  <c r="CT88" i="5"/>
  <c r="CV88" i="5"/>
  <c r="CW88" i="5"/>
  <c r="CX88" i="5"/>
  <c r="CY88" i="5"/>
  <c r="CZ88" i="5"/>
  <c r="DC88" i="5"/>
  <c r="DE88" i="5"/>
  <c r="DF88" i="5"/>
  <c r="DG88" i="5"/>
  <c r="DH88" i="5"/>
  <c r="DI88" i="5"/>
  <c r="DJ88" i="5"/>
  <c r="DK88" i="5"/>
  <c r="DL88" i="5"/>
  <c r="DM88" i="5"/>
  <c r="DO88" i="5"/>
  <c r="DP88" i="5"/>
  <c r="DQ88" i="5"/>
  <c r="DR88" i="5"/>
  <c r="DS88" i="5"/>
  <c r="CS89" i="5"/>
  <c r="CT89" i="5"/>
  <c r="CV89" i="5"/>
  <c r="CW89" i="5"/>
  <c r="CX89" i="5"/>
  <c r="CY89" i="5"/>
  <c r="CZ89" i="5"/>
  <c r="DC89" i="5"/>
  <c r="DE89" i="5"/>
  <c r="DF89" i="5"/>
  <c r="DG89" i="5"/>
  <c r="DH89" i="5"/>
  <c r="DI89" i="5"/>
  <c r="DK89" i="5"/>
  <c r="DL89" i="5"/>
  <c r="DM89" i="5"/>
  <c r="DN89" i="5"/>
  <c r="DO89" i="5"/>
  <c r="DP89" i="5"/>
  <c r="DQ89" i="5"/>
  <c r="DR89" i="5"/>
  <c r="DS89" i="5"/>
  <c r="CS90" i="5"/>
  <c r="CT90" i="5"/>
  <c r="CU90" i="5"/>
  <c r="CV90" i="5"/>
  <c r="CW90" i="5"/>
  <c r="CX90" i="5"/>
  <c r="CY90" i="5"/>
  <c r="CZ90" i="5"/>
  <c r="DC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CS91" i="5"/>
  <c r="CT91" i="5"/>
  <c r="CU91" i="5"/>
  <c r="CV91" i="5"/>
  <c r="CX91" i="5"/>
  <c r="CY91" i="5"/>
  <c r="CZ91" i="5"/>
  <c r="DC91" i="5"/>
  <c r="DE91" i="5"/>
  <c r="DF91" i="5"/>
  <c r="DG91" i="5"/>
  <c r="DI91" i="5"/>
  <c r="DJ91" i="5"/>
  <c r="DK91" i="5"/>
  <c r="DL91" i="5"/>
  <c r="DM91" i="5"/>
  <c r="DN91" i="5"/>
  <c r="DO91" i="5"/>
  <c r="DP91" i="5"/>
  <c r="DQ91" i="5"/>
  <c r="DR91" i="5"/>
  <c r="DS91" i="5"/>
  <c r="CS92" i="5"/>
  <c r="CT92" i="5"/>
  <c r="CU92" i="5"/>
  <c r="CV92" i="5"/>
  <c r="CX92" i="5"/>
  <c r="CY92" i="5"/>
  <c r="CZ92" i="5"/>
  <c r="DB92" i="5"/>
  <c r="DF92" i="5"/>
  <c r="DG92" i="5"/>
  <c r="DH92" i="5"/>
  <c r="DI92" i="5"/>
  <c r="DJ92" i="5"/>
  <c r="DK92" i="5"/>
  <c r="DL92" i="5"/>
  <c r="DM92" i="5"/>
  <c r="DN92" i="5"/>
  <c r="DO92" i="5"/>
  <c r="DP92" i="5"/>
  <c r="DQ92" i="5"/>
  <c r="DR92" i="5"/>
  <c r="DS92" i="5"/>
  <c r="CS93" i="5"/>
  <c r="CT93" i="5"/>
  <c r="CU93" i="5"/>
  <c r="CV93" i="5"/>
  <c r="CX93" i="5"/>
  <c r="CY93" i="5"/>
  <c r="CZ93" i="5"/>
  <c r="DC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CS94" i="5"/>
  <c r="CT94" i="5"/>
  <c r="CU94" i="5"/>
  <c r="CV94" i="5"/>
  <c r="CX94" i="5"/>
  <c r="CY94" i="5"/>
  <c r="CZ94" i="5"/>
  <c r="DB94" i="5"/>
  <c r="DE94" i="5"/>
  <c r="DF94" i="5"/>
  <c r="DG94" i="5"/>
  <c r="DI94" i="5"/>
  <c r="DJ94" i="5"/>
  <c r="DK94" i="5"/>
  <c r="DL94" i="5"/>
  <c r="DM94" i="5"/>
  <c r="DN94" i="5"/>
  <c r="DO94" i="5"/>
  <c r="DP94" i="5"/>
  <c r="DQ94" i="5"/>
  <c r="DR94" i="5"/>
  <c r="DS94" i="5"/>
  <c r="CS95" i="5"/>
  <c r="CT95" i="5"/>
  <c r="CU95" i="5"/>
  <c r="CW95" i="5"/>
  <c r="CX95" i="5"/>
  <c r="CY95" i="5"/>
  <c r="CZ95" i="5"/>
  <c r="DC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CS96" i="5"/>
  <c r="CT96" i="5"/>
  <c r="CU96" i="5"/>
  <c r="CW96" i="5"/>
  <c r="CX96" i="5"/>
  <c r="CY96" i="5"/>
  <c r="CZ96" i="5"/>
  <c r="DB96" i="5"/>
  <c r="DE96" i="5"/>
  <c r="DF96" i="5"/>
  <c r="DG96" i="5"/>
  <c r="DI96" i="5"/>
  <c r="DJ96" i="5"/>
  <c r="DK96" i="5"/>
  <c r="DL96" i="5"/>
  <c r="DM96" i="5"/>
  <c r="DN96" i="5"/>
  <c r="DO96" i="5"/>
  <c r="DP96" i="5"/>
  <c r="DQ96" i="5"/>
  <c r="DR96" i="5"/>
  <c r="DS96" i="5"/>
  <c r="CS97" i="5"/>
  <c r="CT97" i="5"/>
  <c r="CV97" i="5"/>
  <c r="CW97" i="5"/>
  <c r="CX97" i="5"/>
  <c r="CY97" i="5"/>
  <c r="CZ97" i="5"/>
  <c r="DC97" i="5"/>
  <c r="DE97" i="5"/>
  <c r="DF97" i="5"/>
  <c r="DG97" i="5"/>
  <c r="DH97" i="5"/>
  <c r="DI97" i="5"/>
  <c r="DJ97" i="5"/>
  <c r="DK97" i="5"/>
  <c r="DL97" i="5"/>
  <c r="DM97" i="5"/>
  <c r="DN97" i="5"/>
  <c r="DO97" i="5"/>
  <c r="DQ97" i="5"/>
  <c r="DR97" i="5"/>
  <c r="DS97" i="5"/>
  <c r="CS98" i="5"/>
  <c r="CT98" i="5"/>
  <c r="CU98" i="5"/>
  <c r="CV98" i="5"/>
  <c r="CX98" i="5"/>
  <c r="CY98" i="5"/>
  <c r="CZ98" i="5"/>
  <c r="DC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R98" i="5"/>
  <c r="DS98" i="5"/>
  <c r="CS99" i="5"/>
  <c r="CT99" i="5"/>
  <c r="CU99" i="5"/>
  <c r="CV99" i="5"/>
  <c r="CX99" i="5"/>
  <c r="CY99" i="5"/>
  <c r="CZ99" i="5"/>
  <c r="DC99" i="5"/>
  <c r="DE99" i="5"/>
  <c r="DF99" i="5"/>
  <c r="DG99" i="5"/>
  <c r="DH99" i="5"/>
  <c r="DI99" i="5"/>
  <c r="DJ99" i="5"/>
  <c r="DK99" i="5"/>
  <c r="DL99" i="5"/>
  <c r="DM99" i="5"/>
  <c r="DN99" i="5"/>
  <c r="DO99" i="5"/>
  <c r="DP99" i="5"/>
  <c r="DR99" i="5"/>
  <c r="DS99" i="5"/>
  <c r="CS100" i="5"/>
  <c r="CT100" i="5"/>
  <c r="CU100" i="5"/>
  <c r="CW100" i="5"/>
  <c r="CX100" i="5"/>
  <c r="CY100" i="5"/>
  <c r="CZ100" i="5"/>
  <c r="DC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CS101" i="5"/>
  <c r="CT101" i="5"/>
  <c r="CU101" i="5"/>
  <c r="CW101" i="5"/>
  <c r="CX101" i="5"/>
  <c r="CY101" i="5"/>
  <c r="CZ101" i="5"/>
  <c r="DC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CS102" i="5"/>
  <c r="CT102" i="5"/>
  <c r="CU102" i="5"/>
  <c r="CW102" i="5"/>
  <c r="CX102" i="5"/>
  <c r="CY102" i="5"/>
  <c r="CZ102" i="5"/>
  <c r="DC102" i="5"/>
  <c r="DF102" i="5"/>
  <c r="DG102" i="5"/>
  <c r="DH102" i="5"/>
  <c r="DI102" i="5"/>
  <c r="DJ102" i="5"/>
  <c r="DK102" i="5"/>
  <c r="DL102" i="5"/>
  <c r="DM102" i="5"/>
  <c r="DN102" i="5"/>
  <c r="DO102" i="5"/>
  <c r="DP102" i="5"/>
  <c r="DQ102" i="5"/>
  <c r="DR102" i="5"/>
  <c r="DS102" i="5"/>
  <c r="CS103" i="5"/>
  <c r="CT103" i="5"/>
  <c r="CU103" i="5"/>
  <c r="CW103" i="5"/>
  <c r="CX103" i="5"/>
  <c r="CY103" i="5"/>
  <c r="CZ103" i="5"/>
  <c r="DC103" i="5"/>
  <c r="DF103" i="5"/>
  <c r="DG103" i="5"/>
  <c r="DH103" i="5"/>
  <c r="DI103" i="5"/>
  <c r="DJ103" i="5"/>
  <c r="DK103" i="5"/>
  <c r="DL103" i="5"/>
  <c r="DM103" i="5"/>
  <c r="DN103" i="5"/>
  <c r="DO103" i="5"/>
  <c r="DP103" i="5"/>
  <c r="DQ103" i="5"/>
  <c r="DR103" i="5"/>
  <c r="DS103" i="5"/>
  <c r="CS104" i="5"/>
  <c r="CT104" i="5"/>
  <c r="CV104" i="5"/>
  <c r="CW104" i="5"/>
  <c r="CX104" i="5"/>
  <c r="CY104" i="5"/>
  <c r="CZ104" i="5"/>
  <c r="DC104" i="5"/>
  <c r="DF104" i="5"/>
  <c r="DG104" i="5"/>
  <c r="DH104" i="5"/>
  <c r="DI104" i="5"/>
  <c r="DJ104" i="5"/>
  <c r="DK104" i="5"/>
  <c r="DL104" i="5"/>
  <c r="DM104" i="5"/>
  <c r="DN104" i="5"/>
  <c r="DO104" i="5"/>
  <c r="DP104" i="5"/>
  <c r="DQ104" i="5"/>
  <c r="DR104" i="5"/>
  <c r="DS104" i="5"/>
  <c r="CS105" i="5"/>
  <c r="CT105" i="5"/>
  <c r="CV105" i="5"/>
  <c r="CW105" i="5"/>
  <c r="CX105" i="5"/>
  <c r="CY105" i="5"/>
  <c r="CZ105" i="5"/>
  <c r="DC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CS106" i="5"/>
  <c r="CT106" i="5"/>
  <c r="CV106" i="5"/>
  <c r="CW106" i="5"/>
  <c r="CX106" i="5"/>
  <c r="CY106" i="5"/>
  <c r="CZ106" i="5"/>
  <c r="DC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CS107" i="5"/>
  <c r="CT107" i="5"/>
  <c r="CV107" i="5"/>
  <c r="CW107" i="5"/>
  <c r="CX107" i="5"/>
  <c r="CY107" i="5"/>
  <c r="CZ107" i="5"/>
  <c r="DC107" i="5"/>
  <c r="DF107" i="5"/>
  <c r="DG107" i="5"/>
  <c r="DH107" i="5"/>
  <c r="DI107" i="5"/>
  <c r="DJ107" i="5"/>
  <c r="DK107" i="5"/>
  <c r="DL107" i="5"/>
  <c r="DM107" i="5"/>
  <c r="DN107" i="5"/>
  <c r="DO107" i="5"/>
  <c r="DP107" i="5"/>
  <c r="DQ107" i="5"/>
  <c r="DR107" i="5"/>
  <c r="DS107" i="5"/>
  <c r="CS108" i="5"/>
  <c r="CT108" i="5"/>
  <c r="CU108" i="5"/>
  <c r="CV108" i="5"/>
  <c r="CW108" i="5"/>
  <c r="CX108" i="5"/>
  <c r="CY108" i="5"/>
  <c r="CZ108" i="5"/>
  <c r="DC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CS109" i="5"/>
  <c r="CT109" i="5"/>
  <c r="CU109" i="5"/>
  <c r="CV109" i="5"/>
  <c r="CX109" i="5"/>
  <c r="CY109" i="5"/>
  <c r="CZ109" i="5"/>
  <c r="DB109" i="5"/>
  <c r="DE109" i="5"/>
  <c r="DF109" i="5"/>
  <c r="DG109" i="5"/>
  <c r="DI109" i="5"/>
  <c r="DJ109" i="5"/>
  <c r="DK109" i="5"/>
  <c r="DL109" i="5"/>
  <c r="DM109" i="5"/>
  <c r="DN109" i="5"/>
  <c r="DO109" i="5"/>
  <c r="DP109" i="5"/>
  <c r="DQ109" i="5"/>
  <c r="DR109" i="5"/>
  <c r="DS109" i="5"/>
  <c r="CS110" i="5"/>
  <c r="CT110" i="5"/>
  <c r="CU110" i="5"/>
  <c r="CW110" i="5"/>
  <c r="CX110" i="5"/>
  <c r="CY110" i="5"/>
  <c r="CZ110" i="5"/>
  <c r="DB110" i="5"/>
  <c r="DE110" i="5"/>
  <c r="DF110" i="5"/>
  <c r="DG110" i="5"/>
  <c r="DH110" i="5"/>
  <c r="DI110" i="5"/>
  <c r="DK110" i="5"/>
  <c r="DL110" i="5"/>
  <c r="DM110" i="5"/>
  <c r="DN110" i="5"/>
  <c r="DO110" i="5"/>
  <c r="DP110" i="5"/>
  <c r="DQ110" i="5"/>
  <c r="DR110" i="5"/>
  <c r="DS110" i="5"/>
  <c r="CS111" i="5"/>
  <c r="CT111" i="5"/>
  <c r="CU111" i="5"/>
  <c r="CW111" i="5"/>
  <c r="CX111" i="5"/>
  <c r="CY111" i="5"/>
  <c r="CZ111" i="5"/>
  <c r="DB111" i="5"/>
  <c r="DE111" i="5"/>
  <c r="DF111" i="5"/>
  <c r="DG111" i="5"/>
  <c r="DI111" i="5"/>
  <c r="DJ111" i="5"/>
  <c r="DK111" i="5"/>
  <c r="DL111" i="5"/>
  <c r="DM111" i="5"/>
  <c r="DN111" i="5"/>
  <c r="DO111" i="5"/>
  <c r="DP111" i="5"/>
  <c r="DQ111" i="5"/>
  <c r="DR111" i="5"/>
  <c r="DS111" i="5"/>
  <c r="CS112" i="5"/>
  <c r="CT112" i="5"/>
  <c r="CU112" i="5"/>
  <c r="CW112" i="5"/>
  <c r="CX112" i="5"/>
  <c r="CY112" i="5"/>
  <c r="CZ112" i="5"/>
  <c r="DB112" i="5"/>
  <c r="DE112" i="5"/>
  <c r="DF112" i="5"/>
  <c r="DG112" i="5"/>
  <c r="DI112" i="5"/>
  <c r="DJ112" i="5"/>
  <c r="DK112" i="5"/>
  <c r="DL112" i="5"/>
  <c r="DM112" i="5"/>
  <c r="DN112" i="5"/>
  <c r="DO112" i="5"/>
  <c r="DP112" i="5"/>
  <c r="DQ112" i="5"/>
  <c r="DR112" i="5"/>
  <c r="DS112" i="5"/>
  <c r="CS113" i="5"/>
  <c r="CT113" i="5"/>
  <c r="CV113" i="5"/>
  <c r="CW113" i="5"/>
  <c r="CX113" i="5"/>
  <c r="CY113" i="5"/>
  <c r="CZ113" i="5"/>
  <c r="DB113" i="5"/>
  <c r="DE113" i="5"/>
  <c r="DF113" i="5"/>
  <c r="DG113" i="5"/>
  <c r="DH113" i="5"/>
  <c r="DI113" i="5"/>
  <c r="DK113" i="5"/>
  <c r="DL113" i="5"/>
  <c r="DM113" i="5"/>
  <c r="DN113" i="5"/>
  <c r="DO113" i="5"/>
  <c r="DP113" i="5"/>
  <c r="DQ113" i="5"/>
  <c r="DR113" i="5"/>
  <c r="DS113" i="5"/>
  <c r="CS114" i="5"/>
  <c r="CT114" i="5"/>
  <c r="CV114" i="5"/>
  <c r="CW114" i="5"/>
  <c r="CX114" i="5"/>
  <c r="CY114" i="5"/>
  <c r="CZ114" i="5"/>
  <c r="DB114" i="5"/>
  <c r="DE114" i="5"/>
  <c r="DF114" i="5"/>
  <c r="DG114" i="5"/>
  <c r="DH114" i="5"/>
  <c r="DI114" i="5"/>
  <c r="DJ114" i="5"/>
  <c r="DK114" i="5"/>
  <c r="DL114" i="5"/>
  <c r="DM114" i="5"/>
  <c r="DN114" i="5"/>
  <c r="DO114" i="5"/>
  <c r="DP114" i="5"/>
  <c r="DQ114" i="5"/>
  <c r="DS114" i="5"/>
  <c r="CS115" i="5"/>
  <c r="CT115" i="5"/>
  <c r="CV115" i="5"/>
  <c r="CW115" i="5"/>
  <c r="CX115" i="5"/>
  <c r="CY115" i="5"/>
  <c r="CZ115" i="5"/>
  <c r="DB115" i="5"/>
  <c r="DE115" i="5"/>
  <c r="DF115" i="5"/>
  <c r="DG115" i="5"/>
  <c r="DH115" i="5"/>
  <c r="DI115" i="5"/>
  <c r="DJ115" i="5"/>
  <c r="DK115" i="5"/>
  <c r="DL115" i="5"/>
  <c r="DM115" i="5"/>
  <c r="DN115" i="5"/>
  <c r="DO115" i="5"/>
  <c r="DP115" i="5"/>
  <c r="DQ115" i="5"/>
  <c r="DS115" i="5"/>
  <c r="CS116" i="5"/>
  <c r="CT116" i="5"/>
  <c r="CV116" i="5"/>
  <c r="CW116" i="5"/>
  <c r="CX116" i="5"/>
  <c r="CY116" i="5"/>
  <c r="CZ116" i="5"/>
  <c r="DB116" i="5"/>
  <c r="DE116" i="5"/>
  <c r="DF116" i="5"/>
  <c r="DG116" i="5"/>
  <c r="DH116" i="5"/>
  <c r="DI116" i="5"/>
  <c r="DJ116" i="5"/>
  <c r="DK116" i="5"/>
  <c r="DL116" i="5"/>
  <c r="DM116" i="5"/>
  <c r="DN116" i="5"/>
  <c r="DO116" i="5"/>
  <c r="DP116" i="5"/>
  <c r="DQ116" i="5"/>
  <c r="DS116" i="5"/>
  <c r="CS117" i="5"/>
  <c r="CT117" i="5"/>
  <c r="CV117" i="5"/>
  <c r="CW117" i="5"/>
  <c r="CX117" i="5"/>
  <c r="CY117" i="5"/>
  <c r="CZ117" i="5"/>
  <c r="DB117" i="5"/>
  <c r="DE117" i="5"/>
  <c r="DF117" i="5"/>
  <c r="DG117" i="5"/>
  <c r="DH117" i="5"/>
  <c r="DI117" i="5"/>
  <c r="DJ117" i="5"/>
  <c r="DK117" i="5"/>
  <c r="DL117" i="5"/>
  <c r="DM117" i="5"/>
  <c r="DN117" i="5"/>
  <c r="DP117" i="5"/>
  <c r="DQ117" i="5"/>
  <c r="DR117" i="5"/>
  <c r="DS117" i="5"/>
  <c r="CS118" i="5"/>
  <c r="CU118" i="5"/>
  <c r="CV118" i="5"/>
  <c r="CW118" i="5"/>
  <c r="CX118" i="5"/>
  <c r="CY118" i="5"/>
  <c r="CZ118" i="5"/>
  <c r="DB118" i="5"/>
  <c r="DE118" i="5"/>
  <c r="DF118" i="5"/>
  <c r="DG118" i="5"/>
  <c r="DH118" i="5"/>
  <c r="DI118" i="5"/>
  <c r="DJ118" i="5"/>
  <c r="DK118" i="5"/>
  <c r="DL118" i="5"/>
  <c r="DM118" i="5"/>
  <c r="DN118" i="5"/>
  <c r="DP118" i="5"/>
  <c r="DQ118" i="5"/>
  <c r="DR118" i="5"/>
  <c r="DS118" i="5"/>
  <c r="CS119" i="5"/>
  <c r="CT119" i="5"/>
  <c r="CU119" i="5"/>
  <c r="CW119" i="5"/>
  <c r="CX119" i="5"/>
  <c r="CY119" i="5"/>
  <c r="CZ119" i="5"/>
  <c r="DC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S119" i="5"/>
  <c r="CS120" i="5"/>
  <c r="CT120" i="5"/>
  <c r="CU120" i="5"/>
  <c r="CW120" i="5"/>
  <c r="CX120" i="5"/>
  <c r="CY120" i="5"/>
  <c r="CZ120" i="5"/>
  <c r="DC120" i="5"/>
  <c r="DE120" i="5"/>
  <c r="DF120" i="5"/>
  <c r="DG120" i="5"/>
  <c r="DH120" i="5"/>
  <c r="DI120" i="5"/>
  <c r="DJ120" i="5"/>
  <c r="DK120" i="5"/>
  <c r="DL120" i="5"/>
  <c r="DM120" i="5"/>
  <c r="DN120" i="5"/>
  <c r="DO120" i="5"/>
  <c r="DP120" i="5"/>
  <c r="DQ120" i="5"/>
  <c r="DS120" i="5"/>
  <c r="CS121" i="5"/>
  <c r="CT121" i="5"/>
  <c r="CU121" i="5"/>
  <c r="CW121" i="5"/>
  <c r="CX121" i="5"/>
  <c r="CY121" i="5"/>
  <c r="CZ121" i="5"/>
  <c r="DC121" i="5"/>
  <c r="DE121" i="5"/>
  <c r="DF121" i="5"/>
  <c r="DG121" i="5"/>
  <c r="DH121" i="5"/>
  <c r="DI121" i="5"/>
  <c r="DJ121" i="5"/>
  <c r="DK121" i="5"/>
  <c r="DL121" i="5"/>
  <c r="DM121" i="5"/>
  <c r="DN121" i="5"/>
  <c r="DO121" i="5"/>
  <c r="DP121" i="5"/>
  <c r="DQ121" i="5"/>
  <c r="DS121" i="5"/>
  <c r="CS122" i="5"/>
  <c r="CT122" i="5"/>
  <c r="CU122" i="5"/>
  <c r="CW122" i="5"/>
  <c r="CX122" i="5"/>
  <c r="CY122" i="5"/>
  <c r="CZ122" i="5"/>
  <c r="DC122" i="5"/>
  <c r="DE122" i="5"/>
  <c r="DF122" i="5"/>
  <c r="DG122" i="5"/>
  <c r="DH122" i="5"/>
  <c r="DI122" i="5"/>
  <c r="DJ122" i="5"/>
  <c r="DK122" i="5"/>
  <c r="DL122" i="5"/>
  <c r="DM122" i="5"/>
  <c r="DN122" i="5"/>
  <c r="DO122" i="5"/>
  <c r="DP122" i="5"/>
  <c r="DQ122" i="5"/>
  <c r="DS122" i="5"/>
  <c r="CS123" i="5"/>
  <c r="CT123" i="5"/>
  <c r="CU123" i="5"/>
  <c r="CW123" i="5"/>
  <c r="CX123" i="5"/>
  <c r="CY123" i="5"/>
  <c r="CZ123" i="5"/>
  <c r="DC123" i="5"/>
  <c r="DE123" i="5"/>
  <c r="DF123" i="5"/>
  <c r="DG123" i="5"/>
  <c r="DH123" i="5"/>
  <c r="DI123" i="5"/>
  <c r="DK123" i="5"/>
  <c r="DL123" i="5"/>
  <c r="DM123" i="5"/>
  <c r="DN123" i="5"/>
  <c r="DO123" i="5"/>
  <c r="DP123" i="5"/>
  <c r="DQ123" i="5"/>
  <c r="DR123" i="5"/>
  <c r="DS123" i="5"/>
  <c r="CS124" i="5"/>
  <c r="CT124" i="5"/>
  <c r="CU124" i="5"/>
  <c r="CW124" i="5"/>
  <c r="CX124" i="5"/>
  <c r="CY124" i="5"/>
  <c r="CZ124" i="5"/>
  <c r="DC124" i="5"/>
  <c r="DE124" i="5"/>
  <c r="DF124" i="5"/>
  <c r="DG124" i="5"/>
  <c r="DH124" i="5"/>
  <c r="DI124" i="5"/>
  <c r="DK124" i="5"/>
  <c r="DL124" i="5"/>
  <c r="DM124" i="5"/>
  <c r="DN124" i="5"/>
  <c r="DO124" i="5"/>
  <c r="DP124" i="5"/>
  <c r="DQ124" i="5"/>
  <c r="DR124" i="5"/>
  <c r="DS124" i="5"/>
  <c r="CS125" i="5"/>
  <c r="CT125" i="5"/>
  <c r="CV125" i="5"/>
  <c r="CW125" i="5"/>
  <c r="CX125" i="5"/>
  <c r="CY125" i="5"/>
  <c r="CZ125" i="5"/>
  <c r="DC125" i="5"/>
  <c r="DE125" i="5"/>
  <c r="DF125" i="5"/>
  <c r="DG125" i="5"/>
  <c r="DH125" i="5"/>
  <c r="DI125" i="5"/>
  <c r="DJ125" i="5"/>
  <c r="DK125" i="5"/>
  <c r="DL125" i="5"/>
  <c r="DM125" i="5"/>
  <c r="DN125" i="5"/>
  <c r="DO125" i="5"/>
  <c r="DP125" i="5"/>
  <c r="DQ125" i="5"/>
  <c r="DS125" i="5"/>
  <c r="CS126" i="5"/>
  <c r="CT126" i="5"/>
  <c r="CV126" i="5"/>
  <c r="CW126" i="5"/>
  <c r="CX126" i="5"/>
  <c r="CY126" i="5"/>
  <c r="CZ126" i="5"/>
  <c r="DC126" i="5"/>
  <c r="DE126" i="5"/>
  <c r="DF126" i="5"/>
  <c r="DG126" i="5"/>
  <c r="DH126" i="5"/>
  <c r="DI126" i="5"/>
  <c r="DK126" i="5"/>
  <c r="DL126" i="5"/>
  <c r="DM126" i="5"/>
  <c r="DN126" i="5"/>
  <c r="DO126" i="5"/>
  <c r="DP126" i="5"/>
  <c r="DQ126" i="5"/>
  <c r="DR126" i="5"/>
  <c r="DS126" i="5"/>
  <c r="CS127" i="5"/>
  <c r="CU127" i="5"/>
  <c r="CV127" i="5"/>
  <c r="CW127" i="5"/>
  <c r="CX127" i="5"/>
  <c r="CY127" i="5"/>
  <c r="CZ127" i="5"/>
  <c r="DC127" i="5"/>
  <c r="DE127" i="5"/>
  <c r="DF127" i="5"/>
  <c r="DG127" i="5"/>
  <c r="DH127" i="5"/>
  <c r="DI127" i="5"/>
  <c r="DJ127" i="5"/>
  <c r="DK127" i="5"/>
  <c r="DL127" i="5"/>
  <c r="DM127" i="5"/>
  <c r="DN127" i="5"/>
  <c r="DP127" i="5"/>
  <c r="DQ127" i="5"/>
  <c r="DR127" i="5"/>
  <c r="DS127" i="5"/>
  <c r="CS128" i="5"/>
  <c r="CU128" i="5"/>
  <c r="CV128" i="5"/>
  <c r="CW128" i="5"/>
  <c r="CX128" i="5"/>
  <c r="CY128" i="5"/>
  <c r="CZ128" i="5"/>
  <c r="DC128" i="5"/>
  <c r="DE128" i="5"/>
  <c r="DF128" i="5"/>
  <c r="DG128" i="5"/>
  <c r="DH128" i="5"/>
  <c r="DI128" i="5"/>
  <c r="DJ128" i="5"/>
  <c r="DK128" i="5"/>
  <c r="DL128" i="5"/>
  <c r="DM128" i="5"/>
  <c r="DN128" i="5"/>
  <c r="DP128" i="5"/>
  <c r="DQ128" i="5"/>
  <c r="DR128" i="5"/>
  <c r="DS128" i="5"/>
  <c r="CS129" i="5"/>
  <c r="CT129" i="5"/>
  <c r="CU129" i="5"/>
  <c r="CV129" i="5"/>
  <c r="CW129" i="5"/>
  <c r="CX129" i="5"/>
  <c r="CY129" i="5"/>
  <c r="CZ129" i="5"/>
  <c r="DC129" i="5"/>
  <c r="DE129" i="5"/>
  <c r="DF129" i="5"/>
  <c r="DG129" i="5"/>
  <c r="DH129" i="5"/>
  <c r="DI129" i="5"/>
  <c r="DJ129" i="5"/>
  <c r="DK129" i="5"/>
  <c r="DL129" i="5"/>
  <c r="DM129" i="5"/>
  <c r="DN129" i="5"/>
  <c r="DO129" i="5"/>
  <c r="DP129" i="5"/>
  <c r="DQ129" i="5"/>
  <c r="DR129" i="5"/>
  <c r="DS129" i="5"/>
  <c r="CS130" i="5"/>
  <c r="CT130" i="5"/>
  <c r="CU130" i="5"/>
  <c r="CV130" i="5"/>
  <c r="CW130" i="5"/>
  <c r="CY130" i="5"/>
  <c r="CZ130" i="5"/>
  <c r="DC130" i="5"/>
  <c r="DE130" i="5"/>
  <c r="DF130" i="5"/>
  <c r="DG130" i="5"/>
  <c r="DH130" i="5"/>
  <c r="DI130" i="5"/>
  <c r="DJ130" i="5"/>
  <c r="DK130" i="5"/>
  <c r="DL130" i="5"/>
  <c r="DM130" i="5"/>
  <c r="DN130" i="5"/>
  <c r="DO130" i="5"/>
  <c r="DP130" i="5"/>
  <c r="DR130" i="5"/>
  <c r="DS130" i="5"/>
  <c r="CS131" i="5"/>
  <c r="CT131" i="5"/>
  <c r="CU131" i="5"/>
  <c r="CV131" i="5"/>
  <c r="CW131" i="5"/>
  <c r="CX131" i="5"/>
  <c r="CY131" i="5"/>
  <c r="DC131" i="5"/>
  <c r="DF131" i="5"/>
  <c r="DG131" i="5"/>
  <c r="DH131" i="5"/>
  <c r="DI131" i="5"/>
  <c r="DJ131" i="5"/>
  <c r="DK131" i="5"/>
  <c r="DL131" i="5"/>
  <c r="DM131" i="5"/>
  <c r="DN131" i="5"/>
  <c r="DO131" i="5"/>
  <c r="DP131" i="5"/>
  <c r="DQ131" i="5"/>
  <c r="DR131" i="5"/>
  <c r="DS131" i="5"/>
  <c r="CS132" i="5"/>
  <c r="CU132" i="5"/>
  <c r="CV132" i="5"/>
  <c r="CW132" i="5"/>
  <c r="CX132" i="5"/>
  <c r="CY132" i="5"/>
  <c r="CZ132" i="5"/>
  <c r="DC132" i="5"/>
  <c r="DF132" i="5"/>
  <c r="DG132" i="5"/>
  <c r="DH132" i="5"/>
  <c r="DI132" i="5"/>
  <c r="DJ132" i="5"/>
  <c r="DK132" i="5"/>
  <c r="DL132" i="5"/>
  <c r="DM132" i="5"/>
  <c r="DN132" i="5"/>
  <c r="DO132" i="5"/>
  <c r="DP132" i="5"/>
  <c r="DQ132" i="5"/>
  <c r="DR132" i="5"/>
  <c r="DS132" i="5"/>
  <c r="CS133" i="5"/>
  <c r="CT133" i="5"/>
  <c r="CU133" i="5"/>
  <c r="CV133" i="5"/>
  <c r="CW133" i="5"/>
  <c r="CY133" i="5"/>
  <c r="CZ133" i="5"/>
  <c r="DC133" i="5"/>
  <c r="DE133" i="5"/>
  <c r="DF133" i="5"/>
  <c r="DG133" i="5"/>
  <c r="DH133" i="5"/>
  <c r="DI133" i="5"/>
  <c r="DJ133" i="5"/>
  <c r="DK133" i="5"/>
  <c r="DL133" i="5"/>
  <c r="DM133" i="5"/>
  <c r="DN133" i="5"/>
  <c r="DO133" i="5"/>
  <c r="DP133" i="5"/>
  <c r="DR133" i="5"/>
  <c r="DS133" i="5"/>
  <c r="CS134" i="5"/>
  <c r="CT134" i="5"/>
  <c r="CU134" i="5"/>
  <c r="CW134" i="5"/>
  <c r="CX134" i="5"/>
  <c r="CY134" i="5"/>
  <c r="CZ134" i="5"/>
  <c r="DC134" i="5"/>
  <c r="DF134" i="5"/>
  <c r="DG134" i="5"/>
  <c r="DH134" i="5"/>
  <c r="DI134" i="5"/>
  <c r="DJ134" i="5"/>
  <c r="DK134" i="5"/>
  <c r="DL134" i="5"/>
  <c r="DM134" i="5"/>
  <c r="DN134" i="5"/>
  <c r="DO134" i="5"/>
  <c r="DP134" i="5"/>
  <c r="DQ134" i="5"/>
  <c r="DR134" i="5"/>
  <c r="DS134" i="5"/>
  <c r="CS135" i="5"/>
  <c r="CT135" i="5"/>
  <c r="CU135" i="5"/>
  <c r="CW135" i="5"/>
  <c r="CX135" i="5"/>
  <c r="CY135" i="5"/>
  <c r="CZ135" i="5"/>
  <c r="DC135" i="5"/>
  <c r="DF135" i="5"/>
  <c r="DG135" i="5"/>
  <c r="DH135" i="5"/>
  <c r="DI135" i="5"/>
  <c r="DJ135" i="5"/>
  <c r="DK135" i="5"/>
  <c r="DL135" i="5"/>
  <c r="DM135" i="5"/>
  <c r="DN135" i="5"/>
  <c r="DO135" i="5"/>
  <c r="DP135" i="5"/>
  <c r="DQ135" i="5"/>
  <c r="DR135" i="5"/>
  <c r="DS135" i="5"/>
  <c r="CS136" i="5"/>
  <c r="CT136" i="5"/>
  <c r="CV136" i="5"/>
  <c r="CW136" i="5"/>
  <c r="CX136" i="5"/>
  <c r="CY136" i="5"/>
  <c r="CZ136" i="5"/>
  <c r="DC136" i="5"/>
  <c r="DF136" i="5"/>
  <c r="DG136" i="5"/>
  <c r="DH136" i="5"/>
  <c r="DI136" i="5"/>
  <c r="DJ136" i="5"/>
  <c r="DK136" i="5"/>
  <c r="DL136" i="5"/>
  <c r="DM136" i="5"/>
  <c r="DN136" i="5"/>
  <c r="DO136" i="5"/>
  <c r="DP136" i="5"/>
  <c r="DQ136" i="5"/>
  <c r="DR136" i="5"/>
  <c r="DS136" i="5"/>
  <c r="CS137" i="5"/>
  <c r="CT137" i="5"/>
  <c r="CV137" i="5"/>
  <c r="CW137" i="5"/>
  <c r="CX137" i="5"/>
  <c r="CY137" i="5"/>
  <c r="CZ137" i="5"/>
  <c r="DC137" i="5"/>
  <c r="DF137" i="5"/>
  <c r="DG137" i="5"/>
  <c r="DH137" i="5"/>
  <c r="DI137" i="5"/>
  <c r="DJ137" i="5"/>
  <c r="DK137" i="5"/>
  <c r="DL137" i="5"/>
  <c r="DM137" i="5"/>
  <c r="DN137" i="5"/>
  <c r="DO137" i="5"/>
  <c r="DP137" i="5"/>
  <c r="DQ137" i="5"/>
  <c r="DR137" i="5"/>
  <c r="DS137" i="5"/>
  <c r="CS138" i="5"/>
  <c r="CT138" i="5"/>
  <c r="CU138" i="5"/>
  <c r="CV138" i="5"/>
  <c r="CW138" i="5"/>
  <c r="CX138" i="5"/>
  <c r="CY138" i="5"/>
  <c r="CZ138" i="5"/>
  <c r="DC138" i="5"/>
  <c r="DE138" i="5"/>
  <c r="DF138" i="5"/>
  <c r="DG138" i="5"/>
  <c r="DH138" i="5"/>
  <c r="DI138" i="5"/>
  <c r="DJ138" i="5"/>
  <c r="DK138" i="5"/>
  <c r="DL138" i="5"/>
  <c r="DM138" i="5"/>
  <c r="DN138" i="5"/>
  <c r="DO138" i="5"/>
  <c r="DP138" i="5"/>
  <c r="DQ138" i="5"/>
  <c r="DR138" i="5"/>
  <c r="DS138" i="5"/>
  <c r="CS139" i="5"/>
  <c r="CT139" i="5"/>
  <c r="CU139" i="5"/>
  <c r="CV139" i="5"/>
  <c r="CW139" i="5"/>
  <c r="CY139" i="5"/>
  <c r="CZ139" i="5"/>
  <c r="DC139" i="5"/>
  <c r="DE139" i="5"/>
  <c r="DF139" i="5"/>
  <c r="DG139" i="5"/>
  <c r="DH139" i="5"/>
  <c r="DI139" i="5"/>
  <c r="DJ139" i="5"/>
  <c r="DK139" i="5"/>
  <c r="DL139" i="5"/>
  <c r="DM139" i="5"/>
  <c r="DN139" i="5"/>
  <c r="DO139" i="5"/>
  <c r="DP139" i="5"/>
  <c r="DR139" i="5"/>
  <c r="DS139" i="5"/>
  <c r="CS140" i="5"/>
  <c r="CT140" i="5"/>
  <c r="CU140" i="5"/>
  <c r="CV140" i="5"/>
  <c r="CW140" i="5"/>
  <c r="CY140" i="5"/>
  <c r="CZ140" i="5"/>
  <c r="DB140" i="5"/>
  <c r="DE140" i="5"/>
  <c r="DF140" i="5"/>
  <c r="DG140" i="5"/>
  <c r="DH140" i="5"/>
  <c r="DI140" i="5"/>
  <c r="DJ140" i="5"/>
  <c r="DK140" i="5"/>
  <c r="DL140" i="5"/>
  <c r="DM140" i="5"/>
  <c r="DN140" i="5"/>
  <c r="DO140" i="5"/>
  <c r="DP140" i="5"/>
  <c r="DR140" i="5"/>
  <c r="DS140" i="5"/>
  <c r="CS141" i="5"/>
  <c r="CT141" i="5"/>
  <c r="CU141" i="5"/>
  <c r="CV141" i="5"/>
  <c r="CW141" i="5"/>
  <c r="CY141" i="5"/>
  <c r="CZ141" i="5"/>
  <c r="DC141" i="5"/>
  <c r="DE141" i="5"/>
  <c r="DF141" i="5"/>
  <c r="DG141" i="5"/>
  <c r="DH141" i="5"/>
  <c r="DI141" i="5"/>
  <c r="DJ141" i="5"/>
  <c r="DK141" i="5"/>
  <c r="DL141" i="5"/>
  <c r="DM141" i="5"/>
  <c r="DN141" i="5"/>
  <c r="DO141" i="5"/>
  <c r="DP141" i="5"/>
  <c r="DR141" i="5"/>
  <c r="DS141" i="5"/>
  <c r="CS142" i="5"/>
  <c r="CT142" i="5"/>
  <c r="CU142" i="5"/>
  <c r="CV142" i="5"/>
  <c r="CW142" i="5"/>
  <c r="CY142" i="5"/>
  <c r="CZ142" i="5"/>
  <c r="DB142" i="5"/>
  <c r="DE142" i="5"/>
  <c r="DF142" i="5"/>
  <c r="DG142" i="5"/>
  <c r="DH142" i="5"/>
  <c r="DI142" i="5"/>
  <c r="DJ142" i="5"/>
  <c r="DK142" i="5"/>
  <c r="DL142" i="5"/>
  <c r="DM142" i="5"/>
  <c r="DN142" i="5"/>
  <c r="DO142" i="5"/>
  <c r="DP142" i="5"/>
  <c r="DR142" i="5"/>
  <c r="DS142" i="5"/>
  <c r="CS143" i="5"/>
  <c r="CT143" i="5"/>
  <c r="CU143" i="5"/>
  <c r="CW143" i="5"/>
  <c r="CX143" i="5"/>
  <c r="CY143" i="5"/>
  <c r="CZ143" i="5"/>
  <c r="DC143" i="5"/>
  <c r="DE143" i="5"/>
  <c r="DF143" i="5"/>
  <c r="DG143" i="5"/>
  <c r="DI143" i="5"/>
  <c r="DJ143" i="5"/>
  <c r="DK143" i="5"/>
  <c r="DL143" i="5"/>
  <c r="DM143" i="5"/>
  <c r="DN143" i="5"/>
  <c r="DO143" i="5"/>
  <c r="DP143" i="5"/>
  <c r="DQ143" i="5"/>
  <c r="DR143" i="5"/>
  <c r="DS143" i="5"/>
  <c r="CS144" i="5"/>
  <c r="CT144" i="5"/>
  <c r="CU144" i="5"/>
  <c r="CW144" i="5"/>
  <c r="CX144" i="5"/>
  <c r="CY144" i="5"/>
  <c r="CZ144" i="5"/>
  <c r="DB144" i="5"/>
  <c r="DE144" i="5"/>
  <c r="DF144" i="5"/>
  <c r="DG144" i="5"/>
  <c r="DI144" i="5"/>
  <c r="DJ144" i="5"/>
  <c r="DK144" i="5"/>
  <c r="DL144" i="5"/>
  <c r="DM144" i="5"/>
  <c r="DN144" i="5"/>
  <c r="DO144" i="5"/>
  <c r="DP144" i="5"/>
  <c r="DQ144" i="5"/>
  <c r="DR144" i="5"/>
  <c r="DS144" i="5"/>
  <c r="CS145" i="5"/>
  <c r="CT145" i="5"/>
  <c r="CU145" i="5"/>
  <c r="CW145" i="5"/>
  <c r="CX145" i="5"/>
  <c r="CY145" i="5"/>
  <c r="CZ145" i="5"/>
  <c r="DC145" i="5"/>
  <c r="DE145" i="5"/>
  <c r="DF145" i="5"/>
  <c r="DG145" i="5"/>
  <c r="DI145" i="5"/>
  <c r="DJ145" i="5"/>
  <c r="DK145" i="5"/>
  <c r="DL145" i="5"/>
  <c r="DM145" i="5"/>
  <c r="DN145" i="5"/>
  <c r="DO145" i="5"/>
  <c r="DP145" i="5"/>
  <c r="DQ145" i="5"/>
  <c r="DR145" i="5"/>
  <c r="DS145" i="5"/>
  <c r="CS146" i="5"/>
  <c r="CT146" i="5"/>
  <c r="CU146" i="5"/>
  <c r="CW146" i="5"/>
  <c r="CX146" i="5"/>
  <c r="CY146" i="5"/>
  <c r="CZ146" i="5"/>
  <c r="DB146" i="5"/>
  <c r="DE146" i="5"/>
  <c r="DF146" i="5"/>
  <c r="DG146" i="5"/>
  <c r="DI146" i="5"/>
  <c r="DJ146" i="5"/>
  <c r="DK146" i="5"/>
  <c r="DL146" i="5"/>
  <c r="DM146" i="5"/>
  <c r="DN146" i="5"/>
  <c r="DO146" i="5"/>
  <c r="DP146" i="5"/>
  <c r="DQ146" i="5"/>
  <c r="DR146" i="5"/>
  <c r="DS146" i="5"/>
  <c r="CS147" i="5"/>
  <c r="CT147" i="5"/>
  <c r="CV147" i="5"/>
  <c r="CW147" i="5"/>
  <c r="CX147" i="5"/>
  <c r="CY147" i="5"/>
  <c r="CZ147" i="5"/>
  <c r="DC147" i="5"/>
  <c r="DE147" i="5"/>
  <c r="DF147" i="5"/>
  <c r="DG147" i="5"/>
  <c r="DI147" i="5"/>
  <c r="DJ147" i="5"/>
  <c r="DK147" i="5"/>
  <c r="DL147" i="5"/>
  <c r="DM147" i="5"/>
  <c r="DN147" i="5"/>
  <c r="DO147" i="5"/>
  <c r="DP147" i="5"/>
  <c r="DQ147" i="5"/>
  <c r="DR147" i="5"/>
  <c r="DS147" i="5"/>
  <c r="CS148" i="5"/>
  <c r="CT148" i="5"/>
  <c r="CV148" i="5"/>
  <c r="CW148" i="5"/>
  <c r="CX148" i="5"/>
  <c r="CY148" i="5"/>
  <c r="CZ148" i="5"/>
  <c r="DB148" i="5"/>
  <c r="DE148" i="5"/>
  <c r="DF148" i="5"/>
  <c r="DG148" i="5"/>
  <c r="DI148" i="5"/>
  <c r="DJ148" i="5"/>
  <c r="DK148" i="5"/>
  <c r="DL148" i="5"/>
  <c r="DM148" i="5"/>
  <c r="DN148" i="5"/>
  <c r="DO148" i="5"/>
  <c r="DP148" i="5"/>
  <c r="DQ148" i="5"/>
  <c r="DR148" i="5"/>
  <c r="DS148" i="5"/>
  <c r="CS149" i="5"/>
  <c r="CT149" i="5"/>
  <c r="CV149" i="5"/>
  <c r="CW149" i="5"/>
  <c r="CX149" i="5"/>
  <c r="CY149" i="5"/>
  <c r="CZ149" i="5"/>
  <c r="DC149" i="5"/>
  <c r="DE149" i="5"/>
  <c r="DF149" i="5"/>
  <c r="DG149" i="5"/>
  <c r="DI149" i="5"/>
  <c r="DJ149" i="5"/>
  <c r="DK149" i="5"/>
  <c r="DL149" i="5"/>
  <c r="DM149" i="5"/>
  <c r="DN149" i="5"/>
  <c r="DO149" i="5"/>
  <c r="DP149" i="5"/>
  <c r="DQ149" i="5"/>
  <c r="DR149" i="5"/>
  <c r="DS149" i="5"/>
  <c r="CS150" i="5"/>
  <c r="CT150" i="5"/>
  <c r="CV150" i="5"/>
  <c r="CW150" i="5"/>
  <c r="CX150" i="5"/>
  <c r="CY150" i="5"/>
  <c r="CZ150" i="5"/>
  <c r="DB150" i="5"/>
  <c r="DE150" i="5"/>
  <c r="DF150" i="5"/>
  <c r="DG150" i="5"/>
  <c r="DI150" i="5"/>
  <c r="DJ150" i="5"/>
  <c r="DK150" i="5"/>
  <c r="DL150" i="5"/>
  <c r="DM150" i="5"/>
  <c r="DN150" i="5"/>
  <c r="DO150" i="5"/>
  <c r="DP150" i="5"/>
  <c r="DQ150" i="5"/>
  <c r="DR150" i="5"/>
  <c r="DS150" i="5"/>
  <c r="CS151" i="5"/>
  <c r="CT151" i="5"/>
  <c r="CV151" i="5"/>
  <c r="CW151" i="5"/>
  <c r="CX151" i="5"/>
  <c r="CY151" i="5"/>
  <c r="CZ151" i="5"/>
  <c r="DC151" i="5"/>
  <c r="DE151" i="5"/>
  <c r="DF151" i="5"/>
  <c r="DG151" i="5"/>
  <c r="DI151" i="5"/>
  <c r="DJ151" i="5"/>
  <c r="DK151" i="5"/>
  <c r="DL151" i="5"/>
  <c r="DM151" i="5"/>
  <c r="DN151" i="5"/>
  <c r="DO151" i="5"/>
  <c r="DP151" i="5"/>
  <c r="DQ151" i="5"/>
  <c r="DR151" i="5"/>
  <c r="DS151" i="5"/>
  <c r="CS152" i="5"/>
  <c r="CT152" i="5"/>
  <c r="CV152" i="5"/>
  <c r="CW152" i="5"/>
  <c r="CX152" i="5"/>
  <c r="CY152" i="5"/>
  <c r="CZ152" i="5"/>
  <c r="DB152" i="5"/>
  <c r="DE152" i="5"/>
  <c r="DF152" i="5"/>
  <c r="DG152" i="5"/>
  <c r="DI152" i="5"/>
  <c r="DJ152" i="5"/>
  <c r="DK152" i="5"/>
  <c r="DL152" i="5"/>
  <c r="DM152" i="5"/>
  <c r="DN152" i="5"/>
  <c r="DO152" i="5"/>
  <c r="DP152" i="5"/>
  <c r="DQ152" i="5"/>
  <c r="DR152" i="5"/>
  <c r="DS152" i="5"/>
  <c r="CS153" i="5"/>
  <c r="CT153" i="5"/>
  <c r="CV153" i="5"/>
  <c r="CW153" i="5"/>
  <c r="CX153" i="5"/>
  <c r="CY153" i="5"/>
  <c r="CZ153" i="5"/>
  <c r="DC153" i="5"/>
  <c r="DF153" i="5"/>
  <c r="DG153" i="5"/>
  <c r="DH153" i="5"/>
  <c r="DI153" i="5"/>
  <c r="DJ153" i="5"/>
  <c r="DK153" i="5"/>
  <c r="DL153" i="5"/>
  <c r="DM153" i="5"/>
  <c r="DN153" i="5"/>
  <c r="DO153" i="5"/>
  <c r="DP153" i="5"/>
  <c r="DQ153" i="5"/>
  <c r="DR153" i="5"/>
  <c r="DS153" i="5"/>
  <c r="CS154" i="5"/>
  <c r="CT154" i="5"/>
  <c r="CV154" i="5"/>
  <c r="CW154" i="5"/>
  <c r="CX154" i="5"/>
  <c r="CY154" i="5"/>
  <c r="CZ154" i="5"/>
  <c r="DB154" i="5"/>
  <c r="DF154" i="5"/>
  <c r="DG154" i="5"/>
  <c r="DH154" i="5"/>
  <c r="DI154" i="5"/>
  <c r="DJ154" i="5"/>
  <c r="DK154" i="5"/>
  <c r="DL154" i="5"/>
  <c r="DM154" i="5"/>
  <c r="DN154" i="5"/>
  <c r="DO154" i="5"/>
  <c r="DP154" i="5"/>
  <c r="DQ154" i="5"/>
  <c r="DR154" i="5"/>
  <c r="DS154" i="5"/>
  <c r="CS155" i="5"/>
  <c r="CU155" i="5"/>
  <c r="CV155" i="5"/>
  <c r="CW155" i="5"/>
  <c r="CX155" i="5"/>
  <c r="CY155" i="5"/>
  <c r="CZ155" i="5"/>
  <c r="DC155" i="5"/>
  <c r="DE155" i="5"/>
  <c r="DF155" i="5"/>
  <c r="DG155" i="5"/>
  <c r="DI155" i="5"/>
  <c r="DJ155" i="5"/>
  <c r="DK155" i="5"/>
  <c r="DL155" i="5"/>
  <c r="DM155" i="5"/>
  <c r="DN155" i="5"/>
  <c r="DO155" i="5"/>
  <c r="DP155" i="5"/>
  <c r="DQ155" i="5"/>
  <c r="DR155" i="5"/>
  <c r="DS155" i="5"/>
  <c r="CS156" i="5"/>
  <c r="CU156" i="5"/>
  <c r="CV156" i="5"/>
  <c r="CW156" i="5"/>
  <c r="CX156" i="5"/>
  <c r="CY156" i="5"/>
  <c r="CZ156" i="5"/>
  <c r="DB156" i="5"/>
  <c r="DE156" i="5"/>
  <c r="DF156" i="5"/>
  <c r="DG156" i="5"/>
  <c r="DI156" i="5"/>
  <c r="DJ156" i="5"/>
  <c r="DK156" i="5"/>
  <c r="DL156" i="5"/>
  <c r="DM156" i="5"/>
  <c r="DN156" i="5"/>
  <c r="DO156" i="5"/>
  <c r="DP156" i="5"/>
  <c r="DQ156" i="5"/>
  <c r="DR156" i="5"/>
  <c r="DS156" i="5"/>
  <c r="CS157" i="5"/>
  <c r="CU157" i="5"/>
  <c r="CV157" i="5"/>
  <c r="CW157" i="5"/>
  <c r="CX157" i="5"/>
  <c r="CY157" i="5"/>
  <c r="CZ157" i="5"/>
  <c r="DC157" i="5"/>
  <c r="DE157" i="5"/>
  <c r="DF157" i="5"/>
  <c r="DG157" i="5"/>
  <c r="DI157" i="5"/>
  <c r="DJ157" i="5"/>
  <c r="DK157" i="5"/>
  <c r="DL157" i="5"/>
  <c r="DM157" i="5"/>
  <c r="DN157" i="5"/>
  <c r="DO157" i="5"/>
  <c r="DP157" i="5"/>
  <c r="DQ157" i="5"/>
  <c r="DR157" i="5"/>
  <c r="DS157" i="5"/>
  <c r="CS158" i="5"/>
  <c r="CU158" i="5"/>
  <c r="CV158" i="5"/>
  <c r="CW158" i="5"/>
  <c r="CX158" i="5"/>
  <c r="CY158" i="5"/>
  <c r="CZ158" i="5"/>
  <c r="DB158" i="5"/>
  <c r="DE158" i="5"/>
  <c r="DF158" i="5"/>
  <c r="DG158" i="5"/>
  <c r="DI158" i="5"/>
  <c r="DJ158" i="5"/>
  <c r="DK158" i="5"/>
  <c r="DL158" i="5"/>
  <c r="DM158" i="5"/>
  <c r="DN158" i="5"/>
  <c r="DO158" i="5"/>
  <c r="DP158" i="5"/>
  <c r="DQ158" i="5"/>
  <c r="DR158" i="5"/>
  <c r="DS158" i="5"/>
  <c r="CS159" i="5"/>
  <c r="CT159" i="5"/>
  <c r="CU159" i="5"/>
  <c r="CV159" i="5"/>
  <c r="CX159" i="5"/>
  <c r="CY159" i="5"/>
  <c r="CZ159" i="5"/>
  <c r="DC159" i="5"/>
  <c r="DE159" i="5"/>
  <c r="DF159" i="5"/>
  <c r="DG159" i="5"/>
  <c r="DI159" i="5"/>
  <c r="DJ159" i="5"/>
  <c r="DK159" i="5"/>
  <c r="DL159" i="5"/>
  <c r="DM159" i="5"/>
  <c r="DN159" i="5"/>
  <c r="DO159" i="5"/>
  <c r="DP159" i="5"/>
  <c r="DQ159" i="5"/>
  <c r="DR159" i="5"/>
  <c r="DS159" i="5"/>
  <c r="CS160" i="5"/>
  <c r="CT160" i="5"/>
  <c r="CU160" i="5"/>
  <c r="CV160" i="5"/>
  <c r="CX160" i="5"/>
  <c r="CY160" i="5"/>
  <c r="CZ160" i="5"/>
  <c r="DB160" i="5"/>
  <c r="DE160" i="5"/>
  <c r="DF160" i="5"/>
  <c r="DG160" i="5"/>
  <c r="DI160" i="5"/>
  <c r="DJ160" i="5"/>
  <c r="DK160" i="5"/>
  <c r="DL160" i="5"/>
  <c r="DM160" i="5"/>
  <c r="DN160" i="5"/>
  <c r="DO160" i="5"/>
  <c r="DP160" i="5"/>
  <c r="DQ160" i="5"/>
  <c r="DR160" i="5"/>
  <c r="DS160" i="5"/>
  <c r="CS161" i="5"/>
  <c r="CT161" i="5"/>
  <c r="CU161" i="5"/>
  <c r="CV161" i="5"/>
  <c r="CX161" i="5"/>
  <c r="CY161" i="5"/>
  <c r="CZ161" i="5"/>
  <c r="DC161" i="5"/>
  <c r="DF161" i="5"/>
  <c r="DG161" i="5"/>
  <c r="DH161" i="5"/>
  <c r="DI161" i="5"/>
  <c r="DJ161" i="5"/>
  <c r="DK161" i="5"/>
  <c r="DL161" i="5"/>
  <c r="DM161" i="5"/>
  <c r="DN161" i="5"/>
  <c r="DO161" i="5"/>
  <c r="DP161" i="5"/>
  <c r="DQ161" i="5"/>
  <c r="DR161" i="5"/>
  <c r="DS161" i="5"/>
  <c r="CS162" i="5"/>
  <c r="CT162" i="5"/>
  <c r="CU162" i="5"/>
  <c r="CV162" i="5"/>
  <c r="CX162" i="5"/>
  <c r="CY162" i="5"/>
  <c r="CZ162" i="5"/>
  <c r="DB162" i="5"/>
  <c r="DF162" i="5"/>
  <c r="DG162" i="5"/>
  <c r="DH162" i="5"/>
  <c r="DI162" i="5"/>
  <c r="DJ162" i="5"/>
  <c r="DK162" i="5"/>
  <c r="DL162" i="5"/>
  <c r="DM162" i="5"/>
  <c r="DN162" i="5"/>
  <c r="DO162" i="5"/>
  <c r="DP162" i="5"/>
  <c r="DQ162" i="5"/>
  <c r="DR162" i="5"/>
  <c r="DS162" i="5"/>
  <c r="CS163" i="5"/>
  <c r="CT163" i="5"/>
  <c r="CU163" i="5"/>
  <c r="CV163" i="5"/>
  <c r="CX163" i="5"/>
  <c r="CY163" i="5"/>
  <c r="CZ163" i="5"/>
  <c r="DC163" i="5"/>
  <c r="DE163" i="5"/>
  <c r="DF163" i="5"/>
  <c r="DG163" i="5"/>
  <c r="DH163" i="5"/>
  <c r="DI163" i="5"/>
  <c r="DK163" i="5"/>
  <c r="DL163" i="5"/>
  <c r="DM163" i="5"/>
  <c r="DN163" i="5"/>
  <c r="DO163" i="5"/>
  <c r="DP163" i="5"/>
  <c r="DQ163" i="5"/>
  <c r="DR163" i="5"/>
  <c r="DS163" i="5"/>
  <c r="CS164" i="5"/>
  <c r="CT164" i="5"/>
  <c r="CU164" i="5"/>
  <c r="CV164" i="5"/>
  <c r="CX164" i="5"/>
  <c r="CY164" i="5"/>
  <c r="CZ164" i="5"/>
  <c r="DB164" i="5"/>
  <c r="DE164" i="5"/>
  <c r="DF164" i="5"/>
  <c r="DG164" i="5"/>
  <c r="DH164" i="5"/>
  <c r="DI164" i="5"/>
  <c r="DK164" i="5"/>
  <c r="DL164" i="5"/>
  <c r="DM164" i="5"/>
  <c r="DN164" i="5"/>
  <c r="DO164" i="5"/>
  <c r="DP164" i="5"/>
  <c r="DQ164" i="5"/>
  <c r="DR164" i="5"/>
  <c r="DS164" i="5"/>
  <c r="CS165" i="5"/>
  <c r="CT165" i="5"/>
  <c r="CU165" i="5"/>
  <c r="CV165" i="5"/>
  <c r="CX165" i="5"/>
  <c r="CY165" i="5"/>
  <c r="CZ165" i="5"/>
  <c r="DC165" i="5"/>
  <c r="DE165" i="5"/>
  <c r="DF165" i="5"/>
  <c r="DG165" i="5"/>
  <c r="DI165" i="5"/>
  <c r="DJ165" i="5"/>
  <c r="DK165" i="5"/>
  <c r="DL165" i="5"/>
  <c r="DM165" i="5"/>
  <c r="DN165" i="5"/>
  <c r="DO165" i="5"/>
  <c r="DP165" i="5"/>
  <c r="DQ165" i="5"/>
  <c r="DR165" i="5"/>
  <c r="DS165" i="5"/>
  <c r="CS166" i="5"/>
  <c r="CT166" i="5"/>
  <c r="CU166" i="5"/>
  <c r="CV166" i="5"/>
  <c r="CX166" i="5"/>
  <c r="CY166" i="5"/>
  <c r="CZ166" i="5"/>
  <c r="DB166" i="5"/>
  <c r="DE166" i="5"/>
  <c r="DF166" i="5"/>
  <c r="DG166" i="5"/>
  <c r="DI166" i="5"/>
  <c r="DJ166" i="5"/>
  <c r="DK166" i="5"/>
  <c r="DL166" i="5"/>
  <c r="DM166" i="5"/>
  <c r="DN166" i="5"/>
  <c r="DO166" i="5"/>
  <c r="DP166" i="5"/>
  <c r="DQ166" i="5"/>
  <c r="DR166" i="5"/>
  <c r="DS166" i="5"/>
  <c r="CS167" i="5"/>
  <c r="CT167" i="5"/>
  <c r="CU167" i="5"/>
  <c r="CW167" i="5"/>
  <c r="CX167" i="5"/>
  <c r="CY167" i="5"/>
  <c r="CZ167" i="5"/>
  <c r="DC167" i="5"/>
  <c r="DE167" i="5"/>
  <c r="DF167" i="5"/>
  <c r="DG167" i="5"/>
  <c r="DI167" i="5"/>
  <c r="DJ167" i="5"/>
  <c r="DK167" i="5"/>
  <c r="DL167" i="5"/>
  <c r="DM167" i="5"/>
  <c r="DN167" i="5"/>
  <c r="DO167" i="5"/>
  <c r="DP167" i="5"/>
  <c r="DQ167" i="5"/>
  <c r="DR167" i="5"/>
  <c r="DS167" i="5"/>
  <c r="CS168" i="5"/>
  <c r="CT168" i="5"/>
  <c r="CU168" i="5"/>
  <c r="CW168" i="5"/>
  <c r="CX168" i="5"/>
  <c r="CY168" i="5"/>
  <c r="CZ168" i="5"/>
  <c r="DB168" i="5"/>
  <c r="DE168" i="5"/>
  <c r="DF168" i="5"/>
  <c r="DG168" i="5"/>
  <c r="DI168" i="5"/>
  <c r="DJ168" i="5"/>
  <c r="DK168" i="5"/>
  <c r="DL168" i="5"/>
  <c r="DM168" i="5"/>
  <c r="DN168" i="5"/>
  <c r="DO168" i="5"/>
  <c r="DP168" i="5"/>
  <c r="DQ168" i="5"/>
  <c r="DR168" i="5"/>
  <c r="DS168" i="5"/>
  <c r="CS169" i="5"/>
  <c r="CT169" i="5"/>
  <c r="CU169" i="5"/>
  <c r="CW169" i="5"/>
  <c r="CX169" i="5"/>
  <c r="CY169" i="5"/>
  <c r="CZ169" i="5"/>
  <c r="DC169" i="5"/>
  <c r="DF169" i="5"/>
  <c r="DG169" i="5"/>
  <c r="DH169" i="5"/>
  <c r="DI169" i="5"/>
  <c r="DJ169" i="5"/>
  <c r="DK169" i="5"/>
  <c r="DL169" i="5"/>
  <c r="DM169" i="5"/>
  <c r="DN169" i="5"/>
  <c r="DO169" i="5"/>
  <c r="DP169" i="5"/>
  <c r="DQ169" i="5"/>
  <c r="DR169" i="5"/>
  <c r="DS169" i="5"/>
  <c r="CS170" i="5"/>
  <c r="CT170" i="5"/>
  <c r="CU170" i="5"/>
  <c r="CW170" i="5"/>
  <c r="CX170" i="5"/>
  <c r="CY170" i="5"/>
  <c r="CZ170" i="5"/>
  <c r="DB170" i="5"/>
  <c r="DF170" i="5"/>
  <c r="DG170" i="5"/>
  <c r="DH170" i="5"/>
  <c r="DI170" i="5"/>
  <c r="DJ170" i="5"/>
  <c r="DK170" i="5"/>
  <c r="DL170" i="5"/>
  <c r="DM170" i="5"/>
  <c r="DN170" i="5"/>
  <c r="DO170" i="5"/>
  <c r="DP170" i="5"/>
  <c r="DQ170" i="5"/>
  <c r="DR170" i="5"/>
  <c r="DS170" i="5"/>
  <c r="CS171" i="5"/>
  <c r="CT171" i="5"/>
  <c r="CV171" i="5"/>
  <c r="CW171" i="5"/>
  <c r="CX171" i="5"/>
  <c r="CY171" i="5"/>
  <c r="CZ171" i="5"/>
  <c r="DC171" i="5"/>
  <c r="DE171" i="5"/>
  <c r="DF171" i="5"/>
  <c r="DG171" i="5"/>
  <c r="DI171" i="5"/>
  <c r="DJ171" i="5"/>
  <c r="DK171" i="5"/>
  <c r="DL171" i="5"/>
  <c r="DM171" i="5"/>
  <c r="DN171" i="5"/>
  <c r="DO171" i="5"/>
  <c r="DP171" i="5"/>
  <c r="DQ171" i="5"/>
  <c r="DR171" i="5"/>
  <c r="DS171" i="5"/>
  <c r="CS172" i="5"/>
  <c r="CT172" i="5"/>
  <c r="CV172" i="5"/>
  <c r="CW172" i="5"/>
  <c r="CX172" i="5"/>
  <c r="CY172" i="5"/>
  <c r="CZ172" i="5"/>
  <c r="DB172" i="5"/>
  <c r="DE172" i="5"/>
  <c r="DF172" i="5"/>
  <c r="DG172" i="5"/>
  <c r="DI172" i="5"/>
  <c r="DJ172" i="5"/>
  <c r="DK172" i="5"/>
  <c r="DL172" i="5"/>
  <c r="DM172" i="5"/>
  <c r="DN172" i="5"/>
  <c r="DO172" i="5"/>
  <c r="DP172" i="5"/>
  <c r="DQ172" i="5"/>
  <c r="DR172" i="5"/>
  <c r="DS172" i="5"/>
  <c r="CS173" i="5"/>
  <c r="CT173" i="5"/>
  <c r="CV173" i="5"/>
  <c r="CW173" i="5"/>
  <c r="CX173" i="5"/>
  <c r="CY173" i="5"/>
  <c r="CZ173" i="5"/>
  <c r="DC173" i="5"/>
  <c r="DE173" i="5"/>
  <c r="DF173" i="5"/>
  <c r="DG173" i="5"/>
  <c r="DI173" i="5"/>
  <c r="DJ173" i="5"/>
  <c r="DK173" i="5"/>
  <c r="DL173" i="5"/>
  <c r="DM173" i="5"/>
  <c r="DN173" i="5"/>
  <c r="DO173" i="5"/>
  <c r="DP173" i="5"/>
  <c r="DQ173" i="5"/>
  <c r="DR173" i="5"/>
  <c r="DS173" i="5"/>
  <c r="CS174" i="5"/>
  <c r="CT174" i="5"/>
  <c r="CV174" i="5"/>
  <c r="CW174" i="5"/>
  <c r="CX174" i="5"/>
  <c r="CY174" i="5"/>
  <c r="CZ174" i="5"/>
  <c r="DB174" i="5"/>
  <c r="DE174" i="5"/>
  <c r="DF174" i="5"/>
  <c r="DG174" i="5"/>
  <c r="DI174" i="5"/>
  <c r="DJ174" i="5"/>
  <c r="DK174" i="5"/>
  <c r="DL174" i="5"/>
  <c r="DM174" i="5"/>
  <c r="DN174" i="5"/>
  <c r="DO174" i="5"/>
  <c r="DP174" i="5"/>
  <c r="DQ174" i="5"/>
  <c r="DR174" i="5"/>
  <c r="DS174" i="5"/>
  <c r="CS175" i="5"/>
  <c r="CT175" i="5"/>
  <c r="CV175" i="5"/>
  <c r="CW175" i="5"/>
  <c r="CX175" i="5"/>
  <c r="CY175" i="5"/>
  <c r="CZ175" i="5"/>
  <c r="DC175" i="5"/>
  <c r="DE175" i="5"/>
  <c r="DF175" i="5"/>
  <c r="DG175" i="5"/>
  <c r="DI175" i="5"/>
  <c r="DJ175" i="5"/>
  <c r="DK175" i="5"/>
  <c r="DL175" i="5"/>
  <c r="DM175" i="5"/>
  <c r="DN175" i="5"/>
  <c r="DO175" i="5"/>
  <c r="DP175" i="5"/>
  <c r="DQ175" i="5"/>
  <c r="DR175" i="5"/>
  <c r="DS175" i="5"/>
  <c r="CS176" i="5"/>
  <c r="CT176" i="5"/>
  <c r="CV176" i="5"/>
  <c r="CW176" i="5"/>
  <c r="CX176" i="5"/>
  <c r="CY176" i="5"/>
  <c r="CZ176" i="5"/>
  <c r="DB176" i="5"/>
  <c r="DE176" i="5"/>
  <c r="DF176" i="5"/>
  <c r="DG176" i="5"/>
  <c r="DI176" i="5"/>
  <c r="DJ176" i="5"/>
  <c r="DK176" i="5"/>
  <c r="DL176" i="5"/>
  <c r="DM176" i="5"/>
  <c r="DN176" i="5"/>
  <c r="DO176" i="5"/>
  <c r="DP176" i="5"/>
  <c r="DQ176" i="5"/>
  <c r="DR176" i="5"/>
  <c r="DS176" i="5"/>
  <c r="CS177" i="5"/>
  <c r="CU177" i="5"/>
  <c r="CV177" i="5"/>
  <c r="CW177" i="5"/>
  <c r="CX177" i="5"/>
  <c r="CY177" i="5"/>
  <c r="CZ177" i="5"/>
  <c r="DC177" i="5"/>
  <c r="DE177" i="5"/>
  <c r="DF177" i="5"/>
  <c r="DG177" i="5"/>
  <c r="DH177" i="5"/>
  <c r="DI177" i="5"/>
  <c r="DJ177" i="5"/>
  <c r="DK177" i="5"/>
  <c r="DM177" i="5"/>
  <c r="DN177" i="5"/>
  <c r="DO177" i="5"/>
  <c r="DP177" i="5"/>
  <c r="DQ177" i="5"/>
  <c r="DR177" i="5"/>
  <c r="DS177" i="5"/>
  <c r="CS178" i="5"/>
  <c r="CU178" i="5"/>
  <c r="CV178" i="5"/>
  <c r="CW178" i="5"/>
  <c r="CX178" i="5"/>
  <c r="CY178" i="5"/>
  <c r="CZ178" i="5"/>
  <c r="DB178" i="5"/>
  <c r="DE178" i="5"/>
  <c r="DF178" i="5"/>
  <c r="DG178" i="5"/>
  <c r="DH178" i="5"/>
  <c r="DI178" i="5"/>
  <c r="DJ178" i="5"/>
  <c r="DK178" i="5"/>
  <c r="DM178" i="5"/>
  <c r="DN178" i="5"/>
  <c r="DO178" i="5"/>
  <c r="DP178" i="5"/>
  <c r="DQ178" i="5"/>
  <c r="DR178" i="5"/>
  <c r="DS178" i="5"/>
  <c r="CS179" i="5"/>
  <c r="CT179" i="5"/>
  <c r="CU179" i="5"/>
  <c r="CV179" i="5"/>
  <c r="CW179" i="5"/>
  <c r="CX179" i="5"/>
  <c r="CY179" i="5"/>
  <c r="CZ179" i="5"/>
  <c r="DC179" i="5"/>
  <c r="DE179" i="5"/>
  <c r="DF179" i="5"/>
  <c r="DG179" i="5"/>
  <c r="DH179" i="5"/>
  <c r="DI179" i="5"/>
  <c r="DJ179" i="5"/>
  <c r="DK179" i="5"/>
  <c r="DL179" i="5"/>
  <c r="DM179" i="5"/>
  <c r="DN179" i="5"/>
  <c r="DO179" i="5"/>
  <c r="DP179" i="5"/>
  <c r="DQ179" i="5"/>
  <c r="DR179" i="5"/>
  <c r="DS179" i="5"/>
  <c r="CS180" i="5"/>
  <c r="CT180" i="5"/>
  <c r="CU180" i="5"/>
  <c r="CV180" i="5"/>
  <c r="CX180" i="5"/>
  <c r="CY180" i="5"/>
  <c r="CZ180" i="5"/>
  <c r="DC180" i="5"/>
  <c r="DE180" i="5"/>
  <c r="DF180" i="5"/>
  <c r="DG180" i="5"/>
  <c r="DI180" i="5"/>
  <c r="DJ180" i="5"/>
  <c r="DK180" i="5"/>
  <c r="DL180" i="5"/>
  <c r="DM180" i="5"/>
  <c r="DN180" i="5"/>
  <c r="DO180" i="5"/>
  <c r="DP180" i="5"/>
  <c r="DQ180" i="5"/>
  <c r="DR180" i="5"/>
  <c r="DS180" i="5"/>
  <c r="CS181" i="5"/>
  <c r="CT181" i="5"/>
  <c r="CU181" i="5"/>
  <c r="CW181" i="5"/>
  <c r="CX181" i="5"/>
  <c r="CY181" i="5"/>
  <c r="CZ181" i="5"/>
  <c r="DC181" i="5"/>
  <c r="DE181" i="5"/>
  <c r="DF181" i="5"/>
  <c r="DG181" i="5"/>
  <c r="DI181" i="5"/>
  <c r="DJ181" i="5"/>
  <c r="DK181" i="5"/>
  <c r="DL181" i="5"/>
  <c r="DM181" i="5"/>
  <c r="DN181" i="5"/>
  <c r="DO181" i="5"/>
  <c r="DP181" i="5"/>
  <c r="DQ181" i="5"/>
  <c r="DR181" i="5"/>
  <c r="DS181" i="5"/>
  <c r="CS182" i="5"/>
  <c r="CT182" i="5"/>
  <c r="CV182" i="5"/>
  <c r="CW182" i="5"/>
  <c r="CX182" i="5"/>
  <c r="CY182" i="5"/>
  <c r="CZ182" i="5"/>
  <c r="DC182" i="5"/>
  <c r="DE182" i="5"/>
  <c r="DF182" i="5"/>
  <c r="DG182" i="5"/>
  <c r="DI182" i="5"/>
  <c r="DJ182" i="5"/>
  <c r="DK182" i="5"/>
  <c r="DL182" i="5"/>
  <c r="DM182" i="5"/>
  <c r="DN182" i="5"/>
  <c r="DO182" i="5"/>
  <c r="DP182" i="5"/>
  <c r="DQ182" i="5"/>
  <c r="DR182" i="5"/>
  <c r="DS182" i="5"/>
  <c r="CS183" i="5"/>
  <c r="CT183" i="5"/>
  <c r="CU183" i="5"/>
  <c r="CW183" i="5"/>
  <c r="CX183" i="5"/>
  <c r="CY183" i="5"/>
  <c r="CZ183" i="5"/>
  <c r="DC183" i="5"/>
  <c r="DE183" i="5"/>
  <c r="DF183" i="5"/>
  <c r="DG183" i="5"/>
  <c r="DI183" i="5"/>
  <c r="DJ183" i="5"/>
  <c r="DK183" i="5"/>
  <c r="DL183" i="5"/>
  <c r="DM183" i="5"/>
  <c r="DN183" i="5"/>
  <c r="DO183" i="5"/>
  <c r="DP183" i="5"/>
  <c r="DQ183" i="5"/>
  <c r="DR183" i="5"/>
  <c r="DS183" i="5"/>
  <c r="CS184" i="5"/>
  <c r="CT184" i="5"/>
  <c r="CU184" i="5"/>
  <c r="CV184" i="5"/>
  <c r="CW184" i="5"/>
  <c r="CX184" i="5"/>
  <c r="CY184" i="5"/>
  <c r="CZ184" i="5"/>
  <c r="DC184" i="5"/>
  <c r="DE184" i="5"/>
  <c r="DF184" i="5"/>
  <c r="DG184" i="5"/>
  <c r="DH184" i="5"/>
  <c r="DI184" i="5"/>
  <c r="DJ184" i="5"/>
  <c r="DK184" i="5"/>
  <c r="DL184" i="5"/>
  <c r="DM184" i="5"/>
  <c r="DN184" i="5"/>
  <c r="DO184" i="5"/>
  <c r="DP184" i="5"/>
  <c r="DQ184" i="5"/>
  <c r="DR184" i="5"/>
  <c r="DS184" i="5"/>
  <c r="CS185" i="5"/>
  <c r="CT185" i="5"/>
  <c r="CU185" i="5"/>
  <c r="CV185" i="5"/>
  <c r="CX185" i="5"/>
  <c r="CY185" i="5"/>
  <c r="CZ185" i="5"/>
  <c r="DC185" i="5"/>
  <c r="DE185" i="5"/>
  <c r="DF185" i="5"/>
  <c r="DG185" i="5"/>
  <c r="DH185" i="5"/>
  <c r="DJ185" i="5"/>
  <c r="DK185" i="5"/>
  <c r="DL185" i="5"/>
  <c r="DM185" i="5"/>
  <c r="DN185" i="5"/>
  <c r="DO185" i="5"/>
  <c r="DP185" i="5"/>
  <c r="DQ185" i="5"/>
  <c r="DR185" i="5"/>
  <c r="DS185" i="5"/>
  <c r="CS186" i="5"/>
  <c r="CT186" i="5"/>
  <c r="CU186" i="5"/>
  <c r="CV186" i="5"/>
  <c r="CX186" i="5"/>
  <c r="CY186" i="5"/>
  <c r="CZ186" i="5"/>
  <c r="DC186" i="5"/>
  <c r="DE186" i="5"/>
  <c r="DF186" i="5"/>
  <c r="DG186" i="5"/>
  <c r="DH186" i="5"/>
  <c r="DJ186" i="5"/>
  <c r="DK186" i="5"/>
  <c r="DL186" i="5"/>
  <c r="DM186" i="5"/>
  <c r="DN186" i="5"/>
  <c r="DO186" i="5"/>
  <c r="DP186" i="5"/>
  <c r="DQ186" i="5"/>
  <c r="DR186" i="5"/>
  <c r="DS186" i="5"/>
  <c r="CS187" i="5"/>
  <c r="CT187" i="5"/>
  <c r="CU187" i="5"/>
  <c r="CV187" i="5"/>
  <c r="CX187" i="5"/>
  <c r="CY187" i="5"/>
  <c r="CZ187" i="5"/>
  <c r="DC187" i="5"/>
  <c r="DE187" i="5"/>
  <c r="DF187" i="5"/>
  <c r="DG187" i="5"/>
  <c r="DH187" i="5"/>
  <c r="DJ187" i="5"/>
  <c r="DK187" i="5"/>
  <c r="DL187" i="5"/>
  <c r="DM187" i="5"/>
  <c r="DN187" i="5"/>
  <c r="DO187" i="5"/>
  <c r="DP187" i="5"/>
  <c r="DQ187" i="5"/>
  <c r="DR187" i="5"/>
  <c r="DS187" i="5"/>
  <c r="CS188" i="5"/>
  <c r="CT188" i="5"/>
  <c r="CU188" i="5"/>
  <c r="CV188" i="5"/>
  <c r="CX188" i="5"/>
  <c r="CY188" i="5"/>
  <c r="CZ188" i="5"/>
  <c r="DC188" i="5"/>
  <c r="DE188" i="5"/>
  <c r="DF188" i="5"/>
  <c r="DG188" i="5"/>
  <c r="DH188" i="5"/>
  <c r="DJ188" i="5"/>
  <c r="DK188" i="5"/>
  <c r="DL188" i="5"/>
  <c r="DM188" i="5"/>
  <c r="DN188" i="5"/>
  <c r="DO188" i="5"/>
  <c r="DP188" i="5"/>
  <c r="DQ188" i="5"/>
  <c r="DR188" i="5"/>
  <c r="DS188" i="5"/>
  <c r="CS189" i="5"/>
  <c r="CT189" i="5"/>
  <c r="CU189" i="5"/>
  <c r="CV189" i="5"/>
  <c r="CX189" i="5"/>
  <c r="CY189" i="5"/>
  <c r="CZ189" i="5"/>
  <c r="DC189" i="5"/>
  <c r="DE189" i="5"/>
  <c r="DF189" i="5"/>
  <c r="DG189" i="5"/>
  <c r="DH189" i="5"/>
  <c r="DJ189" i="5"/>
  <c r="DK189" i="5"/>
  <c r="DL189" i="5"/>
  <c r="DM189" i="5"/>
  <c r="DN189" i="5"/>
  <c r="DO189" i="5"/>
  <c r="DP189" i="5"/>
  <c r="DQ189" i="5"/>
  <c r="DR189" i="5"/>
  <c r="DS189" i="5"/>
  <c r="CS190" i="5"/>
  <c r="CT190" i="5"/>
  <c r="CU190" i="5"/>
  <c r="CW190" i="5"/>
  <c r="CX190" i="5"/>
  <c r="CY190" i="5"/>
  <c r="CZ190" i="5"/>
  <c r="DC190" i="5"/>
  <c r="DE190" i="5"/>
  <c r="DF190" i="5"/>
  <c r="DG190" i="5"/>
  <c r="DH190" i="5"/>
  <c r="DJ190" i="5"/>
  <c r="DK190" i="5"/>
  <c r="DL190" i="5"/>
  <c r="DM190" i="5"/>
  <c r="DN190" i="5"/>
  <c r="DO190" i="5"/>
  <c r="DP190" i="5"/>
  <c r="DQ190" i="5"/>
  <c r="DR190" i="5"/>
  <c r="DS190" i="5"/>
  <c r="CS191" i="5"/>
  <c r="CT191" i="5"/>
  <c r="CU191" i="5"/>
  <c r="CW191" i="5"/>
  <c r="CX191" i="5"/>
  <c r="CY191" i="5"/>
  <c r="CZ191" i="5"/>
  <c r="DC191" i="5"/>
  <c r="DE191" i="5"/>
  <c r="DF191" i="5"/>
  <c r="DG191" i="5"/>
  <c r="DH191" i="5"/>
  <c r="DJ191" i="5"/>
  <c r="DK191" i="5"/>
  <c r="DL191" i="5"/>
  <c r="DM191" i="5"/>
  <c r="DN191" i="5"/>
  <c r="DO191" i="5"/>
  <c r="DP191" i="5"/>
  <c r="DQ191" i="5"/>
  <c r="DR191" i="5"/>
  <c r="DS191" i="5"/>
  <c r="CS192" i="5"/>
  <c r="CT192" i="5"/>
  <c r="CU192" i="5"/>
  <c r="CW192" i="5"/>
  <c r="CX192" i="5"/>
  <c r="CY192" i="5"/>
  <c r="CZ192" i="5"/>
  <c r="DC192" i="5"/>
  <c r="DE192" i="5"/>
  <c r="DF192" i="5"/>
  <c r="DG192" i="5"/>
  <c r="DH192" i="5"/>
  <c r="DJ192" i="5"/>
  <c r="DK192" i="5"/>
  <c r="DL192" i="5"/>
  <c r="DM192" i="5"/>
  <c r="DN192" i="5"/>
  <c r="DO192" i="5"/>
  <c r="DP192" i="5"/>
  <c r="DQ192" i="5"/>
  <c r="DR192" i="5"/>
  <c r="DS192" i="5"/>
  <c r="CS193" i="5"/>
  <c r="CT193" i="5"/>
  <c r="CU193" i="5"/>
  <c r="CW193" i="5"/>
  <c r="CX193" i="5"/>
  <c r="CY193" i="5"/>
  <c r="CZ193" i="5"/>
  <c r="DC193" i="5"/>
  <c r="DE193" i="5"/>
  <c r="DF193" i="5"/>
  <c r="DG193" i="5"/>
  <c r="DH193" i="5"/>
  <c r="DJ193" i="5"/>
  <c r="DK193" i="5"/>
  <c r="DL193" i="5"/>
  <c r="DM193" i="5"/>
  <c r="DN193" i="5"/>
  <c r="DO193" i="5"/>
  <c r="DP193" i="5"/>
  <c r="DQ193" i="5"/>
  <c r="DR193" i="5"/>
  <c r="DS193" i="5"/>
  <c r="CS194" i="5"/>
  <c r="CT194" i="5"/>
  <c r="CU194" i="5"/>
  <c r="CW194" i="5"/>
  <c r="CX194" i="5"/>
  <c r="CY194" i="5"/>
  <c r="CZ194" i="5"/>
  <c r="DB194" i="5"/>
  <c r="DE194" i="5"/>
  <c r="DF194" i="5"/>
  <c r="DG194" i="5"/>
  <c r="DH194" i="5"/>
  <c r="DJ194" i="5"/>
  <c r="DK194" i="5"/>
  <c r="DL194" i="5"/>
  <c r="DM194" i="5"/>
  <c r="DN194" i="5"/>
  <c r="DO194" i="5"/>
  <c r="DP194" i="5"/>
  <c r="DQ194" i="5"/>
  <c r="DR194" i="5"/>
  <c r="DS194" i="5"/>
  <c r="CS195" i="5"/>
  <c r="CT195" i="5"/>
  <c r="CV195" i="5"/>
  <c r="CW195" i="5"/>
  <c r="CX195" i="5"/>
  <c r="CY195" i="5"/>
  <c r="CZ195" i="5"/>
  <c r="DC195" i="5"/>
  <c r="DE195" i="5"/>
  <c r="DF195" i="5"/>
  <c r="DG195" i="5"/>
  <c r="DH195" i="5"/>
  <c r="DJ195" i="5"/>
  <c r="DK195" i="5"/>
  <c r="DL195" i="5"/>
  <c r="DM195" i="5"/>
  <c r="DN195" i="5"/>
  <c r="DO195" i="5"/>
  <c r="DP195" i="5"/>
  <c r="DQ195" i="5"/>
  <c r="DR195" i="5"/>
  <c r="DS195" i="5"/>
  <c r="CS196" i="5"/>
  <c r="CT196" i="5"/>
  <c r="CV196" i="5"/>
  <c r="CW196" i="5"/>
  <c r="CX196" i="5"/>
  <c r="CY196" i="5"/>
  <c r="CZ196" i="5"/>
  <c r="DB196" i="5"/>
  <c r="DE196" i="5"/>
  <c r="DF196" i="5"/>
  <c r="DG196" i="5"/>
  <c r="DH196" i="5"/>
  <c r="DJ196" i="5"/>
  <c r="DK196" i="5"/>
  <c r="DL196" i="5"/>
  <c r="DM196" i="5"/>
  <c r="DN196" i="5"/>
  <c r="DO196" i="5"/>
  <c r="DP196" i="5"/>
  <c r="DQ196" i="5"/>
  <c r="DR196" i="5"/>
  <c r="DS196" i="5"/>
  <c r="CS197" i="5"/>
  <c r="CT197" i="5"/>
  <c r="CV197" i="5"/>
  <c r="CW197" i="5"/>
  <c r="CX197" i="5"/>
  <c r="CY197" i="5"/>
  <c r="CZ197" i="5"/>
  <c r="DC197" i="5"/>
  <c r="DE197" i="5"/>
  <c r="DF197" i="5"/>
  <c r="DG197" i="5"/>
  <c r="DH197" i="5"/>
  <c r="DJ197" i="5"/>
  <c r="DK197" i="5"/>
  <c r="DL197" i="5"/>
  <c r="DM197" i="5"/>
  <c r="DN197" i="5"/>
  <c r="DO197" i="5"/>
  <c r="DP197" i="5"/>
  <c r="DQ197" i="5"/>
  <c r="DR197" i="5"/>
  <c r="DS197" i="5"/>
  <c r="CS198" i="5"/>
  <c r="CT198" i="5"/>
  <c r="CV198" i="5"/>
  <c r="CW198" i="5"/>
  <c r="CX198" i="5"/>
  <c r="CY198" i="5"/>
  <c r="CZ198" i="5"/>
  <c r="DB198" i="5"/>
  <c r="DE198" i="5"/>
  <c r="DF198" i="5"/>
  <c r="DG198" i="5"/>
  <c r="DH198" i="5"/>
  <c r="DJ198" i="5"/>
  <c r="DK198" i="5"/>
  <c r="DL198" i="5"/>
  <c r="DM198" i="5"/>
  <c r="DN198" i="5"/>
  <c r="DO198" i="5"/>
  <c r="DP198" i="5"/>
  <c r="DQ198" i="5"/>
  <c r="DR198" i="5"/>
  <c r="DS198" i="5"/>
  <c r="CS199" i="5"/>
  <c r="CT199" i="5"/>
  <c r="CV199" i="5"/>
  <c r="CW199" i="5"/>
  <c r="CX199" i="5"/>
  <c r="CY199" i="5"/>
  <c r="CZ199" i="5"/>
  <c r="DB199" i="5"/>
  <c r="DE199" i="5"/>
  <c r="DF199" i="5"/>
  <c r="DG199" i="5"/>
  <c r="DH199" i="5"/>
  <c r="DJ199" i="5"/>
  <c r="DK199" i="5"/>
  <c r="DL199" i="5"/>
  <c r="DM199" i="5"/>
  <c r="DN199" i="5"/>
  <c r="DO199" i="5"/>
  <c r="DP199" i="5"/>
  <c r="DQ199" i="5"/>
  <c r="DR199" i="5"/>
  <c r="DS199" i="5"/>
  <c r="CS200" i="5"/>
  <c r="CT200" i="5"/>
  <c r="CU200" i="5"/>
  <c r="CV200" i="5"/>
  <c r="CW200" i="5"/>
  <c r="CX200" i="5"/>
  <c r="CY200" i="5"/>
  <c r="CZ200" i="5"/>
  <c r="DC200" i="5"/>
  <c r="DE200" i="5"/>
  <c r="DF200" i="5"/>
  <c r="DG200" i="5"/>
  <c r="DH200" i="5"/>
  <c r="DI200" i="5"/>
  <c r="DJ200" i="5"/>
  <c r="DK200" i="5"/>
  <c r="DL200" i="5"/>
  <c r="DM200" i="5"/>
  <c r="DN200" i="5"/>
  <c r="DO200" i="5"/>
  <c r="DP200" i="5"/>
  <c r="DQ200" i="5"/>
  <c r="DR200" i="5"/>
  <c r="DS200" i="5"/>
  <c r="CS201" i="5"/>
  <c r="CT201" i="5"/>
  <c r="CU201" i="5"/>
  <c r="CV201" i="5"/>
  <c r="CW201" i="5"/>
  <c r="CY201" i="5"/>
  <c r="CZ201" i="5"/>
  <c r="DC201" i="5"/>
  <c r="DE201" i="5"/>
  <c r="DF201" i="5"/>
  <c r="DG201" i="5"/>
  <c r="DH201" i="5"/>
  <c r="DI201" i="5"/>
  <c r="DJ201" i="5"/>
  <c r="DK201" i="5"/>
  <c r="DL201" i="5"/>
  <c r="DM201" i="5"/>
  <c r="DN201" i="5"/>
  <c r="DO201" i="5"/>
  <c r="DP201" i="5"/>
  <c r="DR201" i="5"/>
  <c r="DS201" i="5"/>
  <c r="CS202" i="5"/>
  <c r="CT202" i="5"/>
  <c r="CU202" i="5"/>
  <c r="CV202" i="5"/>
  <c r="CW202" i="5"/>
  <c r="CY202" i="5"/>
  <c r="CZ202" i="5"/>
  <c r="DC202" i="5"/>
  <c r="DE202" i="5"/>
  <c r="DF202" i="5"/>
  <c r="DG202" i="5"/>
  <c r="DH202" i="5"/>
  <c r="DI202" i="5"/>
  <c r="DJ202" i="5"/>
  <c r="DK202" i="5"/>
  <c r="DL202" i="5"/>
  <c r="DM202" i="5"/>
  <c r="DN202" i="5"/>
  <c r="DO202" i="5"/>
  <c r="DP202" i="5"/>
  <c r="DR202" i="5"/>
  <c r="DS202" i="5"/>
  <c r="CS203" i="5"/>
  <c r="CT203" i="5"/>
  <c r="CU203" i="5"/>
  <c r="CV203" i="5"/>
  <c r="CW203" i="5"/>
  <c r="CY203" i="5"/>
  <c r="CZ203" i="5"/>
  <c r="DC203" i="5"/>
  <c r="DE203" i="5"/>
  <c r="DF203" i="5"/>
  <c r="DG203" i="5"/>
  <c r="DH203" i="5"/>
  <c r="DI203" i="5"/>
  <c r="DJ203" i="5"/>
  <c r="DK203" i="5"/>
  <c r="DL203" i="5"/>
  <c r="DM203" i="5"/>
  <c r="DN203" i="5"/>
  <c r="DO203" i="5"/>
  <c r="DP203" i="5"/>
  <c r="DR203" i="5"/>
  <c r="DS203" i="5"/>
  <c r="CS204" i="5"/>
  <c r="CT204" i="5"/>
  <c r="CU204" i="5"/>
  <c r="CV204" i="5"/>
  <c r="CW204" i="5"/>
  <c r="CX204" i="5"/>
  <c r="CY204" i="5"/>
  <c r="CZ204" i="5"/>
  <c r="DC204" i="5"/>
  <c r="DE204" i="5"/>
  <c r="DF204" i="5"/>
  <c r="DG204" i="5"/>
  <c r="DH204" i="5"/>
  <c r="DI204" i="5"/>
  <c r="DJ204" i="5"/>
  <c r="DK204" i="5"/>
  <c r="DL204" i="5"/>
  <c r="DM204" i="5"/>
  <c r="DN204" i="5"/>
  <c r="DO204" i="5"/>
  <c r="DP204" i="5"/>
  <c r="DQ204" i="5"/>
  <c r="DR204" i="5"/>
  <c r="DS204" i="5"/>
  <c r="CS205" i="5"/>
  <c r="CT205" i="5"/>
  <c r="CU205" i="5"/>
  <c r="CV205" i="5"/>
  <c r="CW205" i="5"/>
  <c r="CY205" i="5"/>
  <c r="CZ205" i="5"/>
  <c r="DC205" i="5"/>
  <c r="DE205" i="5"/>
  <c r="DF205" i="5"/>
  <c r="DG205" i="5"/>
  <c r="DH205" i="5"/>
  <c r="DI205" i="5"/>
  <c r="DJ205" i="5"/>
  <c r="DK205" i="5"/>
  <c r="DL205" i="5"/>
  <c r="DN205" i="5"/>
  <c r="DO205" i="5"/>
  <c r="DP205" i="5"/>
  <c r="DQ205" i="5"/>
  <c r="DR205" i="5"/>
  <c r="DS205" i="5"/>
  <c r="CS206" i="5"/>
  <c r="CT206" i="5"/>
  <c r="CU206" i="5"/>
  <c r="CV206" i="5"/>
  <c r="CW206" i="5"/>
  <c r="CY206" i="5"/>
  <c r="CZ206" i="5"/>
  <c r="DB206" i="5"/>
  <c r="DE206" i="5"/>
  <c r="DF206" i="5"/>
  <c r="DG206" i="5"/>
  <c r="DH206" i="5"/>
  <c r="DI206" i="5"/>
  <c r="DJ206" i="5"/>
  <c r="DK206" i="5"/>
  <c r="DL206" i="5"/>
  <c r="DN206" i="5"/>
  <c r="DO206" i="5"/>
  <c r="DP206" i="5"/>
  <c r="DQ206" i="5"/>
  <c r="DR206" i="5"/>
  <c r="DS206" i="5"/>
  <c r="CS207" i="5"/>
  <c r="CT207" i="5"/>
  <c r="CU207" i="5"/>
  <c r="CW207" i="5"/>
  <c r="CX207" i="5"/>
  <c r="CY207" i="5"/>
  <c r="CZ207" i="5"/>
  <c r="DC207" i="5"/>
  <c r="DE207" i="5"/>
  <c r="DF207" i="5"/>
  <c r="DG207" i="5"/>
  <c r="DI207" i="5"/>
  <c r="DJ207" i="5"/>
  <c r="DK207" i="5"/>
  <c r="DL207" i="5"/>
  <c r="DM207" i="5"/>
  <c r="DN207" i="5"/>
  <c r="DO207" i="5"/>
  <c r="DP207" i="5"/>
  <c r="DQ207" i="5"/>
  <c r="DR207" i="5"/>
  <c r="DS207" i="5"/>
  <c r="CS208" i="5"/>
  <c r="CT208" i="5"/>
  <c r="CU208" i="5"/>
  <c r="CW208" i="5"/>
  <c r="CX208" i="5"/>
  <c r="CY208" i="5"/>
  <c r="CZ208" i="5"/>
  <c r="DB208" i="5"/>
  <c r="DE208" i="5"/>
  <c r="DF208" i="5"/>
  <c r="DG208" i="5"/>
  <c r="DI208" i="5"/>
  <c r="DJ208" i="5"/>
  <c r="DK208" i="5"/>
  <c r="DL208" i="5"/>
  <c r="DM208" i="5"/>
  <c r="DN208" i="5"/>
  <c r="DO208" i="5"/>
  <c r="DP208" i="5"/>
  <c r="DQ208" i="5"/>
  <c r="DR208" i="5"/>
  <c r="DS208" i="5"/>
  <c r="CS209" i="5"/>
  <c r="CT209" i="5"/>
  <c r="CU209" i="5"/>
  <c r="CW209" i="5"/>
  <c r="CX209" i="5"/>
  <c r="CY209" i="5"/>
  <c r="CZ209" i="5"/>
  <c r="DC209" i="5"/>
  <c r="DE209" i="5"/>
  <c r="DF209" i="5"/>
  <c r="DG209" i="5"/>
  <c r="DH209" i="5"/>
  <c r="DI209" i="5"/>
  <c r="DJ209" i="5"/>
  <c r="DK209" i="5"/>
  <c r="DL209" i="5"/>
  <c r="DN209" i="5"/>
  <c r="DO209" i="5"/>
  <c r="DP209" i="5"/>
  <c r="DQ209" i="5"/>
  <c r="DR209" i="5"/>
  <c r="DS209" i="5"/>
  <c r="CS210" i="5"/>
  <c r="CT210" i="5"/>
  <c r="CU210" i="5"/>
  <c r="CW210" i="5"/>
  <c r="CX210" i="5"/>
  <c r="CY210" i="5"/>
  <c r="CZ210" i="5"/>
  <c r="DB210" i="5"/>
  <c r="DE210" i="5"/>
  <c r="DF210" i="5"/>
  <c r="DG210" i="5"/>
  <c r="DH210" i="5"/>
  <c r="DI210" i="5"/>
  <c r="DJ210" i="5"/>
  <c r="DK210" i="5"/>
  <c r="DL210" i="5"/>
  <c r="DN210" i="5"/>
  <c r="DO210" i="5"/>
  <c r="DP210" i="5"/>
  <c r="DQ210" i="5"/>
  <c r="DR210" i="5"/>
  <c r="DS210" i="5"/>
  <c r="CS211" i="5"/>
  <c r="CT211" i="5"/>
  <c r="CV211" i="5"/>
  <c r="CW211" i="5"/>
  <c r="CX211" i="5"/>
  <c r="CY211" i="5"/>
  <c r="CZ211" i="5"/>
  <c r="DC211" i="5"/>
  <c r="DE211" i="5"/>
  <c r="DF211" i="5"/>
  <c r="DG211" i="5"/>
  <c r="DH211" i="5"/>
  <c r="DI211" i="5"/>
  <c r="DJ211" i="5"/>
  <c r="DK211" i="5"/>
  <c r="DL211" i="5"/>
  <c r="DN211" i="5"/>
  <c r="DO211" i="5"/>
  <c r="DP211" i="5"/>
  <c r="DQ211" i="5"/>
  <c r="DR211" i="5"/>
  <c r="DS211" i="5"/>
  <c r="CS212" i="5"/>
  <c r="CT212" i="5"/>
  <c r="CV212" i="5"/>
  <c r="CW212" i="5"/>
  <c r="CX212" i="5"/>
  <c r="CY212" i="5"/>
  <c r="CZ212" i="5"/>
  <c r="DB212" i="5"/>
  <c r="DE212" i="5"/>
  <c r="DF212" i="5"/>
  <c r="DG212" i="5"/>
  <c r="DH212" i="5"/>
  <c r="DI212" i="5"/>
  <c r="DJ212" i="5"/>
  <c r="DK212" i="5"/>
  <c r="DL212" i="5"/>
  <c r="DN212" i="5"/>
  <c r="DO212" i="5"/>
  <c r="DP212" i="5"/>
  <c r="DQ212" i="5"/>
  <c r="DR212" i="5"/>
  <c r="DS212" i="5"/>
  <c r="CS213" i="5"/>
  <c r="CT213" i="5"/>
  <c r="CU213" i="5"/>
  <c r="CV213" i="5"/>
  <c r="CW213" i="5"/>
  <c r="CY213" i="5"/>
  <c r="CZ213" i="5"/>
  <c r="DC213" i="5"/>
  <c r="DE213" i="5"/>
  <c r="DF213" i="5"/>
  <c r="DG213" i="5"/>
  <c r="DH213" i="5"/>
  <c r="DI213" i="5"/>
  <c r="DJ213" i="5"/>
  <c r="DK213" i="5"/>
  <c r="DL213" i="5"/>
  <c r="DN213" i="5"/>
  <c r="DO213" i="5"/>
  <c r="DP213" i="5"/>
  <c r="DQ213" i="5"/>
  <c r="DR213" i="5"/>
  <c r="DS213" i="5"/>
  <c r="CS214" i="5"/>
  <c r="CT214" i="5"/>
  <c r="CU214" i="5"/>
  <c r="CV214" i="5"/>
  <c r="CW214" i="5"/>
  <c r="CY214" i="5"/>
  <c r="CZ214" i="5"/>
  <c r="DB214" i="5"/>
  <c r="DE214" i="5"/>
  <c r="DF214" i="5"/>
  <c r="DG214" i="5"/>
  <c r="DH214" i="5"/>
  <c r="DI214" i="5"/>
  <c r="DJ214" i="5"/>
  <c r="DK214" i="5"/>
  <c r="DL214" i="5"/>
  <c r="DN214" i="5"/>
  <c r="DO214" i="5"/>
  <c r="DP214" i="5"/>
  <c r="DQ214" i="5"/>
  <c r="DR214" i="5"/>
  <c r="DS214" i="5"/>
  <c r="CS215" i="5"/>
  <c r="CT215" i="5"/>
  <c r="CU215" i="5"/>
  <c r="CW215" i="5"/>
  <c r="CX215" i="5"/>
  <c r="CY215" i="5"/>
  <c r="CZ215" i="5"/>
  <c r="DC215" i="5"/>
  <c r="DE215" i="5"/>
  <c r="DF215" i="5"/>
  <c r="DG215" i="5"/>
  <c r="DH215" i="5"/>
  <c r="DI215" i="5"/>
  <c r="DK215" i="5"/>
  <c r="DL215" i="5"/>
  <c r="DM215" i="5"/>
  <c r="DN215" i="5"/>
  <c r="DO215" i="5"/>
  <c r="DP215" i="5"/>
  <c r="DQ215" i="5"/>
  <c r="DR215" i="5"/>
  <c r="DS215" i="5"/>
  <c r="CS216" i="5"/>
  <c r="CT216" i="5"/>
  <c r="CU216" i="5"/>
  <c r="CW216" i="5"/>
  <c r="CX216" i="5"/>
  <c r="CY216" i="5"/>
  <c r="CZ216" i="5"/>
  <c r="DB216" i="5"/>
  <c r="DE216" i="5"/>
  <c r="DF216" i="5"/>
  <c r="DG216" i="5"/>
  <c r="DH216" i="5"/>
  <c r="DI216" i="5"/>
  <c r="DK216" i="5"/>
  <c r="DL216" i="5"/>
  <c r="DM216" i="5"/>
  <c r="DN216" i="5"/>
  <c r="DO216" i="5"/>
  <c r="DP216" i="5"/>
  <c r="DQ216" i="5"/>
  <c r="DR216" i="5"/>
  <c r="DS216" i="5"/>
  <c r="CS217" i="5"/>
  <c r="CT217" i="5"/>
  <c r="CV217" i="5"/>
  <c r="CW217" i="5"/>
  <c r="CX217" i="5"/>
  <c r="CY217" i="5"/>
  <c r="CZ217" i="5"/>
  <c r="DC217" i="5"/>
  <c r="DE217" i="5"/>
  <c r="DF217" i="5"/>
  <c r="DG217" i="5"/>
  <c r="DH217" i="5"/>
  <c r="DI217" i="5"/>
  <c r="DK217" i="5"/>
  <c r="DL217" i="5"/>
  <c r="DM217" i="5"/>
  <c r="DN217" i="5"/>
  <c r="DO217" i="5"/>
  <c r="DP217" i="5"/>
  <c r="DQ217" i="5"/>
  <c r="DR217" i="5"/>
  <c r="DS217" i="5"/>
  <c r="CS218" i="5"/>
  <c r="CT218" i="5"/>
  <c r="CV218" i="5"/>
  <c r="CW218" i="5"/>
  <c r="CX218" i="5"/>
  <c r="CY218" i="5"/>
  <c r="CZ218" i="5"/>
  <c r="DB218" i="5"/>
  <c r="DE218" i="5"/>
  <c r="DF218" i="5"/>
  <c r="DG218" i="5"/>
  <c r="DH218" i="5"/>
  <c r="DI218" i="5"/>
  <c r="DK218" i="5"/>
  <c r="DL218" i="5"/>
  <c r="DM218" i="5"/>
  <c r="DN218" i="5"/>
  <c r="DO218" i="5"/>
  <c r="DP218" i="5"/>
  <c r="DQ218" i="5"/>
  <c r="DR218" i="5"/>
  <c r="DS218" i="5"/>
  <c r="CS219" i="5"/>
  <c r="CT219" i="5"/>
  <c r="CV219" i="5"/>
  <c r="CW219" i="5"/>
  <c r="CX219" i="5"/>
  <c r="CY219" i="5"/>
  <c r="CZ219" i="5"/>
  <c r="DC219" i="5"/>
  <c r="DE219" i="5"/>
  <c r="DF219" i="5"/>
  <c r="DG219" i="5"/>
  <c r="DH219" i="5"/>
  <c r="DI219" i="5"/>
  <c r="DK219" i="5"/>
  <c r="DL219" i="5"/>
  <c r="DM219" i="5"/>
  <c r="DN219" i="5"/>
  <c r="DO219" i="5"/>
  <c r="DP219" i="5"/>
  <c r="DQ219" i="5"/>
  <c r="DR219" i="5"/>
  <c r="DS219" i="5"/>
  <c r="CS220" i="5"/>
  <c r="CT220" i="5"/>
  <c r="CV220" i="5"/>
  <c r="CW220" i="5"/>
  <c r="CX220" i="5"/>
  <c r="CY220" i="5"/>
  <c r="CZ220" i="5"/>
  <c r="DB220" i="5"/>
  <c r="DE220" i="5"/>
  <c r="DF220" i="5"/>
  <c r="DG220" i="5"/>
  <c r="DH220" i="5"/>
  <c r="DI220" i="5"/>
  <c r="DK220" i="5"/>
  <c r="DL220" i="5"/>
  <c r="DM220" i="5"/>
  <c r="DN220" i="5"/>
  <c r="DO220" i="5"/>
  <c r="DP220" i="5"/>
  <c r="DQ220" i="5"/>
  <c r="DR220" i="5"/>
  <c r="DS220" i="5"/>
  <c r="CS221" i="5"/>
  <c r="CT221" i="5"/>
  <c r="CU221" i="5"/>
  <c r="CV221" i="5"/>
  <c r="CW221" i="5"/>
  <c r="CX221" i="5"/>
  <c r="CY221" i="5"/>
  <c r="CZ221" i="5"/>
  <c r="DC221" i="5"/>
  <c r="DE221" i="5"/>
  <c r="DF221" i="5"/>
  <c r="DG221" i="5"/>
  <c r="DH221" i="5"/>
  <c r="DI221" i="5"/>
  <c r="DJ221" i="5"/>
  <c r="DK221" i="5"/>
  <c r="DL221" i="5"/>
  <c r="DM221" i="5"/>
  <c r="DN221" i="5"/>
  <c r="DO221" i="5"/>
  <c r="DP221" i="5"/>
  <c r="DQ221" i="5"/>
  <c r="DR221" i="5"/>
  <c r="DS221" i="5"/>
  <c r="CS222" i="5"/>
  <c r="CT222" i="5"/>
  <c r="CU222" i="5"/>
  <c r="CV222" i="5"/>
  <c r="CW222" i="5"/>
  <c r="CY222" i="5"/>
  <c r="CZ222" i="5"/>
  <c r="DC222" i="5"/>
  <c r="DF222" i="5"/>
  <c r="DG222" i="5"/>
  <c r="DH222" i="5"/>
  <c r="DI222" i="5"/>
  <c r="DJ222" i="5"/>
  <c r="DK222" i="5"/>
  <c r="DL222" i="5"/>
  <c r="DM222" i="5"/>
  <c r="DN222" i="5"/>
  <c r="DO222" i="5"/>
  <c r="DP222" i="5"/>
  <c r="DQ222" i="5"/>
  <c r="DR222" i="5"/>
  <c r="DS222" i="5"/>
  <c r="CS223" i="5"/>
  <c r="CT223" i="5"/>
  <c r="CU223" i="5"/>
  <c r="CV223" i="5"/>
  <c r="CX223" i="5"/>
  <c r="CY223" i="5"/>
  <c r="CZ223" i="5"/>
  <c r="DC223" i="5"/>
  <c r="DF223" i="5"/>
  <c r="DG223" i="5"/>
  <c r="DH223" i="5"/>
  <c r="DI223" i="5"/>
  <c r="DJ223" i="5"/>
  <c r="DK223" i="5"/>
  <c r="DL223" i="5"/>
  <c r="DM223" i="5"/>
  <c r="DN223" i="5"/>
  <c r="DO223" i="5"/>
  <c r="DP223" i="5"/>
  <c r="DQ223" i="5"/>
  <c r="DR223" i="5"/>
  <c r="DS223" i="5"/>
  <c r="CS224" i="5"/>
  <c r="CT224" i="5"/>
  <c r="CU224" i="5"/>
  <c r="CV224" i="5"/>
  <c r="CX224" i="5"/>
  <c r="CY224" i="5"/>
  <c r="CZ224" i="5"/>
  <c r="DC224" i="5"/>
  <c r="DF224" i="5"/>
  <c r="DG224" i="5"/>
  <c r="DH224" i="5"/>
  <c r="DI224" i="5"/>
  <c r="DJ224" i="5"/>
  <c r="DK224" i="5"/>
  <c r="DL224" i="5"/>
  <c r="DM224" i="5"/>
  <c r="DN224" i="5"/>
  <c r="DO224" i="5"/>
  <c r="DP224" i="5"/>
  <c r="DQ224" i="5"/>
  <c r="DR224" i="5"/>
  <c r="DS224" i="5"/>
  <c r="CS225" i="5"/>
  <c r="CT225" i="5"/>
  <c r="CU225" i="5"/>
  <c r="CW225" i="5"/>
  <c r="CX225" i="5"/>
  <c r="CY225" i="5"/>
  <c r="CZ225" i="5"/>
  <c r="DC225" i="5"/>
  <c r="DF225" i="5"/>
  <c r="DG225" i="5"/>
  <c r="DH225" i="5"/>
  <c r="DI225" i="5"/>
  <c r="DJ225" i="5"/>
  <c r="DK225" i="5"/>
  <c r="DL225" i="5"/>
  <c r="DM225" i="5"/>
  <c r="DN225" i="5"/>
  <c r="DO225" i="5"/>
  <c r="DP225" i="5"/>
  <c r="DQ225" i="5"/>
  <c r="DR225" i="5"/>
  <c r="DS225" i="5"/>
  <c r="DS12" i="5"/>
  <c r="DR12" i="5"/>
  <c r="DQ12" i="5"/>
  <c r="DP12" i="5"/>
  <c r="DO12" i="5"/>
  <c r="DN12" i="5"/>
  <c r="DM12" i="5"/>
  <c r="DL12" i="5"/>
  <c r="DK12" i="5"/>
  <c r="DJ12" i="5"/>
  <c r="DH12" i="5"/>
  <c r="DG12" i="5"/>
  <c r="DF12" i="5"/>
  <c r="DE12" i="5"/>
  <c r="DC12" i="5"/>
  <c r="CZ12" i="5"/>
  <c r="CY12" i="5"/>
  <c r="CX12" i="5"/>
  <c r="CW12" i="5"/>
  <c r="CU12" i="5"/>
  <c r="CT12" i="5"/>
  <c r="CS12" i="5"/>
  <c r="DA8" i="5"/>
  <c r="DD8" i="5"/>
  <c r="AK13" i="5"/>
  <c r="AK14" i="5"/>
  <c r="AK15" i="5"/>
  <c r="AK16" i="5"/>
  <c r="AK17" i="5"/>
  <c r="AK19" i="5"/>
  <c r="AK20" i="5"/>
  <c r="AK21" i="5"/>
  <c r="AK22" i="5"/>
  <c r="AK23" i="5"/>
  <c r="AK24" i="5"/>
  <c r="AK25" i="5"/>
  <c r="AK26" i="5"/>
  <c r="AL26" i="5" s="1"/>
  <c r="AK27" i="5"/>
  <c r="AL27" i="5" s="1"/>
  <c r="AK28" i="5"/>
  <c r="AL28" i="5" s="1"/>
  <c r="AK29" i="5"/>
  <c r="AL29" i="5" s="1"/>
  <c r="AK30" i="5"/>
  <c r="AL30" i="5" s="1"/>
  <c r="AK31" i="5"/>
  <c r="AL31" i="5" s="1"/>
  <c r="AK32" i="5"/>
  <c r="AL32" i="5" s="1"/>
  <c r="AK33" i="5"/>
  <c r="AL33" i="5" s="1"/>
  <c r="AK34" i="5"/>
  <c r="AL34" i="5" s="1"/>
  <c r="AK35" i="5"/>
  <c r="AL35" i="5" s="1"/>
  <c r="AK36" i="5"/>
  <c r="AL36" i="5" s="1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L75" i="5" s="1"/>
  <c r="AK76" i="5"/>
  <c r="AL76" i="5" s="1"/>
  <c r="AK77" i="5"/>
  <c r="AL77" i="5" s="1"/>
  <c r="AK78" i="5"/>
  <c r="AL78" i="5" s="1"/>
  <c r="AK79" i="5"/>
  <c r="AL79" i="5" s="1"/>
  <c r="AK80" i="5"/>
  <c r="AL80" i="5" s="1"/>
  <c r="AK81" i="5"/>
  <c r="AL81" i="5" s="1"/>
  <c r="AK82" i="5"/>
  <c r="AL82" i="5" s="1"/>
  <c r="AK83" i="5"/>
  <c r="AL83" i="5" s="1"/>
  <c r="AK84" i="5"/>
  <c r="AL84" i="5" s="1"/>
  <c r="AK85" i="5"/>
  <c r="AL85" i="5" s="1"/>
  <c r="AK86" i="5"/>
  <c r="AL86" i="5" s="1"/>
  <c r="AK87" i="5"/>
  <c r="AL87" i="5" s="1"/>
  <c r="AK88" i="5"/>
  <c r="AL88" i="5" s="1"/>
  <c r="AK89" i="5"/>
  <c r="AL89" i="5" s="1"/>
  <c r="AK90" i="5"/>
  <c r="AL90" i="5" s="1"/>
  <c r="AK91" i="5"/>
  <c r="AL91" i="5" s="1"/>
  <c r="AK92" i="5"/>
  <c r="AL92" i="5" s="1"/>
  <c r="AK93" i="5"/>
  <c r="AL93" i="5" s="1"/>
  <c r="AK94" i="5"/>
  <c r="AL94" i="5" s="1"/>
  <c r="AK95" i="5"/>
  <c r="AL95" i="5" s="1"/>
  <c r="AK96" i="5"/>
  <c r="AL96" i="5" s="1"/>
  <c r="AK97" i="5"/>
  <c r="AL97" i="5" s="1"/>
  <c r="AK98" i="5"/>
  <c r="AL98" i="5" s="1"/>
  <c r="AK99" i="5"/>
  <c r="AL99" i="5" s="1"/>
  <c r="AK100" i="5"/>
  <c r="AL100" i="5" s="1"/>
  <c r="AK101" i="5"/>
  <c r="AL101" i="5" s="1"/>
  <c r="AK102" i="5"/>
  <c r="AL102" i="5" s="1"/>
  <c r="AK103" i="5"/>
  <c r="AL103" i="5" s="1"/>
  <c r="AK104" i="5"/>
  <c r="AL104" i="5" s="1"/>
  <c r="AK105" i="5"/>
  <c r="AL105" i="5" s="1"/>
  <c r="AK106" i="5"/>
  <c r="AL106" i="5" s="1"/>
  <c r="AK107" i="5"/>
  <c r="AL107" i="5" s="1"/>
  <c r="AK108" i="5"/>
  <c r="AL108" i="5" s="1"/>
  <c r="AK109" i="5"/>
  <c r="AL109" i="5" s="1"/>
  <c r="AK110" i="5"/>
  <c r="AL110" i="5" s="1"/>
  <c r="AK111" i="5"/>
  <c r="AL111" i="5" s="1"/>
  <c r="AK112" i="5"/>
  <c r="AL112" i="5" s="1"/>
  <c r="AK113" i="5"/>
  <c r="AL113" i="5" s="1"/>
  <c r="AK114" i="5"/>
  <c r="AL114" i="5" s="1"/>
  <c r="AK115" i="5"/>
  <c r="AL115" i="5" s="1"/>
  <c r="AK116" i="5"/>
  <c r="AL116" i="5" s="1"/>
  <c r="AK117" i="5"/>
  <c r="AL117" i="5" s="1"/>
  <c r="AK118" i="5"/>
  <c r="AL118" i="5" s="1"/>
  <c r="AK119" i="5"/>
  <c r="AL119" i="5" s="1"/>
  <c r="AK120" i="5"/>
  <c r="AL120" i="5" s="1"/>
  <c r="AK121" i="5"/>
  <c r="AL121" i="5" s="1"/>
  <c r="AK122" i="5"/>
  <c r="AL122" i="5" s="1"/>
  <c r="AK123" i="5"/>
  <c r="AL123" i="5" s="1"/>
  <c r="AK124" i="5"/>
  <c r="AL124" i="5" s="1"/>
  <c r="AK125" i="5"/>
  <c r="AL125" i="5" s="1"/>
  <c r="AK126" i="5"/>
  <c r="AL126" i="5" s="1"/>
  <c r="AK127" i="5"/>
  <c r="AL127" i="5" s="1"/>
  <c r="AK128" i="5"/>
  <c r="AL128" i="5" s="1"/>
  <c r="AK129" i="5"/>
  <c r="AL129" i="5" s="1"/>
  <c r="AK130" i="5"/>
  <c r="AL130" i="5" s="1"/>
  <c r="AK131" i="5"/>
  <c r="AL131" i="5" s="1"/>
  <c r="AK132" i="5"/>
  <c r="AL132" i="5" s="1"/>
  <c r="AK133" i="5"/>
  <c r="AL133" i="5" s="1"/>
  <c r="AK134" i="5"/>
  <c r="AL134" i="5" s="1"/>
  <c r="AK135" i="5"/>
  <c r="AL135" i="5" s="1"/>
  <c r="AK136" i="5"/>
  <c r="AL136" i="5" s="1"/>
  <c r="AK137" i="5"/>
  <c r="AL137" i="5" s="1"/>
  <c r="AK138" i="5"/>
  <c r="AL138" i="5" s="1"/>
  <c r="AK139" i="5"/>
  <c r="AL139" i="5" s="1"/>
  <c r="AK140" i="5"/>
  <c r="AL140" i="5" s="1"/>
  <c r="AK141" i="5"/>
  <c r="AL141" i="5" s="1"/>
  <c r="AK142" i="5"/>
  <c r="AL142" i="5" s="1"/>
  <c r="AK143" i="5"/>
  <c r="AL143" i="5" s="1"/>
  <c r="AK144" i="5"/>
  <c r="AL144" i="5" s="1"/>
  <c r="AK145" i="5"/>
  <c r="AL145" i="5" s="1"/>
  <c r="AK146" i="5"/>
  <c r="AL146" i="5" s="1"/>
  <c r="AK147" i="5"/>
  <c r="AL147" i="5" s="1"/>
  <c r="AK148" i="5"/>
  <c r="AL148" i="5" s="1"/>
  <c r="AK149" i="5"/>
  <c r="AL149" i="5" s="1"/>
  <c r="AK150" i="5"/>
  <c r="AL150" i="5" s="1"/>
  <c r="AK151" i="5"/>
  <c r="AL151" i="5" s="1"/>
  <c r="AK152" i="5"/>
  <c r="AL152" i="5" s="1"/>
  <c r="AK153" i="5"/>
  <c r="AL153" i="5" s="1"/>
  <c r="AK154" i="5"/>
  <c r="AL154" i="5" s="1"/>
  <c r="AK155" i="5"/>
  <c r="AL155" i="5" s="1"/>
  <c r="AK156" i="5"/>
  <c r="AL156" i="5" s="1"/>
  <c r="AK157" i="5"/>
  <c r="AL157" i="5" s="1"/>
  <c r="AK158" i="5"/>
  <c r="AL158" i="5" s="1"/>
  <c r="AK159" i="5"/>
  <c r="AL159" i="5" s="1"/>
  <c r="AK160" i="5"/>
  <c r="AL160" i="5" s="1"/>
  <c r="AK161" i="5"/>
  <c r="AL161" i="5" s="1"/>
  <c r="AK162" i="5"/>
  <c r="AL162" i="5" s="1"/>
  <c r="AK163" i="5"/>
  <c r="AL163" i="5" s="1"/>
  <c r="AK164" i="5"/>
  <c r="AL164" i="5" s="1"/>
  <c r="AK165" i="5"/>
  <c r="AL165" i="5" s="1"/>
  <c r="AK166" i="5"/>
  <c r="AL166" i="5" s="1"/>
  <c r="AK167" i="5"/>
  <c r="AL167" i="5" s="1"/>
  <c r="AK168" i="5"/>
  <c r="AL168" i="5" s="1"/>
  <c r="AK169" i="5"/>
  <c r="AL169" i="5" s="1"/>
  <c r="AK170" i="5"/>
  <c r="AL170" i="5" s="1"/>
  <c r="AK171" i="5"/>
  <c r="AL171" i="5" s="1"/>
  <c r="AK172" i="5"/>
  <c r="AL172" i="5" s="1"/>
  <c r="AK173" i="5"/>
  <c r="AL173" i="5" s="1"/>
  <c r="AK174" i="5"/>
  <c r="AL174" i="5" s="1"/>
  <c r="AK175" i="5"/>
  <c r="AL175" i="5" s="1"/>
  <c r="AK176" i="5"/>
  <c r="AL176" i="5" s="1"/>
  <c r="AK177" i="5"/>
  <c r="AL177" i="5" s="1"/>
  <c r="AK178" i="5"/>
  <c r="AL178" i="5" s="1"/>
  <c r="AK179" i="5"/>
  <c r="AL179" i="5" s="1"/>
  <c r="AK180" i="5"/>
  <c r="AL180" i="5" s="1"/>
  <c r="AK181" i="5"/>
  <c r="AL181" i="5" s="1"/>
  <c r="AK182" i="5"/>
  <c r="AL182" i="5" s="1"/>
  <c r="AK183" i="5"/>
  <c r="AL183" i="5" s="1"/>
  <c r="AK184" i="5"/>
  <c r="AL184" i="5" s="1"/>
  <c r="AK185" i="5"/>
  <c r="AL185" i="5" s="1"/>
  <c r="AK186" i="5"/>
  <c r="AL186" i="5" s="1"/>
  <c r="AK187" i="5"/>
  <c r="AL187" i="5" s="1"/>
  <c r="AK188" i="5"/>
  <c r="AL188" i="5" s="1"/>
  <c r="AK189" i="5"/>
  <c r="AL189" i="5" s="1"/>
  <c r="AK190" i="5"/>
  <c r="AL190" i="5" s="1"/>
  <c r="AK191" i="5"/>
  <c r="AL191" i="5" s="1"/>
  <c r="AK192" i="5"/>
  <c r="AL192" i="5" s="1"/>
  <c r="AK193" i="5"/>
  <c r="AL193" i="5" s="1"/>
  <c r="AK194" i="5"/>
  <c r="AL194" i="5" s="1"/>
  <c r="AK195" i="5"/>
  <c r="AL195" i="5" s="1"/>
  <c r="AK196" i="5"/>
  <c r="AL196" i="5" s="1"/>
  <c r="AK197" i="5"/>
  <c r="AL197" i="5" s="1"/>
  <c r="AK198" i="5"/>
  <c r="AL198" i="5" s="1"/>
  <c r="AK199" i="5"/>
  <c r="AL199" i="5" s="1"/>
  <c r="AK200" i="5"/>
  <c r="AL200" i="5" s="1"/>
  <c r="AK201" i="5"/>
  <c r="AL201" i="5" s="1"/>
  <c r="AK202" i="5"/>
  <c r="AL202" i="5" s="1"/>
  <c r="AK203" i="5"/>
  <c r="AL203" i="5" s="1"/>
  <c r="AK204" i="5"/>
  <c r="AL204" i="5" s="1"/>
  <c r="AK205" i="5"/>
  <c r="AL205" i="5" s="1"/>
  <c r="AK206" i="5"/>
  <c r="AL206" i="5" s="1"/>
  <c r="AK207" i="5"/>
  <c r="AL207" i="5" s="1"/>
  <c r="AK208" i="5"/>
  <c r="AL208" i="5" s="1"/>
  <c r="AK209" i="5"/>
  <c r="AL209" i="5" s="1"/>
  <c r="AK210" i="5"/>
  <c r="AL210" i="5" s="1"/>
  <c r="AK211" i="5"/>
  <c r="AL211" i="5" s="1"/>
  <c r="AK212" i="5"/>
  <c r="AL212" i="5" s="1"/>
  <c r="AK213" i="5"/>
  <c r="AL213" i="5" s="1"/>
  <c r="AK214" i="5"/>
  <c r="AL214" i="5" s="1"/>
  <c r="AK215" i="5"/>
  <c r="AL215" i="5" s="1"/>
  <c r="AK216" i="5"/>
  <c r="AL216" i="5" s="1"/>
  <c r="AK217" i="5"/>
  <c r="AL217" i="5" s="1"/>
  <c r="AK218" i="5"/>
  <c r="AL218" i="5" s="1"/>
  <c r="AK219" i="5"/>
  <c r="AL219" i="5" s="1"/>
  <c r="AK220" i="5"/>
  <c r="AL220" i="5" s="1"/>
  <c r="AK221" i="5"/>
  <c r="AL221" i="5" s="1"/>
  <c r="AK222" i="5"/>
  <c r="AL222" i="5" s="1"/>
  <c r="AK223" i="5"/>
  <c r="AL223" i="5" s="1"/>
  <c r="AK224" i="5"/>
  <c r="AL224" i="5" s="1"/>
  <c r="AK225" i="5"/>
  <c r="AL225" i="5" s="1"/>
  <c r="AK12" i="5"/>
  <c r="N3" i="5"/>
  <c r="BF11" i="5"/>
  <c r="BG11" i="5"/>
  <c r="BH11" i="5"/>
  <c r="BI11" i="5"/>
  <c r="BF12" i="5"/>
  <c r="BG12" i="5"/>
  <c r="BH12" i="5"/>
  <c r="BI12" i="5"/>
  <c r="BF13" i="5"/>
  <c r="BG13" i="5"/>
  <c r="BH13" i="5"/>
  <c r="BI13" i="5"/>
  <c r="BF14" i="5"/>
  <c r="BG14" i="5"/>
  <c r="BH14" i="5"/>
  <c r="BI14" i="5"/>
  <c r="BF15" i="5"/>
  <c r="BG15" i="5"/>
  <c r="BH15" i="5"/>
  <c r="BI15" i="5"/>
  <c r="BF16" i="5"/>
  <c r="BG16" i="5"/>
  <c r="BH16" i="5"/>
  <c r="BI16" i="5"/>
  <c r="BF17" i="5"/>
  <c r="BG17" i="5"/>
  <c r="BH17" i="5"/>
  <c r="BI17" i="5"/>
  <c r="BF19" i="5"/>
  <c r="BG19" i="5"/>
  <c r="BH19" i="5"/>
  <c r="BI19" i="5"/>
  <c r="BF20" i="5"/>
  <c r="BG20" i="5"/>
  <c r="BI20" i="5"/>
  <c r="BF21" i="5"/>
  <c r="BG21" i="5"/>
  <c r="BH21" i="5"/>
  <c r="BI21" i="5"/>
  <c r="BF22" i="5"/>
  <c r="BG22" i="5"/>
  <c r="BH22" i="5"/>
  <c r="BI22" i="5"/>
  <c r="BF23" i="5"/>
  <c r="BG23" i="5"/>
  <c r="BH23" i="5"/>
  <c r="BI23" i="5"/>
  <c r="BF24" i="5"/>
  <c r="BG24" i="5"/>
  <c r="BH24" i="5"/>
  <c r="BI24" i="5"/>
  <c r="BF25" i="5"/>
  <c r="BG25" i="5"/>
  <c r="BH25" i="5"/>
  <c r="BI25" i="5"/>
  <c r="BF26" i="5"/>
  <c r="BG26" i="5"/>
  <c r="BH26" i="5"/>
  <c r="BI26" i="5"/>
  <c r="BF27" i="5"/>
  <c r="BG27" i="5"/>
  <c r="BH27" i="5"/>
  <c r="BI27" i="5"/>
  <c r="BF28" i="5"/>
  <c r="BG28" i="5"/>
  <c r="BH28" i="5"/>
  <c r="BI28" i="5"/>
  <c r="BF29" i="5"/>
  <c r="BG29" i="5"/>
  <c r="BH29" i="5"/>
  <c r="BI29" i="5"/>
  <c r="BF30" i="5"/>
  <c r="BG30" i="5"/>
  <c r="BH30" i="5"/>
  <c r="BI30" i="5"/>
  <c r="BF31" i="5"/>
  <c r="BG31" i="5"/>
  <c r="BH31" i="5"/>
  <c r="BI31" i="5"/>
  <c r="BF32" i="5"/>
  <c r="BG32" i="5"/>
  <c r="BH32" i="5"/>
  <c r="BI32" i="5"/>
  <c r="BF33" i="5"/>
  <c r="BG33" i="5"/>
  <c r="BH33" i="5"/>
  <c r="BI33" i="5"/>
  <c r="BF34" i="5"/>
  <c r="BG34" i="5"/>
  <c r="BH34" i="5"/>
  <c r="BI34" i="5"/>
  <c r="BF35" i="5"/>
  <c r="BG35" i="5"/>
  <c r="BH35" i="5"/>
  <c r="BI35" i="5"/>
  <c r="BF36" i="5"/>
  <c r="BG36" i="5"/>
  <c r="BH36" i="5"/>
  <c r="BI36" i="5"/>
  <c r="BF37" i="5"/>
  <c r="BG37" i="5"/>
  <c r="BH37" i="5"/>
  <c r="BI37" i="5"/>
  <c r="BF38" i="5"/>
  <c r="BG38" i="5"/>
  <c r="BH38" i="5"/>
  <c r="BI38" i="5"/>
  <c r="BF39" i="5"/>
  <c r="BG39" i="5"/>
  <c r="BH39" i="5"/>
  <c r="BI39" i="5"/>
  <c r="BF40" i="5"/>
  <c r="BG40" i="5"/>
  <c r="BH40" i="5"/>
  <c r="BI40" i="5"/>
  <c r="BF41" i="5"/>
  <c r="BG41" i="5"/>
  <c r="BH41" i="5"/>
  <c r="BI41" i="5"/>
  <c r="BF42" i="5"/>
  <c r="BG42" i="5"/>
  <c r="BH42" i="5"/>
  <c r="BI42" i="5"/>
  <c r="BF43" i="5"/>
  <c r="BG43" i="5"/>
  <c r="BH43" i="5"/>
  <c r="BI43" i="5"/>
  <c r="BF44" i="5"/>
  <c r="BG44" i="5"/>
  <c r="BH44" i="5"/>
  <c r="BI44" i="5"/>
  <c r="BF45" i="5"/>
  <c r="BG45" i="5"/>
  <c r="BH45" i="5"/>
  <c r="BI45" i="5"/>
  <c r="BF46" i="5"/>
  <c r="BG46" i="5"/>
  <c r="BH46" i="5"/>
  <c r="BI46" i="5"/>
  <c r="BF47" i="5"/>
  <c r="BG47" i="5"/>
  <c r="BH47" i="5"/>
  <c r="BI47" i="5"/>
  <c r="BF48" i="5"/>
  <c r="BG48" i="5"/>
  <c r="BH48" i="5"/>
  <c r="BI48" i="5"/>
  <c r="BF49" i="5"/>
  <c r="BG49" i="5"/>
  <c r="BH49" i="5"/>
  <c r="BI49" i="5"/>
  <c r="BF50" i="5"/>
  <c r="BG50" i="5"/>
  <c r="BH50" i="5"/>
  <c r="BI50" i="5"/>
  <c r="BF51" i="5"/>
  <c r="BG51" i="5"/>
  <c r="BH51" i="5"/>
  <c r="BI51" i="5"/>
  <c r="BF52" i="5"/>
  <c r="BG52" i="5"/>
  <c r="BH52" i="5"/>
  <c r="BI52" i="5"/>
  <c r="BF53" i="5"/>
  <c r="BG53" i="5"/>
  <c r="BH53" i="5"/>
  <c r="BI53" i="5"/>
  <c r="BF54" i="5"/>
  <c r="BG54" i="5"/>
  <c r="BH54" i="5"/>
  <c r="BI54" i="5"/>
  <c r="BF55" i="5"/>
  <c r="BG55" i="5"/>
  <c r="BH55" i="5"/>
  <c r="BI55" i="5"/>
  <c r="BF56" i="5"/>
  <c r="BG56" i="5"/>
  <c r="BH56" i="5"/>
  <c r="BI56" i="5"/>
  <c r="BF57" i="5"/>
  <c r="BG57" i="5"/>
  <c r="BH57" i="5"/>
  <c r="BI57" i="5"/>
  <c r="BF58" i="5"/>
  <c r="BG58" i="5"/>
  <c r="BH58" i="5"/>
  <c r="BI58" i="5"/>
  <c r="BF59" i="5"/>
  <c r="BG59" i="5"/>
  <c r="BH59" i="5"/>
  <c r="BI59" i="5"/>
  <c r="BF60" i="5"/>
  <c r="BG60" i="5"/>
  <c r="BH60" i="5"/>
  <c r="BI60" i="5"/>
  <c r="BF61" i="5"/>
  <c r="BG61" i="5"/>
  <c r="BH61" i="5"/>
  <c r="BI61" i="5"/>
  <c r="BF62" i="5"/>
  <c r="BG62" i="5"/>
  <c r="BH62" i="5"/>
  <c r="BI62" i="5"/>
  <c r="BF63" i="5"/>
  <c r="BG63" i="5"/>
  <c r="BH63" i="5"/>
  <c r="BI63" i="5"/>
  <c r="BF64" i="5"/>
  <c r="BG64" i="5"/>
  <c r="BH64" i="5"/>
  <c r="BI64" i="5"/>
  <c r="BF65" i="5"/>
  <c r="BG65" i="5"/>
  <c r="BH65" i="5"/>
  <c r="BI65" i="5"/>
  <c r="BF66" i="5"/>
  <c r="BG66" i="5"/>
  <c r="BH66" i="5"/>
  <c r="BI66" i="5"/>
  <c r="BF67" i="5"/>
  <c r="BG67" i="5"/>
  <c r="BH67" i="5"/>
  <c r="BI67" i="5"/>
  <c r="BF68" i="5"/>
  <c r="BG68" i="5"/>
  <c r="BH68" i="5"/>
  <c r="BI68" i="5"/>
  <c r="BF69" i="5"/>
  <c r="BG69" i="5"/>
  <c r="BH69" i="5"/>
  <c r="BI69" i="5"/>
  <c r="BF70" i="5"/>
  <c r="BG70" i="5"/>
  <c r="BH70" i="5"/>
  <c r="BI70" i="5"/>
  <c r="BF71" i="5"/>
  <c r="BG71" i="5"/>
  <c r="BH71" i="5"/>
  <c r="BI71" i="5"/>
  <c r="BF72" i="5"/>
  <c r="BG72" i="5"/>
  <c r="BH72" i="5"/>
  <c r="BI72" i="5"/>
  <c r="BF73" i="5"/>
  <c r="BG73" i="5"/>
  <c r="BH73" i="5"/>
  <c r="BI73" i="5"/>
  <c r="BF74" i="5"/>
  <c r="BG74" i="5"/>
  <c r="BH74" i="5"/>
  <c r="BI74" i="5"/>
  <c r="BF75" i="5"/>
  <c r="BG75" i="5"/>
  <c r="BH75" i="5"/>
  <c r="BI75" i="5"/>
  <c r="BF76" i="5"/>
  <c r="BG76" i="5"/>
  <c r="BH76" i="5"/>
  <c r="BI76" i="5"/>
  <c r="BF77" i="5"/>
  <c r="BG77" i="5"/>
  <c r="BH77" i="5"/>
  <c r="BI77" i="5"/>
  <c r="BF78" i="5"/>
  <c r="BG78" i="5"/>
  <c r="BH78" i="5"/>
  <c r="BI78" i="5"/>
  <c r="BF79" i="5"/>
  <c r="BG79" i="5"/>
  <c r="BH79" i="5"/>
  <c r="BI79" i="5"/>
  <c r="BF80" i="5"/>
  <c r="BG80" i="5"/>
  <c r="BH80" i="5"/>
  <c r="BI80" i="5"/>
  <c r="BF81" i="5"/>
  <c r="BG81" i="5"/>
  <c r="BH81" i="5"/>
  <c r="BI81" i="5"/>
  <c r="BF82" i="5"/>
  <c r="BG82" i="5"/>
  <c r="BH82" i="5"/>
  <c r="BI82" i="5"/>
  <c r="BF83" i="5"/>
  <c r="BG83" i="5"/>
  <c r="BH83" i="5"/>
  <c r="BI83" i="5"/>
  <c r="BF84" i="5"/>
  <c r="BG84" i="5"/>
  <c r="BH84" i="5"/>
  <c r="BI84" i="5"/>
  <c r="BF85" i="5"/>
  <c r="BG85" i="5"/>
  <c r="BH85" i="5"/>
  <c r="BI85" i="5"/>
  <c r="BF86" i="5"/>
  <c r="BG86" i="5"/>
  <c r="BH86" i="5"/>
  <c r="BI86" i="5"/>
  <c r="BF87" i="5"/>
  <c r="BG87" i="5"/>
  <c r="BH87" i="5"/>
  <c r="BI87" i="5"/>
  <c r="BF88" i="5"/>
  <c r="BG88" i="5"/>
  <c r="BH88" i="5"/>
  <c r="BI88" i="5"/>
  <c r="BF89" i="5"/>
  <c r="BG89" i="5"/>
  <c r="BH89" i="5"/>
  <c r="BI89" i="5"/>
  <c r="BF90" i="5"/>
  <c r="BG90" i="5"/>
  <c r="BH90" i="5"/>
  <c r="BI90" i="5"/>
  <c r="BF91" i="5"/>
  <c r="BG91" i="5"/>
  <c r="BH91" i="5"/>
  <c r="BI91" i="5"/>
  <c r="BF92" i="5"/>
  <c r="BG92" i="5"/>
  <c r="BH92" i="5"/>
  <c r="BI92" i="5"/>
  <c r="BF93" i="5"/>
  <c r="BG93" i="5"/>
  <c r="BH93" i="5"/>
  <c r="BI93" i="5"/>
  <c r="BF94" i="5"/>
  <c r="BG94" i="5"/>
  <c r="BH94" i="5"/>
  <c r="BI94" i="5"/>
  <c r="BF95" i="5"/>
  <c r="BG95" i="5"/>
  <c r="BH95" i="5"/>
  <c r="BI95" i="5"/>
  <c r="BF96" i="5"/>
  <c r="BG96" i="5"/>
  <c r="BH96" i="5"/>
  <c r="BI96" i="5"/>
  <c r="BF97" i="5"/>
  <c r="BG97" i="5"/>
  <c r="BH97" i="5"/>
  <c r="BI97" i="5"/>
  <c r="BF98" i="5"/>
  <c r="BG98" i="5"/>
  <c r="BH98" i="5"/>
  <c r="BI98" i="5"/>
  <c r="BF99" i="5"/>
  <c r="BG99" i="5"/>
  <c r="BH99" i="5"/>
  <c r="BI99" i="5"/>
  <c r="BF100" i="5"/>
  <c r="BG100" i="5"/>
  <c r="BH100" i="5"/>
  <c r="BI100" i="5"/>
  <c r="BF101" i="5"/>
  <c r="BG101" i="5"/>
  <c r="BH101" i="5"/>
  <c r="BI101" i="5"/>
  <c r="BF102" i="5"/>
  <c r="BG102" i="5"/>
  <c r="BH102" i="5"/>
  <c r="BI102" i="5"/>
  <c r="BF103" i="5"/>
  <c r="BG103" i="5"/>
  <c r="BH103" i="5"/>
  <c r="BI103" i="5"/>
  <c r="BF104" i="5"/>
  <c r="BG104" i="5"/>
  <c r="BH104" i="5"/>
  <c r="BI104" i="5"/>
  <c r="BF105" i="5"/>
  <c r="BG105" i="5"/>
  <c r="BH105" i="5"/>
  <c r="BI105" i="5"/>
  <c r="BF106" i="5"/>
  <c r="BG106" i="5"/>
  <c r="BH106" i="5"/>
  <c r="BI106" i="5"/>
  <c r="BF107" i="5"/>
  <c r="BG107" i="5"/>
  <c r="BH107" i="5"/>
  <c r="BI107" i="5"/>
  <c r="BF108" i="5"/>
  <c r="BG108" i="5"/>
  <c r="BH108" i="5"/>
  <c r="BI108" i="5"/>
  <c r="BF109" i="5"/>
  <c r="BG109" i="5"/>
  <c r="BH109" i="5"/>
  <c r="BI109" i="5"/>
  <c r="BF110" i="5"/>
  <c r="BG110" i="5"/>
  <c r="BH110" i="5"/>
  <c r="BI110" i="5"/>
  <c r="BF111" i="5"/>
  <c r="BG111" i="5"/>
  <c r="BH111" i="5"/>
  <c r="BI111" i="5"/>
  <c r="BF112" i="5"/>
  <c r="BG112" i="5"/>
  <c r="BH112" i="5"/>
  <c r="BI112" i="5"/>
  <c r="BF113" i="5"/>
  <c r="BG113" i="5"/>
  <c r="BH113" i="5"/>
  <c r="BI113" i="5"/>
  <c r="BF114" i="5"/>
  <c r="BG114" i="5"/>
  <c r="BH114" i="5"/>
  <c r="BI114" i="5"/>
  <c r="BF115" i="5"/>
  <c r="BG115" i="5"/>
  <c r="BH115" i="5"/>
  <c r="BI115" i="5"/>
  <c r="BF116" i="5"/>
  <c r="BG116" i="5"/>
  <c r="BH116" i="5"/>
  <c r="BI116" i="5"/>
  <c r="BF117" i="5"/>
  <c r="BG117" i="5"/>
  <c r="BH117" i="5"/>
  <c r="BI117" i="5"/>
  <c r="BF118" i="5"/>
  <c r="BG118" i="5"/>
  <c r="BH118" i="5"/>
  <c r="BI118" i="5"/>
  <c r="BF119" i="5"/>
  <c r="BG119" i="5"/>
  <c r="BH119" i="5"/>
  <c r="BI119" i="5"/>
  <c r="BF120" i="5"/>
  <c r="BG120" i="5"/>
  <c r="BH120" i="5"/>
  <c r="BI120" i="5"/>
  <c r="BF121" i="5"/>
  <c r="BG121" i="5"/>
  <c r="BH121" i="5"/>
  <c r="BI121" i="5"/>
  <c r="BF122" i="5"/>
  <c r="BG122" i="5"/>
  <c r="BH122" i="5"/>
  <c r="BI122" i="5"/>
  <c r="BF123" i="5"/>
  <c r="BG123" i="5"/>
  <c r="BH123" i="5"/>
  <c r="BI123" i="5"/>
  <c r="BF124" i="5"/>
  <c r="BG124" i="5"/>
  <c r="BH124" i="5"/>
  <c r="BI124" i="5"/>
  <c r="BF125" i="5"/>
  <c r="BG125" i="5"/>
  <c r="BH125" i="5"/>
  <c r="BI125" i="5"/>
  <c r="BF126" i="5"/>
  <c r="BG126" i="5"/>
  <c r="BH126" i="5"/>
  <c r="BI126" i="5"/>
  <c r="BF127" i="5"/>
  <c r="BG127" i="5"/>
  <c r="BH127" i="5"/>
  <c r="BI127" i="5"/>
  <c r="BF128" i="5"/>
  <c r="BG128" i="5"/>
  <c r="BH128" i="5"/>
  <c r="BI128" i="5"/>
  <c r="BF129" i="5"/>
  <c r="BG129" i="5"/>
  <c r="BH129" i="5"/>
  <c r="BI129" i="5"/>
  <c r="BF130" i="5"/>
  <c r="BG130" i="5"/>
  <c r="BH130" i="5"/>
  <c r="BI130" i="5"/>
  <c r="BF131" i="5"/>
  <c r="BG131" i="5"/>
  <c r="BH131" i="5"/>
  <c r="BI131" i="5"/>
  <c r="BF132" i="5"/>
  <c r="BG132" i="5"/>
  <c r="BH132" i="5"/>
  <c r="BI132" i="5"/>
  <c r="BF133" i="5"/>
  <c r="BG133" i="5"/>
  <c r="BH133" i="5"/>
  <c r="BI133" i="5"/>
  <c r="BF134" i="5"/>
  <c r="BG134" i="5"/>
  <c r="BH134" i="5"/>
  <c r="BI134" i="5"/>
  <c r="BF135" i="5"/>
  <c r="BG135" i="5"/>
  <c r="BH135" i="5"/>
  <c r="BI135" i="5"/>
  <c r="BF136" i="5"/>
  <c r="BG136" i="5"/>
  <c r="BH136" i="5"/>
  <c r="BI136" i="5"/>
  <c r="BF137" i="5"/>
  <c r="BG137" i="5"/>
  <c r="BH137" i="5"/>
  <c r="BI137" i="5"/>
  <c r="BF138" i="5"/>
  <c r="BG138" i="5"/>
  <c r="BH138" i="5"/>
  <c r="BI138" i="5"/>
  <c r="BF139" i="5"/>
  <c r="BG139" i="5"/>
  <c r="BH139" i="5"/>
  <c r="BI139" i="5"/>
  <c r="BF140" i="5"/>
  <c r="BG140" i="5"/>
  <c r="BH140" i="5"/>
  <c r="BI140" i="5"/>
  <c r="BF141" i="5"/>
  <c r="BG141" i="5"/>
  <c r="BH141" i="5"/>
  <c r="BI141" i="5"/>
  <c r="BF142" i="5"/>
  <c r="BG142" i="5"/>
  <c r="BH142" i="5"/>
  <c r="BI142" i="5"/>
  <c r="BF143" i="5"/>
  <c r="BG143" i="5"/>
  <c r="BH143" i="5"/>
  <c r="BI143" i="5"/>
  <c r="BF144" i="5"/>
  <c r="BG144" i="5"/>
  <c r="BH144" i="5"/>
  <c r="BI144" i="5"/>
  <c r="BF145" i="5"/>
  <c r="BG145" i="5"/>
  <c r="BH145" i="5"/>
  <c r="BI145" i="5"/>
  <c r="BF146" i="5"/>
  <c r="BG146" i="5"/>
  <c r="BH146" i="5"/>
  <c r="BI146" i="5"/>
  <c r="BF147" i="5"/>
  <c r="BG147" i="5"/>
  <c r="BH147" i="5"/>
  <c r="BI147" i="5"/>
  <c r="BF148" i="5"/>
  <c r="BG148" i="5"/>
  <c r="BH148" i="5"/>
  <c r="BI148" i="5"/>
  <c r="BF149" i="5"/>
  <c r="BG149" i="5"/>
  <c r="BH149" i="5"/>
  <c r="BI149" i="5"/>
  <c r="BF150" i="5"/>
  <c r="BG150" i="5"/>
  <c r="BH150" i="5"/>
  <c r="BI150" i="5"/>
  <c r="BF151" i="5"/>
  <c r="BG151" i="5"/>
  <c r="BH151" i="5"/>
  <c r="BI151" i="5"/>
  <c r="BF152" i="5"/>
  <c r="BG152" i="5"/>
  <c r="BH152" i="5"/>
  <c r="BI152" i="5"/>
  <c r="BF153" i="5"/>
  <c r="BG153" i="5"/>
  <c r="BH153" i="5"/>
  <c r="BI153" i="5"/>
  <c r="BF154" i="5"/>
  <c r="BG154" i="5"/>
  <c r="BH154" i="5"/>
  <c r="BI154" i="5"/>
  <c r="BF155" i="5"/>
  <c r="BG155" i="5"/>
  <c r="BH155" i="5"/>
  <c r="BI155" i="5"/>
  <c r="BF156" i="5"/>
  <c r="BG156" i="5"/>
  <c r="BH156" i="5"/>
  <c r="BI156" i="5"/>
  <c r="BF157" i="5"/>
  <c r="BG157" i="5"/>
  <c r="BH157" i="5"/>
  <c r="BI157" i="5"/>
  <c r="BF158" i="5"/>
  <c r="BG158" i="5"/>
  <c r="BH158" i="5"/>
  <c r="BI158" i="5"/>
  <c r="BF159" i="5"/>
  <c r="BG159" i="5"/>
  <c r="BH159" i="5"/>
  <c r="BI159" i="5"/>
  <c r="BF160" i="5"/>
  <c r="BG160" i="5"/>
  <c r="BH160" i="5"/>
  <c r="BI160" i="5"/>
  <c r="BF161" i="5"/>
  <c r="BG161" i="5"/>
  <c r="BH161" i="5"/>
  <c r="BI161" i="5"/>
  <c r="BF162" i="5"/>
  <c r="BG162" i="5"/>
  <c r="BH162" i="5"/>
  <c r="BI162" i="5"/>
  <c r="BF163" i="5"/>
  <c r="BG163" i="5"/>
  <c r="BH163" i="5"/>
  <c r="BI163" i="5"/>
  <c r="BF164" i="5"/>
  <c r="BG164" i="5"/>
  <c r="BH164" i="5"/>
  <c r="BI164" i="5"/>
  <c r="BF165" i="5"/>
  <c r="BG165" i="5"/>
  <c r="BH165" i="5"/>
  <c r="BI165" i="5"/>
  <c r="BF166" i="5"/>
  <c r="BG166" i="5"/>
  <c r="BH166" i="5"/>
  <c r="BI166" i="5"/>
  <c r="BF167" i="5"/>
  <c r="BG167" i="5"/>
  <c r="BH167" i="5"/>
  <c r="BI167" i="5"/>
  <c r="BF168" i="5"/>
  <c r="BG168" i="5"/>
  <c r="BH168" i="5"/>
  <c r="BI168" i="5"/>
  <c r="BF169" i="5"/>
  <c r="BG169" i="5"/>
  <c r="BH169" i="5"/>
  <c r="BI169" i="5"/>
  <c r="BF170" i="5"/>
  <c r="BG170" i="5"/>
  <c r="BH170" i="5"/>
  <c r="BI170" i="5"/>
  <c r="BF171" i="5"/>
  <c r="BG171" i="5"/>
  <c r="BH171" i="5"/>
  <c r="BI171" i="5"/>
  <c r="BF172" i="5"/>
  <c r="BG172" i="5"/>
  <c r="BH172" i="5"/>
  <c r="BI172" i="5"/>
  <c r="BF173" i="5"/>
  <c r="BG173" i="5"/>
  <c r="BH173" i="5"/>
  <c r="BI173" i="5"/>
  <c r="BF174" i="5"/>
  <c r="BG174" i="5"/>
  <c r="BH174" i="5"/>
  <c r="BI174" i="5"/>
  <c r="BF175" i="5"/>
  <c r="BG175" i="5"/>
  <c r="BH175" i="5"/>
  <c r="BI175" i="5"/>
  <c r="BF176" i="5"/>
  <c r="BG176" i="5"/>
  <c r="BH176" i="5"/>
  <c r="BI176" i="5"/>
  <c r="BF177" i="5"/>
  <c r="BG177" i="5"/>
  <c r="BH177" i="5"/>
  <c r="BI177" i="5"/>
  <c r="BF178" i="5"/>
  <c r="BG178" i="5"/>
  <c r="BH178" i="5"/>
  <c r="BI178" i="5"/>
  <c r="BF179" i="5"/>
  <c r="BG179" i="5"/>
  <c r="BH179" i="5"/>
  <c r="BI179" i="5"/>
  <c r="BF180" i="5"/>
  <c r="BG180" i="5"/>
  <c r="BH180" i="5"/>
  <c r="BI180" i="5"/>
  <c r="BF181" i="5"/>
  <c r="BG181" i="5"/>
  <c r="BH181" i="5"/>
  <c r="BI181" i="5"/>
  <c r="BF182" i="5"/>
  <c r="BG182" i="5"/>
  <c r="BH182" i="5"/>
  <c r="BI182" i="5"/>
  <c r="BF183" i="5"/>
  <c r="BG183" i="5"/>
  <c r="BH183" i="5"/>
  <c r="BI183" i="5"/>
  <c r="BF184" i="5"/>
  <c r="BG184" i="5"/>
  <c r="BH184" i="5"/>
  <c r="BI184" i="5"/>
  <c r="BF185" i="5"/>
  <c r="BG185" i="5"/>
  <c r="BH185" i="5"/>
  <c r="BI185" i="5"/>
  <c r="BF186" i="5"/>
  <c r="BG186" i="5"/>
  <c r="BH186" i="5"/>
  <c r="BI186" i="5"/>
  <c r="BF187" i="5"/>
  <c r="BG187" i="5"/>
  <c r="BH187" i="5"/>
  <c r="BI187" i="5"/>
  <c r="BF188" i="5"/>
  <c r="BG188" i="5"/>
  <c r="BH188" i="5"/>
  <c r="BI188" i="5"/>
  <c r="BF189" i="5"/>
  <c r="BG189" i="5"/>
  <c r="BH189" i="5"/>
  <c r="BI189" i="5"/>
  <c r="BF190" i="5"/>
  <c r="BG190" i="5"/>
  <c r="BH190" i="5"/>
  <c r="BI190" i="5"/>
  <c r="BF191" i="5"/>
  <c r="BG191" i="5"/>
  <c r="BH191" i="5"/>
  <c r="BI191" i="5"/>
  <c r="BF192" i="5"/>
  <c r="BG192" i="5"/>
  <c r="BH192" i="5"/>
  <c r="BI192" i="5"/>
  <c r="BF193" i="5"/>
  <c r="BG193" i="5"/>
  <c r="BH193" i="5"/>
  <c r="BI193" i="5"/>
  <c r="BF194" i="5"/>
  <c r="BG194" i="5"/>
  <c r="BH194" i="5"/>
  <c r="BI194" i="5"/>
  <c r="BF195" i="5"/>
  <c r="BG195" i="5"/>
  <c r="BH195" i="5"/>
  <c r="BI195" i="5"/>
  <c r="BF196" i="5"/>
  <c r="BG196" i="5"/>
  <c r="BH196" i="5"/>
  <c r="BI196" i="5"/>
  <c r="BF197" i="5"/>
  <c r="BG197" i="5"/>
  <c r="BH197" i="5"/>
  <c r="BI197" i="5"/>
  <c r="BF198" i="5"/>
  <c r="BG198" i="5"/>
  <c r="BH198" i="5"/>
  <c r="BI198" i="5"/>
  <c r="BF199" i="5"/>
  <c r="BG199" i="5"/>
  <c r="BH199" i="5"/>
  <c r="BI199" i="5"/>
  <c r="BF200" i="5"/>
  <c r="BG200" i="5"/>
  <c r="BH200" i="5"/>
  <c r="BI200" i="5"/>
  <c r="BF201" i="5"/>
  <c r="BG201" i="5"/>
  <c r="BH201" i="5"/>
  <c r="BI201" i="5"/>
  <c r="BF202" i="5"/>
  <c r="BG202" i="5"/>
  <c r="BH202" i="5"/>
  <c r="BI202" i="5"/>
  <c r="BF203" i="5"/>
  <c r="BG203" i="5"/>
  <c r="BH203" i="5"/>
  <c r="BI203" i="5"/>
  <c r="BF204" i="5"/>
  <c r="BG204" i="5"/>
  <c r="BH204" i="5"/>
  <c r="BI204" i="5"/>
  <c r="BF205" i="5"/>
  <c r="BG205" i="5"/>
  <c r="BH205" i="5"/>
  <c r="BI205" i="5"/>
  <c r="BF206" i="5"/>
  <c r="BG206" i="5"/>
  <c r="BH206" i="5"/>
  <c r="BI206" i="5"/>
  <c r="BF207" i="5"/>
  <c r="BG207" i="5"/>
  <c r="BH207" i="5"/>
  <c r="BI207" i="5"/>
  <c r="BF208" i="5"/>
  <c r="BG208" i="5"/>
  <c r="BH208" i="5"/>
  <c r="BI208" i="5"/>
  <c r="BF209" i="5"/>
  <c r="BG209" i="5"/>
  <c r="BH209" i="5"/>
  <c r="BI209" i="5"/>
  <c r="BF210" i="5"/>
  <c r="BG210" i="5"/>
  <c r="BH210" i="5"/>
  <c r="BI210" i="5"/>
  <c r="BF211" i="5"/>
  <c r="BG211" i="5"/>
  <c r="BH211" i="5"/>
  <c r="BI211" i="5"/>
  <c r="BF212" i="5"/>
  <c r="BG212" i="5"/>
  <c r="BH212" i="5"/>
  <c r="BI212" i="5"/>
  <c r="BF213" i="5"/>
  <c r="BG213" i="5"/>
  <c r="BH213" i="5"/>
  <c r="BI213" i="5"/>
  <c r="BF214" i="5"/>
  <c r="BG214" i="5"/>
  <c r="BH214" i="5"/>
  <c r="BI214" i="5"/>
  <c r="BF215" i="5"/>
  <c r="BG215" i="5"/>
  <c r="BH215" i="5"/>
  <c r="BI215" i="5"/>
  <c r="BF216" i="5"/>
  <c r="BG216" i="5"/>
  <c r="BH216" i="5"/>
  <c r="BI216" i="5"/>
  <c r="BF217" i="5"/>
  <c r="BG217" i="5"/>
  <c r="BH217" i="5"/>
  <c r="BI217" i="5"/>
  <c r="BF218" i="5"/>
  <c r="BG218" i="5"/>
  <c r="BH218" i="5"/>
  <c r="BI218" i="5"/>
  <c r="BF219" i="5"/>
  <c r="BG219" i="5"/>
  <c r="BH219" i="5"/>
  <c r="BI219" i="5"/>
  <c r="BF220" i="5"/>
  <c r="BG220" i="5"/>
  <c r="BH220" i="5"/>
  <c r="BI220" i="5"/>
  <c r="BF221" i="5"/>
  <c r="BG221" i="5"/>
  <c r="BH221" i="5"/>
  <c r="BI221" i="5"/>
  <c r="BF222" i="5"/>
  <c r="BG222" i="5"/>
  <c r="BH222" i="5"/>
  <c r="BI222" i="5"/>
  <c r="BF223" i="5"/>
  <c r="BG223" i="5"/>
  <c r="BH223" i="5"/>
  <c r="BI223" i="5"/>
  <c r="BF224" i="5"/>
  <c r="BG224" i="5"/>
  <c r="BH224" i="5"/>
  <c r="BI224" i="5"/>
  <c r="BE224" i="5"/>
  <c r="BG9" i="5"/>
  <c r="BH9" i="5"/>
  <c r="BI9" i="5"/>
  <c r="BF9" i="5"/>
  <c r="AF46" i="32"/>
  <c r="AF32" i="32"/>
  <c r="AF27" i="32"/>
  <c r="AF13" i="32"/>
  <c r="AF14" i="32"/>
  <c r="AF15" i="32"/>
  <c r="AF16" i="32"/>
  <c r="AF17" i="32"/>
  <c r="AF18" i="32"/>
  <c r="AF19" i="32"/>
  <c r="AF20" i="32"/>
  <c r="AF21" i="32"/>
  <c r="AF22" i="32"/>
  <c r="AF23" i="32"/>
  <c r="AF24" i="32"/>
  <c r="AF25" i="32"/>
  <c r="AF26" i="32"/>
  <c r="AF28" i="32"/>
  <c r="AF29" i="32"/>
  <c r="AF30" i="32"/>
  <c r="AF31" i="32"/>
  <c r="AF47" i="32"/>
  <c r="AF48" i="32"/>
  <c r="AF49" i="32"/>
  <c r="AF50" i="32"/>
  <c r="AF51" i="32"/>
  <c r="AF52" i="32"/>
  <c r="AF53" i="32"/>
  <c r="AF54" i="32"/>
  <c r="AF55" i="32"/>
  <c r="AF56" i="32"/>
  <c r="AF57" i="32"/>
  <c r="AF58" i="32"/>
  <c r="AF59" i="32"/>
  <c r="AF60" i="32"/>
  <c r="AF61" i="32"/>
  <c r="AF62" i="32"/>
  <c r="AF63" i="32"/>
  <c r="AF64" i="32"/>
  <c r="AF65" i="32"/>
  <c r="AF66" i="32"/>
  <c r="AF67" i="32"/>
  <c r="AF68" i="32"/>
  <c r="AF69" i="32"/>
  <c r="AF70" i="32"/>
  <c r="AF71" i="32"/>
  <c r="AF72" i="32"/>
  <c r="AF73" i="32"/>
  <c r="AF74" i="32"/>
  <c r="AF75" i="32"/>
  <c r="AF76" i="32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I17" i="5"/>
  <c r="AG17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I16" i="5"/>
  <c r="AG16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I15" i="5"/>
  <c r="AG15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I14" i="5"/>
  <c r="AG14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I13" i="5"/>
  <c r="AG13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I12" i="5"/>
  <c r="AG12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N3" i="32"/>
  <c r="L3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E82" i="1"/>
  <c r="CD82" i="1"/>
  <c r="CB82" i="1"/>
  <c r="CA82" i="1"/>
  <c r="BZ82" i="1"/>
  <c r="BY82" i="1"/>
  <c r="BX82" i="1"/>
  <c r="BW82" i="1"/>
  <c r="BV82" i="1"/>
  <c r="BU82" i="1"/>
  <c r="BS82" i="1"/>
  <c r="BQ82" i="1"/>
  <c r="BO82" i="1"/>
  <c r="BM82" i="1"/>
  <c r="BK82" i="1"/>
  <c r="BI82" i="1"/>
  <c r="BG82" i="1"/>
  <c r="BE82" i="1"/>
  <c r="BC82" i="1"/>
  <c r="BA82" i="1"/>
  <c r="AY82" i="1"/>
  <c r="AW82" i="1"/>
  <c r="AU82" i="1"/>
  <c r="AS82" i="1"/>
  <c r="AO82" i="1"/>
  <c r="AN82" i="1"/>
  <c r="AM82" i="1"/>
  <c r="AL82" i="1"/>
  <c r="AK82" i="1"/>
  <c r="AJ82" i="1"/>
  <c r="AI82" i="1"/>
  <c r="AH82" i="1"/>
  <c r="AG82" i="1"/>
  <c r="AF82" i="1"/>
  <c r="AE82" i="1"/>
  <c r="AA82" i="1"/>
  <c r="X82" i="1"/>
  <c r="W82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E71" i="1"/>
  <c r="CD71" i="1"/>
  <c r="CB71" i="1"/>
  <c r="CA71" i="1"/>
  <c r="BZ71" i="1"/>
  <c r="BY71" i="1"/>
  <c r="BX71" i="1"/>
  <c r="BW71" i="1"/>
  <c r="BV71" i="1"/>
  <c r="BU71" i="1"/>
  <c r="BS71" i="1"/>
  <c r="BQ71" i="1"/>
  <c r="BO71" i="1"/>
  <c r="BM71" i="1"/>
  <c r="BK71" i="1"/>
  <c r="BI71" i="1"/>
  <c r="BG71" i="1"/>
  <c r="BE71" i="1"/>
  <c r="BC71" i="1"/>
  <c r="BA71" i="1"/>
  <c r="AY71" i="1"/>
  <c r="AW71" i="1"/>
  <c r="AU71" i="1"/>
  <c r="AS71" i="1"/>
  <c r="AO71" i="1"/>
  <c r="AN71" i="1"/>
  <c r="AM71" i="1"/>
  <c r="AL71" i="1"/>
  <c r="AK71" i="1"/>
  <c r="AJ71" i="1"/>
  <c r="AI71" i="1"/>
  <c r="AH71" i="1"/>
  <c r="AG71" i="1"/>
  <c r="AF71" i="1"/>
  <c r="AE71" i="1"/>
  <c r="AA71" i="1"/>
  <c r="X71" i="1"/>
  <c r="W71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E57" i="1"/>
  <c r="CD57" i="1"/>
  <c r="CB57" i="1"/>
  <c r="CA57" i="1"/>
  <c r="BZ57" i="1"/>
  <c r="BY57" i="1"/>
  <c r="BX57" i="1"/>
  <c r="BW57" i="1"/>
  <c r="BV57" i="1"/>
  <c r="BU57" i="1"/>
  <c r="BS57" i="1"/>
  <c r="BQ57" i="1"/>
  <c r="BO57" i="1"/>
  <c r="BM57" i="1"/>
  <c r="BK57" i="1"/>
  <c r="BI57" i="1"/>
  <c r="BG57" i="1"/>
  <c r="BE57" i="1"/>
  <c r="BC57" i="1"/>
  <c r="BA57" i="1"/>
  <c r="AY57" i="1"/>
  <c r="AW57" i="1"/>
  <c r="AU57" i="1"/>
  <c r="AS57" i="1"/>
  <c r="AO57" i="1"/>
  <c r="AN57" i="1"/>
  <c r="AM57" i="1"/>
  <c r="AL57" i="1"/>
  <c r="AK57" i="1"/>
  <c r="AJ57" i="1"/>
  <c r="AI57" i="1"/>
  <c r="AH57" i="1"/>
  <c r="AG57" i="1"/>
  <c r="AF57" i="1"/>
  <c r="AE57" i="1"/>
  <c r="AA57" i="1"/>
  <c r="X57" i="1"/>
  <c r="W57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E23" i="1"/>
  <c r="CD23" i="1"/>
  <c r="CB23" i="1"/>
  <c r="CA23" i="1"/>
  <c r="BZ23" i="1"/>
  <c r="BY23" i="1"/>
  <c r="BX23" i="1"/>
  <c r="BW23" i="1"/>
  <c r="BV23" i="1"/>
  <c r="BU23" i="1"/>
  <c r="BS23" i="1"/>
  <c r="BQ23" i="1"/>
  <c r="BO23" i="1"/>
  <c r="BM23" i="1"/>
  <c r="BK23" i="1"/>
  <c r="BI23" i="1"/>
  <c r="BG23" i="1"/>
  <c r="BE23" i="1"/>
  <c r="BC23" i="1"/>
  <c r="BA23" i="1"/>
  <c r="AY23" i="1"/>
  <c r="AW23" i="1"/>
  <c r="AU23" i="1"/>
  <c r="AS23" i="1"/>
  <c r="AO23" i="1"/>
  <c r="AN23" i="1"/>
  <c r="AM23" i="1"/>
  <c r="AL23" i="1"/>
  <c r="AK23" i="1"/>
  <c r="AJ23" i="1"/>
  <c r="AI23" i="1"/>
  <c r="AH23" i="1"/>
  <c r="AG23" i="1"/>
  <c r="AF23" i="1"/>
  <c r="AE23" i="1"/>
  <c r="AA23" i="1"/>
  <c r="X23" i="1"/>
  <c r="W23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E22" i="1"/>
  <c r="CD22" i="1"/>
  <c r="CB22" i="1"/>
  <c r="CA22" i="1"/>
  <c r="BZ22" i="1"/>
  <c r="BY22" i="1"/>
  <c r="BX22" i="1"/>
  <c r="BW22" i="1"/>
  <c r="BV22" i="1"/>
  <c r="BU22" i="1"/>
  <c r="BS22" i="1"/>
  <c r="BQ22" i="1"/>
  <c r="BO22" i="1"/>
  <c r="BM22" i="1"/>
  <c r="BK22" i="1"/>
  <c r="BI22" i="1"/>
  <c r="BG22" i="1"/>
  <c r="BE22" i="1"/>
  <c r="BC22" i="1"/>
  <c r="BA22" i="1"/>
  <c r="AY22" i="1"/>
  <c r="AW22" i="1"/>
  <c r="AU22" i="1"/>
  <c r="AS22" i="1"/>
  <c r="AO22" i="1"/>
  <c r="AN22" i="1"/>
  <c r="AM22" i="1"/>
  <c r="AL22" i="1"/>
  <c r="AK22" i="1"/>
  <c r="AJ22" i="1"/>
  <c r="AI22" i="1"/>
  <c r="AH22" i="1"/>
  <c r="AG22" i="1"/>
  <c r="AF22" i="1"/>
  <c r="AE22" i="1"/>
  <c r="AA22" i="1"/>
  <c r="X22" i="1"/>
  <c r="W22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E21" i="1"/>
  <c r="CD21" i="1"/>
  <c r="CB21" i="1"/>
  <c r="CA21" i="1"/>
  <c r="BZ21" i="1"/>
  <c r="BY21" i="1"/>
  <c r="BX21" i="1"/>
  <c r="BW21" i="1"/>
  <c r="BV21" i="1"/>
  <c r="BU21" i="1"/>
  <c r="BS21" i="1"/>
  <c r="BQ21" i="1"/>
  <c r="BO21" i="1"/>
  <c r="BM21" i="1"/>
  <c r="BK21" i="1"/>
  <c r="BI21" i="1"/>
  <c r="BG21" i="1"/>
  <c r="BE21" i="1"/>
  <c r="BC21" i="1"/>
  <c r="BA21" i="1"/>
  <c r="AY21" i="1"/>
  <c r="AW21" i="1"/>
  <c r="AU21" i="1"/>
  <c r="AS21" i="1"/>
  <c r="AO21" i="1"/>
  <c r="AN21" i="1"/>
  <c r="AM21" i="1"/>
  <c r="AL21" i="1"/>
  <c r="AK21" i="1"/>
  <c r="AJ21" i="1"/>
  <c r="AI21" i="1"/>
  <c r="AH21" i="1"/>
  <c r="AG21" i="1"/>
  <c r="AF21" i="1"/>
  <c r="AE21" i="1"/>
  <c r="AA21" i="1"/>
  <c r="X21" i="1"/>
  <c r="W21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E20" i="1"/>
  <c r="CD20" i="1"/>
  <c r="CB20" i="1"/>
  <c r="CA20" i="1"/>
  <c r="BZ20" i="1"/>
  <c r="BY20" i="1"/>
  <c r="BX20" i="1"/>
  <c r="BW20" i="1"/>
  <c r="BV20" i="1"/>
  <c r="BU20" i="1"/>
  <c r="BS20" i="1"/>
  <c r="BQ20" i="1"/>
  <c r="BO20" i="1"/>
  <c r="BM20" i="1"/>
  <c r="BK20" i="1"/>
  <c r="BI20" i="1"/>
  <c r="BG20" i="1"/>
  <c r="BE20" i="1"/>
  <c r="BC20" i="1"/>
  <c r="BA20" i="1"/>
  <c r="AY20" i="1"/>
  <c r="AW20" i="1"/>
  <c r="AU20" i="1"/>
  <c r="AS20" i="1"/>
  <c r="AO20" i="1"/>
  <c r="AN20" i="1"/>
  <c r="AM20" i="1"/>
  <c r="AL20" i="1"/>
  <c r="AK20" i="1"/>
  <c r="AJ20" i="1"/>
  <c r="AI20" i="1"/>
  <c r="AH20" i="1"/>
  <c r="AG20" i="1"/>
  <c r="AF20" i="1"/>
  <c r="AE20" i="1"/>
  <c r="AA20" i="1"/>
  <c r="X20" i="1"/>
  <c r="W20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E19" i="1"/>
  <c r="CD19" i="1"/>
  <c r="CB19" i="1"/>
  <c r="CA19" i="1"/>
  <c r="BZ19" i="1"/>
  <c r="BY19" i="1"/>
  <c r="BX19" i="1"/>
  <c r="BW19" i="1"/>
  <c r="BV19" i="1"/>
  <c r="BU19" i="1"/>
  <c r="BS19" i="1"/>
  <c r="BQ19" i="1"/>
  <c r="BO19" i="1"/>
  <c r="BM19" i="1"/>
  <c r="BK19" i="1"/>
  <c r="BI19" i="1"/>
  <c r="BG19" i="1"/>
  <c r="BE19" i="1"/>
  <c r="BC19" i="1"/>
  <c r="BA19" i="1"/>
  <c r="AY19" i="1"/>
  <c r="AW19" i="1"/>
  <c r="AU19" i="1"/>
  <c r="AS19" i="1"/>
  <c r="AO19" i="1"/>
  <c r="AN19" i="1"/>
  <c r="AM19" i="1"/>
  <c r="AL19" i="1"/>
  <c r="AK19" i="1"/>
  <c r="AJ19" i="1"/>
  <c r="AI19" i="1"/>
  <c r="AH19" i="1"/>
  <c r="AG19" i="1"/>
  <c r="AF19" i="1"/>
  <c r="AE19" i="1"/>
  <c r="AA19" i="1"/>
  <c r="X19" i="1"/>
  <c r="W19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E18" i="1"/>
  <c r="CD18" i="1"/>
  <c r="CB18" i="1"/>
  <c r="CA18" i="1"/>
  <c r="BZ18" i="1"/>
  <c r="BY18" i="1"/>
  <c r="BX18" i="1"/>
  <c r="BW18" i="1"/>
  <c r="BV18" i="1"/>
  <c r="BU18" i="1"/>
  <c r="BS18" i="1"/>
  <c r="BQ18" i="1"/>
  <c r="BO18" i="1"/>
  <c r="BM18" i="1"/>
  <c r="BK18" i="1"/>
  <c r="BI18" i="1"/>
  <c r="BG18" i="1"/>
  <c r="BE18" i="1"/>
  <c r="BC18" i="1"/>
  <c r="BA18" i="1"/>
  <c r="AY18" i="1"/>
  <c r="AW18" i="1"/>
  <c r="AU18" i="1"/>
  <c r="AS18" i="1"/>
  <c r="AE18" i="1"/>
  <c r="K161" i="2"/>
  <c r="K162" i="2"/>
  <c r="K163" i="2"/>
  <c r="K160" i="2"/>
  <c r="J161" i="2"/>
  <c r="J162" i="2"/>
  <c r="J163" i="2"/>
  <c r="I161" i="2"/>
  <c r="I162" i="2"/>
  <c r="I163" i="2"/>
  <c r="J160" i="2"/>
  <c r="I160" i="2"/>
  <c r="C161" i="2"/>
  <c r="D161" i="2"/>
  <c r="E161" i="2"/>
  <c r="F161" i="2"/>
  <c r="G161" i="2"/>
  <c r="H161" i="2"/>
  <c r="C162" i="2"/>
  <c r="D162" i="2"/>
  <c r="E162" i="2"/>
  <c r="F162" i="2"/>
  <c r="G162" i="2"/>
  <c r="H162" i="2"/>
  <c r="C163" i="2"/>
  <c r="D163" i="2"/>
  <c r="E163" i="2"/>
  <c r="F163" i="2"/>
  <c r="G163" i="2"/>
  <c r="H163" i="2"/>
  <c r="D160" i="2"/>
  <c r="E160" i="2"/>
  <c r="F160" i="2"/>
  <c r="G160" i="2"/>
  <c r="H160" i="2"/>
  <c r="C160" i="2"/>
  <c r="B161" i="2"/>
  <c r="B162" i="2"/>
  <c r="B163" i="2"/>
  <c r="B160" i="2"/>
  <c r="A161" i="2"/>
  <c r="A162" i="2"/>
  <c r="A163" i="2"/>
  <c r="A160" i="2"/>
  <c r="C10" i="41"/>
  <c r="D10" i="41"/>
  <c r="E10" i="41"/>
  <c r="F10" i="41"/>
  <c r="G10" i="41"/>
  <c r="H10" i="41"/>
  <c r="I10" i="41"/>
  <c r="J10" i="41"/>
  <c r="K10" i="41"/>
  <c r="L10" i="41"/>
  <c r="M10" i="41"/>
  <c r="N10" i="41"/>
  <c r="O10" i="41"/>
  <c r="P10" i="41"/>
  <c r="C11" i="41"/>
  <c r="D11" i="41"/>
  <c r="E11" i="41"/>
  <c r="F11" i="41"/>
  <c r="G11" i="41"/>
  <c r="H11" i="41"/>
  <c r="I11" i="41"/>
  <c r="J11" i="41"/>
  <c r="K11" i="41"/>
  <c r="L11" i="41"/>
  <c r="M11" i="41"/>
  <c r="N11" i="41"/>
  <c r="O11" i="41"/>
  <c r="P11" i="41"/>
  <c r="C12" i="41"/>
  <c r="D12" i="41"/>
  <c r="E12" i="41"/>
  <c r="F12" i="41"/>
  <c r="G12" i="41"/>
  <c r="H12" i="41"/>
  <c r="I12" i="41"/>
  <c r="J12" i="41"/>
  <c r="K12" i="41"/>
  <c r="L12" i="41"/>
  <c r="M12" i="41"/>
  <c r="N12" i="41"/>
  <c r="O12" i="41"/>
  <c r="P12" i="41"/>
  <c r="C13" i="41"/>
  <c r="D13" i="41"/>
  <c r="E13" i="41"/>
  <c r="F13" i="41"/>
  <c r="G13" i="41"/>
  <c r="H13" i="41"/>
  <c r="I13" i="41"/>
  <c r="J13" i="41"/>
  <c r="K13" i="41"/>
  <c r="L13" i="41"/>
  <c r="M13" i="41"/>
  <c r="N13" i="41"/>
  <c r="O13" i="41"/>
  <c r="P13" i="41"/>
  <c r="C14" i="41"/>
  <c r="D14" i="41"/>
  <c r="E14" i="41"/>
  <c r="F14" i="41"/>
  <c r="G14" i="41"/>
  <c r="H14" i="41"/>
  <c r="I14" i="41"/>
  <c r="J14" i="41"/>
  <c r="K14" i="41"/>
  <c r="L14" i="41"/>
  <c r="M14" i="41"/>
  <c r="N14" i="41"/>
  <c r="O14" i="41"/>
  <c r="P14" i="41"/>
  <c r="C15" i="41"/>
  <c r="D15" i="41"/>
  <c r="E15" i="41"/>
  <c r="F15" i="41"/>
  <c r="G15" i="41"/>
  <c r="H15" i="41"/>
  <c r="I15" i="41"/>
  <c r="J15" i="41"/>
  <c r="K15" i="41"/>
  <c r="L15" i="41"/>
  <c r="M15" i="41"/>
  <c r="N15" i="41"/>
  <c r="O15" i="41"/>
  <c r="P15" i="41"/>
  <c r="C16" i="41"/>
  <c r="D16" i="41"/>
  <c r="E16" i="41"/>
  <c r="F16" i="41"/>
  <c r="G16" i="41"/>
  <c r="H16" i="41"/>
  <c r="I16" i="41"/>
  <c r="J16" i="41"/>
  <c r="K16" i="41"/>
  <c r="L16" i="41"/>
  <c r="M16" i="41"/>
  <c r="N16" i="41"/>
  <c r="O16" i="41"/>
  <c r="P16" i="41"/>
  <c r="C17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C18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C19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C20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C21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C22" i="41"/>
  <c r="D22" i="41"/>
  <c r="E22" i="41"/>
  <c r="F22" i="41"/>
  <c r="G22" i="41"/>
  <c r="H22" i="41"/>
  <c r="I22" i="41"/>
  <c r="J22" i="41"/>
  <c r="K22" i="41"/>
  <c r="L22" i="41"/>
  <c r="M22" i="41"/>
  <c r="N22" i="41"/>
  <c r="O22" i="41"/>
  <c r="P22" i="41"/>
  <c r="D9" i="41"/>
  <c r="E9" i="41"/>
  <c r="F9" i="41"/>
  <c r="G9" i="41"/>
  <c r="H9" i="41"/>
  <c r="I9" i="41"/>
  <c r="J9" i="41"/>
  <c r="K9" i="41"/>
  <c r="L9" i="41"/>
  <c r="M9" i="41"/>
  <c r="N9" i="41"/>
  <c r="O9" i="41"/>
  <c r="P9" i="41"/>
  <c r="C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9" i="41"/>
  <c r="BA45" i="32"/>
  <c r="DN31" i="32"/>
  <c r="DM31" i="32"/>
  <c r="DL31" i="32"/>
  <c r="DK31" i="32"/>
  <c r="DJ31" i="32"/>
  <c r="DI31" i="32"/>
  <c r="DH31" i="32"/>
  <c r="DG31" i="32"/>
  <c r="DF31" i="32"/>
  <c r="DE31" i="32"/>
  <c r="DD31" i="32"/>
  <c r="DC31" i="32"/>
  <c r="DB31" i="32"/>
  <c r="DA31" i="32"/>
  <c r="CZ31" i="32"/>
  <c r="CY31" i="32"/>
  <c r="CV31" i="32"/>
  <c r="CU31" i="32"/>
  <c r="CS31" i="32"/>
  <c r="CR31" i="32"/>
  <c r="CQ31" i="32"/>
  <c r="CP31" i="32"/>
  <c r="CO31" i="32"/>
  <c r="CN31" i="32"/>
  <c r="CM31" i="32"/>
  <c r="CL31" i="32"/>
  <c r="CJ31" i="32"/>
  <c r="CH31" i="32"/>
  <c r="CF31" i="32"/>
  <c r="CD31" i="32"/>
  <c r="CB31" i="32"/>
  <c r="BZ31" i="32"/>
  <c r="BX31" i="32"/>
  <c r="BV31" i="32"/>
  <c r="BT31" i="32"/>
  <c r="BR31" i="32"/>
  <c r="BP31" i="32"/>
  <c r="BN31" i="32"/>
  <c r="BL31" i="32"/>
  <c r="BJ31" i="32"/>
  <c r="BH31" i="32"/>
  <c r="BF31" i="32"/>
  <c r="BD31" i="32"/>
  <c r="BB31" i="32"/>
  <c r="AW31" i="32"/>
  <c r="AV31" i="32"/>
  <c r="AT31" i="32"/>
  <c r="AP31" i="32"/>
  <c r="AO31" i="32"/>
  <c r="AN31" i="32"/>
  <c r="AM31" i="32"/>
  <c r="AL31" i="32"/>
  <c r="AK31" i="32"/>
  <c r="AJ31" i="32"/>
  <c r="AG31" i="32"/>
  <c r="AD31" i="32"/>
  <c r="AC31" i="32"/>
  <c r="AB31" i="32"/>
  <c r="DN30" i="32"/>
  <c r="DM30" i="32"/>
  <c r="DL30" i="32"/>
  <c r="DK30" i="32"/>
  <c r="DJ30" i="32"/>
  <c r="DI30" i="32"/>
  <c r="DH30" i="32"/>
  <c r="DG30" i="32"/>
  <c r="DF30" i="32"/>
  <c r="DE30" i="32"/>
  <c r="DD30" i="32"/>
  <c r="DC30" i="32"/>
  <c r="DB30" i="32"/>
  <c r="DA30" i="32"/>
  <c r="CZ30" i="32"/>
  <c r="CY30" i="32"/>
  <c r="CV30" i="32"/>
  <c r="CU30" i="32"/>
  <c r="CS30" i="32"/>
  <c r="CR30" i="32"/>
  <c r="CQ30" i="32"/>
  <c r="CP30" i="32"/>
  <c r="CO30" i="32"/>
  <c r="CN30" i="32"/>
  <c r="CM30" i="32"/>
  <c r="CL30" i="32"/>
  <c r="CJ30" i="32"/>
  <c r="CH30" i="32"/>
  <c r="CF30" i="32"/>
  <c r="CD30" i="32"/>
  <c r="CB30" i="32"/>
  <c r="BZ30" i="32"/>
  <c r="BX30" i="32"/>
  <c r="BV30" i="32"/>
  <c r="BT30" i="32"/>
  <c r="BR30" i="32"/>
  <c r="BP30" i="32"/>
  <c r="BN30" i="32"/>
  <c r="BL30" i="32"/>
  <c r="BJ30" i="32"/>
  <c r="BH30" i="32"/>
  <c r="BF30" i="32"/>
  <c r="BD30" i="32"/>
  <c r="BB30" i="32"/>
  <c r="AW30" i="32"/>
  <c r="AV30" i="32"/>
  <c r="AT30" i="32"/>
  <c r="AP30" i="32"/>
  <c r="AO30" i="32"/>
  <c r="AN30" i="32"/>
  <c r="AM30" i="32"/>
  <c r="AL30" i="32"/>
  <c r="AK30" i="32"/>
  <c r="AJ30" i="32"/>
  <c r="AG30" i="32"/>
  <c r="AD30" i="32"/>
  <c r="AC30" i="32"/>
  <c r="AB30" i="32"/>
  <c r="DN29" i="32"/>
  <c r="DM29" i="32"/>
  <c r="DL29" i="32"/>
  <c r="DK29" i="32"/>
  <c r="DJ29" i="32"/>
  <c r="DI29" i="32"/>
  <c r="DH29" i="32"/>
  <c r="DG29" i="32"/>
  <c r="DF29" i="32"/>
  <c r="DE29" i="32"/>
  <c r="DD29" i="32"/>
  <c r="DC29" i="32"/>
  <c r="DB29" i="32"/>
  <c r="DA29" i="32"/>
  <c r="CZ29" i="32"/>
  <c r="CY29" i="32"/>
  <c r="CV29" i="32"/>
  <c r="CU29" i="32"/>
  <c r="CS29" i="32"/>
  <c r="CR29" i="32"/>
  <c r="CQ29" i="32"/>
  <c r="CP29" i="32"/>
  <c r="CO29" i="32"/>
  <c r="CN29" i="32"/>
  <c r="CM29" i="32"/>
  <c r="CL29" i="32"/>
  <c r="CJ29" i="32"/>
  <c r="CH29" i="32"/>
  <c r="CF29" i="32"/>
  <c r="CD29" i="32"/>
  <c r="CB29" i="32"/>
  <c r="BZ29" i="32"/>
  <c r="BX29" i="32"/>
  <c r="BV29" i="32"/>
  <c r="BT29" i="32"/>
  <c r="BR29" i="32"/>
  <c r="BP29" i="32"/>
  <c r="BN29" i="32"/>
  <c r="BL29" i="32"/>
  <c r="BJ29" i="32"/>
  <c r="BH29" i="32"/>
  <c r="BF29" i="32"/>
  <c r="BD29" i="32"/>
  <c r="BB29" i="32"/>
  <c r="AW29" i="32"/>
  <c r="AV29" i="32"/>
  <c r="AT29" i="32"/>
  <c r="AP29" i="32"/>
  <c r="AO29" i="32"/>
  <c r="AN29" i="32"/>
  <c r="AM29" i="32"/>
  <c r="AL29" i="32"/>
  <c r="AK29" i="32"/>
  <c r="AJ29" i="32"/>
  <c r="AG29" i="32"/>
  <c r="AD29" i="32"/>
  <c r="AC29" i="32"/>
  <c r="AB29" i="32"/>
  <c r="DN28" i="32"/>
  <c r="DM28" i="32"/>
  <c r="DL28" i="32"/>
  <c r="DK28" i="32"/>
  <c r="DJ28" i="32"/>
  <c r="DI28" i="32"/>
  <c r="DH28" i="32"/>
  <c r="DG28" i="32"/>
  <c r="DF28" i="32"/>
  <c r="DE28" i="32"/>
  <c r="DD28" i="32"/>
  <c r="DC28" i="32"/>
  <c r="DB28" i="32"/>
  <c r="DA28" i="32"/>
  <c r="CZ28" i="32"/>
  <c r="CY28" i="32"/>
  <c r="CV28" i="32"/>
  <c r="CU28" i="32"/>
  <c r="CS28" i="32"/>
  <c r="CR28" i="32"/>
  <c r="CQ28" i="32"/>
  <c r="CP28" i="32"/>
  <c r="CO28" i="32"/>
  <c r="CN28" i="32"/>
  <c r="CM28" i="32"/>
  <c r="CL28" i="32"/>
  <c r="CJ28" i="32"/>
  <c r="CH28" i="32"/>
  <c r="CF28" i="32"/>
  <c r="CD28" i="32"/>
  <c r="CB28" i="32"/>
  <c r="BZ28" i="32"/>
  <c r="BX28" i="32"/>
  <c r="BV28" i="32"/>
  <c r="BT28" i="32"/>
  <c r="BR28" i="32"/>
  <c r="BP28" i="32"/>
  <c r="BN28" i="32"/>
  <c r="BL28" i="32"/>
  <c r="BJ28" i="32"/>
  <c r="BH28" i="32"/>
  <c r="BF28" i="32"/>
  <c r="BD28" i="32"/>
  <c r="BB28" i="32"/>
  <c r="AW28" i="32"/>
  <c r="AV28" i="32"/>
  <c r="AT28" i="32"/>
  <c r="AP28" i="32"/>
  <c r="AO28" i="32"/>
  <c r="AN28" i="32"/>
  <c r="AM28" i="32"/>
  <c r="AL28" i="32"/>
  <c r="AK28" i="32"/>
  <c r="AJ28" i="32"/>
  <c r="AG28" i="32"/>
  <c r="AD28" i="32"/>
  <c r="AC28" i="32"/>
  <c r="AB28" i="32"/>
  <c r="DN26" i="32"/>
  <c r="DM26" i="32"/>
  <c r="DL26" i="32"/>
  <c r="DK26" i="32"/>
  <c r="DJ26" i="32"/>
  <c r="DI26" i="32"/>
  <c r="DH26" i="32"/>
  <c r="DG26" i="32"/>
  <c r="DF26" i="32"/>
  <c r="DE26" i="32"/>
  <c r="DD26" i="32"/>
  <c r="DC26" i="32"/>
  <c r="DB26" i="32"/>
  <c r="DA26" i="32"/>
  <c r="CZ26" i="32"/>
  <c r="CY26" i="32"/>
  <c r="CV26" i="32"/>
  <c r="CU26" i="32"/>
  <c r="CS26" i="32"/>
  <c r="CR26" i="32"/>
  <c r="CQ26" i="32"/>
  <c r="CP26" i="32"/>
  <c r="CO26" i="32"/>
  <c r="CN26" i="32"/>
  <c r="CM26" i="32"/>
  <c r="CL26" i="32"/>
  <c r="CJ26" i="32"/>
  <c r="CH26" i="32"/>
  <c r="CF26" i="32"/>
  <c r="CD26" i="32"/>
  <c r="CB26" i="32"/>
  <c r="BZ26" i="32"/>
  <c r="BX26" i="32"/>
  <c r="BV26" i="32"/>
  <c r="BT26" i="32"/>
  <c r="BR26" i="32"/>
  <c r="BP26" i="32"/>
  <c r="BN26" i="32"/>
  <c r="BL26" i="32"/>
  <c r="BJ26" i="32"/>
  <c r="BH26" i="32"/>
  <c r="BF26" i="32"/>
  <c r="BD26" i="32"/>
  <c r="BB26" i="32"/>
  <c r="AX26" i="32"/>
  <c r="AW26" i="32"/>
  <c r="AV26" i="32"/>
  <c r="AU26" i="32"/>
  <c r="AT26" i="32"/>
  <c r="AS26" i="32"/>
  <c r="AR26" i="32"/>
  <c r="AQ26" i="32"/>
  <c r="AP26" i="32"/>
  <c r="AO26" i="32"/>
  <c r="AN26" i="32"/>
  <c r="AM26" i="32"/>
  <c r="AL26" i="32"/>
  <c r="AK26" i="32"/>
  <c r="AJ26" i="32"/>
  <c r="AG26" i="32"/>
  <c r="AD26" i="32"/>
  <c r="AC26" i="32"/>
  <c r="AB26" i="32"/>
  <c r="DN25" i="32"/>
  <c r="DM25" i="32"/>
  <c r="DL25" i="32"/>
  <c r="DK25" i="32"/>
  <c r="DJ25" i="32"/>
  <c r="DI25" i="32"/>
  <c r="DH25" i="32"/>
  <c r="DG25" i="32"/>
  <c r="DF25" i="32"/>
  <c r="DE25" i="32"/>
  <c r="DD25" i="32"/>
  <c r="DC25" i="32"/>
  <c r="DB25" i="32"/>
  <c r="DA25" i="32"/>
  <c r="CZ25" i="32"/>
  <c r="CY25" i="32"/>
  <c r="CV25" i="32"/>
  <c r="CU25" i="32"/>
  <c r="CS25" i="32"/>
  <c r="CR25" i="32"/>
  <c r="CQ25" i="32"/>
  <c r="CP25" i="32"/>
  <c r="CO25" i="32"/>
  <c r="CN25" i="32"/>
  <c r="CM25" i="32"/>
  <c r="CL25" i="32"/>
  <c r="CJ25" i="32"/>
  <c r="CH25" i="32"/>
  <c r="CF25" i="32"/>
  <c r="CD25" i="32"/>
  <c r="CB25" i="32"/>
  <c r="BZ25" i="32"/>
  <c r="BX25" i="32"/>
  <c r="BV25" i="32"/>
  <c r="BT25" i="32"/>
  <c r="BR25" i="32"/>
  <c r="BP25" i="32"/>
  <c r="BN25" i="32"/>
  <c r="BL25" i="32"/>
  <c r="BJ25" i="32"/>
  <c r="BH25" i="32"/>
  <c r="BF25" i="32"/>
  <c r="BD25" i="32"/>
  <c r="BB25" i="32"/>
  <c r="AX25" i="32"/>
  <c r="AW25" i="32"/>
  <c r="AV25" i="32"/>
  <c r="AU25" i="32"/>
  <c r="AT25" i="32"/>
  <c r="AS25" i="32"/>
  <c r="AR25" i="32"/>
  <c r="AQ25" i="32"/>
  <c r="AP25" i="32"/>
  <c r="AO25" i="32"/>
  <c r="AN25" i="32"/>
  <c r="AM25" i="32"/>
  <c r="AL25" i="32"/>
  <c r="AK25" i="32"/>
  <c r="AJ25" i="32"/>
  <c r="AG25" i="32"/>
  <c r="AD25" i="32"/>
  <c r="AC25" i="32"/>
  <c r="AB25" i="32"/>
  <c r="DN24" i="32"/>
  <c r="DM24" i="32"/>
  <c r="DL24" i="32"/>
  <c r="DK24" i="32"/>
  <c r="DJ24" i="32"/>
  <c r="DI24" i="32"/>
  <c r="DH24" i="32"/>
  <c r="DG24" i="32"/>
  <c r="DF24" i="32"/>
  <c r="DE24" i="32"/>
  <c r="DD24" i="32"/>
  <c r="DC24" i="32"/>
  <c r="DB24" i="32"/>
  <c r="DA24" i="32"/>
  <c r="CZ24" i="32"/>
  <c r="CY24" i="32"/>
  <c r="CV24" i="32"/>
  <c r="CU24" i="32"/>
  <c r="CS24" i="32"/>
  <c r="CR24" i="32"/>
  <c r="CQ24" i="32"/>
  <c r="CP24" i="32"/>
  <c r="CO24" i="32"/>
  <c r="CN24" i="32"/>
  <c r="CM24" i="32"/>
  <c r="CL24" i="32"/>
  <c r="CJ24" i="32"/>
  <c r="CH24" i="32"/>
  <c r="CF24" i="32"/>
  <c r="CD24" i="32"/>
  <c r="CB24" i="32"/>
  <c r="BZ24" i="32"/>
  <c r="BX24" i="32"/>
  <c r="BV24" i="32"/>
  <c r="BT24" i="32"/>
  <c r="BR24" i="32"/>
  <c r="BP24" i="32"/>
  <c r="BN24" i="32"/>
  <c r="BL24" i="32"/>
  <c r="BJ24" i="32"/>
  <c r="BH24" i="32"/>
  <c r="BF24" i="32"/>
  <c r="BD24" i="32"/>
  <c r="BB24" i="32"/>
  <c r="AX24" i="32"/>
  <c r="AW24" i="32"/>
  <c r="AV24" i="32"/>
  <c r="AU24" i="32"/>
  <c r="AT24" i="32"/>
  <c r="AS24" i="32"/>
  <c r="AR24" i="32"/>
  <c r="AQ24" i="32"/>
  <c r="AP24" i="32"/>
  <c r="AO24" i="32"/>
  <c r="AN24" i="32"/>
  <c r="AM24" i="32"/>
  <c r="AL24" i="32"/>
  <c r="AK24" i="32"/>
  <c r="AJ24" i="32"/>
  <c r="AG24" i="32"/>
  <c r="AD24" i="32"/>
  <c r="AC24" i="32"/>
  <c r="AB24" i="32"/>
  <c r="DN23" i="32"/>
  <c r="DM23" i="32"/>
  <c r="DL23" i="32"/>
  <c r="DK23" i="32"/>
  <c r="DJ23" i="32"/>
  <c r="DI23" i="32"/>
  <c r="DH23" i="32"/>
  <c r="DG23" i="32"/>
  <c r="DF23" i="32"/>
  <c r="DE23" i="32"/>
  <c r="DD23" i="32"/>
  <c r="DC23" i="32"/>
  <c r="DB23" i="32"/>
  <c r="DA23" i="32"/>
  <c r="CZ23" i="32"/>
  <c r="CY23" i="32"/>
  <c r="CV23" i="32"/>
  <c r="CU23" i="32"/>
  <c r="CS23" i="32"/>
  <c r="CR23" i="32"/>
  <c r="CQ23" i="32"/>
  <c r="CP23" i="32"/>
  <c r="CO23" i="32"/>
  <c r="CN23" i="32"/>
  <c r="CM23" i="32"/>
  <c r="CL23" i="32"/>
  <c r="CJ23" i="32"/>
  <c r="CH23" i="32"/>
  <c r="CF23" i="32"/>
  <c r="CD23" i="32"/>
  <c r="CB23" i="32"/>
  <c r="BZ23" i="32"/>
  <c r="BX23" i="32"/>
  <c r="BV23" i="32"/>
  <c r="BT23" i="32"/>
  <c r="BR23" i="32"/>
  <c r="BP23" i="32"/>
  <c r="BN23" i="32"/>
  <c r="BL23" i="32"/>
  <c r="BJ23" i="32"/>
  <c r="BH23" i="32"/>
  <c r="BF23" i="32"/>
  <c r="BD23" i="32"/>
  <c r="BB23" i="32"/>
  <c r="AX23" i="32"/>
  <c r="AW23" i="32"/>
  <c r="AV23" i="32"/>
  <c r="AU23" i="32"/>
  <c r="AT23" i="32"/>
  <c r="AS23" i="32"/>
  <c r="AR23" i="32"/>
  <c r="AQ23" i="32"/>
  <c r="AP23" i="32"/>
  <c r="AO23" i="32"/>
  <c r="AN23" i="32"/>
  <c r="AM23" i="32"/>
  <c r="AL23" i="32"/>
  <c r="AK23" i="32"/>
  <c r="AJ23" i="32"/>
  <c r="AG23" i="32"/>
  <c r="AD23" i="32"/>
  <c r="AC23" i="32"/>
  <c r="AB23" i="32"/>
  <c r="DN22" i="32"/>
  <c r="DM22" i="32"/>
  <c r="DL22" i="32"/>
  <c r="DK22" i="32"/>
  <c r="DJ22" i="32"/>
  <c r="DI22" i="32"/>
  <c r="DH22" i="32"/>
  <c r="DG22" i="32"/>
  <c r="DF22" i="32"/>
  <c r="DE22" i="32"/>
  <c r="DD22" i="32"/>
  <c r="DC22" i="32"/>
  <c r="DB22" i="32"/>
  <c r="DA22" i="32"/>
  <c r="CZ22" i="32"/>
  <c r="CY22" i="32"/>
  <c r="CV22" i="32"/>
  <c r="CU22" i="32"/>
  <c r="CS22" i="32"/>
  <c r="CR22" i="32"/>
  <c r="CQ22" i="32"/>
  <c r="CP22" i="32"/>
  <c r="CO22" i="32"/>
  <c r="CN22" i="32"/>
  <c r="CM22" i="32"/>
  <c r="CL22" i="32"/>
  <c r="CJ22" i="32"/>
  <c r="CH22" i="32"/>
  <c r="CF22" i="32"/>
  <c r="CD22" i="32"/>
  <c r="CB22" i="32"/>
  <c r="BZ22" i="32"/>
  <c r="BX22" i="32"/>
  <c r="BV22" i="32"/>
  <c r="BT22" i="32"/>
  <c r="BR22" i="32"/>
  <c r="BP22" i="32"/>
  <c r="BN22" i="32"/>
  <c r="BL22" i="32"/>
  <c r="BJ22" i="32"/>
  <c r="BH22" i="32"/>
  <c r="BF22" i="32"/>
  <c r="BD22" i="32"/>
  <c r="BB22" i="32"/>
  <c r="AX22" i="32"/>
  <c r="AW22" i="32"/>
  <c r="AV22" i="32"/>
  <c r="AU22" i="32"/>
  <c r="AT22" i="32"/>
  <c r="AS22" i="32"/>
  <c r="AR22" i="32"/>
  <c r="AQ22" i="32"/>
  <c r="AP22" i="32"/>
  <c r="AO22" i="32"/>
  <c r="AN22" i="32"/>
  <c r="AM22" i="32"/>
  <c r="AL22" i="32"/>
  <c r="AK22" i="32"/>
  <c r="AJ22" i="32"/>
  <c r="AG22" i="32"/>
  <c r="AD22" i="32"/>
  <c r="AC22" i="32"/>
  <c r="AB22" i="32"/>
  <c r="DN21" i="32"/>
  <c r="DM21" i="32"/>
  <c r="DL21" i="32"/>
  <c r="DK21" i="32"/>
  <c r="DJ21" i="32"/>
  <c r="DI21" i="32"/>
  <c r="DH21" i="32"/>
  <c r="DG21" i="32"/>
  <c r="DF21" i="32"/>
  <c r="DE21" i="32"/>
  <c r="DD21" i="32"/>
  <c r="DC21" i="32"/>
  <c r="DB21" i="32"/>
  <c r="DA21" i="32"/>
  <c r="CZ21" i="32"/>
  <c r="CY21" i="32"/>
  <c r="CV21" i="32"/>
  <c r="CU21" i="32"/>
  <c r="CS21" i="32"/>
  <c r="CR21" i="32"/>
  <c r="CQ21" i="32"/>
  <c r="CP21" i="32"/>
  <c r="CO21" i="32"/>
  <c r="CN21" i="32"/>
  <c r="CM21" i="32"/>
  <c r="CL21" i="32"/>
  <c r="CJ21" i="32"/>
  <c r="CH21" i="32"/>
  <c r="CF21" i="32"/>
  <c r="CD21" i="32"/>
  <c r="CB21" i="32"/>
  <c r="BZ21" i="32"/>
  <c r="BX21" i="32"/>
  <c r="BV21" i="32"/>
  <c r="BT21" i="32"/>
  <c r="BR21" i="32"/>
  <c r="BP21" i="32"/>
  <c r="BN21" i="32"/>
  <c r="BL21" i="32"/>
  <c r="BJ21" i="32"/>
  <c r="BH21" i="32"/>
  <c r="BF21" i="32"/>
  <c r="BD21" i="32"/>
  <c r="BB21" i="32"/>
  <c r="AX21" i="32"/>
  <c r="AW21" i="32"/>
  <c r="AV21" i="32"/>
  <c r="AU21" i="32"/>
  <c r="AT21" i="32"/>
  <c r="AS21" i="32"/>
  <c r="AR21" i="32"/>
  <c r="AQ21" i="32"/>
  <c r="AP21" i="32"/>
  <c r="AO21" i="32"/>
  <c r="AN21" i="32"/>
  <c r="AM21" i="32"/>
  <c r="AL21" i="32"/>
  <c r="AK21" i="32"/>
  <c r="AJ21" i="32"/>
  <c r="AG21" i="32"/>
  <c r="AD21" i="32"/>
  <c r="AC21" i="32"/>
  <c r="AB21" i="32"/>
  <c r="DN20" i="32"/>
  <c r="DM20" i="32"/>
  <c r="DL20" i="32"/>
  <c r="DK20" i="32"/>
  <c r="DJ20" i="32"/>
  <c r="DI20" i="32"/>
  <c r="DH20" i="32"/>
  <c r="DG20" i="32"/>
  <c r="DF20" i="32"/>
  <c r="DE20" i="32"/>
  <c r="DD20" i="32"/>
  <c r="DC20" i="32"/>
  <c r="DB20" i="32"/>
  <c r="DA20" i="32"/>
  <c r="CZ20" i="32"/>
  <c r="CY20" i="32"/>
  <c r="CV20" i="32"/>
  <c r="CU20" i="32"/>
  <c r="CS20" i="32"/>
  <c r="CR20" i="32"/>
  <c r="CQ20" i="32"/>
  <c r="CP20" i="32"/>
  <c r="CO20" i="32"/>
  <c r="CN20" i="32"/>
  <c r="CM20" i="32"/>
  <c r="CL20" i="32"/>
  <c r="CJ20" i="32"/>
  <c r="CH20" i="32"/>
  <c r="CF20" i="32"/>
  <c r="CD20" i="32"/>
  <c r="CB20" i="32"/>
  <c r="BZ20" i="32"/>
  <c r="BX20" i="32"/>
  <c r="BV20" i="32"/>
  <c r="BT20" i="32"/>
  <c r="BR20" i="32"/>
  <c r="BP20" i="32"/>
  <c r="BN20" i="32"/>
  <c r="BL20" i="32"/>
  <c r="BJ20" i="32"/>
  <c r="BH20" i="32"/>
  <c r="BF20" i="32"/>
  <c r="BD20" i="32"/>
  <c r="BB20" i="32"/>
  <c r="AX20" i="32"/>
  <c r="AW20" i="32"/>
  <c r="AV20" i="32"/>
  <c r="AU20" i="32"/>
  <c r="AT20" i="32"/>
  <c r="AS20" i="32"/>
  <c r="AR20" i="32"/>
  <c r="AQ20" i="32"/>
  <c r="AP20" i="32"/>
  <c r="AO20" i="32"/>
  <c r="AN20" i="32"/>
  <c r="AM20" i="32"/>
  <c r="AL20" i="32"/>
  <c r="AK20" i="32"/>
  <c r="AJ20" i="32"/>
  <c r="AG20" i="32"/>
  <c r="AD20" i="32"/>
  <c r="AC20" i="32"/>
  <c r="AB20" i="32"/>
  <c r="DN19" i="32"/>
  <c r="DM19" i="32"/>
  <c r="DL19" i="32"/>
  <c r="DK19" i="32"/>
  <c r="DJ19" i="32"/>
  <c r="DI19" i="32"/>
  <c r="DH19" i="32"/>
  <c r="DG19" i="32"/>
  <c r="DF19" i="32"/>
  <c r="DE19" i="32"/>
  <c r="DD19" i="32"/>
  <c r="DC19" i="32"/>
  <c r="DB19" i="32"/>
  <c r="DA19" i="32"/>
  <c r="CZ19" i="32"/>
  <c r="CY19" i="32"/>
  <c r="CV19" i="32"/>
  <c r="CU19" i="32"/>
  <c r="CS19" i="32"/>
  <c r="CR19" i="32"/>
  <c r="CQ19" i="32"/>
  <c r="CP19" i="32"/>
  <c r="CO19" i="32"/>
  <c r="CN19" i="32"/>
  <c r="CM19" i="32"/>
  <c r="CL19" i="32"/>
  <c r="CJ19" i="32"/>
  <c r="CH19" i="32"/>
  <c r="CF19" i="32"/>
  <c r="CD19" i="32"/>
  <c r="CB19" i="32"/>
  <c r="BZ19" i="32"/>
  <c r="BX19" i="32"/>
  <c r="BV19" i="32"/>
  <c r="BT19" i="32"/>
  <c r="BR19" i="32"/>
  <c r="BP19" i="32"/>
  <c r="BN19" i="32"/>
  <c r="BL19" i="32"/>
  <c r="BJ19" i="32"/>
  <c r="BH19" i="32"/>
  <c r="BF19" i="32"/>
  <c r="BD19" i="32"/>
  <c r="BB19" i="32"/>
  <c r="AX19" i="32"/>
  <c r="AW19" i="32"/>
  <c r="AV19" i="32"/>
  <c r="AU19" i="32"/>
  <c r="AT19" i="32"/>
  <c r="AS19" i="32"/>
  <c r="AR19" i="32"/>
  <c r="AQ19" i="32"/>
  <c r="AP19" i="32"/>
  <c r="AO19" i="32"/>
  <c r="AN19" i="32"/>
  <c r="AM19" i="32"/>
  <c r="AL19" i="32"/>
  <c r="AK19" i="32"/>
  <c r="AJ19" i="32"/>
  <c r="AG19" i="32"/>
  <c r="AD19" i="32"/>
  <c r="AC19" i="32"/>
  <c r="AB19" i="32"/>
  <c r="DN18" i="32"/>
  <c r="DM18" i="32"/>
  <c r="DL18" i="32"/>
  <c r="DK18" i="32"/>
  <c r="DJ18" i="32"/>
  <c r="DI18" i="32"/>
  <c r="DH18" i="32"/>
  <c r="DG18" i="32"/>
  <c r="DF18" i="32"/>
  <c r="DE18" i="32"/>
  <c r="DD18" i="32"/>
  <c r="DC18" i="32"/>
  <c r="DB18" i="32"/>
  <c r="DA18" i="32"/>
  <c r="CZ18" i="32"/>
  <c r="CY18" i="32"/>
  <c r="CV18" i="32"/>
  <c r="CU18" i="32"/>
  <c r="CS18" i="32"/>
  <c r="CR18" i="32"/>
  <c r="CQ18" i="32"/>
  <c r="CP18" i="32"/>
  <c r="CO18" i="32"/>
  <c r="CN18" i="32"/>
  <c r="CM18" i="32"/>
  <c r="CL18" i="32"/>
  <c r="CJ18" i="32"/>
  <c r="CH18" i="32"/>
  <c r="CF18" i="32"/>
  <c r="CD18" i="32"/>
  <c r="CB18" i="32"/>
  <c r="BZ18" i="32"/>
  <c r="BX18" i="32"/>
  <c r="BV18" i="32"/>
  <c r="BT18" i="32"/>
  <c r="BR18" i="32"/>
  <c r="BP18" i="32"/>
  <c r="BN18" i="32"/>
  <c r="BL18" i="32"/>
  <c r="BJ18" i="32"/>
  <c r="BH18" i="32"/>
  <c r="BF18" i="32"/>
  <c r="BD18" i="32"/>
  <c r="BB18" i="32"/>
  <c r="AX18" i="32"/>
  <c r="AW18" i="32"/>
  <c r="AV18" i="32"/>
  <c r="AU18" i="32"/>
  <c r="AT18" i="32"/>
  <c r="AS18" i="32"/>
  <c r="AR18" i="32"/>
  <c r="AQ18" i="32"/>
  <c r="AP18" i="32"/>
  <c r="AO18" i="32"/>
  <c r="AN18" i="32"/>
  <c r="AM18" i="32"/>
  <c r="AL18" i="32"/>
  <c r="AK18" i="32"/>
  <c r="AJ18" i="32"/>
  <c r="AG18" i="32"/>
  <c r="AD18" i="32"/>
  <c r="AC18" i="32"/>
  <c r="AB18" i="32"/>
  <c r="DN17" i="32"/>
  <c r="DM17" i="32"/>
  <c r="DL17" i="32"/>
  <c r="DK17" i="32"/>
  <c r="DJ17" i="32"/>
  <c r="DI17" i="32"/>
  <c r="DH17" i="32"/>
  <c r="DG17" i="32"/>
  <c r="DF17" i="32"/>
  <c r="DE17" i="32"/>
  <c r="DD17" i="32"/>
  <c r="DC17" i="32"/>
  <c r="DB17" i="32"/>
  <c r="DA17" i="32"/>
  <c r="CZ17" i="32"/>
  <c r="CY17" i="32"/>
  <c r="CV17" i="32"/>
  <c r="CU17" i="32"/>
  <c r="CS17" i="32"/>
  <c r="CR17" i="32"/>
  <c r="CQ17" i="32"/>
  <c r="CP17" i="32"/>
  <c r="CO17" i="32"/>
  <c r="CN17" i="32"/>
  <c r="CM17" i="32"/>
  <c r="CL17" i="32"/>
  <c r="CJ17" i="32"/>
  <c r="CH17" i="32"/>
  <c r="CF17" i="32"/>
  <c r="CD17" i="32"/>
  <c r="CB17" i="32"/>
  <c r="BZ17" i="32"/>
  <c r="BX17" i="32"/>
  <c r="BV17" i="32"/>
  <c r="BT17" i="32"/>
  <c r="BR17" i="32"/>
  <c r="BP17" i="32"/>
  <c r="BN17" i="32"/>
  <c r="BL17" i="32"/>
  <c r="BJ17" i="32"/>
  <c r="BH17" i="32"/>
  <c r="BF17" i="32"/>
  <c r="BD17" i="32"/>
  <c r="BB17" i="32"/>
  <c r="AX17" i="32"/>
  <c r="AW17" i="32"/>
  <c r="AV17" i="32"/>
  <c r="AU17" i="32"/>
  <c r="AT17" i="32"/>
  <c r="AS17" i="32"/>
  <c r="AR17" i="32"/>
  <c r="AQ17" i="32"/>
  <c r="AP17" i="32"/>
  <c r="AO17" i="32"/>
  <c r="AN17" i="32"/>
  <c r="AM17" i="32"/>
  <c r="AL17" i="32"/>
  <c r="AK17" i="32"/>
  <c r="AJ17" i="32"/>
  <c r="AG17" i="32"/>
  <c r="AD17" i="32"/>
  <c r="AC17" i="32"/>
  <c r="AB17" i="32"/>
  <c r="DN16" i="32"/>
  <c r="DM16" i="32"/>
  <c r="DL16" i="32"/>
  <c r="DK16" i="32"/>
  <c r="DJ16" i="32"/>
  <c r="DI16" i="32"/>
  <c r="DH16" i="32"/>
  <c r="DG16" i="32"/>
  <c r="DF16" i="32"/>
  <c r="DE16" i="32"/>
  <c r="DD16" i="32"/>
  <c r="DC16" i="32"/>
  <c r="DB16" i="32"/>
  <c r="DA16" i="32"/>
  <c r="CZ16" i="32"/>
  <c r="CY16" i="32"/>
  <c r="CV16" i="32"/>
  <c r="CU16" i="32"/>
  <c r="CS16" i="32"/>
  <c r="CR16" i="32"/>
  <c r="CQ16" i="32"/>
  <c r="CP16" i="32"/>
  <c r="CO16" i="32"/>
  <c r="CN16" i="32"/>
  <c r="CM16" i="32"/>
  <c r="CL16" i="32"/>
  <c r="CJ16" i="32"/>
  <c r="CH16" i="32"/>
  <c r="CF16" i="32"/>
  <c r="CD16" i="32"/>
  <c r="CB16" i="32"/>
  <c r="BZ16" i="32"/>
  <c r="BX16" i="32"/>
  <c r="BV16" i="32"/>
  <c r="BT16" i="32"/>
  <c r="BR16" i="32"/>
  <c r="BP16" i="32"/>
  <c r="BN16" i="32"/>
  <c r="BL16" i="32"/>
  <c r="BJ16" i="32"/>
  <c r="BH16" i="32"/>
  <c r="BF16" i="32"/>
  <c r="BD16" i="32"/>
  <c r="BB16" i="32"/>
  <c r="AX16" i="32"/>
  <c r="AW16" i="32"/>
  <c r="AV16" i="32"/>
  <c r="AU16" i="32"/>
  <c r="AT16" i="32"/>
  <c r="AS16" i="32"/>
  <c r="AR16" i="32"/>
  <c r="AQ16" i="32"/>
  <c r="AP16" i="32"/>
  <c r="AO16" i="32"/>
  <c r="AN16" i="32"/>
  <c r="AM16" i="32"/>
  <c r="AL16" i="32"/>
  <c r="AK16" i="32"/>
  <c r="AJ16" i="32"/>
  <c r="AG16" i="32"/>
  <c r="AD16" i="32"/>
  <c r="AC16" i="32"/>
  <c r="AB16" i="32"/>
  <c r="DN15" i="32"/>
  <c r="DM15" i="32"/>
  <c r="DL15" i="32"/>
  <c r="DK15" i="32"/>
  <c r="DJ15" i="32"/>
  <c r="DI15" i="32"/>
  <c r="DH15" i="32"/>
  <c r="DG15" i="32"/>
  <c r="DF15" i="32"/>
  <c r="DE15" i="32"/>
  <c r="DD15" i="32"/>
  <c r="DC15" i="32"/>
  <c r="DB15" i="32"/>
  <c r="DA15" i="32"/>
  <c r="CZ15" i="32"/>
  <c r="CY15" i="32"/>
  <c r="CV15" i="32"/>
  <c r="CU15" i="32"/>
  <c r="CS15" i="32"/>
  <c r="CR15" i="32"/>
  <c r="CQ15" i="32"/>
  <c r="CP15" i="32"/>
  <c r="CO15" i="32"/>
  <c r="CN15" i="32"/>
  <c r="CM15" i="32"/>
  <c r="CL15" i="32"/>
  <c r="CJ15" i="32"/>
  <c r="CH15" i="32"/>
  <c r="CF15" i="32"/>
  <c r="CD15" i="32"/>
  <c r="CB15" i="32"/>
  <c r="BZ15" i="32"/>
  <c r="BX15" i="32"/>
  <c r="BV15" i="32"/>
  <c r="BT15" i="32"/>
  <c r="BR15" i="32"/>
  <c r="BP15" i="32"/>
  <c r="BN15" i="32"/>
  <c r="BL15" i="32"/>
  <c r="BJ15" i="32"/>
  <c r="BH15" i="32"/>
  <c r="BF15" i="32"/>
  <c r="BD15" i="32"/>
  <c r="BB15" i="32"/>
  <c r="AX15" i="32"/>
  <c r="AW15" i="32"/>
  <c r="AV15" i="32"/>
  <c r="AU15" i="32"/>
  <c r="AT15" i="32"/>
  <c r="AS15" i="32"/>
  <c r="AR15" i="32"/>
  <c r="AQ15" i="32"/>
  <c r="AP15" i="32"/>
  <c r="AO15" i="32"/>
  <c r="AN15" i="32"/>
  <c r="AM15" i="32"/>
  <c r="AL15" i="32"/>
  <c r="AK15" i="32"/>
  <c r="AJ15" i="32"/>
  <c r="AG15" i="32"/>
  <c r="AD15" i="32"/>
  <c r="AC15" i="32"/>
  <c r="AB15" i="32"/>
  <c r="DN14" i="32"/>
  <c r="DM14" i="32"/>
  <c r="DL14" i="32"/>
  <c r="DK14" i="32"/>
  <c r="DJ14" i="32"/>
  <c r="DI14" i="32"/>
  <c r="DH14" i="32"/>
  <c r="DG14" i="32"/>
  <c r="DF14" i="32"/>
  <c r="DE14" i="32"/>
  <c r="DD14" i="32"/>
  <c r="DC14" i="32"/>
  <c r="DB14" i="32"/>
  <c r="DA14" i="32"/>
  <c r="CZ14" i="32"/>
  <c r="CY14" i="32"/>
  <c r="CV14" i="32"/>
  <c r="CU14" i="32"/>
  <c r="CS14" i="32"/>
  <c r="CR14" i="32"/>
  <c r="CQ14" i="32"/>
  <c r="CP14" i="32"/>
  <c r="CO14" i="32"/>
  <c r="CN14" i="32"/>
  <c r="CM14" i="32"/>
  <c r="CL14" i="32"/>
  <c r="CJ14" i="32"/>
  <c r="CH14" i="32"/>
  <c r="CF14" i="32"/>
  <c r="CD14" i="32"/>
  <c r="CB14" i="32"/>
  <c r="BZ14" i="32"/>
  <c r="BX14" i="32"/>
  <c r="BV14" i="32"/>
  <c r="BT14" i="32"/>
  <c r="BR14" i="32"/>
  <c r="BP14" i="32"/>
  <c r="BN14" i="32"/>
  <c r="BL14" i="32"/>
  <c r="BJ14" i="32"/>
  <c r="BH14" i="32"/>
  <c r="BF14" i="32"/>
  <c r="BD14" i="32"/>
  <c r="BB14" i="32"/>
  <c r="AX14" i="32"/>
  <c r="AW14" i="32"/>
  <c r="AV14" i="32"/>
  <c r="AU14" i="32"/>
  <c r="AT14" i="32"/>
  <c r="AS14" i="32"/>
  <c r="AR14" i="32"/>
  <c r="AQ14" i="32"/>
  <c r="AP14" i="32"/>
  <c r="AO14" i="32"/>
  <c r="AN14" i="32"/>
  <c r="AM14" i="32"/>
  <c r="AL14" i="32"/>
  <c r="AK14" i="32"/>
  <c r="AJ14" i="32"/>
  <c r="AG14" i="32"/>
  <c r="AD14" i="32"/>
  <c r="AC14" i="32"/>
  <c r="AB14" i="32"/>
  <c r="DN13" i="32"/>
  <c r="DM13" i="32"/>
  <c r="DL13" i="32"/>
  <c r="DK13" i="32"/>
  <c r="DJ13" i="32"/>
  <c r="DI13" i="32"/>
  <c r="DH13" i="32"/>
  <c r="DG13" i="32"/>
  <c r="DF13" i="32"/>
  <c r="DE13" i="32"/>
  <c r="DD13" i="32"/>
  <c r="DC13" i="32"/>
  <c r="DB13" i="32"/>
  <c r="DA13" i="32"/>
  <c r="CZ13" i="32"/>
  <c r="CY13" i="32"/>
  <c r="CV13" i="32"/>
  <c r="CU13" i="32"/>
  <c r="CS13" i="32"/>
  <c r="CR13" i="32"/>
  <c r="CQ13" i="32"/>
  <c r="CP13" i="32"/>
  <c r="CO13" i="32"/>
  <c r="CN13" i="32"/>
  <c r="CM13" i="32"/>
  <c r="CL13" i="32"/>
  <c r="CJ13" i="32"/>
  <c r="CH13" i="32"/>
  <c r="CF13" i="32"/>
  <c r="CD13" i="32"/>
  <c r="CB13" i="32"/>
  <c r="BZ13" i="32"/>
  <c r="BX13" i="32"/>
  <c r="BV13" i="32"/>
  <c r="BT13" i="32"/>
  <c r="BR13" i="32"/>
  <c r="BP13" i="32"/>
  <c r="BN13" i="32"/>
  <c r="BL13" i="32"/>
  <c r="BJ13" i="32"/>
  <c r="BH13" i="32"/>
  <c r="BF13" i="32"/>
  <c r="BD13" i="32"/>
  <c r="BB13" i="32"/>
  <c r="AX13" i="32"/>
  <c r="AW13" i="32"/>
  <c r="AV13" i="32"/>
  <c r="AU13" i="32"/>
  <c r="AT13" i="32"/>
  <c r="AS13" i="32"/>
  <c r="AR13" i="32"/>
  <c r="AQ13" i="32"/>
  <c r="AP13" i="32"/>
  <c r="AO13" i="32"/>
  <c r="AN13" i="32"/>
  <c r="AM13" i="32"/>
  <c r="AL13" i="32"/>
  <c r="AK13" i="32"/>
  <c r="AJ13" i="32"/>
  <c r="AG13" i="32"/>
  <c r="AD13" i="32"/>
  <c r="AC13" i="32"/>
  <c r="AB13" i="32"/>
  <c r="N2" i="41" l="1"/>
  <c r="AZ15" i="32"/>
  <c r="AZ23" i="32"/>
  <c r="AZ14" i="32"/>
  <c r="AZ22" i="32"/>
  <c r="AZ19" i="32"/>
  <c r="AZ18" i="32"/>
  <c r="AD8" i="5"/>
  <c r="AZ16" i="32"/>
  <c r="AZ21" i="32"/>
  <c r="AZ20" i="32"/>
  <c r="BK12" i="5"/>
  <c r="AZ13" i="32"/>
  <c r="U229" i="7"/>
  <c r="BK225" i="5"/>
  <c r="BK70" i="5"/>
  <c r="BK62" i="5"/>
  <c r="BK54" i="5"/>
  <c r="BK46" i="5"/>
  <c r="BK38" i="5"/>
  <c r="BK30" i="5"/>
  <c r="BK22" i="5"/>
  <c r="BK14" i="5"/>
  <c r="BK75" i="5"/>
  <c r="BK67" i="5"/>
  <c r="BK59" i="5"/>
  <c r="BK51" i="5"/>
  <c r="BK43" i="5"/>
  <c r="BK35" i="5"/>
  <c r="BK27" i="5"/>
  <c r="BK74" i="5"/>
  <c r="BK66" i="5"/>
  <c r="BK58" i="5"/>
  <c r="BK50" i="5"/>
  <c r="BK42" i="5"/>
  <c r="BK34" i="5"/>
  <c r="BK26" i="5"/>
  <c r="BK18" i="5"/>
  <c r="BK73" i="5"/>
  <c r="BK65" i="5"/>
  <c r="BK57" i="5"/>
  <c r="BK49" i="5"/>
  <c r="BK41" i="5"/>
  <c r="BK33" i="5"/>
  <c r="BK25" i="5"/>
  <c r="BK17" i="5"/>
  <c r="BK21" i="5"/>
  <c r="BK19" i="5"/>
  <c r="CW9" i="32"/>
  <c r="BK16" i="5"/>
  <c r="M124" i="2"/>
  <c r="M21" i="2"/>
  <c r="O21" i="2" s="1"/>
  <c r="M22" i="2"/>
  <c r="N22" i="2" s="1"/>
  <c r="M16" i="2"/>
  <c r="O16" i="2" s="1"/>
  <c r="AL13" i="5"/>
  <c r="AL14" i="5"/>
  <c r="AL15" i="5"/>
  <c r="AL16" i="5"/>
  <c r="AL17" i="5"/>
  <c r="AL19" i="5"/>
  <c r="AL20" i="5"/>
  <c r="AL21" i="5"/>
  <c r="AL22" i="5"/>
  <c r="AL23" i="5"/>
  <c r="AL24" i="5"/>
  <c r="AL25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12" i="5"/>
  <c r="Q9" i="41"/>
  <c r="R9" i="41" s="1"/>
  <c r="BK153" i="5"/>
  <c r="AZ25" i="32"/>
  <c r="AZ26" i="32"/>
  <c r="AZ28" i="32"/>
  <c r="AZ24" i="32"/>
  <c r="AZ29" i="32"/>
  <c r="CP27" i="32"/>
  <c r="CS27" i="32"/>
  <c r="CL27" i="32"/>
  <c r="CN27" i="32"/>
  <c r="CO27" i="32"/>
  <c r="AZ31" i="32"/>
  <c r="CM27" i="32"/>
  <c r="AZ30" i="32"/>
  <c r="M25" i="2"/>
  <c r="O25" i="2" s="1"/>
  <c r="AZ17" i="32"/>
  <c r="DN9" i="32"/>
  <c r="Z9" i="37"/>
  <c r="M40" i="2"/>
  <c r="O40" i="2" s="1"/>
  <c r="S2" i="32"/>
  <c r="DB26" i="5"/>
  <c r="DB17" i="5"/>
  <c r="S4" i="38"/>
  <c r="U4" i="38"/>
  <c r="M7" i="2"/>
  <c r="O7" i="2" s="1"/>
  <c r="M11" i="2"/>
  <c r="N11" i="2" s="1"/>
  <c r="M9" i="2"/>
  <c r="M8" i="2"/>
  <c r="O8" i="2" s="1"/>
  <c r="M6" i="2"/>
  <c r="O6" i="2" s="1"/>
  <c r="CU16" i="5"/>
  <c r="U219" i="7"/>
  <c r="W219" i="7" s="1"/>
  <c r="CV14" i="5"/>
  <c r="CV15" i="5"/>
  <c r="U217" i="7"/>
  <c r="V217" i="7" s="1"/>
  <c r="T4" i="38"/>
  <c r="K4" i="37"/>
  <c r="CF9" i="1"/>
  <c r="AE8" i="5"/>
  <c r="N2" i="5"/>
  <c r="DI17" i="5"/>
  <c r="CU17" i="5"/>
  <c r="DB16" i="5"/>
  <c r="DI16" i="5"/>
  <c r="U218" i="7"/>
  <c r="DB15" i="5"/>
  <c r="DI15" i="5"/>
  <c r="DB14" i="5"/>
  <c r="U216" i="7"/>
  <c r="DI14" i="5"/>
  <c r="AC8" i="5"/>
  <c r="AB8" i="5"/>
  <c r="R4" i="38"/>
  <c r="U214" i="7"/>
  <c r="M17" i="2"/>
  <c r="O17" i="2" s="1"/>
  <c r="M24" i="2"/>
  <c r="N24" i="2" s="1"/>
  <c r="M31" i="2"/>
  <c r="O31" i="2" s="1"/>
  <c r="M38" i="2"/>
  <c r="O38" i="2" s="1"/>
  <c r="M51" i="2"/>
  <c r="N51" i="2" s="1"/>
  <c r="M14" i="2"/>
  <c r="N14" i="2" s="1"/>
  <c r="M10" i="2"/>
  <c r="O10" i="2" s="1"/>
  <c r="M18" i="2"/>
  <c r="O18" i="2" s="1"/>
  <c r="M125" i="2"/>
  <c r="M123" i="2"/>
  <c r="N123" i="2" s="1"/>
  <c r="CV12" i="5"/>
  <c r="DI12" i="5"/>
  <c r="DB12" i="5"/>
  <c r="CJ10" i="37"/>
  <c r="AB9" i="37"/>
  <c r="CS8" i="5"/>
  <c r="DG8" i="5"/>
  <c r="DK8" i="5"/>
  <c r="DF8" i="5"/>
  <c r="M56" i="2"/>
  <c r="O56" i="2" s="1"/>
  <c r="CR27" i="32"/>
  <c r="CQ27" i="32"/>
  <c r="S3" i="32"/>
  <c r="DS8" i="5"/>
  <c r="U215" i="7"/>
  <c r="CV13" i="5"/>
  <c r="DB13" i="5"/>
  <c r="DI13" i="5"/>
  <c r="AC9" i="37"/>
  <c r="AA9" i="37"/>
  <c r="M12" i="2"/>
  <c r="O12" i="2" s="1"/>
  <c r="M13" i="2"/>
  <c r="N13" i="2" s="1"/>
  <c r="M15" i="2"/>
  <c r="N15" i="2" s="1"/>
  <c r="M19" i="2"/>
  <c r="O19" i="2" s="1"/>
  <c r="M20" i="2"/>
  <c r="O20" i="2" s="1"/>
  <c r="M34" i="2"/>
  <c r="O34" i="2" s="1"/>
  <c r="M52" i="2"/>
  <c r="M59" i="2"/>
  <c r="N59" i="2" s="1"/>
  <c r="M139" i="2"/>
  <c r="M141" i="2"/>
  <c r="N141" i="2" s="1"/>
  <c r="M145" i="2"/>
  <c r="O145" i="2" s="1"/>
  <c r="M146" i="2"/>
  <c r="O146" i="2" s="1"/>
  <c r="M118" i="2"/>
  <c r="N118" i="2" s="1"/>
  <c r="M23" i="2"/>
  <c r="N23" i="2" s="1"/>
  <c r="M26" i="2"/>
  <c r="N26" i="2" s="1"/>
  <c r="M28" i="2"/>
  <c r="N28" i="2" s="1"/>
  <c r="M29" i="2"/>
  <c r="N29" i="2" s="1"/>
  <c r="M30" i="2"/>
  <c r="N30" i="2" s="1"/>
  <c r="M32" i="2"/>
  <c r="O32" i="2" s="1"/>
  <c r="M33" i="2"/>
  <c r="O33" i="2" s="1"/>
  <c r="M35" i="2"/>
  <c r="O35" i="2" s="1"/>
  <c r="M36" i="2"/>
  <c r="N36" i="2" s="1"/>
  <c r="M46" i="2"/>
  <c r="O46" i="2" s="1"/>
  <c r="M48" i="2"/>
  <c r="O48" i="2" s="1"/>
  <c r="M49" i="2"/>
  <c r="O49" i="2" s="1"/>
  <c r="M119" i="2"/>
  <c r="N119" i="2" s="1"/>
  <c r="M27" i="2"/>
  <c r="O27" i="2" s="1"/>
  <c r="M39" i="2"/>
  <c r="M63" i="2"/>
  <c r="M135" i="2"/>
  <c r="M136" i="2"/>
  <c r="M137" i="2"/>
  <c r="N137" i="2" s="1"/>
  <c r="M138" i="2"/>
  <c r="N138" i="2" s="1"/>
  <c r="M140" i="2"/>
  <c r="O140" i="2" s="1"/>
  <c r="M147" i="2"/>
  <c r="N147" i="2" s="1"/>
  <c r="M142" i="2"/>
  <c r="M143" i="2"/>
  <c r="O143" i="2" s="1"/>
  <c r="M144" i="2"/>
  <c r="N144" i="2" s="1"/>
  <c r="O14" i="2"/>
  <c r="N16" i="2"/>
  <c r="M41" i="2"/>
  <c r="M42" i="2"/>
  <c r="M43" i="2"/>
  <c r="M44" i="2"/>
  <c r="M45" i="2"/>
  <c r="M47" i="2"/>
  <c r="M50" i="2"/>
  <c r="M53" i="2"/>
  <c r="M54" i="2"/>
  <c r="N56" i="2"/>
  <c r="M57" i="2"/>
  <c r="M58" i="2"/>
  <c r="M60" i="2"/>
  <c r="M61" i="2"/>
  <c r="M62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20" i="2"/>
  <c r="M121" i="2"/>
  <c r="M122" i="2"/>
  <c r="N124" i="2"/>
  <c r="O124" i="2"/>
  <c r="O125" i="2"/>
  <c r="N125" i="2"/>
  <c r="M126" i="2"/>
  <c r="M127" i="2"/>
  <c r="M128" i="2"/>
  <c r="M129" i="2"/>
  <c r="M130" i="2"/>
  <c r="M131" i="2"/>
  <c r="M132" i="2"/>
  <c r="M133" i="2"/>
  <c r="M134" i="2"/>
  <c r="N135" i="2"/>
  <c r="O135" i="2"/>
  <c r="O136" i="2"/>
  <c r="N136" i="2"/>
  <c r="O138" i="2"/>
  <c r="O139" i="2"/>
  <c r="N139" i="2"/>
  <c r="N142" i="2"/>
  <c r="O142" i="2"/>
  <c r="N143" i="2"/>
  <c r="O144" i="2"/>
  <c r="CY8" i="5"/>
  <c r="M160" i="2"/>
  <c r="M161" i="2"/>
  <c r="M163" i="2"/>
  <c r="M162" i="2"/>
  <c r="Q12" i="41"/>
  <c r="Q15" i="41"/>
  <c r="Q20" i="41"/>
  <c r="Q14" i="41"/>
  <c r="Q17" i="41"/>
  <c r="Q22" i="41"/>
  <c r="Q11" i="41"/>
  <c r="Q16" i="41"/>
  <c r="Q19" i="41"/>
  <c r="Q10" i="41"/>
  <c r="Q13" i="41"/>
  <c r="Q18" i="41"/>
  <c r="Q21" i="41"/>
  <c r="C25" i="33"/>
  <c r="D25" i="33"/>
  <c r="E25" i="33"/>
  <c r="F25" i="33"/>
  <c r="G25" i="33"/>
  <c r="H25" i="33"/>
  <c r="I25" i="33"/>
  <c r="J25" i="33"/>
  <c r="K25" i="33"/>
  <c r="L25" i="33"/>
  <c r="M25" i="33"/>
  <c r="N25" i="33"/>
  <c r="O25" i="33"/>
  <c r="P25" i="33"/>
  <c r="C26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P26" i="33"/>
  <c r="C27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P27" i="33"/>
  <c r="C28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P28" i="33"/>
  <c r="C29" i="33"/>
  <c r="D29" i="33"/>
  <c r="E29" i="33"/>
  <c r="F29" i="33"/>
  <c r="G29" i="33"/>
  <c r="H29" i="33"/>
  <c r="I29" i="33"/>
  <c r="J29" i="33"/>
  <c r="K29" i="33"/>
  <c r="L29" i="33"/>
  <c r="M29" i="33"/>
  <c r="N29" i="33"/>
  <c r="O29" i="33"/>
  <c r="P29" i="33"/>
  <c r="C30" i="33"/>
  <c r="D30" i="33"/>
  <c r="E30" i="33"/>
  <c r="F30" i="33"/>
  <c r="G30" i="33"/>
  <c r="H30" i="33"/>
  <c r="I30" i="33"/>
  <c r="J30" i="33"/>
  <c r="K30" i="33"/>
  <c r="L30" i="33"/>
  <c r="M30" i="33"/>
  <c r="N30" i="33"/>
  <c r="O30" i="33"/>
  <c r="P30" i="33"/>
  <c r="C31" i="33"/>
  <c r="D31" i="33"/>
  <c r="E31" i="33"/>
  <c r="F31" i="33"/>
  <c r="G31" i="33"/>
  <c r="H31" i="33"/>
  <c r="I31" i="33"/>
  <c r="J31" i="33"/>
  <c r="K31" i="33"/>
  <c r="L31" i="33"/>
  <c r="M31" i="33"/>
  <c r="N31" i="33"/>
  <c r="O31" i="33"/>
  <c r="P31" i="33"/>
  <c r="C32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P32" i="33"/>
  <c r="C33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P33" i="33"/>
  <c r="C34" i="33"/>
  <c r="D34" i="33"/>
  <c r="E34" i="33"/>
  <c r="F34" i="33"/>
  <c r="G34" i="33"/>
  <c r="H34" i="33"/>
  <c r="I34" i="33"/>
  <c r="J34" i="33"/>
  <c r="K34" i="33"/>
  <c r="L34" i="33"/>
  <c r="M34" i="33"/>
  <c r="N34" i="33"/>
  <c r="O34" i="33"/>
  <c r="P34" i="33"/>
  <c r="C35" i="33"/>
  <c r="D35" i="33"/>
  <c r="E35" i="33"/>
  <c r="F35" i="33"/>
  <c r="G35" i="33"/>
  <c r="H35" i="33"/>
  <c r="I35" i="33"/>
  <c r="J35" i="33"/>
  <c r="K35" i="33"/>
  <c r="L35" i="33"/>
  <c r="M35" i="33"/>
  <c r="N35" i="33"/>
  <c r="O35" i="33"/>
  <c r="P35" i="33"/>
  <c r="D24" i="33"/>
  <c r="E24" i="33"/>
  <c r="F24" i="33"/>
  <c r="G24" i="33"/>
  <c r="H24" i="33"/>
  <c r="I24" i="33"/>
  <c r="J24" i="33"/>
  <c r="K24" i="33"/>
  <c r="L24" i="33"/>
  <c r="M24" i="33"/>
  <c r="N24" i="33"/>
  <c r="O24" i="33"/>
  <c r="P24" i="33"/>
  <c r="C24" i="33"/>
  <c r="C38" i="33"/>
  <c r="D38" i="33"/>
  <c r="E38" i="33"/>
  <c r="F38" i="33"/>
  <c r="G38" i="33"/>
  <c r="H38" i="33"/>
  <c r="I38" i="33"/>
  <c r="J38" i="33"/>
  <c r="K38" i="33"/>
  <c r="L38" i="33"/>
  <c r="M38" i="33"/>
  <c r="N38" i="33"/>
  <c r="O38" i="33"/>
  <c r="P38" i="33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C40" i="33"/>
  <c r="D40" i="33"/>
  <c r="E40" i="33"/>
  <c r="F40" i="33"/>
  <c r="G40" i="33"/>
  <c r="H40" i="33"/>
  <c r="I40" i="33"/>
  <c r="J40" i="33"/>
  <c r="K40" i="33"/>
  <c r="L40" i="33"/>
  <c r="M40" i="33"/>
  <c r="N40" i="33"/>
  <c r="O40" i="33"/>
  <c r="P40" i="33"/>
  <c r="C41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P41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P42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P43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P44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P45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P46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P47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P48" i="33"/>
  <c r="E37" i="33"/>
  <c r="F37" i="33"/>
  <c r="G37" i="33"/>
  <c r="H37" i="33"/>
  <c r="I37" i="33"/>
  <c r="J37" i="33"/>
  <c r="K37" i="33"/>
  <c r="L37" i="33"/>
  <c r="M37" i="33"/>
  <c r="N37" i="33"/>
  <c r="O37" i="33"/>
  <c r="P37" i="33"/>
  <c r="D37" i="33"/>
  <c r="C37" i="33"/>
  <c r="N34" i="2" l="1"/>
  <c r="O141" i="2"/>
  <c r="O118" i="2"/>
  <c r="N19" i="2"/>
  <c r="N146" i="2"/>
  <c r="R28" i="12"/>
  <c r="O59" i="2"/>
  <c r="O137" i="2"/>
  <c r="N145" i="2"/>
  <c r="N49" i="2"/>
  <c r="N31" i="2"/>
  <c r="O22" i="2"/>
  <c r="N8" i="2"/>
  <c r="N48" i="2"/>
  <c r="N140" i="2"/>
  <c r="O123" i="2"/>
  <c r="O30" i="2"/>
  <c r="O119" i="2"/>
  <c r="N25" i="2"/>
  <c r="O24" i="2"/>
  <c r="N21" i="2"/>
  <c r="N35" i="2"/>
  <c r="BK11" i="5"/>
  <c r="O147" i="2"/>
  <c r="U28" i="12"/>
  <c r="S9" i="41"/>
  <c r="V219" i="7"/>
  <c r="W217" i="7"/>
  <c r="O29" i="2"/>
  <c r="N18" i="2"/>
  <c r="N17" i="2"/>
  <c r="N40" i="2"/>
  <c r="AL8" i="5"/>
  <c r="N7" i="2"/>
  <c r="N46" i="2"/>
  <c r="N38" i="2"/>
  <c r="O26" i="2"/>
  <c r="N20" i="2"/>
  <c r="O39" i="2"/>
  <c r="N32" i="2"/>
  <c r="O51" i="2"/>
  <c r="N6" i="2"/>
  <c r="N33" i="2"/>
  <c r="N27" i="2"/>
  <c r="N39" i="2"/>
  <c r="O15" i="2"/>
  <c r="O13" i="2"/>
  <c r="O36" i="2"/>
  <c r="O28" i="2"/>
  <c r="N10" i="2"/>
  <c r="O9" i="2"/>
  <c r="O23" i="2"/>
  <c r="N9" i="2"/>
  <c r="O11" i="2"/>
  <c r="Q5" i="41"/>
  <c r="W214" i="7"/>
  <c r="V214" i="7"/>
  <c r="O63" i="2"/>
  <c r="N63" i="2"/>
  <c r="N12" i="2"/>
  <c r="S28" i="12"/>
  <c r="T28" i="12"/>
  <c r="O52" i="2"/>
  <c r="E31" i="12"/>
  <c r="W218" i="7"/>
  <c r="V218" i="7"/>
  <c r="V216" i="7"/>
  <c r="W216" i="7"/>
  <c r="N52" i="2"/>
  <c r="V215" i="7"/>
  <c r="W215" i="7"/>
  <c r="N41" i="2"/>
  <c r="O41" i="2"/>
  <c r="O42" i="2"/>
  <c r="N42" i="2"/>
  <c r="N43" i="2"/>
  <c r="O43" i="2"/>
  <c r="O44" i="2"/>
  <c r="N44" i="2"/>
  <c r="O45" i="2"/>
  <c r="N45" i="2"/>
  <c r="O47" i="2"/>
  <c r="N47" i="2"/>
  <c r="N50" i="2"/>
  <c r="O50" i="2"/>
  <c r="O53" i="2"/>
  <c r="N53" i="2"/>
  <c r="O54" i="2"/>
  <c r="N54" i="2"/>
  <c r="O57" i="2"/>
  <c r="N57" i="2"/>
  <c r="N58" i="2"/>
  <c r="O58" i="2"/>
  <c r="O60" i="2"/>
  <c r="N60" i="2"/>
  <c r="O61" i="2"/>
  <c r="N61" i="2"/>
  <c r="N62" i="2"/>
  <c r="O62" i="2"/>
  <c r="O64" i="2"/>
  <c r="N64" i="2"/>
  <c r="O65" i="2"/>
  <c r="N65" i="2"/>
  <c r="O66" i="2"/>
  <c r="N66" i="2"/>
  <c r="O67" i="2"/>
  <c r="N67" i="2"/>
  <c r="O68" i="2"/>
  <c r="N68" i="2"/>
  <c r="N69" i="2"/>
  <c r="O69" i="2"/>
  <c r="N70" i="2"/>
  <c r="O70" i="2"/>
  <c r="N71" i="2"/>
  <c r="O71" i="2"/>
  <c r="O72" i="2"/>
  <c r="N72" i="2"/>
  <c r="O73" i="2"/>
  <c r="N73" i="2"/>
  <c r="N74" i="2"/>
  <c r="O74" i="2"/>
  <c r="O75" i="2"/>
  <c r="N75" i="2"/>
  <c r="N76" i="2"/>
  <c r="O76" i="2"/>
  <c r="O77" i="2"/>
  <c r="N77" i="2"/>
  <c r="N78" i="2"/>
  <c r="O78" i="2"/>
  <c r="O79" i="2"/>
  <c r="N79" i="2"/>
  <c r="N80" i="2"/>
  <c r="O80" i="2"/>
  <c r="O81" i="2"/>
  <c r="N81" i="2"/>
  <c r="N82" i="2"/>
  <c r="O82" i="2"/>
  <c r="O83" i="2"/>
  <c r="N83" i="2"/>
  <c r="N84" i="2"/>
  <c r="O84" i="2"/>
  <c r="O85" i="2"/>
  <c r="N85" i="2"/>
  <c r="O86" i="2"/>
  <c r="N86" i="2"/>
  <c r="O87" i="2"/>
  <c r="N87" i="2"/>
  <c r="N88" i="2"/>
  <c r="O88" i="2"/>
  <c r="O89" i="2"/>
  <c r="N89" i="2"/>
  <c r="O90" i="2"/>
  <c r="N90" i="2"/>
  <c r="N91" i="2"/>
  <c r="O91" i="2"/>
  <c r="N92" i="2"/>
  <c r="O92" i="2"/>
  <c r="N93" i="2"/>
  <c r="O93" i="2"/>
  <c r="N94" i="2"/>
  <c r="O94" i="2"/>
  <c r="O95" i="2"/>
  <c r="N95" i="2"/>
  <c r="N96" i="2"/>
  <c r="O96" i="2"/>
  <c r="N97" i="2"/>
  <c r="O97" i="2"/>
  <c r="O98" i="2"/>
  <c r="N98" i="2"/>
  <c r="O99" i="2"/>
  <c r="N99" i="2"/>
  <c r="N100" i="2"/>
  <c r="O100" i="2"/>
  <c r="O101" i="2"/>
  <c r="N101" i="2"/>
  <c r="N102" i="2"/>
  <c r="O102" i="2"/>
  <c r="N103" i="2"/>
  <c r="O103" i="2"/>
  <c r="O104" i="2"/>
  <c r="N104" i="2"/>
  <c r="N105" i="2"/>
  <c r="O105" i="2"/>
  <c r="N106" i="2"/>
  <c r="O106" i="2"/>
  <c r="O107" i="2"/>
  <c r="N107" i="2"/>
  <c r="O108" i="2"/>
  <c r="N108" i="2"/>
  <c r="N109" i="2"/>
  <c r="O109" i="2"/>
  <c r="N110" i="2"/>
  <c r="O110" i="2"/>
  <c r="O111" i="2"/>
  <c r="N111" i="2"/>
  <c r="O112" i="2"/>
  <c r="N112" i="2"/>
  <c r="N113" i="2"/>
  <c r="O113" i="2"/>
  <c r="N114" i="2"/>
  <c r="O114" i="2"/>
  <c r="O115" i="2"/>
  <c r="N115" i="2"/>
  <c r="O116" i="2"/>
  <c r="N116" i="2"/>
  <c r="O117" i="2"/>
  <c r="N117" i="2"/>
  <c r="O120" i="2"/>
  <c r="N120" i="2"/>
  <c r="N121" i="2"/>
  <c r="O121" i="2"/>
  <c r="O122" i="2"/>
  <c r="N122" i="2"/>
  <c r="O126" i="2"/>
  <c r="N126" i="2"/>
  <c r="N127" i="2"/>
  <c r="O127" i="2"/>
  <c r="O128" i="2"/>
  <c r="N128" i="2"/>
  <c r="N129" i="2"/>
  <c r="O129" i="2"/>
  <c r="N130" i="2"/>
  <c r="O130" i="2"/>
  <c r="N131" i="2"/>
  <c r="O131" i="2"/>
  <c r="N132" i="2"/>
  <c r="O132" i="2"/>
  <c r="O133" i="2"/>
  <c r="N133" i="2"/>
  <c r="N134" i="2"/>
  <c r="O134" i="2"/>
  <c r="O160" i="2"/>
  <c r="O163" i="2"/>
  <c r="O161" i="2"/>
  <c r="N161" i="2"/>
  <c r="N160" i="2"/>
  <c r="N163" i="2"/>
  <c r="O162" i="2"/>
  <c r="N162" i="2"/>
  <c r="R13" i="41"/>
  <c r="S13" i="41"/>
  <c r="R20" i="41"/>
  <c r="S20" i="41"/>
  <c r="R19" i="41"/>
  <c r="S19" i="41"/>
  <c r="R15" i="41"/>
  <c r="S15" i="41"/>
  <c r="S10" i="41"/>
  <c r="R10" i="41"/>
  <c r="R16" i="41"/>
  <c r="S16" i="41"/>
  <c r="R12" i="41"/>
  <c r="S12" i="41"/>
  <c r="R11" i="41"/>
  <c r="S11" i="41"/>
  <c r="R22" i="41"/>
  <c r="S22" i="41"/>
  <c r="R21" i="41"/>
  <c r="S21" i="41"/>
  <c r="S17" i="41"/>
  <c r="R17" i="41"/>
  <c r="S18" i="41"/>
  <c r="R18" i="41"/>
  <c r="R14" i="41"/>
  <c r="S14" i="41"/>
  <c r="Q5" i="38"/>
  <c r="S5" i="41" l="1"/>
  <c r="R5" i="41"/>
  <c r="L2" i="41" s="1"/>
  <c r="H14" i="8" l="1"/>
  <c r="I14" i="8" s="1"/>
  <c r="H24" i="8"/>
  <c r="H16" i="23" s="1"/>
  <c r="H25" i="8"/>
  <c r="H17" i="23" s="1"/>
  <c r="H23" i="8"/>
  <c r="Q15" i="38"/>
  <c r="D5" i="2"/>
  <c r="E5" i="2"/>
  <c r="F5" i="2"/>
  <c r="G5" i="2"/>
  <c r="H5" i="2"/>
  <c r="I5" i="2"/>
  <c r="J5" i="2"/>
  <c r="K5" i="2"/>
  <c r="L5" i="2"/>
  <c r="C5" i="2"/>
  <c r="AA162" i="1"/>
  <c r="AE13" i="1" a="1"/>
  <c r="AE13" i="1" s="1"/>
  <c r="AE16" i="1" a="1"/>
  <c r="AE16" i="1" s="1"/>
  <c r="AE14" i="1" a="1"/>
  <c r="AE14" i="1" s="1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D7" i="7"/>
  <c r="E7" i="7"/>
  <c r="F7" i="7"/>
  <c r="G7" i="7"/>
  <c r="H7" i="7"/>
  <c r="I7" i="7"/>
  <c r="J7" i="7"/>
  <c r="K7" i="7"/>
  <c r="L7" i="7"/>
  <c r="M7" i="7"/>
  <c r="N7" i="7"/>
  <c r="O7" i="7"/>
  <c r="P7" i="7"/>
  <c r="AR72" i="5"/>
  <c r="AR54" i="5"/>
  <c r="AS19" i="5"/>
  <c r="C9" i="33"/>
  <c r="D9" i="33"/>
  <c r="E9" i="33"/>
  <c r="F9" i="33"/>
  <c r="G9" i="33"/>
  <c r="H9" i="33"/>
  <c r="I9" i="33"/>
  <c r="J9" i="33"/>
  <c r="K9" i="33"/>
  <c r="L9" i="33"/>
  <c r="M9" i="33"/>
  <c r="N9" i="33"/>
  <c r="O9" i="33"/>
  <c r="C10" i="33"/>
  <c r="D10" i="33"/>
  <c r="E10" i="33"/>
  <c r="F10" i="33"/>
  <c r="G10" i="33"/>
  <c r="H10" i="33"/>
  <c r="I10" i="33"/>
  <c r="J10" i="33"/>
  <c r="K10" i="33"/>
  <c r="L10" i="33"/>
  <c r="M10" i="33"/>
  <c r="N10" i="33"/>
  <c r="O10" i="33"/>
  <c r="C11" i="33"/>
  <c r="D11" i="33"/>
  <c r="E11" i="33"/>
  <c r="F11" i="33"/>
  <c r="G11" i="33"/>
  <c r="H11" i="33"/>
  <c r="I11" i="33"/>
  <c r="J11" i="33"/>
  <c r="K11" i="33"/>
  <c r="L11" i="33"/>
  <c r="M11" i="33"/>
  <c r="N11" i="33"/>
  <c r="O11" i="33"/>
  <c r="C12" i="33"/>
  <c r="D12" i="33"/>
  <c r="E12" i="33"/>
  <c r="F12" i="33"/>
  <c r="G12" i="33"/>
  <c r="H12" i="33"/>
  <c r="I12" i="33"/>
  <c r="J12" i="33"/>
  <c r="K12" i="33"/>
  <c r="L12" i="33"/>
  <c r="M12" i="33"/>
  <c r="N12" i="33"/>
  <c r="O12" i="33"/>
  <c r="C13" i="33"/>
  <c r="D13" i="33"/>
  <c r="E13" i="33"/>
  <c r="F13" i="33"/>
  <c r="G13" i="33"/>
  <c r="H13" i="33"/>
  <c r="I13" i="33"/>
  <c r="J13" i="33"/>
  <c r="K13" i="33"/>
  <c r="L13" i="33"/>
  <c r="M13" i="33"/>
  <c r="N13" i="33"/>
  <c r="O13" i="33"/>
  <c r="C14" i="33"/>
  <c r="D14" i="33"/>
  <c r="E14" i="33"/>
  <c r="F14" i="33"/>
  <c r="G14" i="33"/>
  <c r="H14" i="33"/>
  <c r="I14" i="33"/>
  <c r="J14" i="33"/>
  <c r="K14" i="33"/>
  <c r="L14" i="33"/>
  <c r="M14" i="33"/>
  <c r="N14" i="33"/>
  <c r="O14" i="33"/>
  <c r="C15" i="33"/>
  <c r="D15" i="33"/>
  <c r="E15" i="33"/>
  <c r="F15" i="33"/>
  <c r="G15" i="33"/>
  <c r="H15" i="33"/>
  <c r="I15" i="33"/>
  <c r="J15" i="33"/>
  <c r="K15" i="33"/>
  <c r="L15" i="33"/>
  <c r="M15" i="33"/>
  <c r="N15" i="33"/>
  <c r="O15" i="33"/>
  <c r="C16" i="33"/>
  <c r="D16" i="33"/>
  <c r="E16" i="33"/>
  <c r="F16" i="33"/>
  <c r="G16" i="33"/>
  <c r="H16" i="33"/>
  <c r="I16" i="33"/>
  <c r="J16" i="33"/>
  <c r="K16" i="33"/>
  <c r="L16" i="33"/>
  <c r="M16" i="33"/>
  <c r="N16" i="33"/>
  <c r="O16" i="33"/>
  <c r="C17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C18" i="33"/>
  <c r="D18" i="33"/>
  <c r="E18" i="33"/>
  <c r="F18" i="33"/>
  <c r="G18" i="33"/>
  <c r="H18" i="33"/>
  <c r="I18" i="33"/>
  <c r="J18" i="33"/>
  <c r="K18" i="33"/>
  <c r="L18" i="33"/>
  <c r="M18" i="33"/>
  <c r="N18" i="33"/>
  <c r="O18" i="33"/>
  <c r="C19" i="33"/>
  <c r="D19" i="33"/>
  <c r="E19" i="33"/>
  <c r="F19" i="33"/>
  <c r="G19" i="33"/>
  <c r="H19" i="33"/>
  <c r="I19" i="33"/>
  <c r="J19" i="33"/>
  <c r="K19" i="33"/>
  <c r="L19" i="33"/>
  <c r="M19" i="33"/>
  <c r="N19" i="33"/>
  <c r="O19" i="33"/>
  <c r="C20" i="33"/>
  <c r="D20" i="33"/>
  <c r="E20" i="33"/>
  <c r="F20" i="33"/>
  <c r="G20" i="33"/>
  <c r="H20" i="33"/>
  <c r="I20" i="33"/>
  <c r="J20" i="33"/>
  <c r="K20" i="33"/>
  <c r="L20" i="33"/>
  <c r="M20" i="33"/>
  <c r="N20" i="33"/>
  <c r="O20" i="33"/>
  <c r="C21" i="33"/>
  <c r="D21" i="33"/>
  <c r="E21" i="33"/>
  <c r="F21" i="33"/>
  <c r="G21" i="33"/>
  <c r="H21" i="33"/>
  <c r="I21" i="33"/>
  <c r="J21" i="33"/>
  <c r="K21" i="33"/>
  <c r="L21" i="33"/>
  <c r="M21" i="33"/>
  <c r="N21" i="33"/>
  <c r="O21" i="33"/>
  <c r="C22" i="33"/>
  <c r="D22" i="33"/>
  <c r="E22" i="33"/>
  <c r="F22" i="33"/>
  <c r="G22" i="33"/>
  <c r="H22" i="33"/>
  <c r="I22" i="33"/>
  <c r="J22" i="33"/>
  <c r="K22" i="33"/>
  <c r="L22" i="33"/>
  <c r="M22" i="33"/>
  <c r="N22" i="33"/>
  <c r="O22" i="33"/>
  <c r="D8" i="33"/>
  <c r="E8" i="33"/>
  <c r="F8" i="33"/>
  <c r="G8" i="33"/>
  <c r="H8" i="33"/>
  <c r="I8" i="33"/>
  <c r="J8" i="33"/>
  <c r="K8" i="33"/>
  <c r="L8" i="33"/>
  <c r="M8" i="33"/>
  <c r="N8" i="33"/>
  <c r="O8" i="33"/>
  <c r="P8" i="33"/>
  <c r="BZ45" i="32"/>
  <c r="BX45" i="32"/>
  <c r="BB33" i="32"/>
  <c r="AJ33" i="32"/>
  <c r="AB62" i="32"/>
  <c r="AB47" i="32"/>
  <c r="AB44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45" i="32"/>
  <c r="AB34" i="32"/>
  <c r="AB33" i="32"/>
  <c r="AL41" i="32"/>
  <c r="AN39" i="32"/>
  <c r="AP36" i="32"/>
  <c r="AK33" i="32"/>
  <c r="AJ76" i="32"/>
  <c r="AJ64" i="32"/>
  <c r="AJ62" i="32"/>
  <c r="AJ47" i="32"/>
  <c r="BZ13" i="37"/>
  <c r="BZ14" i="37"/>
  <c r="BZ15" i="37"/>
  <c r="BZ16" i="37"/>
  <c r="BZ17" i="37"/>
  <c r="BZ12" i="37"/>
  <c r="BN12" i="37"/>
  <c r="BJ12" i="37"/>
  <c r="BS14" i="1"/>
  <c r="BS15" i="1"/>
  <c r="BS16" i="1"/>
  <c r="BS17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2" i="1"/>
  <c r="BS73" i="1"/>
  <c r="BS74" i="1"/>
  <c r="BS75" i="1"/>
  <c r="BS76" i="1"/>
  <c r="BS77" i="1"/>
  <c r="BS78" i="1"/>
  <c r="BS79" i="1"/>
  <c r="BS80" i="1"/>
  <c r="BS81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Q14" i="1"/>
  <c r="BQ15" i="1"/>
  <c r="BQ16" i="1"/>
  <c r="BQ17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2" i="1"/>
  <c r="BQ73" i="1"/>
  <c r="BQ74" i="1"/>
  <c r="BQ75" i="1"/>
  <c r="BQ76" i="1"/>
  <c r="BQ77" i="1"/>
  <c r="BQ78" i="1"/>
  <c r="BQ79" i="1"/>
  <c r="BQ80" i="1"/>
  <c r="BQ81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O14" i="1"/>
  <c r="BO15" i="1"/>
  <c r="BO16" i="1"/>
  <c r="BO17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2" i="1"/>
  <c r="BO73" i="1"/>
  <c r="BO74" i="1"/>
  <c r="BO75" i="1"/>
  <c r="BO76" i="1"/>
  <c r="BO77" i="1"/>
  <c r="BO78" i="1"/>
  <c r="BO79" i="1"/>
  <c r="BO80" i="1"/>
  <c r="BO81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M14" i="1"/>
  <c r="BM15" i="1"/>
  <c r="BM16" i="1"/>
  <c r="BM17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2" i="1"/>
  <c r="BM73" i="1"/>
  <c r="BM74" i="1"/>
  <c r="BM75" i="1"/>
  <c r="BM76" i="1"/>
  <c r="BM77" i="1"/>
  <c r="BM78" i="1"/>
  <c r="BM79" i="1"/>
  <c r="BM80" i="1"/>
  <c r="BM81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K14" i="1"/>
  <c r="BK15" i="1"/>
  <c r="BK16" i="1"/>
  <c r="BK17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2" i="1"/>
  <c r="BK73" i="1"/>
  <c r="BK74" i="1"/>
  <c r="BK75" i="1"/>
  <c r="BK76" i="1"/>
  <c r="BK77" i="1"/>
  <c r="BK78" i="1"/>
  <c r="BK79" i="1"/>
  <c r="BK80" i="1"/>
  <c r="BK81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I14" i="1"/>
  <c r="BI15" i="1"/>
  <c r="BI16" i="1"/>
  <c r="BI17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2" i="1"/>
  <c r="BI73" i="1"/>
  <c r="BI74" i="1"/>
  <c r="BI75" i="1"/>
  <c r="BI76" i="1"/>
  <c r="BI77" i="1"/>
  <c r="BI78" i="1"/>
  <c r="BI79" i="1"/>
  <c r="BI80" i="1"/>
  <c r="BI81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G14" i="1"/>
  <c r="BG15" i="1"/>
  <c r="BG16" i="1"/>
  <c r="BG17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2" i="1"/>
  <c r="BG73" i="1"/>
  <c r="BG74" i="1"/>
  <c r="BG75" i="1"/>
  <c r="BG76" i="1"/>
  <c r="BG77" i="1"/>
  <c r="BG78" i="1"/>
  <c r="BG79" i="1"/>
  <c r="BG80" i="1"/>
  <c r="BG81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E14" i="1"/>
  <c r="BE15" i="1"/>
  <c r="BE16" i="1"/>
  <c r="BE17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2" i="1"/>
  <c r="BE73" i="1"/>
  <c r="BE74" i="1"/>
  <c r="BE75" i="1"/>
  <c r="BE76" i="1"/>
  <c r="BE77" i="1"/>
  <c r="BE78" i="1"/>
  <c r="BE79" i="1"/>
  <c r="BE80" i="1"/>
  <c r="BE81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C14" i="1"/>
  <c r="BC15" i="1"/>
  <c r="BC16" i="1"/>
  <c r="BC17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2" i="1"/>
  <c r="BC73" i="1"/>
  <c r="BC74" i="1"/>
  <c r="BC75" i="1"/>
  <c r="BC76" i="1"/>
  <c r="BC77" i="1"/>
  <c r="BC78" i="1"/>
  <c r="BC79" i="1"/>
  <c r="BC80" i="1"/>
  <c r="BC81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A14" i="1"/>
  <c r="BA15" i="1"/>
  <c r="BA16" i="1"/>
  <c r="BA17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2" i="1"/>
  <c r="BA73" i="1"/>
  <c r="BA74" i="1"/>
  <c r="BA75" i="1"/>
  <c r="BA76" i="1"/>
  <c r="BA77" i="1"/>
  <c r="BA78" i="1"/>
  <c r="BA79" i="1"/>
  <c r="BA80" i="1"/>
  <c r="BA81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AY14" i="1"/>
  <c r="AY15" i="1"/>
  <c r="AY16" i="1"/>
  <c r="AY17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2" i="1"/>
  <c r="AY73" i="1"/>
  <c r="AY74" i="1"/>
  <c r="AY75" i="1"/>
  <c r="AY76" i="1"/>
  <c r="AY77" i="1"/>
  <c r="AY78" i="1"/>
  <c r="AY79" i="1"/>
  <c r="AY80" i="1"/>
  <c r="AY81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W14" i="1"/>
  <c r="AW15" i="1"/>
  <c r="AW16" i="1"/>
  <c r="AW17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2" i="1"/>
  <c r="AW73" i="1"/>
  <c r="AW74" i="1"/>
  <c r="AW75" i="1"/>
  <c r="AW76" i="1"/>
  <c r="AW77" i="1"/>
  <c r="AW78" i="1"/>
  <c r="AW79" i="1"/>
  <c r="AW80" i="1"/>
  <c r="AW81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U14" i="1"/>
  <c r="AU15" i="1"/>
  <c r="AU16" i="1"/>
  <c r="AU17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2" i="1"/>
  <c r="AU73" i="1"/>
  <c r="AU74" i="1"/>
  <c r="AU75" i="1"/>
  <c r="AU76" i="1"/>
  <c r="AU77" i="1"/>
  <c r="AU78" i="1"/>
  <c r="AU79" i="1"/>
  <c r="AU80" i="1"/>
  <c r="AU81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S15" i="1"/>
  <c r="AS16" i="1"/>
  <c r="AS13" i="1"/>
  <c r="AS14" i="1"/>
  <c r="AS17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2" i="1"/>
  <c r="AS73" i="1"/>
  <c r="AS74" i="1"/>
  <c r="AS75" i="1"/>
  <c r="AS76" i="1"/>
  <c r="AS77" i="1"/>
  <c r="AS78" i="1"/>
  <c r="AS79" i="1"/>
  <c r="AS80" i="1"/>
  <c r="AS81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BS13" i="1"/>
  <c r="BQ13" i="1"/>
  <c r="BO13" i="1"/>
  <c r="BM13" i="1"/>
  <c r="BK13" i="1"/>
  <c r="BI13" i="1"/>
  <c r="BG13" i="1"/>
  <c r="BE13" i="1"/>
  <c r="BC13" i="1"/>
  <c r="BA13" i="1"/>
  <c r="AY13" i="1"/>
  <c r="AW13" i="1"/>
  <c r="AU13" i="1"/>
  <c r="CQ9" i="5"/>
  <c r="CO9" i="5"/>
  <c r="CM9" i="5"/>
  <c r="CK9" i="5"/>
  <c r="CI9" i="5"/>
  <c r="CG9" i="5"/>
  <c r="CE9" i="5"/>
  <c r="CC9" i="5"/>
  <c r="CA9" i="5"/>
  <c r="BY9" i="5"/>
  <c r="BW9" i="5"/>
  <c r="BU9" i="5"/>
  <c r="BS9" i="5"/>
  <c r="BQ9" i="5"/>
  <c r="BO9" i="5"/>
  <c r="BM9" i="5"/>
  <c r="CU48" i="32"/>
  <c r="CU49" i="32"/>
  <c r="CU50" i="32"/>
  <c r="CU51" i="32"/>
  <c r="CU52" i="32"/>
  <c r="CU53" i="32"/>
  <c r="CU54" i="32"/>
  <c r="CU55" i="32"/>
  <c r="CU56" i="32"/>
  <c r="CU57" i="32"/>
  <c r="CU58" i="32"/>
  <c r="CU59" i="32"/>
  <c r="CU60" i="32"/>
  <c r="CU61" i="32"/>
  <c r="CU62" i="32"/>
  <c r="CV43" i="32"/>
  <c r="CV44" i="32"/>
  <c r="CV45" i="32"/>
  <c r="CU43" i="32"/>
  <c r="CU44" i="32"/>
  <c r="CU45" i="32"/>
  <c r="CV34" i="32"/>
  <c r="CV35" i="32"/>
  <c r="CV36" i="32"/>
  <c r="CV37" i="32"/>
  <c r="CV38" i="32"/>
  <c r="CV39" i="32"/>
  <c r="CV40" i="32"/>
  <c r="CV41" i="32"/>
  <c r="CV42" i="32"/>
  <c r="CU34" i="32"/>
  <c r="CU35" i="32"/>
  <c r="CU36" i="32"/>
  <c r="CU37" i="32"/>
  <c r="CU38" i="32"/>
  <c r="CU39" i="32"/>
  <c r="CU40" i="32"/>
  <c r="CU41" i="32"/>
  <c r="CU42" i="32"/>
  <c r="CV76" i="32"/>
  <c r="CU76" i="32"/>
  <c r="CV33" i="32"/>
  <c r="CU33" i="32"/>
  <c r="CJ34" i="32"/>
  <c r="CJ35" i="32"/>
  <c r="CJ36" i="32"/>
  <c r="CJ37" i="32"/>
  <c r="CJ38" i="32"/>
  <c r="CJ39" i="32"/>
  <c r="CJ40" i="32"/>
  <c r="CJ41" i="32"/>
  <c r="CJ42" i="32"/>
  <c r="CJ43" i="32"/>
  <c r="CJ44" i="32"/>
  <c r="CJ45" i="32"/>
  <c r="CJ47" i="32"/>
  <c r="CJ48" i="32"/>
  <c r="CJ49" i="32"/>
  <c r="CJ50" i="32"/>
  <c r="CJ51" i="32"/>
  <c r="CJ52" i="32"/>
  <c r="CJ53" i="32"/>
  <c r="CJ54" i="32"/>
  <c r="CJ55" i="32"/>
  <c r="CJ56" i="32"/>
  <c r="CJ57" i="32"/>
  <c r="CJ58" i="32"/>
  <c r="CJ59" i="32"/>
  <c r="CJ60" i="32"/>
  <c r="CJ61" i="32"/>
  <c r="CJ62" i="32"/>
  <c r="CJ63" i="32"/>
  <c r="CJ64" i="32"/>
  <c r="CJ65" i="32"/>
  <c r="CJ66" i="32"/>
  <c r="CJ67" i="32"/>
  <c r="CJ68" i="32"/>
  <c r="CJ69" i="32"/>
  <c r="CJ70" i="32"/>
  <c r="CJ71" i="32"/>
  <c r="CJ72" i="32"/>
  <c r="CJ73" i="32"/>
  <c r="CJ74" i="32"/>
  <c r="CJ75" i="32"/>
  <c r="CJ76" i="32"/>
  <c r="CJ33" i="32"/>
  <c r="CH34" i="32"/>
  <c r="CH35" i="32"/>
  <c r="CH36" i="32"/>
  <c r="CH37" i="32"/>
  <c r="CH38" i="32"/>
  <c r="CH39" i="32"/>
  <c r="CH40" i="32"/>
  <c r="CH41" i="32"/>
  <c r="CH42" i="32"/>
  <c r="CH43" i="32"/>
  <c r="CH44" i="32"/>
  <c r="CH45" i="32"/>
  <c r="CH47" i="32"/>
  <c r="CH48" i="32"/>
  <c r="CH49" i="32"/>
  <c r="CH50" i="32"/>
  <c r="CH51" i="32"/>
  <c r="CH52" i="32"/>
  <c r="CH53" i="32"/>
  <c r="CH54" i="32"/>
  <c r="CH55" i="32"/>
  <c r="CH56" i="32"/>
  <c r="CH57" i="32"/>
  <c r="CH58" i="32"/>
  <c r="CH59" i="32"/>
  <c r="CH60" i="32"/>
  <c r="CH61" i="32"/>
  <c r="CH62" i="32"/>
  <c r="CH63" i="32"/>
  <c r="CH64" i="32"/>
  <c r="CH65" i="32"/>
  <c r="CH66" i="32"/>
  <c r="CH67" i="32"/>
  <c r="CH68" i="32"/>
  <c r="CH69" i="32"/>
  <c r="CH70" i="32"/>
  <c r="CH71" i="32"/>
  <c r="CH72" i="32"/>
  <c r="CH73" i="32"/>
  <c r="CH74" i="32"/>
  <c r="CH75" i="32"/>
  <c r="CH76" i="32"/>
  <c r="CH33" i="32"/>
  <c r="CF34" i="32"/>
  <c r="CF35" i="32"/>
  <c r="CF36" i="32"/>
  <c r="CF37" i="32"/>
  <c r="CF38" i="32"/>
  <c r="CF39" i="32"/>
  <c r="CF40" i="32"/>
  <c r="CF41" i="32"/>
  <c r="CF42" i="32"/>
  <c r="CF43" i="32"/>
  <c r="CF44" i="32"/>
  <c r="CF45" i="32"/>
  <c r="CF47" i="32"/>
  <c r="CF48" i="32"/>
  <c r="CF49" i="32"/>
  <c r="CF50" i="32"/>
  <c r="CF51" i="32"/>
  <c r="CF52" i="32"/>
  <c r="CF53" i="32"/>
  <c r="CF54" i="32"/>
  <c r="CF55" i="32"/>
  <c r="CF56" i="32"/>
  <c r="CF57" i="32"/>
  <c r="CF58" i="32"/>
  <c r="CF59" i="32"/>
  <c r="CF60" i="32"/>
  <c r="CF61" i="32"/>
  <c r="CF62" i="32"/>
  <c r="CF63" i="32"/>
  <c r="CF64" i="32"/>
  <c r="CF65" i="32"/>
  <c r="CF66" i="32"/>
  <c r="CF67" i="32"/>
  <c r="CF68" i="32"/>
  <c r="CF69" i="32"/>
  <c r="CF70" i="32"/>
  <c r="CF71" i="32"/>
  <c r="CF72" i="32"/>
  <c r="CF73" i="32"/>
  <c r="CF74" i="32"/>
  <c r="CF75" i="32"/>
  <c r="CF76" i="32"/>
  <c r="CF33" i="32"/>
  <c r="CD34" i="32"/>
  <c r="CD35" i="32"/>
  <c r="CD36" i="32"/>
  <c r="CD37" i="32"/>
  <c r="CD38" i="32"/>
  <c r="CD39" i="32"/>
  <c r="CD40" i="32"/>
  <c r="CD41" i="32"/>
  <c r="CD42" i="32"/>
  <c r="CD43" i="32"/>
  <c r="CD44" i="32"/>
  <c r="CD45" i="32"/>
  <c r="CD47" i="32"/>
  <c r="CD48" i="32"/>
  <c r="CD49" i="32"/>
  <c r="CD50" i="32"/>
  <c r="CD51" i="32"/>
  <c r="CD52" i="32"/>
  <c r="CD53" i="32"/>
  <c r="CD54" i="32"/>
  <c r="CD55" i="32"/>
  <c r="CD56" i="32"/>
  <c r="CD57" i="32"/>
  <c r="CD58" i="32"/>
  <c r="CD59" i="32"/>
  <c r="CD60" i="32"/>
  <c r="CD61" i="32"/>
  <c r="CD62" i="32"/>
  <c r="CD63" i="32"/>
  <c r="CD64" i="32"/>
  <c r="CD65" i="32"/>
  <c r="CD66" i="32"/>
  <c r="CD67" i="32"/>
  <c r="CD68" i="32"/>
  <c r="CD69" i="32"/>
  <c r="CD70" i="32"/>
  <c r="CD71" i="32"/>
  <c r="CD72" i="32"/>
  <c r="CD73" i="32"/>
  <c r="CD74" i="32"/>
  <c r="CD75" i="32"/>
  <c r="CD76" i="32"/>
  <c r="CD33" i="32"/>
  <c r="CB34" i="32"/>
  <c r="CB35" i="32"/>
  <c r="CB36" i="32"/>
  <c r="CB37" i="32"/>
  <c r="CB38" i="32"/>
  <c r="CB39" i="32"/>
  <c r="CB40" i="32"/>
  <c r="CB41" i="32"/>
  <c r="CB42" i="32"/>
  <c r="CB43" i="32"/>
  <c r="CB44" i="32"/>
  <c r="CB45" i="32"/>
  <c r="CB47" i="32"/>
  <c r="CB48" i="32"/>
  <c r="CB49" i="32"/>
  <c r="CB50" i="32"/>
  <c r="CB51" i="32"/>
  <c r="CB52" i="32"/>
  <c r="CB53" i="32"/>
  <c r="CB54" i="32"/>
  <c r="CB55" i="32"/>
  <c r="CB56" i="32"/>
  <c r="CB57" i="32"/>
  <c r="CB58" i="32"/>
  <c r="CB59" i="32"/>
  <c r="CB60" i="32"/>
  <c r="CB61" i="32"/>
  <c r="CB62" i="32"/>
  <c r="CB63" i="32"/>
  <c r="CB64" i="32"/>
  <c r="CB65" i="32"/>
  <c r="CB66" i="32"/>
  <c r="CB67" i="32"/>
  <c r="CB68" i="32"/>
  <c r="CB69" i="32"/>
  <c r="CB70" i="32"/>
  <c r="CB71" i="32"/>
  <c r="CB72" i="32"/>
  <c r="CB73" i="32"/>
  <c r="CB74" i="32"/>
  <c r="CB75" i="32"/>
  <c r="CB76" i="32"/>
  <c r="CB33" i="32"/>
  <c r="BZ34" i="32"/>
  <c r="BZ35" i="32"/>
  <c r="BZ36" i="32"/>
  <c r="BZ37" i="32"/>
  <c r="BZ38" i="32"/>
  <c r="BZ39" i="32"/>
  <c r="BZ40" i="32"/>
  <c r="BZ41" i="32"/>
  <c r="BZ42" i="32"/>
  <c r="BZ43" i="32"/>
  <c r="BZ44" i="32"/>
  <c r="BZ47" i="32"/>
  <c r="BZ48" i="32"/>
  <c r="BZ49" i="32"/>
  <c r="BZ50" i="32"/>
  <c r="BZ51" i="32"/>
  <c r="BZ52" i="32"/>
  <c r="BZ53" i="32"/>
  <c r="BZ54" i="32"/>
  <c r="BZ55" i="32"/>
  <c r="BZ56" i="32"/>
  <c r="BZ57" i="32"/>
  <c r="BZ58" i="32"/>
  <c r="BZ59" i="32"/>
  <c r="BZ60" i="32"/>
  <c r="BZ61" i="32"/>
  <c r="BZ62" i="32"/>
  <c r="BZ63" i="32"/>
  <c r="BZ64" i="32"/>
  <c r="BZ65" i="32"/>
  <c r="BZ66" i="32"/>
  <c r="BZ67" i="32"/>
  <c r="BZ68" i="32"/>
  <c r="BZ69" i="32"/>
  <c r="BZ70" i="32"/>
  <c r="BZ71" i="32"/>
  <c r="BZ72" i="32"/>
  <c r="BZ73" i="32"/>
  <c r="BZ74" i="32"/>
  <c r="BZ75" i="32"/>
  <c r="BZ76" i="32"/>
  <c r="BZ33" i="32"/>
  <c r="BX34" i="32"/>
  <c r="BX35" i="32"/>
  <c r="BX36" i="32"/>
  <c r="BX37" i="32"/>
  <c r="BX38" i="32"/>
  <c r="BX39" i="32"/>
  <c r="BX40" i="32"/>
  <c r="BX41" i="32"/>
  <c r="BX42" i="32"/>
  <c r="BX43" i="32"/>
  <c r="BX44" i="32"/>
  <c r="BX47" i="32"/>
  <c r="BX48" i="32"/>
  <c r="BX49" i="32"/>
  <c r="BX50" i="32"/>
  <c r="BX51" i="32"/>
  <c r="BX52" i="32"/>
  <c r="BX53" i="32"/>
  <c r="BX54" i="32"/>
  <c r="BX55" i="32"/>
  <c r="BX56" i="32"/>
  <c r="BX57" i="32"/>
  <c r="BX58" i="32"/>
  <c r="BX59" i="32"/>
  <c r="BX60" i="32"/>
  <c r="BX61" i="32"/>
  <c r="BX62" i="32"/>
  <c r="BX63" i="32"/>
  <c r="BX64" i="32"/>
  <c r="BX65" i="32"/>
  <c r="BX66" i="32"/>
  <c r="BX67" i="32"/>
  <c r="BX68" i="32"/>
  <c r="BX69" i="32"/>
  <c r="BX70" i="32"/>
  <c r="BX71" i="32"/>
  <c r="BX72" i="32"/>
  <c r="BX73" i="32"/>
  <c r="BX74" i="32"/>
  <c r="BX75" i="32"/>
  <c r="BX76" i="32"/>
  <c r="BX33" i="32"/>
  <c r="BV34" i="32"/>
  <c r="BV35" i="32"/>
  <c r="BV36" i="32"/>
  <c r="BV37" i="32"/>
  <c r="BV38" i="32"/>
  <c r="BV39" i="32"/>
  <c r="BV40" i="32"/>
  <c r="BV41" i="32"/>
  <c r="BV42" i="32"/>
  <c r="BV43" i="32"/>
  <c r="BV44" i="32"/>
  <c r="BV45" i="32"/>
  <c r="BV47" i="32"/>
  <c r="BV48" i="32"/>
  <c r="BV49" i="32"/>
  <c r="BV50" i="32"/>
  <c r="BV51" i="32"/>
  <c r="BV52" i="32"/>
  <c r="BV53" i="32"/>
  <c r="BV54" i="32"/>
  <c r="BV55" i="32"/>
  <c r="BV56" i="32"/>
  <c r="BV57" i="32"/>
  <c r="BV58" i="32"/>
  <c r="BV59" i="32"/>
  <c r="BV60" i="32"/>
  <c r="BV61" i="32"/>
  <c r="BV62" i="32"/>
  <c r="BV63" i="32"/>
  <c r="BV64" i="32"/>
  <c r="BV65" i="32"/>
  <c r="BV66" i="32"/>
  <c r="BV67" i="32"/>
  <c r="BV68" i="32"/>
  <c r="BV69" i="32"/>
  <c r="BV70" i="32"/>
  <c r="BV71" i="32"/>
  <c r="BV72" i="32"/>
  <c r="BV73" i="32"/>
  <c r="BV74" i="32"/>
  <c r="BV75" i="32"/>
  <c r="BV76" i="32"/>
  <c r="BV33" i="32"/>
  <c r="BT34" i="32"/>
  <c r="BT35" i="32"/>
  <c r="BT36" i="32"/>
  <c r="BT37" i="32"/>
  <c r="BT38" i="32"/>
  <c r="BT39" i="32"/>
  <c r="BT40" i="32"/>
  <c r="BT41" i="32"/>
  <c r="BT42" i="32"/>
  <c r="BT43" i="32"/>
  <c r="BT44" i="32"/>
  <c r="BT45" i="32"/>
  <c r="BT47" i="32"/>
  <c r="BT48" i="32"/>
  <c r="BT49" i="32"/>
  <c r="BT50" i="32"/>
  <c r="BT51" i="32"/>
  <c r="BT52" i="32"/>
  <c r="BT53" i="32"/>
  <c r="BT54" i="32"/>
  <c r="BT55" i="32"/>
  <c r="BT56" i="32"/>
  <c r="BT57" i="32"/>
  <c r="BT58" i="32"/>
  <c r="BT59" i="32"/>
  <c r="BT60" i="32"/>
  <c r="BT61" i="32"/>
  <c r="BT62" i="32"/>
  <c r="BT63" i="32"/>
  <c r="BT64" i="32"/>
  <c r="BT65" i="32"/>
  <c r="BT66" i="32"/>
  <c r="BT67" i="32"/>
  <c r="BT68" i="32"/>
  <c r="BT69" i="32"/>
  <c r="BT70" i="32"/>
  <c r="BT71" i="32"/>
  <c r="BT72" i="32"/>
  <c r="BT73" i="32"/>
  <c r="BT74" i="32"/>
  <c r="BT75" i="32"/>
  <c r="BT76" i="32"/>
  <c r="BT33" i="32"/>
  <c r="BR34" i="32"/>
  <c r="BR35" i="32"/>
  <c r="BR36" i="32"/>
  <c r="BR37" i="32"/>
  <c r="BR38" i="32"/>
  <c r="BR39" i="32"/>
  <c r="BR40" i="32"/>
  <c r="BR41" i="32"/>
  <c r="BR42" i="32"/>
  <c r="BR43" i="32"/>
  <c r="BR44" i="32"/>
  <c r="BR45" i="32"/>
  <c r="BR47" i="32"/>
  <c r="BR48" i="32"/>
  <c r="BR49" i="32"/>
  <c r="BR50" i="32"/>
  <c r="BR51" i="32"/>
  <c r="BR52" i="32"/>
  <c r="BR53" i="32"/>
  <c r="BR54" i="32"/>
  <c r="BR55" i="32"/>
  <c r="BR56" i="32"/>
  <c r="BR57" i="32"/>
  <c r="BR58" i="32"/>
  <c r="BR59" i="32"/>
  <c r="BR60" i="32"/>
  <c r="BR61" i="32"/>
  <c r="BR62" i="32"/>
  <c r="BR63" i="32"/>
  <c r="BR64" i="32"/>
  <c r="BR65" i="32"/>
  <c r="BR66" i="32"/>
  <c r="BR67" i="32"/>
  <c r="BR68" i="32"/>
  <c r="BR69" i="32"/>
  <c r="BR70" i="32"/>
  <c r="BR71" i="32"/>
  <c r="BR72" i="32"/>
  <c r="BR73" i="32"/>
  <c r="BR74" i="32"/>
  <c r="BR75" i="32"/>
  <c r="BR76" i="32"/>
  <c r="BR33" i="32"/>
  <c r="BP35" i="32"/>
  <c r="BP36" i="32"/>
  <c r="BP37" i="32"/>
  <c r="BP38" i="32"/>
  <c r="BP39" i="32"/>
  <c r="BP40" i="32"/>
  <c r="BP41" i="32"/>
  <c r="BP42" i="32"/>
  <c r="BP43" i="32"/>
  <c r="BP44" i="32"/>
  <c r="BP45" i="32"/>
  <c r="BP47" i="32"/>
  <c r="BP48" i="32"/>
  <c r="BP49" i="32"/>
  <c r="BP50" i="32"/>
  <c r="BP51" i="32"/>
  <c r="BP52" i="32"/>
  <c r="BP53" i="32"/>
  <c r="BP54" i="32"/>
  <c r="BP55" i="32"/>
  <c r="BP56" i="32"/>
  <c r="BP57" i="32"/>
  <c r="BP58" i="32"/>
  <c r="BP59" i="32"/>
  <c r="BP60" i="32"/>
  <c r="BP61" i="32"/>
  <c r="BP62" i="32"/>
  <c r="BP63" i="32"/>
  <c r="BP64" i="32"/>
  <c r="BP65" i="32"/>
  <c r="BP66" i="32"/>
  <c r="BP67" i="32"/>
  <c r="BP68" i="32"/>
  <c r="BP69" i="32"/>
  <c r="BP70" i="32"/>
  <c r="BP71" i="32"/>
  <c r="BP72" i="32"/>
  <c r="BP73" i="32"/>
  <c r="BP74" i="32"/>
  <c r="BP75" i="32"/>
  <c r="BP76" i="32"/>
  <c r="BP34" i="32"/>
  <c r="BP33" i="32"/>
  <c r="BN34" i="32"/>
  <c r="BN35" i="32"/>
  <c r="BN36" i="32"/>
  <c r="BN37" i="32"/>
  <c r="BN38" i="32"/>
  <c r="BN39" i="32"/>
  <c r="BN40" i="32"/>
  <c r="BN41" i="32"/>
  <c r="BN42" i="32"/>
  <c r="BN43" i="32"/>
  <c r="BN44" i="32"/>
  <c r="BN45" i="32"/>
  <c r="BN47" i="32"/>
  <c r="BN48" i="32"/>
  <c r="BN49" i="32"/>
  <c r="BN50" i="32"/>
  <c r="BN51" i="32"/>
  <c r="BN52" i="32"/>
  <c r="BN53" i="32"/>
  <c r="BN54" i="32"/>
  <c r="BN55" i="32"/>
  <c r="BN56" i="32"/>
  <c r="BN57" i="32"/>
  <c r="BN58" i="32"/>
  <c r="BN59" i="32"/>
  <c r="BN60" i="32"/>
  <c r="BN61" i="32"/>
  <c r="BN62" i="32"/>
  <c r="BN63" i="32"/>
  <c r="BN64" i="32"/>
  <c r="BN65" i="32"/>
  <c r="BN66" i="32"/>
  <c r="BN67" i="32"/>
  <c r="BN68" i="32"/>
  <c r="BN69" i="32"/>
  <c r="BN70" i="32"/>
  <c r="BN71" i="32"/>
  <c r="BN72" i="32"/>
  <c r="BN73" i="32"/>
  <c r="BN74" i="32"/>
  <c r="BN75" i="32"/>
  <c r="BN76" i="32"/>
  <c r="BL34" i="32"/>
  <c r="BL35" i="32"/>
  <c r="BL36" i="32"/>
  <c r="BL37" i="32"/>
  <c r="BL38" i="32"/>
  <c r="BL39" i="32"/>
  <c r="BL40" i="32"/>
  <c r="BL41" i="32"/>
  <c r="BL42" i="32"/>
  <c r="BL43" i="32"/>
  <c r="BL44" i="32"/>
  <c r="BL45" i="32"/>
  <c r="BL47" i="32"/>
  <c r="BL48" i="32"/>
  <c r="BL49" i="32"/>
  <c r="BL50" i="32"/>
  <c r="BL51" i="32"/>
  <c r="BL52" i="32"/>
  <c r="BL53" i="32"/>
  <c r="BL54" i="32"/>
  <c r="BL55" i="32"/>
  <c r="BL56" i="32"/>
  <c r="BL57" i="32"/>
  <c r="BL58" i="32"/>
  <c r="BL59" i="32"/>
  <c r="BL60" i="32"/>
  <c r="BL61" i="32"/>
  <c r="BL62" i="32"/>
  <c r="BL63" i="32"/>
  <c r="BL64" i="32"/>
  <c r="BL65" i="32"/>
  <c r="BL66" i="32"/>
  <c r="BL67" i="32"/>
  <c r="BL68" i="32"/>
  <c r="BL69" i="32"/>
  <c r="BL70" i="32"/>
  <c r="BL71" i="32"/>
  <c r="BL72" i="32"/>
  <c r="BL73" i="32"/>
  <c r="BL74" i="32"/>
  <c r="BL75" i="32"/>
  <c r="BL76" i="32"/>
  <c r="BJ34" i="32"/>
  <c r="BJ35" i="32"/>
  <c r="BJ36" i="32"/>
  <c r="BJ37" i="32"/>
  <c r="BJ38" i="32"/>
  <c r="BJ39" i="32"/>
  <c r="BJ40" i="32"/>
  <c r="BJ41" i="32"/>
  <c r="BJ42" i="32"/>
  <c r="BJ43" i="32"/>
  <c r="BJ44" i="32"/>
  <c r="BJ45" i="32"/>
  <c r="BJ47" i="32"/>
  <c r="BJ48" i="32"/>
  <c r="BJ49" i="32"/>
  <c r="BJ50" i="32"/>
  <c r="BJ51" i="32"/>
  <c r="BJ52" i="32"/>
  <c r="BJ53" i="32"/>
  <c r="BJ54" i="32"/>
  <c r="BJ55" i="32"/>
  <c r="BJ56" i="32"/>
  <c r="BJ57" i="32"/>
  <c r="BJ58" i="32"/>
  <c r="BJ59" i="32"/>
  <c r="BJ60" i="32"/>
  <c r="BJ61" i="32"/>
  <c r="BJ62" i="32"/>
  <c r="BJ63" i="32"/>
  <c r="BJ64" i="32"/>
  <c r="BJ65" i="32"/>
  <c r="BJ66" i="32"/>
  <c r="BJ67" i="32"/>
  <c r="BJ68" i="32"/>
  <c r="BJ69" i="32"/>
  <c r="BJ70" i="32"/>
  <c r="BJ71" i="32"/>
  <c r="BJ72" i="32"/>
  <c r="BJ73" i="32"/>
  <c r="BJ74" i="32"/>
  <c r="BJ75" i="32"/>
  <c r="BJ76" i="32"/>
  <c r="BH34" i="32"/>
  <c r="BH35" i="32"/>
  <c r="BH36" i="32"/>
  <c r="BH37" i="32"/>
  <c r="BH38" i="32"/>
  <c r="BH39" i="32"/>
  <c r="BH40" i="32"/>
  <c r="BH41" i="32"/>
  <c r="BH42" i="32"/>
  <c r="BH43" i="32"/>
  <c r="BH44" i="32"/>
  <c r="BH45" i="32"/>
  <c r="BH47" i="32"/>
  <c r="BH48" i="32"/>
  <c r="BH49" i="32"/>
  <c r="BH50" i="32"/>
  <c r="BH51" i="32"/>
  <c r="BH52" i="32"/>
  <c r="BH53" i="32"/>
  <c r="BH54" i="32"/>
  <c r="BH55" i="32"/>
  <c r="BH56" i="32"/>
  <c r="BH57" i="32"/>
  <c r="BH58" i="32"/>
  <c r="BH59" i="32"/>
  <c r="BH60" i="32"/>
  <c r="BH61" i="32"/>
  <c r="BH62" i="32"/>
  <c r="BH63" i="32"/>
  <c r="BH64" i="32"/>
  <c r="BH65" i="32"/>
  <c r="BH66" i="32"/>
  <c r="BH67" i="32"/>
  <c r="BH68" i="32"/>
  <c r="BH69" i="32"/>
  <c r="BH70" i="32"/>
  <c r="BH71" i="32"/>
  <c r="BH72" i="32"/>
  <c r="BH73" i="32"/>
  <c r="BH74" i="32"/>
  <c r="BH75" i="32"/>
  <c r="BH76" i="32"/>
  <c r="BF34" i="32"/>
  <c r="BF35" i="32"/>
  <c r="BF36" i="32"/>
  <c r="BF37" i="32"/>
  <c r="BF38" i="32"/>
  <c r="BF39" i="32"/>
  <c r="BF40" i="32"/>
  <c r="BF41" i="32"/>
  <c r="BF42" i="32"/>
  <c r="BF43" i="32"/>
  <c r="BF44" i="32"/>
  <c r="BF45" i="32"/>
  <c r="BF47" i="32"/>
  <c r="BF48" i="32"/>
  <c r="BF49" i="32"/>
  <c r="BF50" i="32"/>
  <c r="BF51" i="32"/>
  <c r="BF52" i="32"/>
  <c r="BF53" i="32"/>
  <c r="BF54" i="32"/>
  <c r="BF55" i="32"/>
  <c r="BF56" i="32"/>
  <c r="BF57" i="32"/>
  <c r="BF58" i="32"/>
  <c r="BF59" i="32"/>
  <c r="BF60" i="32"/>
  <c r="BF61" i="32"/>
  <c r="BF62" i="32"/>
  <c r="BF63" i="32"/>
  <c r="BF64" i="32"/>
  <c r="BF65" i="32"/>
  <c r="BF66" i="32"/>
  <c r="BF67" i="32"/>
  <c r="BF68" i="32"/>
  <c r="BF69" i="32"/>
  <c r="BF70" i="32"/>
  <c r="BF71" i="32"/>
  <c r="BF72" i="32"/>
  <c r="BF73" i="32"/>
  <c r="BF74" i="32"/>
  <c r="BF75" i="32"/>
  <c r="BF76" i="32"/>
  <c r="BD34" i="32"/>
  <c r="BD35" i="32"/>
  <c r="BD36" i="32"/>
  <c r="BD37" i="32"/>
  <c r="BD38" i="32"/>
  <c r="BD39" i="32"/>
  <c r="BD40" i="32"/>
  <c r="BD41" i="32"/>
  <c r="BD42" i="32"/>
  <c r="BD43" i="32"/>
  <c r="BD44" i="32"/>
  <c r="BD45" i="32"/>
  <c r="BD47" i="32"/>
  <c r="BD48" i="32"/>
  <c r="BD49" i="32"/>
  <c r="BD50" i="32"/>
  <c r="BD51" i="32"/>
  <c r="BD52" i="32"/>
  <c r="BD53" i="32"/>
  <c r="BD54" i="32"/>
  <c r="BD55" i="32"/>
  <c r="BD56" i="32"/>
  <c r="BD57" i="32"/>
  <c r="BD58" i="32"/>
  <c r="BD59" i="32"/>
  <c r="BD60" i="32"/>
  <c r="BD61" i="32"/>
  <c r="BD62" i="32"/>
  <c r="BD63" i="32"/>
  <c r="BD64" i="32"/>
  <c r="BD65" i="32"/>
  <c r="BD66" i="32"/>
  <c r="BD67" i="32"/>
  <c r="BD68" i="32"/>
  <c r="BD69" i="32"/>
  <c r="BD70" i="32"/>
  <c r="BD71" i="32"/>
  <c r="BD72" i="32"/>
  <c r="BD73" i="32"/>
  <c r="BD74" i="32"/>
  <c r="BD75" i="32"/>
  <c r="BD76" i="32"/>
  <c r="BD33" i="32"/>
  <c r="BN33" i="32"/>
  <c r="BL33" i="32"/>
  <c r="BJ33" i="32"/>
  <c r="BH33" i="32"/>
  <c r="BF33" i="32"/>
  <c r="BB35" i="32"/>
  <c r="BB36" i="32"/>
  <c r="AZ36" i="32" s="1"/>
  <c r="BB37" i="32"/>
  <c r="BB38" i="32"/>
  <c r="BB39" i="32"/>
  <c r="BB40" i="32"/>
  <c r="BB41" i="32"/>
  <c r="BB42" i="32"/>
  <c r="BB43" i="32"/>
  <c r="BB44" i="32"/>
  <c r="AZ44" i="32" s="1"/>
  <c r="BB47" i="32"/>
  <c r="BB48" i="32"/>
  <c r="BB49" i="32"/>
  <c r="BB50" i="32"/>
  <c r="BB51" i="32"/>
  <c r="BB52" i="32"/>
  <c r="BB53" i="32"/>
  <c r="AZ53" i="32" s="1"/>
  <c r="BB54" i="32"/>
  <c r="AZ54" i="32" s="1"/>
  <c r="BB55" i="32"/>
  <c r="BB56" i="32"/>
  <c r="BB57" i="32"/>
  <c r="BB58" i="32"/>
  <c r="BB59" i="32"/>
  <c r="BB60" i="32"/>
  <c r="BB61" i="32"/>
  <c r="AZ61" i="32" s="1"/>
  <c r="BB62" i="32"/>
  <c r="AZ62" i="32" s="1"/>
  <c r="BB63" i="32"/>
  <c r="BB64" i="32"/>
  <c r="BB65" i="32"/>
  <c r="BB66" i="32"/>
  <c r="BB67" i="32"/>
  <c r="BB68" i="32"/>
  <c r="BB69" i="32"/>
  <c r="AZ69" i="32" s="1"/>
  <c r="BB70" i="32"/>
  <c r="AZ70" i="32" s="1"/>
  <c r="BB71" i="32"/>
  <c r="BB72" i="32"/>
  <c r="BB73" i="32"/>
  <c r="BB74" i="32"/>
  <c r="BB75" i="32"/>
  <c r="BB76" i="32"/>
  <c r="BB34" i="32"/>
  <c r="AZ43" i="32" l="1"/>
  <c r="AZ76" i="32"/>
  <c r="AZ60" i="32"/>
  <c r="AZ75" i="32"/>
  <c r="AZ67" i="32"/>
  <c r="AZ59" i="32"/>
  <c r="AZ51" i="32"/>
  <c r="AZ41" i="32"/>
  <c r="AZ35" i="32"/>
  <c r="AZ52" i="32"/>
  <c r="AZ74" i="32"/>
  <c r="AZ66" i="32"/>
  <c r="AZ58" i="32"/>
  <c r="AZ50" i="32"/>
  <c r="AZ40" i="32"/>
  <c r="AZ68" i="32"/>
  <c r="AZ42" i="32"/>
  <c r="AZ73" i="32"/>
  <c r="AZ65" i="32"/>
  <c r="AZ57" i="32"/>
  <c r="AZ49" i="32"/>
  <c r="AZ39" i="32"/>
  <c r="AZ72" i="32"/>
  <c r="AZ56" i="32"/>
  <c r="AZ48" i="32"/>
  <c r="AZ38" i="32"/>
  <c r="AZ71" i="32"/>
  <c r="AZ63" i="32"/>
  <c r="AZ55" i="32"/>
  <c r="AZ47" i="32"/>
  <c r="AZ37" i="32"/>
  <c r="AZ64" i="32"/>
  <c r="U64" i="7"/>
  <c r="U65" i="7"/>
  <c r="U66" i="7"/>
  <c r="U67" i="7"/>
  <c r="U69" i="7"/>
  <c r="U54" i="7"/>
  <c r="U58" i="7"/>
  <c r="AZ34" i="32"/>
  <c r="H15" i="23"/>
  <c r="G3" i="8"/>
  <c r="AZ33" i="32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48" i="7"/>
  <c r="U49" i="7"/>
  <c r="U52" i="7"/>
  <c r="U53" i="7"/>
  <c r="U55" i="7"/>
  <c r="U56" i="7"/>
  <c r="U57" i="7"/>
  <c r="U59" i="7"/>
  <c r="U60" i="7"/>
  <c r="U61" i="7"/>
  <c r="U62" i="7"/>
  <c r="U63" i="7"/>
  <c r="U70" i="7"/>
  <c r="U71" i="7"/>
  <c r="U72" i="7"/>
  <c r="U8" i="7"/>
  <c r="U9" i="7"/>
  <c r="U10" i="7"/>
  <c r="U11" i="7"/>
  <c r="BN10" i="32"/>
  <c r="BF10" i="32"/>
  <c r="BT10" i="32"/>
  <c r="BJ10" i="32"/>
  <c r="U46" i="7"/>
  <c r="U42" i="7"/>
  <c r="U38" i="7"/>
  <c r="U34" i="7"/>
  <c r="U30" i="7"/>
  <c r="U188" i="7"/>
  <c r="U47" i="7"/>
  <c r="U43" i="7"/>
  <c r="U39" i="7"/>
  <c r="U35" i="7"/>
  <c r="U31" i="7"/>
  <c r="U189" i="7"/>
  <c r="U44" i="7"/>
  <c r="U40" i="7"/>
  <c r="U36" i="7"/>
  <c r="U32" i="7"/>
  <c r="U190" i="7"/>
  <c r="U186" i="7"/>
  <c r="U45" i="7"/>
  <c r="U37" i="7"/>
  <c r="U33" i="7"/>
  <c r="U187" i="7"/>
  <c r="U184" i="7"/>
  <c r="U185" i="7"/>
  <c r="U183" i="7"/>
  <c r="U51" i="7"/>
  <c r="U50" i="7"/>
  <c r="U41" i="7"/>
  <c r="BL10" i="32"/>
  <c r="BP10" i="32"/>
  <c r="CH10" i="32"/>
  <c r="CD10" i="32"/>
  <c r="CJ10" i="32"/>
  <c r="BR10" i="32"/>
  <c r="BV10" i="32"/>
  <c r="BZ10" i="32"/>
  <c r="BD10" i="32"/>
  <c r="CB10" i="32"/>
  <c r="CF10" i="32"/>
  <c r="BX10" i="32"/>
  <c r="BH10" i="32"/>
  <c r="BN10" i="37"/>
  <c r="CD10" i="37"/>
  <c r="BR10" i="37"/>
  <c r="BV10" i="37"/>
  <c r="BT10" i="37"/>
  <c r="BX10" i="37"/>
  <c r="CH10" i="37"/>
  <c r="CB10" i="37"/>
  <c r="BP10" i="37"/>
  <c r="CF10" i="37"/>
  <c r="BJ10" i="37"/>
  <c r="BZ10" i="37"/>
  <c r="BC10" i="1"/>
  <c r="BS10" i="1"/>
  <c r="BQ10" i="1"/>
  <c r="BA10" i="1"/>
  <c r="AW10" i="1"/>
  <c r="BM10" i="1"/>
  <c r="AY10" i="1"/>
  <c r="BO10" i="1"/>
  <c r="AS10" i="1"/>
  <c r="BG10" i="1"/>
  <c r="BI10" i="1"/>
  <c r="AU10" i="1"/>
  <c r="BK10" i="1"/>
  <c r="BE10" i="1"/>
  <c r="Q41" i="33"/>
  <c r="Q38" i="33"/>
  <c r="F14" i="38"/>
  <c r="Q13" i="38"/>
  <c r="Q12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6" i="38"/>
  <c r="Q7" i="38"/>
  <c r="Q8" i="38"/>
  <c r="Q9" i="38"/>
  <c r="Q10" i="38"/>
  <c r="Q11" i="38"/>
  <c r="Q14" i="38"/>
  <c r="Q16" i="38"/>
  <c r="C5" i="38"/>
  <c r="D5" i="38"/>
  <c r="E5" i="38"/>
  <c r="F5" i="38"/>
  <c r="G5" i="38"/>
  <c r="H5" i="38"/>
  <c r="I5" i="38"/>
  <c r="J5" i="38"/>
  <c r="K5" i="38"/>
  <c r="L5" i="38"/>
  <c r="M5" i="38"/>
  <c r="N5" i="38"/>
  <c r="O5" i="38"/>
  <c r="P5" i="38"/>
  <c r="C6" i="38"/>
  <c r="D6" i="38"/>
  <c r="E6" i="38"/>
  <c r="F6" i="38"/>
  <c r="G6" i="38"/>
  <c r="H6" i="38"/>
  <c r="I6" i="38"/>
  <c r="J6" i="38"/>
  <c r="K6" i="38"/>
  <c r="L6" i="38"/>
  <c r="M6" i="38"/>
  <c r="N6" i="38"/>
  <c r="O6" i="38"/>
  <c r="P6" i="38"/>
  <c r="C7" i="38"/>
  <c r="D7" i="38"/>
  <c r="E7" i="38"/>
  <c r="F7" i="38"/>
  <c r="G7" i="38"/>
  <c r="H7" i="38"/>
  <c r="I7" i="38"/>
  <c r="J7" i="38"/>
  <c r="K7" i="38"/>
  <c r="L7" i="38"/>
  <c r="M7" i="38"/>
  <c r="N7" i="38"/>
  <c r="O7" i="38"/>
  <c r="P7" i="38"/>
  <c r="C8" i="38"/>
  <c r="D8" i="38"/>
  <c r="E8" i="38"/>
  <c r="F8" i="38"/>
  <c r="G8" i="38"/>
  <c r="H8" i="38"/>
  <c r="I8" i="38"/>
  <c r="J8" i="38"/>
  <c r="K8" i="38"/>
  <c r="L8" i="38"/>
  <c r="M8" i="38"/>
  <c r="N8" i="38"/>
  <c r="O8" i="38"/>
  <c r="P8" i="38"/>
  <c r="C9" i="38"/>
  <c r="D9" i="38"/>
  <c r="E9" i="38"/>
  <c r="F9" i="38"/>
  <c r="G9" i="38"/>
  <c r="H9" i="38"/>
  <c r="I9" i="38"/>
  <c r="J9" i="38"/>
  <c r="K9" i="38"/>
  <c r="L9" i="38"/>
  <c r="M9" i="38"/>
  <c r="N9" i="38"/>
  <c r="O9" i="38"/>
  <c r="P9" i="38"/>
  <c r="C10" i="38"/>
  <c r="D10" i="38"/>
  <c r="E10" i="38"/>
  <c r="F10" i="38"/>
  <c r="G10" i="38"/>
  <c r="H10" i="38"/>
  <c r="I10" i="38"/>
  <c r="J10" i="38"/>
  <c r="K10" i="38"/>
  <c r="L10" i="38"/>
  <c r="M10" i="38"/>
  <c r="N10" i="38"/>
  <c r="O10" i="38"/>
  <c r="P10" i="38"/>
  <c r="C11" i="38"/>
  <c r="D11" i="38"/>
  <c r="E11" i="38"/>
  <c r="F11" i="38"/>
  <c r="G11" i="38"/>
  <c r="H11" i="38"/>
  <c r="I11" i="38"/>
  <c r="J11" i="38"/>
  <c r="K11" i="38"/>
  <c r="L11" i="38"/>
  <c r="M11" i="38"/>
  <c r="N11" i="38"/>
  <c r="O11" i="38"/>
  <c r="P11" i="38"/>
  <c r="C12" i="38"/>
  <c r="D12" i="38"/>
  <c r="E12" i="38"/>
  <c r="F12" i="38"/>
  <c r="G12" i="38"/>
  <c r="H12" i="38"/>
  <c r="I12" i="38"/>
  <c r="J12" i="38"/>
  <c r="K12" i="38"/>
  <c r="L12" i="38"/>
  <c r="M12" i="38"/>
  <c r="N12" i="38"/>
  <c r="O12" i="38"/>
  <c r="P12" i="38"/>
  <c r="C13" i="38"/>
  <c r="D13" i="38"/>
  <c r="E13" i="38"/>
  <c r="F13" i="38"/>
  <c r="G13" i="38"/>
  <c r="H13" i="38"/>
  <c r="I13" i="38"/>
  <c r="J13" i="38"/>
  <c r="K13" i="38"/>
  <c r="L13" i="38"/>
  <c r="M13" i="38"/>
  <c r="N13" i="38"/>
  <c r="O13" i="38"/>
  <c r="P13" i="38"/>
  <c r="C14" i="38"/>
  <c r="D14" i="38"/>
  <c r="E14" i="38"/>
  <c r="G14" i="38"/>
  <c r="H14" i="38"/>
  <c r="I14" i="38"/>
  <c r="J14" i="38"/>
  <c r="K14" i="38"/>
  <c r="L14" i="38"/>
  <c r="M14" i="38"/>
  <c r="N14" i="38"/>
  <c r="O14" i="38"/>
  <c r="P14" i="38"/>
  <c r="C15" i="38"/>
  <c r="D15" i="38"/>
  <c r="E15" i="38"/>
  <c r="F15" i="38"/>
  <c r="G15" i="38"/>
  <c r="H15" i="38"/>
  <c r="I15" i="38"/>
  <c r="J15" i="38"/>
  <c r="K15" i="38"/>
  <c r="L15" i="38"/>
  <c r="M15" i="38"/>
  <c r="N15" i="38"/>
  <c r="O15" i="38"/>
  <c r="P15" i="38"/>
  <c r="V15" i="38" l="1"/>
  <c r="V5" i="38"/>
  <c r="V9" i="38"/>
  <c r="V12" i="38"/>
  <c r="V13" i="38"/>
  <c r="V14" i="38"/>
  <c r="V11" i="38"/>
  <c r="V10" i="38"/>
  <c r="V8" i="38"/>
  <c r="V7" i="38"/>
  <c r="V6" i="38"/>
  <c r="H49" i="12"/>
  <c r="K49" i="12"/>
  <c r="M49" i="12"/>
  <c r="D49" i="12"/>
  <c r="C49" i="12"/>
  <c r="L49" i="12"/>
  <c r="J49" i="12"/>
  <c r="I49" i="12"/>
  <c r="E49" i="12"/>
  <c r="G46" i="12"/>
  <c r="F49" i="12"/>
  <c r="G49" i="12"/>
  <c r="W17" i="1" l="1"/>
  <c r="W16" i="1"/>
  <c r="W14" i="1"/>
  <c r="W13" i="1"/>
  <c r="X17" i="1"/>
  <c r="X16" i="1"/>
  <c r="X14" i="1"/>
  <c r="X13" i="1"/>
  <c r="CW13" i="1" l="1"/>
  <c r="CW14" i="1"/>
  <c r="CW15" i="1"/>
  <c r="CW16" i="1"/>
  <c r="CW17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2" i="1"/>
  <c r="CW73" i="1"/>
  <c r="CW74" i="1"/>
  <c r="CW75" i="1"/>
  <c r="CW76" i="1"/>
  <c r="CW77" i="1"/>
  <c r="CW78" i="1"/>
  <c r="CW79" i="1"/>
  <c r="CW80" i="1"/>
  <c r="CW81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2" i="1"/>
  <c r="DM12" i="37"/>
  <c r="AE14" i="37"/>
  <c r="AE13" i="37"/>
  <c r="DM9" i="37" l="1"/>
  <c r="AI9" i="37"/>
  <c r="AF3" i="37" s="1"/>
  <c r="CW9" i="1"/>
  <c r="R43" i="12" l="1"/>
  <c r="I16" i="38" l="1"/>
  <c r="J16" i="38"/>
  <c r="K16" i="38"/>
  <c r="L16" i="38"/>
  <c r="M16" i="38"/>
  <c r="N16" i="38"/>
  <c r="O16" i="38"/>
  <c r="P16" i="38"/>
  <c r="I17" i="38"/>
  <c r="J17" i="38"/>
  <c r="K17" i="38"/>
  <c r="L17" i="38"/>
  <c r="M17" i="38"/>
  <c r="N17" i="38"/>
  <c r="O17" i="38"/>
  <c r="P17" i="38"/>
  <c r="I18" i="38"/>
  <c r="J18" i="38"/>
  <c r="K18" i="38"/>
  <c r="L18" i="38"/>
  <c r="M18" i="38"/>
  <c r="N18" i="38"/>
  <c r="O18" i="38"/>
  <c r="P18" i="38"/>
  <c r="I19" i="38"/>
  <c r="J19" i="38"/>
  <c r="K19" i="38"/>
  <c r="L19" i="38"/>
  <c r="M19" i="38"/>
  <c r="N19" i="38"/>
  <c r="O19" i="38"/>
  <c r="P19" i="38"/>
  <c r="I20" i="38"/>
  <c r="J20" i="38"/>
  <c r="K20" i="38"/>
  <c r="L20" i="38"/>
  <c r="M20" i="38"/>
  <c r="N20" i="38"/>
  <c r="O20" i="38"/>
  <c r="P20" i="38"/>
  <c r="I21" i="38"/>
  <c r="J21" i="38"/>
  <c r="K21" i="38"/>
  <c r="L21" i="38"/>
  <c r="M21" i="38"/>
  <c r="N21" i="38"/>
  <c r="O21" i="38"/>
  <c r="P21" i="38"/>
  <c r="I22" i="38"/>
  <c r="J22" i="38"/>
  <c r="K22" i="38"/>
  <c r="L22" i="38"/>
  <c r="M22" i="38"/>
  <c r="N22" i="38"/>
  <c r="O22" i="38"/>
  <c r="P22" i="38"/>
  <c r="I23" i="38"/>
  <c r="J23" i="38"/>
  <c r="K23" i="38"/>
  <c r="L23" i="38"/>
  <c r="M23" i="38"/>
  <c r="N23" i="38"/>
  <c r="O23" i="38"/>
  <c r="P23" i="38"/>
  <c r="I24" i="38"/>
  <c r="J24" i="38"/>
  <c r="K24" i="38"/>
  <c r="L24" i="38"/>
  <c r="M24" i="38"/>
  <c r="N24" i="38"/>
  <c r="O24" i="38"/>
  <c r="P24" i="38"/>
  <c r="I25" i="38"/>
  <c r="J25" i="38"/>
  <c r="K25" i="38"/>
  <c r="L25" i="38"/>
  <c r="M25" i="38"/>
  <c r="N25" i="38"/>
  <c r="O25" i="38"/>
  <c r="P25" i="38"/>
  <c r="I26" i="38"/>
  <c r="J26" i="38"/>
  <c r="K26" i="38"/>
  <c r="L26" i="38"/>
  <c r="M26" i="38"/>
  <c r="N26" i="38"/>
  <c r="O26" i="38"/>
  <c r="P26" i="38"/>
  <c r="I27" i="38"/>
  <c r="J27" i="38"/>
  <c r="K27" i="38"/>
  <c r="L27" i="38"/>
  <c r="M27" i="38"/>
  <c r="N27" i="38"/>
  <c r="O27" i="38"/>
  <c r="P27" i="38"/>
  <c r="I28" i="38"/>
  <c r="J28" i="38"/>
  <c r="K28" i="38"/>
  <c r="L28" i="38"/>
  <c r="M28" i="38"/>
  <c r="N28" i="38"/>
  <c r="O28" i="38"/>
  <c r="P28" i="38"/>
  <c r="I29" i="38"/>
  <c r="J29" i="38"/>
  <c r="K29" i="38"/>
  <c r="L29" i="38"/>
  <c r="M29" i="38"/>
  <c r="N29" i="38"/>
  <c r="O29" i="38"/>
  <c r="P29" i="38"/>
  <c r="I30" i="38"/>
  <c r="J30" i="38"/>
  <c r="K30" i="38"/>
  <c r="L30" i="38"/>
  <c r="M30" i="38"/>
  <c r="N30" i="38"/>
  <c r="O30" i="38"/>
  <c r="P30" i="38"/>
  <c r="I31" i="38"/>
  <c r="J31" i="38"/>
  <c r="K31" i="38"/>
  <c r="L31" i="38"/>
  <c r="M31" i="38"/>
  <c r="N31" i="38"/>
  <c r="O31" i="38"/>
  <c r="P31" i="38"/>
  <c r="I32" i="38"/>
  <c r="J32" i="38"/>
  <c r="K32" i="38"/>
  <c r="L32" i="38"/>
  <c r="M32" i="38"/>
  <c r="N32" i="38"/>
  <c r="O32" i="38"/>
  <c r="P32" i="38"/>
  <c r="I33" i="38"/>
  <c r="J33" i="38"/>
  <c r="K33" i="38"/>
  <c r="L33" i="38"/>
  <c r="M33" i="38"/>
  <c r="N33" i="38"/>
  <c r="O33" i="38"/>
  <c r="P33" i="38"/>
  <c r="I34" i="38"/>
  <c r="J34" i="38"/>
  <c r="K34" i="38"/>
  <c r="L34" i="38"/>
  <c r="M34" i="38"/>
  <c r="N34" i="38"/>
  <c r="O34" i="38"/>
  <c r="P34" i="38"/>
  <c r="I35" i="38"/>
  <c r="J35" i="38"/>
  <c r="K35" i="38"/>
  <c r="L35" i="38"/>
  <c r="M35" i="38"/>
  <c r="N35" i="38"/>
  <c r="O35" i="38"/>
  <c r="P35" i="38"/>
  <c r="I36" i="38"/>
  <c r="J36" i="38"/>
  <c r="K36" i="38"/>
  <c r="L36" i="38"/>
  <c r="M36" i="38"/>
  <c r="N36" i="38"/>
  <c r="O36" i="38"/>
  <c r="P36" i="38"/>
  <c r="BB14" i="37"/>
  <c r="BB15" i="37"/>
  <c r="BB16" i="37"/>
  <c r="BB17" i="37"/>
  <c r="BB18" i="37"/>
  <c r="BB19" i="37"/>
  <c r="BB20" i="37"/>
  <c r="BB21" i="37"/>
  <c r="BB22" i="37"/>
  <c r="BB23" i="37"/>
  <c r="BB24" i="37"/>
  <c r="BB25" i="37"/>
  <c r="BB26" i="37"/>
  <c r="BB27" i="37"/>
  <c r="BB28" i="37"/>
  <c r="BB29" i="37"/>
  <c r="BB30" i="37"/>
  <c r="BB31" i="37"/>
  <c r="BB32" i="37"/>
  <c r="BB33" i="37"/>
  <c r="BB34" i="37"/>
  <c r="BB35" i="37"/>
  <c r="BB36" i="37"/>
  <c r="BB37" i="37"/>
  <c r="BB38" i="37"/>
  <c r="BB39" i="37"/>
  <c r="BB40" i="37"/>
  <c r="BB41" i="37"/>
  <c r="BB42" i="37"/>
  <c r="BB43" i="37"/>
  <c r="BB44" i="37"/>
  <c r="BB45" i="37"/>
  <c r="BB46" i="37"/>
  <c r="BB13" i="37"/>
  <c r="AY14" i="37"/>
  <c r="AY15" i="37"/>
  <c r="AY16" i="37"/>
  <c r="AY17" i="37"/>
  <c r="AY18" i="37"/>
  <c r="AY19" i="37"/>
  <c r="AY20" i="37"/>
  <c r="AY21" i="37"/>
  <c r="AY22" i="37"/>
  <c r="AY23" i="37"/>
  <c r="AY24" i="37"/>
  <c r="AY25" i="37"/>
  <c r="AY26" i="37"/>
  <c r="AY27" i="37"/>
  <c r="AY28" i="37"/>
  <c r="AY29" i="37"/>
  <c r="AY30" i="37"/>
  <c r="AY31" i="37"/>
  <c r="AY32" i="37"/>
  <c r="AY33" i="37"/>
  <c r="AY34" i="37"/>
  <c r="AY35" i="37"/>
  <c r="AY36" i="37"/>
  <c r="AY37" i="37"/>
  <c r="AY38" i="37"/>
  <c r="AY39" i="37"/>
  <c r="AY40" i="37"/>
  <c r="AY41" i="37"/>
  <c r="AY42" i="37"/>
  <c r="AY43" i="37"/>
  <c r="AY44" i="37"/>
  <c r="AY45" i="37"/>
  <c r="AY46" i="37"/>
  <c r="AY13" i="37"/>
  <c r="AW14" i="37"/>
  <c r="AW15" i="37"/>
  <c r="AW16" i="37"/>
  <c r="AW17" i="37"/>
  <c r="AW18" i="37"/>
  <c r="AW19" i="37"/>
  <c r="AW20" i="37"/>
  <c r="AW21" i="37"/>
  <c r="AW22" i="37"/>
  <c r="AW23" i="37"/>
  <c r="AW24" i="37"/>
  <c r="AW25" i="37"/>
  <c r="AW26" i="37"/>
  <c r="AW27" i="37"/>
  <c r="AW28" i="37"/>
  <c r="AW29" i="37"/>
  <c r="AW30" i="37"/>
  <c r="AW31" i="37"/>
  <c r="AW32" i="37"/>
  <c r="AW33" i="37"/>
  <c r="AW34" i="37"/>
  <c r="AW35" i="37"/>
  <c r="AW36" i="37"/>
  <c r="AW37" i="37"/>
  <c r="AW38" i="37"/>
  <c r="AW39" i="37"/>
  <c r="AW40" i="37"/>
  <c r="AW41" i="37"/>
  <c r="AW42" i="37"/>
  <c r="AW43" i="37"/>
  <c r="AW44" i="37"/>
  <c r="AW45" i="37"/>
  <c r="AW46" i="37"/>
  <c r="AW13" i="37"/>
  <c r="AV14" i="37"/>
  <c r="AV15" i="37"/>
  <c r="AV16" i="37"/>
  <c r="AV17" i="37"/>
  <c r="AV18" i="37"/>
  <c r="AV19" i="37"/>
  <c r="AV20" i="37"/>
  <c r="AV21" i="37"/>
  <c r="AV22" i="37"/>
  <c r="AV23" i="37"/>
  <c r="AV24" i="37"/>
  <c r="AV25" i="37"/>
  <c r="AV26" i="37"/>
  <c r="AV27" i="37"/>
  <c r="AV28" i="37"/>
  <c r="AV29" i="37"/>
  <c r="AV30" i="37"/>
  <c r="AV31" i="37"/>
  <c r="AV32" i="37"/>
  <c r="AV33" i="37"/>
  <c r="AV34" i="37"/>
  <c r="AV35" i="37"/>
  <c r="AV36" i="37"/>
  <c r="AV37" i="37"/>
  <c r="AV38" i="37"/>
  <c r="AV39" i="37"/>
  <c r="AV40" i="37"/>
  <c r="AV41" i="37"/>
  <c r="AV42" i="37"/>
  <c r="AV43" i="37"/>
  <c r="AV44" i="37"/>
  <c r="AV45" i="37"/>
  <c r="AV46" i="37"/>
  <c r="AV13" i="37"/>
  <c r="AU14" i="37"/>
  <c r="AU15" i="37"/>
  <c r="AU16" i="37"/>
  <c r="AU17" i="37"/>
  <c r="AU18" i="37"/>
  <c r="AU19" i="37"/>
  <c r="AU20" i="37"/>
  <c r="AU21" i="37"/>
  <c r="AU22" i="37"/>
  <c r="AU23" i="37"/>
  <c r="AU24" i="37"/>
  <c r="AU25" i="37"/>
  <c r="AU26" i="37"/>
  <c r="AU27" i="37"/>
  <c r="AU28" i="37"/>
  <c r="AU29" i="37"/>
  <c r="AU30" i="37"/>
  <c r="AU31" i="37"/>
  <c r="AU32" i="37"/>
  <c r="AU33" i="37"/>
  <c r="AU34" i="37"/>
  <c r="AU35" i="37"/>
  <c r="AU36" i="37"/>
  <c r="AU37" i="37"/>
  <c r="AU38" i="37"/>
  <c r="AU39" i="37"/>
  <c r="AU40" i="37"/>
  <c r="AU41" i="37"/>
  <c r="AU42" i="37"/>
  <c r="AU43" i="37"/>
  <c r="AU44" i="37"/>
  <c r="AU45" i="37"/>
  <c r="AU46" i="37"/>
  <c r="AU13" i="37"/>
  <c r="R9" i="37" l="1"/>
  <c r="U9" i="37"/>
  <c r="S9" i="37"/>
  <c r="Q9" i="37"/>
  <c r="X9" i="37"/>
  <c r="O4" i="38"/>
  <c r="N4" i="38"/>
  <c r="P4" i="38"/>
  <c r="K4" i="38"/>
  <c r="L4" i="38"/>
  <c r="Q4" i="38"/>
  <c r="I4" i="38"/>
  <c r="M4" i="38"/>
  <c r="J4" i="38"/>
  <c r="AP45" i="32" l="1"/>
  <c r="AQ45" i="32"/>
  <c r="AR45" i="32"/>
  <c r="AS45" i="32"/>
  <c r="AT45" i="32"/>
  <c r="AU45" i="32"/>
  <c r="AV45" i="32"/>
  <c r="AW45" i="32"/>
  <c r="AX45" i="32"/>
  <c r="CX11" i="37" l="1"/>
  <c r="CY11" i="37"/>
  <c r="CZ11" i="37"/>
  <c r="DA11" i="37"/>
  <c r="DB11" i="37"/>
  <c r="DC11" i="37"/>
  <c r="DD11" i="37"/>
  <c r="DE11" i="37"/>
  <c r="DF11" i="37"/>
  <c r="DG11" i="37"/>
  <c r="DH11" i="37"/>
  <c r="DI11" i="37"/>
  <c r="DJ11" i="37"/>
  <c r="DK11" i="37"/>
  <c r="DL11" i="37"/>
  <c r="CX12" i="37"/>
  <c r="CY12" i="37"/>
  <c r="CZ12" i="37"/>
  <c r="DA12" i="37"/>
  <c r="DB12" i="37"/>
  <c r="DC12" i="37"/>
  <c r="DD12" i="37"/>
  <c r="DE12" i="37"/>
  <c r="DF12" i="37"/>
  <c r="DG12" i="37"/>
  <c r="DH12" i="37"/>
  <c r="DI12" i="37"/>
  <c r="DJ12" i="37"/>
  <c r="DK12" i="37"/>
  <c r="DL12" i="37"/>
  <c r="BB45" i="32" l="1"/>
  <c r="AP33" i="32"/>
  <c r="AU33" i="32"/>
  <c r="AX33" i="32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30" i="7"/>
  <c r="A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A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A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A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A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AG72" i="5"/>
  <c r="AI72" i="5"/>
  <c r="AG73" i="5"/>
  <c r="AI73" i="5"/>
  <c r="AG74" i="5"/>
  <c r="AI74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I71" i="5"/>
  <c r="AG71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I70" i="5"/>
  <c r="AG70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I69" i="5"/>
  <c r="AG69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I68" i="5"/>
  <c r="AG68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I67" i="5"/>
  <c r="AG67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I66" i="5"/>
  <c r="AG66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I65" i="5"/>
  <c r="AG65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I64" i="5"/>
  <c r="AG64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I63" i="5"/>
  <c r="AG63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I62" i="5"/>
  <c r="AG62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I61" i="5"/>
  <c r="AG61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I60" i="5"/>
  <c r="AG60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I59" i="5"/>
  <c r="AG59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I58" i="5"/>
  <c r="AG58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I57" i="5"/>
  <c r="AG57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I56" i="5"/>
  <c r="AG56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I55" i="5"/>
  <c r="AG55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I54" i="5"/>
  <c r="AG54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I53" i="5"/>
  <c r="AG53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I52" i="5"/>
  <c r="AG52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I51" i="5"/>
  <c r="AG51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I50" i="5"/>
  <c r="AG50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I49" i="5"/>
  <c r="AG49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I48" i="5"/>
  <c r="AG48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I47" i="5"/>
  <c r="AG47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I46" i="5"/>
  <c r="AG46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I45" i="5"/>
  <c r="AG45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I44" i="5"/>
  <c r="AG44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I43" i="5"/>
  <c r="AG43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I42" i="5"/>
  <c r="AG42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O41" i="5"/>
  <c r="AP41" i="5" s="1"/>
  <c r="AI41" i="5"/>
  <c r="AG41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O40" i="5"/>
  <c r="AP40" i="5" s="1"/>
  <c r="AI40" i="5"/>
  <c r="AG40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I39" i="5"/>
  <c r="AG39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I38" i="5"/>
  <c r="AG38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I37" i="5"/>
  <c r="AG37" i="5"/>
  <c r="AX36" i="5"/>
  <c r="DB36" i="5" s="1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AG21" i="5"/>
  <c r="AI21" i="5"/>
  <c r="AG22" i="5"/>
  <c r="AI22" i="5"/>
  <c r="AG23" i="5"/>
  <c r="AI23" i="5"/>
  <c r="AG24" i="5"/>
  <c r="AI24" i="5"/>
  <c r="AG25" i="5"/>
  <c r="AI25" i="5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K35" i="32"/>
  <c r="AL35" i="32"/>
  <c r="AM35" i="32"/>
  <c r="AN35" i="32"/>
  <c r="AO35" i="32"/>
  <c r="AP35" i="32"/>
  <c r="AQ35" i="32"/>
  <c r="AR35" i="32"/>
  <c r="AS35" i="32"/>
  <c r="AT35" i="32"/>
  <c r="AU35" i="32"/>
  <c r="AV35" i="32"/>
  <c r="AW35" i="32"/>
  <c r="AX35" i="32"/>
  <c r="AK36" i="32"/>
  <c r="AL36" i="32"/>
  <c r="AM36" i="32"/>
  <c r="AN36" i="32"/>
  <c r="AO36" i="32"/>
  <c r="AQ36" i="32"/>
  <c r="AR36" i="32"/>
  <c r="AS36" i="32"/>
  <c r="AT36" i="32"/>
  <c r="AU36" i="32"/>
  <c r="AV36" i="32"/>
  <c r="AW36" i="32"/>
  <c r="AX36" i="32"/>
  <c r="AK37" i="32"/>
  <c r="AL37" i="32"/>
  <c r="AM37" i="32"/>
  <c r="AN37" i="32"/>
  <c r="AO37" i="32"/>
  <c r="AP37" i="32"/>
  <c r="AQ37" i="32"/>
  <c r="AR37" i="32"/>
  <c r="AS37" i="32"/>
  <c r="AT37" i="32"/>
  <c r="AU37" i="32"/>
  <c r="AV37" i="32"/>
  <c r="AW37" i="32"/>
  <c r="AX37" i="32"/>
  <c r="AK38" i="32"/>
  <c r="AL38" i="32"/>
  <c r="AM38" i="32"/>
  <c r="AN38" i="32"/>
  <c r="AO38" i="32"/>
  <c r="AP38" i="32"/>
  <c r="AQ38" i="32"/>
  <c r="AR38" i="32"/>
  <c r="AS38" i="32"/>
  <c r="AT38" i="32"/>
  <c r="AU38" i="32"/>
  <c r="AV38" i="32"/>
  <c r="AW38" i="32"/>
  <c r="AX38" i="32"/>
  <c r="AK39" i="32"/>
  <c r="AL39" i="32"/>
  <c r="AM39" i="32"/>
  <c r="AO39" i="32"/>
  <c r="AP39" i="32"/>
  <c r="AQ39" i="32"/>
  <c r="AR39" i="32"/>
  <c r="AS39" i="32"/>
  <c r="AT39" i="32"/>
  <c r="AU39" i="32"/>
  <c r="AV39" i="32"/>
  <c r="AW39" i="32"/>
  <c r="AX39" i="32"/>
  <c r="AK40" i="32"/>
  <c r="AL40" i="32"/>
  <c r="AM40" i="32"/>
  <c r="AN40" i="32"/>
  <c r="AO40" i="32"/>
  <c r="AP40" i="32"/>
  <c r="AQ40" i="32"/>
  <c r="AR40" i="32"/>
  <c r="AS40" i="32"/>
  <c r="AT40" i="32"/>
  <c r="AU40" i="32"/>
  <c r="AV40" i="32"/>
  <c r="AW40" i="32"/>
  <c r="AX40" i="32"/>
  <c r="AK41" i="32"/>
  <c r="AM41" i="32"/>
  <c r="AN41" i="32"/>
  <c r="AO41" i="32"/>
  <c r="AP41" i="32"/>
  <c r="AQ41" i="32"/>
  <c r="AR41" i="32"/>
  <c r="AS41" i="32"/>
  <c r="AT41" i="32"/>
  <c r="AU41" i="32"/>
  <c r="AV41" i="32"/>
  <c r="AW41" i="32"/>
  <c r="AX41" i="32"/>
  <c r="AK42" i="32"/>
  <c r="AL42" i="32"/>
  <c r="AM42" i="32"/>
  <c r="AN42" i="32"/>
  <c r="AO42" i="32"/>
  <c r="AP42" i="32"/>
  <c r="AQ42" i="32"/>
  <c r="AR42" i="32"/>
  <c r="AS42" i="32"/>
  <c r="AT42" i="32"/>
  <c r="AU42" i="32"/>
  <c r="AV42" i="32"/>
  <c r="AW42" i="32"/>
  <c r="AX42" i="32"/>
  <c r="AK43" i="32"/>
  <c r="AL43" i="32"/>
  <c r="AM43" i="32"/>
  <c r="AN43" i="32"/>
  <c r="AO43" i="32"/>
  <c r="AP43" i="32"/>
  <c r="AQ43" i="32"/>
  <c r="AR43" i="32"/>
  <c r="AS43" i="32"/>
  <c r="AT43" i="32"/>
  <c r="AU43" i="32"/>
  <c r="AV43" i="32"/>
  <c r="AW43" i="32"/>
  <c r="AX43" i="32"/>
  <c r="AK44" i="32"/>
  <c r="AL44" i="32"/>
  <c r="AM44" i="32"/>
  <c r="AN44" i="32"/>
  <c r="AO44" i="32"/>
  <c r="AP44" i="32"/>
  <c r="AQ44" i="32"/>
  <c r="AR44" i="32"/>
  <c r="AS44" i="32"/>
  <c r="AT44" i="32"/>
  <c r="AU44" i="32"/>
  <c r="AV44" i="32"/>
  <c r="AW44" i="32"/>
  <c r="AX44" i="32"/>
  <c r="AK45" i="32"/>
  <c r="AL45" i="32"/>
  <c r="AM45" i="32"/>
  <c r="AN45" i="32"/>
  <c r="AO45" i="32"/>
  <c r="A47" i="33"/>
  <c r="A48" i="33"/>
  <c r="A44" i="33"/>
  <c r="A45" i="33"/>
  <c r="A46" i="33"/>
  <c r="A38" i="33"/>
  <c r="A39" i="33"/>
  <c r="A40" i="33"/>
  <c r="A41" i="33"/>
  <c r="A42" i="33"/>
  <c r="A43" i="33"/>
  <c r="A37" i="33"/>
  <c r="CY33" i="32"/>
  <c r="CZ33" i="32"/>
  <c r="DA33" i="32"/>
  <c r="DB33" i="32"/>
  <c r="DC33" i="32"/>
  <c r="DD33" i="32"/>
  <c r="DE33" i="32"/>
  <c r="DF33" i="32"/>
  <c r="DG33" i="32"/>
  <c r="DH33" i="32"/>
  <c r="DI33" i="32"/>
  <c r="DJ33" i="32"/>
  <c r="DK33" i="32"/>
  <c r="DL33" i="32"/>
  <c r="DM33" i="32"/>
  <c r="CY34" i="32"/>
  <c r="CZ34" i="32"/>
  <c r="DA34" i="32"/>
  <c r="DB34" i="32"/>
  <c r="DC34" i="32"/>
  <c r="DD34" i="32"/>
  <c r="DE34" i="32"/>
  <c r="DF34" i="32"/>
  <c r="DG34" i="32"/>
  <c r="DH34" i="32"/>
  <c r="DI34" i="32"/>
  <c r="DJ34" i="32"/>
  <c r="DK34" i="32"/>
  <c r="DL34" i="32"/>
  <c r="DM34" i="32"/>
  <c r="CY35" i="32"/>
  <c r="CZ35" i="32"/>
  <c r="DA35" i="32"/>
  <c r="DB35" i="32"/>
  <c r="DC35" i="32"/>
  <c r="DD35" i="32"/>
  <c r="DE35" i="32"/>
  <c r="DF35" i="32"/>
  <c r="DG35" i="32"/>
  <c r="DH35" i="32"/>
  <c r="DI35" i="32"/>
  <c r="DJ35" i="32"/>
  <c r="DK35" i="32"/>
  <c r="DL35" i="32"/>
  <c r="DM35" i="32"/>
  <c r="CY36" i="32"/>
  <c r="CZ36" i="32"/>
  <c r="DA36" i="32"/>
  <c r="DB36" i="32"/>
  <c r="DC36" i="32"/>
  <c r="DD36" i="32"/>
  <c r="DE36" i="32"/>
  <c r="DF36" i="32"/>
  <c r="DG36" i="32"/>
  <c r="DH36" i="32"/>
  <c r="DI36" i="32"/>
  <c r="DJ36" i="32"/>
  <c r="DK36" i="32"/>
  <c r="DL36" i="32"/>
  <c r="DM36" i="32"/>
  <c r="CY37" i="32"/>
  <c r="CZ37" i="32"/>
  <c r="DA37" i="32"/>
  <c r="DB37" i="32"/>
  <c r="DC37" i="32"/>
  <c r="DD37" i="32"/>
  <c r="DE37" i="32"/>
  <c r="DF37" i="32"/>
  <c r="DG37" i="32"/>
  <c r="DH37" i="32"/>
  <c r="DI37" i="32"/>
  <c r="DJ37" i="32"/>
  <c r="DK37" i="32"/>
  <c r="DL37" i="32"/>
  <c r="DM37" i="32"/>
  <c r="CY38" i="32"/>
  <c r="CZ38" i="32"/>
  <c r="DA38" i="32"/>
  <c r="DB38" i="32"/>
  <c r="DC38" i="32"/>
  <c r="DD38" i="32"/>
  <c r="DE38" i="32"/>
  <c r="DF38" i="32"/>
  <c r="DG38" i="32"/>
  <c r="DH38" i="32"/>
  <c r="DI38" i="32"/>
  <c r="DJ38" i="32"/>
  <c r="DK38" i="32"/>
  <c r="DL38" i="32"/>
  <c r="DM38" i="32"/>
  <c r="CY39" i="32"/>
  <c r="CZ39" i="32"/>
  <c r="DA39" i="32"/>
  <c r="DB39" i="32"/>
  <c r="DC39" i="32"/>
  <c r="DD39" i="32"/>
  <c r="DE39" i="32"/>
  <c r="DF39" i="32"/>
  <c r="DG39" i="32"/>
  <c r="DH39" i="32"/>
  <c r="DI39" i="32"/>
  <c r="DJ39" i="32"/>
  <c r="DK39" i="32"/>
  <c r="DL39" i="32"/>
  <c r="DM39" i="32"/>
  <c r="CY40" i="32"/>
  <c r="CZ40" i="32"/>
  <c r="DA40" i="32"/>
  <c r="DB40" i="32"/>
  <c r="DC40" i="32"/>
  <c r="DD40" i="32"/>
  <c r="DE40" i="32"/>
  <c r="DF40" i="32"/>
  <c r="DG40" i="32"/>
  <c r="DH40" i="32"/>
  <c r="DI40" i="32"/>
  <c r="DJ40" i="32"/>
  <c r="DK40" i="32"/>
  <c r="DL40" i="32"/>
  <c r="DM40" i="32"/>
  <c r="CY41" i="32"/>
  <c r="CZ41" i="32"/>
  <c r="DA41" i="32"/>
  <c r="DB41" i="32"/>
  <c r="DC41" i="32"/>
  <c r="DD41" i="32"/>
  <c r="DE41" i="32"/>
  <c r="DF41" i="32"/>
  <c r="DG41" i="32"/>
  <c r="DH41" i="32"/>
  <c r="DI41" i="32"/>
  <c r="DJ41" i="32"/>
  <c r="DK41" i="32"/>
  <c r="DL41" i="32"/>
  <c r="DM41" i="32"/>
  <c r="CY42" i="32"/>
  <c r="CZ42" i="32"/>
  <c r="DA42" i="32"/>
  <c r="DB42" i="32"/>
  <c r="DC42" i="32"/>
  <c r="DD42" i="32"/>
  <c r="DE42" i="32"/>
  <c r="DF42" i="32"/>
  <c r="DG42" i="32"/>
  <c r="DH42" i="32"/>
  <c r="DI42" i="32"/>
  <c r="DJ42" i="32"/>
  <c r="DK42" i="32"/>
  <c r="DL42" i="32"/>
  <c r="DM42" i="32"/>
  <c r="CY43" i="32"/>
  <c r="CZ43" i="32"/>
  <c r="DA43" i="32"/>
  <c r="DB43" i="32"/>
  <c r="DC43" i="32"/>
  <c r="DD43" i="32"/>
  <c r="DE43" i="32"/>
  <c r="DF43" i="32"/>
  <c r="DG43" i="32"/>
  <c r="DH43" i="32"/>
  <c r="DI43" i="32"/>
  <c r="DJ43" i="32"/>
  <c r="DK43" i="32"/>
  <c r="DL43" i="32"/>
  <c r="DM43" i="32"/>
  <c r="CY44" i="32"/>
  <c r="CZ44" i="32"/>
  <c r="DA44" i="32"/>
  <c r="DB44" i="32"/>
  <c r="DC44" i="32"/>
  <c r="DD44" i="32"/>
  <c r="DE44" i="32"/>
  <c r="DF44" i="32"/>
  <c r="DG44" i="32"/>
  <c r="DH44" i="32"/>
  <c r="DI44" i="32"/>
  <c r="DJ44" i="32"/>
  <c r="DK44" i="32"/>
  <c r="DL44" i="32"/>
  <c r="DM44" i="32"/>
  <c r="CY45" i="32"/>
  <c r="CZ45" i="32"/>
  <c r="DA45" i="32"/>
  <c r="DB45" i="32"/>
  <c r="DC45" i="32"/>
  <c r="DD45" i="32"/>
  <c r="DE45" i="32"/>
  <c r="DF45" i="32"/>
  <c r="DG45" i="32"/>
  <c r="DH45" i="32"/>
  <c r="DI45" i="32"/>
  <c r="DJ45" i="32"/>
  <c r="DK45" i="32"/>
  <c r="DL45" i="32"/>
  <c r="DM45" i="32"/>
  <c r="CL33" i="32"/>
  <c r="CM33" i="32"/>
  <c r="CN33" i="32"/>
  <c r="CO33" i="32"/>
  <c r="CP33" i="32"/>
  <c r="CQ33" i="32"/>
  <c r="CR33" i="32"/>
  <c r="CS33" i="32"/>
  <c r="CL34" i="32"/>
  <c r="CM34" i="32"/>
  <c r="CN34" i="32"/>
  <c r="CO34" i="32"/>
  <c r="CP34" i="32"/>
  <c r="CQ34" i="32"/>
  <c r="CR34" i="32"/>
  <c r="CS34" i="32"/>
  <c r="CL35" i="32"/>
  <c r="CM35" i="32"/>
  <c r="CN35" i="32"/>
  <c r="CO35" i="32"/>
  <c r="CP35" i="32"/>
  <c r="CQ35" i="32"/>
  <c r="CR35" i="32"/>
  <c r="CS35" i="32"/>
  <c r="CL36" i="32"/>
  <c r="CM36" i="32"/>
  <c r="CN36" i="32"/>
  <c r="CO36" i="32"/>
  <c r="CP36" i="32"/>
  <c r="CQ36" i="32"/>
  <c r="CR36" i="32"/>
  <c r="CS36" i="32"/>
  <c r="CL37" i="32"/>
  <c r="CM37" i="32"/>
  <c r="CN37" i="32"/>
  <c r="CO37" i="32"/>
  <c r="CP37" i="32"/>
  <c r="CQ37" i="32"/>
  <c r="CR37" i="32"/>
  <c r="CS37" i="32"/>
  <c r="CL38" i="32"/>
  <c r="CM38" i="32"/>
  <c r="CN38" i="32"/>
  <c r="CO38" i="32"/>
  <c r="CP38" i="32"/>
  <c r="CQ38" i="32"/>
  <c r="CR38" i="32"/>
  <c r="CS38" i="32"/>
  <c r="CL39" i="32"/>
  <c r="CM39" i="32"/>
  <c r="CN39" i="32"/>
  <c r="CO39" i="32"/>
  <c r="CP39" i="32"/>
  <c r="CQ39" i="32"/>
  <c r="CR39" i="32"/>
  <c r="CS39" i="32"/>
  <c r="CL40" i="32"/>
  <c r="CM40" i="32"/>
  <c r="CN40" i="32"/>
  <c r="CO40" i="32"/>
  <c r="CP40" i="32"/>
  <c r="CQ40" i="32"/>
  <c r="CR40" i="32"/>
  <c r="CS40" i="32"/>
  <c r="CL41" i="32"/>
  <c r="CM41" i="32"/>
  <c r="CN41" i="32"/>
  <c r="CO41" i="32"/>
  <c r="CP41" i="32"/>
  <c r="CQ41" i="32"/>
  <c r="CR41" i="32"/>
  <c r="CS41" i="32"/>
  <c r="CL42" i="32"/>
  <c r="CM42" i="32"/>
  <c r="CN42" i="32"/>
  <c r="CO42" i="32"/>
  <c r="CP42" i="32"/>
  <c r="CQ42" i="32"/>
  <c r="CR42" i="32"/>
  <c r="CS42" i="32"/>
  <c r="CL43" i="32"/>
  <c r="CM43" i="32"/>
  <c r="CN43" i="32"/>
  <c r="CO43" i="32"/>
  <c r="CP43" i="32"/>
  <c r="CQ43" i="32"/>
  <c r="CR43" i="32"/>
  <c r="CS43" i="32"/>
  <c r="CL44" i="32"/>
  <c r="CM44" i="32"/>
  <c r="CN44" i="32"/>
  <c r="CO44" i="32"/>
  <c r="CP44" i="32"/>
  <c r="CQ44" i="32"/>
  <c r="CR44" i="32"/>
  <c r="CS44" i="32"/>
  <c r="CL45" i="32"/>
  <c r="CM45" i="32"/>
  <c r="CN45" i="32"/>
  <c r="CO45" i="32"/>
  <c r="CP45" i="32"/>
  <c r="CQ45" i="32"/>
  <c r="CR45" i="32"/>
  <c r="CS45" i="32"/>
  <c r="AJ34" i="32"/>
  <c r="AJ35" i="32"/>
  <c r="AJ36" i="32"/>
  <c r="AJ37" i="32"/>
  <c r="AJ38" i="32"/>
  <c r="AJ39" i="32"/>
  <c r="AJ40" i="32"/>
  <c r="AJ41" i="32"/>
  <c r="AJ42" i="32"/>
  <c r="AJ43" i="32"/>
  <c r="AJ44" i="32"/>
  <c r="AI45" i="32"/>
  <c r="AJ45" i="32" s="1"/>
  <c r="AC40" i="32"/>
  <c r="AD40" i="32"/>
  <c r="AC41" i="32"/>
  <c r="AD41" i="32"/>
  <c r="AC42" i="32"/>
  <c r="AD42" i="32"/>
  <c r="AC43" i="32"/>
  <c r="AD43" i="32"/>
  <c r="AC44" i="32"/>
  <c r="AD44" i="32"/>
  <c r="AC45" i="32"/>
  <c r="AD45" i="32"/>
  <c r="AB39" i="32"/>
  <c r="AB40" i="32"/>
  <c r="AB41" i="32"/>
  <c r="AB42" i="32"/>
  <c r="AB43" i="32"/>
  <c r="AB38" i="32"/>
  <c r="AC38" i="32"/>
  <c r="AD38" i="32"/>
  <c r="AB35" i="32"/>
  <c r="AB36" i="32"/>
  <c r="AB37" i="32"/>
  <c r="AD39" i="32"/>
  <c r="AC39" i="32"/>
  <c r="AD37" i="32"/>
  <c r="AC37" i="32"/>
  <c r="AD36" i="32"/>
  <c r="AC36" i="32"/>
  <c r="AD35" i="32"/>
  <c r="AC35" i="32"/>
  <c r="AD34" i="32"/>
  <c r="AC34" i="32"/>
  <c r="AW33" i="32"/>
  <c r="AV33" i="32"/>
  <c r="AT33" i="32"/>
  <c r="AS33" i="32"/>
  <c r="AR33" i="32"/>
  <c r="AQ33" i="32"/>
  <c r="AO33" i="32"/>
  <c r="AN33" i="32"/>
  <c r="AM33" i="32"/>
  <c r="AL33" i="32"/>
  <c r="AD33" i="32"/>
  <c r="AC33" i="32"/>
  <c r="BB10" i="32" l="1"/>
  <c r="C46" i="12" s="1"/>
  <c r="AZ45" i="32"/>
  <c r="AZ12" i="32" s="1"/>
  <c r="CU72" i="5"/>
  <c r="DH72" i="5"/>
  <c r="DB72" i="5"/>
  <c r="DH73" i="5"/>
  <c r="DB73" i="5"/>
  <c r="CU73" i="5"/>
  <c r="DH74" i="5"/>
  <c r="CV74" i="5"/>
  <c r="DB74" i="5"/>
  <c r="DB71" i="5"/>
  <c r="CT71" i="5"/>
  <c r="DO71" i="5"/>
  <c r="CT70" i="5"/>
  <c r="DB70" i="5"/>
  <c r="DO70" i="5"/>
  <c r="DB69" i="5"/>
  <c r="CU69" i="5"/>
  <c r="DO69" i="5"/>
  <c r="DO68" i="5"/>
  <c r="DB68" i="5"/>
  <c r="CU68" i="5"/>
  <c r="DO67" i="5"/>
  <c r="CU67" i="5"/>
  <c r="DB67" i="5"/>
  <c r="DO66" i="5"/>
  <c r="DB66" i="5"/>
  <c r="CU66" i="5"/>
  <c r="DB65" i="5"/>
  <c r="DO65" i="5"/>
  <c r="CU65" i="5"/>
  <c r="DB64" i="5"/>
  <c r="DO64" i="5"/>
  <c r="CU64" i="5"/>
  <c r="DO63" i="5"/>
  <c r="CU63" i="5"/>
  <c r="DB63" i="5"/>
  <c r="CU62" i="5"/>
  <c r="DO62" i="5"/>
  <c r="DB62" i="5"/>
  <c r="DO61" i="5"/>
  <c r="DB61" i="5"/>
  <c r="CV61" i="5"/>
  <c r="DB60" i="5"/>
  <c r="CU60" i="5"/>
  <c r="DE60" i="5"/>
  <c r="DB59" i="5"/>
  <c r="DE59" i="5"/>
  <c r="CU59" i="5"/>
  <c r="DB56" i="5"/>
  <c r="DE56" i="5"/>
  <c r="CU56" i="5"/>
  <c r="DE55" i="5"/>
  <c r="DB55" i="5"/>
  <c r="CU55" i="5"/>
  <c r="N2" i="32"/>
  <c r="G20" i="12" s="1"/>
  <c r="CW39" i="5"/>
  <c r="DB39" i="5"/>
  <c r="DE39" i="5"/>
  <c r="DB42" i="5"/>
  <c r="DE42" i="5"/>
  <c r="CV42" i="5"/>
  <c r="CU47" i="5"/>
  <c r="DB47" i="5"/>
  <c r="DE47" i="5"/>
  <c r="CU51" i="5"/>
  <c r="DE51" i="5"/>
  <c r="DB51" i="5"/>
  <c r="DB43" i="5"/>
  <c r="DE43" i="5"/>
  <c r="CV43" i="5"/>
  <c r="DE40" i="5"/>
  <c r="CV40" i="5"/>
  <c r="DB40" i="5"/>
  <c r="DB44" i="5"/>
  <c r="DE44" i="5"/>
  <c r="CV44" i="5"/>
  <c r="CT52" i="5"/>
  <c r="DE52" i="5"/>
  <c r="DB52" i="5"/>
  <c r="DB37" i="5"/>
  <c r="DQ37" i="5"/>
  <c r="CX37" i="5"/>
  <c r="DB45" i="5"/>
  <c r="DE45" i="5"/>
  <c r="CV45" i="5"/>
  <c r="DB49" i="5"/>
  <c r="CU49" i="5"/>
  <c r="DE49" i="5"/>
  <c r="DB53" i="5"/>
  <c r="CT53" i="5"/>
  <c r="DE53" i="5"/>
  <c r="CW38" i="5"/>
  <c r="DB38" i="5"/>
  <c r="DE38" i="5"/>
  <c r="DE41" i="5"/>
  <c r="CV41" i="5"/>
  <c r="DB41" i="5"/>
  <c r="DB46" i="5"/>
  <c r="CU46" i="5"/>
  <c r="DE46" i="5"/>
  <c r="DE50" i="5"/>
  <c r="CU50" i="5"/>
  <c r="DB50" i="5"/>
  <c r="DB54" i="5"/>
  <c r="DE54" i="5"/>
  <c r="CV54" i="5"/>
  <c r="DC23" i="5"/>
  <c r="DO23" i="5"/>
  <c r="CU23" i="5"/>
  <c r="DC24" i="5"/>
  <c r="CU24" i="5"/>
  <c r="DO24" i="5"/>
  <c r="U210" i="7"/>
  <c r="V210" i="7" s="1"/>
  <c r="U211" i="7"/>
  <c r="V211" i="7" s="1"/>
  <c r="DE58" i="5"/>
  <c r="DB58" i="5"/>
  <c r="CU58" i="5"/>
  <c r="DB57" i="5"/>
  <c r="CU57" i="5"/>
  <c r="DE57" i="5"/>
  <c r="CU48" i="5"/>
  <c r="DE48" i="5"/>
  <c r="DB48" i="5"/>
  <c r="DO25" i="5"/>
  <c r="DC25" i="5"/>
  <c r="CU25" i="5"/>
  <c r="U212" i="7"/>
  <c r="V212" i="7" s="1"/>
  <c r="CU22" i="5"/>
  <c r="DO22" i="5"/>
  <c r="DC22" i="5"/>
  <c r="U209" i="7"/>
  <c r="V209" i="7" s="1"/>
  <c r="U208" i="7"/>
  <c r="V208" i="7" s="1"/>
  <c r="DC21" i="5"/>
  <c r="CU21" i="5"/>
  <c r="DO21" i="5"/>
  <c r="V67" i="7"/>
  <c r="R45" i="33"/>
  <c r="V66" i="7"/>
  <c r="V65" i="7"/>
  <c r="Q42" i="33"/>
  <c r="R44" i="33"/>
  <c r="R43" i="33"/>
  <c r="R42" i="33"/>
  <c r="Q48" i="33"/>
  <c r="Q44" i="33"/>
  <c r="Q47" i="33"/>
  <c r="R48" i="33"/>
  <c r="R40" i="33"/>
  <c r="R47" i="33"/>
  <c r="R38" i="33"/>
  <c r="R41" i="33"/>
  <c r="R46" i="33"/>
  <c r="R37" i="33"/>
  <c r="Q39" i="33"/>
  <c r="R39" i="33"/>
  <c r="Q40" i="33"/>
  <c r="Q46" i="33"/>
  <c r="Q43" i="33"/>
  <c r="Q45" i="33"/>
  <c r="W67" i="7" l="1"/>
  <c r="W209" i="7"/>
  <c r="W66" i="7"/>
  <c r="W65" i="7"/>
  <c r="W212" i="7"/>
  <c r="W208" i="7"/>
  <c r="W210" i="7"/>
  <c r="W211" i="7"/>
  <c r="B154" i="2" l="1"/>
  <c r="B153" i="2"/>
  <c r="A151" i="2"/>
  <c r="B151" i="2"/>
  <c r="B150" i="2"/>
  <c r="AF12" i="1"/>
  <c r="AG12" i="1"/>
  <c r="AH12" i="1"/>
  <c r="AI12" i="1"/>
  <c r="AJ12" i="1"/>
  <c r="AK12" i="1"/>
  <c r="AL12" i="1"/>
  <c r="AM12" i="1"/>
  <c r="AN12" i="1"/>
  <c r="AO12" i="1"/>
  <c r="AF13" i="1"/>
  <c r="AG13" i="1"/>
  <c r="AH13" i="1"/>
  <c r="AI13" i="1"/>
  <c r="AJ13" i="1"/>
  <c r="AK13" i="1"/>
  <c r="AL13" i="1"/>
  <c r="AM13" i="1"/>
  <c r="AN13" i="1"/>
  <c r="AO13" i="1"/>
  <c r="AF14" i="1"/>
  <c r="AG14" i="1"/>
  <c r="AH14" i="1"/>
  <c r="AI14" i="1"/>
  <c r="AJ14" i="1"/>
  <c r="AK14" i="1"/>
  <c r="AL14" i="1"/>
  <c r="AM14" i="1"/>
  <c r="AN14" i="1"/>
  <c r="AO14" i="1"/>
  <c r="AF15" i="1"/>
  <c r="AG15" i="1"/>
  <c r="AH15" i="1"/>
  <c r="AI15" i="1"/>
  <c r="AJ15" i="1"/>
  <c r="AK15" i="1"/>
  <c r="AL15" i="1"/>
  <c r="AM15" i="1"/>
  <c r="AN15" i="1"/>
  <c r="AO15" i="1"/>
  <c r="AF16" i="1"/>
  <c r="AG16" i="1"/>
  <c r="AH16" i="1"/>
  <c r="AI16" i="1"/>
  <c r="AJ16" i="1"/>
  <c r="AK16" i="1"/>
  <c r="AL16" i="1"/>
  <c r="AM16" i="1"/>
  <c r="AN16" i="1"/>
  <c r="AO16" i="1"/>
  <c r="AF17" i="1"/>
  <c r="AG17" i="1"/>
  <c r="AH17" i="1"/>
  <c r="AI17" i="1"/>
  <c r="AJ17" i="1"/>
  <c r="AK17" i="1"/>
  <c r="AL17" i="1"/>
  <c r="AM17" i="1"/>
  <c r="AN17" i="1"/>
  <c r="AO17" i="1"/>
  <c r="AF24" i="1"/>
  <c r="AG24" i="1"/>
  <c r="AH24" i="1"/>
  <c r="AI24" i="1"/>
  <c r="AJ24" i="1"/>
  <c r="AK24" i="1"/>
  <c r="AL24" i="1"/>
  <c r="AM24" i="1"/>
  <c r="AN24" i="1"/>
  <c r="AO24" i="1"/>
  <c r="C36" i="38"/>
  <c r="D36" i="38"/>
  <c r="E36" i="38"/>
  <c r="F36" i="38"/>
  <c r="G36" i="38"/>
  <c r="H36" i="38"/>
  <c r="D35" i="38"/>
  <c r="E35" i="38"/>
  <c r="F35" i="38"/>
  <c r="G35" i="38"/>
  <c r="H35" i="38"/>
  <c r="C35" i="38"/>
  <c r="B36" i="38"/>
  <c r="B35" i="38"/>
  <c r="A36" i="38"/>
  <c r="A35" i="38"/>
  <c r="BL12" i="37"/>
  <c r="BL10" i="37" s="1"/>
  <c r="AO13" i="37"/>
  <c r="AP13" i="37"/>
  <c r="AQ13" i="37"/>
  <c r="AR13" i="37"/>
  <c r="AS13" i="37"/>
  <c r="AT13" i="37"/>
  <c r="AX13" i="37"/>
  <c r="AZ13" i="37"/>
  <c r="BA13" i="37"/>
  <c r="AO14" i="37"/>
  <c r="AP14" i="37"/>
  <c r="AQ14" i="37"/>
  <c r="AR14" i="37"/>
  <c r="AS14" i="37"/>
  <c r="AT14" i="37"/>
  <c r="AX14" i="37"/>
  <c r="AZ14" i="37"/>
  <c r="BA14" i="37"/>
  <c r="BC14" i="37"/>
  <c r="AO15" i="37"/>
  <c r="AP15" i="37"/>
  <c r="AQ15" i="37"/>
  <c r="AR15" i="37"/>
  <c r="AS15" i="37"/>
  <c r="AT15" i="37"/>
  <c r="AX15" i="37"/>
  <c r="AZ15" i="37"/>
  <c r="BA15" i="37"/>
  <c r="BC15" i="37"/>
  <c r="L154" i="2"/>
  <c r="L153" i="2"/>
  <c r="K154" i="2"/>
  <c r="K153" i="2"/>
  <c r="J154" i="2"/>
  <c r="J153" i="2"/>
  <c r="I154" i="2"/>
  <c r="I153" i="2"/>
  <c r="H154" i="2"/>
  <c r="H153" i="2"/>
  <c r="G154" i="2"/>
  <c r="G153" i="2"/>
  <c r="F154" i="2"/>
  <c r="F153" i="2"/>
  <c r="E154" i="2"/>
  <c r="E153" i="2"/>
  <c r="D154" i="2"/>
  <c r="D153" i="2"/>
  <c r="C154" i="2"/>
  <c r="C153" i="2"/>
  <c r="L151" i="2"/>
  <c r="L150" i="2"/>
  <c r="K151" i="2"/>
  <c r="K150" i="2"/>
  <c r="J151" i="2"/>
  <c r="J150" i="2"/>
  <c r="I151" i="2"/>
  <c r="I150" i="2"/>
  <c r="H151" i="2"/>
  <c r="H150" i="2"/>
  <c r="G151" i="2"/>
  <c r="G150" i="2"/>
  <c r="F151" i="2"/>
  <c r="F150" i="2"/>
  <c r="E151" i="2"/>
  <c r="E150" i="2"/>
  <c r="C151" i="2"/>
  <c r="D151" i="2"/>
  <c r="D150" i="2"/>
  <c r="C150" i="2"/>
  <c r="A154" i="2"/>
  <c r="A153" i="2"/>
  <c r="A150" i="2"/>
  <c r="BU13" i="1"/>
  <c r="BV13" i="1"/>
  <c r="BW13" i="1"/>
  <c r="BX13" i="1"/>
  <c r="BY13" i="1"/>
  <c r="BZ13" i="1"/>
  <c r="CA13" i="1"/>
  <c r="CB13" i="1"/>
  <c r="BU14" i="1"/>
  <c r="BV14" i="1"/>
  <c r="BW14" i="1"/>
  <c r="BX14" i="1"/>
  <c r="BY14" i="1"/>
  <c r="BZ14" i="1"/>
  <c r="CA14" i="1"/>
  <c r="CB14" i="1"/>
  <c r="BU15" i="1"/>
  <c r="BV15" i="1"/>
  <c r="BW15" i="1"/>
  <c r="BX15" i="1"/>
  <c r="BY15" i="1"/>
  <c r="BZ15" i="1"/>
  <c r="CA15" i="1"/>
  <c r="CB15" i="1"/>
  <c r="BU16" i="1"/>
  <c r="BV16" i="1"/>
  <c r="BW16" i="1"/>
  <c r="BX16" i="1"/>
  <c r="BY16" i="1"/>
  <c r="BZ16" i="1"/>
  <c r="CA16" i="1"/>
  <c r="CB16" i="1"/>
  <c r="BU17" i="1"/>
  <c r="BV17" i="1"/>
  <c r="BW17" i="1"/>
  <c r="BX17" i="1"/>
  <c r="BY17" i="1"/>
  <c r="BZ17" i="1"/>
  <c r="CA17" i="1"/>
  <c r="CB17" i="1"/>
  <c r="CD12" i="1"/>
  <c r="CE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D13" i="1"/>
  <c r="CE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D14" i="1"/>
  <c r="CE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D15" i="1"/>
  <c r="CE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D16" i="1"/>
  <c r="CE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D17" i="1"/>
  <c r="CE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AE15" i="1" a="1"/>
  <c r="AE15" i="1" s="1"/>
  <c r="AE17" i="1" a="1"/>
  <c r="AE17" i="1" s="1"/>
  <c r="AA14" i="1"/>
  <c r="AA13" i="1"/>
  <c r="AA17" i="1"/>
  <c r="AA16" i="1"/>
  <c r="V36" i="38" l="1"/>
  <c r="V35" i="38"/>
  <c r="L4" i="2"/>
  <c r="K4" i="2"/>
  <c r="J4" i="2"/>
  <c r="I4" i="2"/>
  <c r="H4" i="2"/>
  <c r="G4" i="2"/>
  <c r="F4" i="2"/>
  <c r="E4" i="2"/>
  <c r="D4" i="2"/>
  <c r="N150" i="2"/>
  <c r="N154" i="2"/>
  <c r="N153" i="2"/>
  <c r="O150" i="2"/>
  <c r="N151" i="2"/>
  <c r="O151" i="2"/>
  <c r="O154" i="2"/>
  <c r="O153" i="2"/>
  <c r="W35" i="38"/>
  <c r="W36" i="38"/>
  <c r="X35" i="38"/>
  <c r="X36" i="38"/>
  <c r="M154" i="2"/>
  <c r="M153" i="2"/>
  <c r="AE16" i="37"/>
  <c r="X160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46" i="1"/>
  <c r="X25" i="1"/>
  <c r="X161" i="1"/>
  <c r="X162" i="1"/>
  <c r="V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E162" i="1"/>
  <c r="CD162" i="1"/>
  <c r="CB162" i="1"/>
  <c r="CA162" i="1"/>
  <c r="BZ162" i="1"/>
  <c r="BY162" i="1"/>
  <c r="BX162" i="1"/>
  <c r="BW162" i="1"/>
  <c r="BV162" i="1"/>
  <c r="BU162" i="1"/>
  <c r="AO162" i="1"/>
  <c r="AN162" i="1"/>
  <c r="AM162" i="1"/>
  <c r="AL162" i="1"/>
  <c r="AK162" i="1"/>
  <c r="AJ162" i="1"/>
  <c r="AI162" i="1"/>
  <c r="AH162" i="1"/>
  <c r="AG162" i="1"/>
  <c r="AE162" i="1"/>
  <c r="W162" i="1"/>
  <c r="BC27" i="37" l="1"/>
  <c r="BA27" i="37"/>
  <c r="AZ27" i="37"/>
  <c r="AX27" i="37"/>
  <c r="AT27" i="37"/>
  <c r="AS27" i="37"/>
  <c r="AR27" i="37"/>
  <c r="AQ27" i="37"/>
  <c r="AP27" i="37"/>
  <c r="AE27" i="37"/>
  <c r="H16" i="38"/>
  <c r="G16" i="38"/>
  <c r="F16" i="38"/>
  <c r="E16" i="38"/>
  <c r="D16" i="38"/>
  <c r="C16" i="38"/>
  <c r="B16" i="38"/>
  <c r="A16" i="38"/>
  <c r="B15" i="38"/>
  <c r="A15" i="38"/>
  <c r="B14" i="38"/>
  <c r="A14" i="38"/>
  <c r="B13" i="38"/>
  <c r="A13" i="38"/>
  <c r="B12" i="38"/>
  <c r="A12" i="38"/>
  <c r="B11" i="38"/>
  <c r="A11" i="38"/>
  <c r="B10" i="38"/>
  <c r="A10" i="38"/>
  <c r="B9" i="38"/>
  <c r="A9" i="38"/>
  <c r="B8" i="38"/>
  <c r="A8" i="38"/>
  <c r="B7" i="38"/>
  <c r="A7" i="38"/>
  <c r="B6" i="38"/>
  <c r="A6" i="38"/>
  <c r="B5" i="38"/>
  <c r="A5" i="38"/>
  <c r="V16" i="38" l="1"/>
  <c r="W13" i="38"/>
  <c r="W12" i="38" l="1"/>
  <c r="X12" i="38"/>
  <c r="W9" i="38"/>
  <c r="X9" i="38"/>
  <c r="X16" i="38"/>
  <c r="W14" i="38"/>
  <c r="W10" i="38"/>
  <c r="X13" i="38"/>
  <c r="W8" i="38"/>
  <c r="W15" i="38"/>
  <c r="X5" i="38"/>
  <c r="X6" i="38"/>
  <c r="W7" i="38"/>
  <c r="X11" i="38"/>
  <c r="W16" i="38"/>
  <c r="W6" i="38"/>
  <c r="W11" i="38"/>
  <c r="X15" i="38"/>
  <c r="X8" i="38"/>
  <c r="X14" i="38"/>
  <c r="W5" i="38"/>
  <c r="X7" i="38"/>
  <c r="X10" i="38"/>
  <c r="BC26" i="37" l="1"/>
  <c r="BA26" i="37"/>
  <c r="AZ26" i="37"/>
  <c r="AX26" i="37"/>
  <c r="AT26" i="37"/>
  <c r="AS26" i="37"/>
  <c r="AR26" i="37"/>
  <c r="AQ26" i="37"/>
  <c r="AP26" i="37"/>
  <c r="AO26" i="37"/>
  <c r="AE26" i="37"/>
  <c r="BC25" i="37"/>
  <c r="BA25" i="37"/>
  <c r="AZ25" i="37"/>
  <c r="AX25" i="37"/>
  <c r="AT25" i="37"/>
  <c r="AS25" i="37"/>
  <c r="AR25" i="37"/>
  <c r="AQ25" i="37"/>
  <c r="AP25" i="37"/>
  <c r="AO25" i="37"/>
  <c r="AE25" i="37"/>
  <c r="BC24" i="37"/>
  <c r="BA24" i="37"/>
  <c r="AZ24" i="37"/>
  <c r="AX24" i="37"/>
  <c r="AT24" i="37"/>
  <c r="AS24" i="37"/>
  <c r="AR24" i="37"/>
  <c r="AQ24" i="37"/>
  <c r="AP24" i="37"/>
  <c r="AO24" i="37"/>
  <c r="AE24" i="37"/>
  <c r="BC23" i="37"/>
  <c r="BA23" i="37"/>
  <c r="AZ23" i="37"/>
  <c r="AX23" i="37"/>
  <c r="AT23" i="37"/>
  <c r="AS23" i="37"/>
  <c r="AR23" i="37"/>
  <c r="AQ23" i="37"/>
  <c r="AP23" i="37"/>
  <c r="AO23" i="37"/>
  <c r="AE23" i="37"/>
  <c r="BC22" i="37"/>
  <c r="BA22" i="37"/>
  <c r="AZ22" i="37"/>
  <c r="AX22" i="37"/>
  <c r="AT22" i="37"/>
  <c r="AS22" i="37"/>
  <c r="AR22" i="37"/>
  <c r="AQ22" i="37"/>
  <c r="AP22" i="37"/>
  <c r="AO22" i="37"/>
  <c r="AE22" i="37"/>
  <c r="BC21" i="37"/>
  <c r="BA21" i="37"/>
  <c r="AZ21" i="37"/>
  <c r="AX21" i="37"/>
  <c r="AT21" i="37"/>
  <c r="AS21" i="37"/>
  <c r="AR21" i="37"/>
  <c r="AQ21" i="37"/>
  <c r="AP21" i="37"/>
  <c r="AO21" i="37"/>
  <c r="AE21" i="37"/>
  <c r="BC20" i="37"/>
  <c r="BA20" i="37"/>
  <c r="AZ20" i="37"/>
  <c r="AX20" i="37"/>
  <c r="AT20" i="37"/>
  <c r="AS20" i="37"/>
  <c r="AR20" i="37"/>
  <c r="AQ20" i="37"/>
  <c r="AP20" i="37"/>
  <c r="AO20" i="37"/>
  <c r="AE20" i="37"/>
  <c r="BC19" i="37"/>
  <c r="BA19" i="37"/>
  <c r="AZ19" i="37"/>
  <c r="AX19" i="37"/>
  <c r="AT19" i="37"/>
  <c r="AS19" i="37"/>
  <c r="AR19" i="37"/>
  <c r="AQ19" i="37"/>
  <c r="AP19" i="37"/>
  <c r="AO19" i="37"/>
  <c r="AE19" i="37"/>
  <c r="BC18" i="37"/>
  <c r="BA18" i="37"/>
  <c r="AZ18" i="37"/>
  <c r="AX18" i="37"/>
  <c r="AT18" i="37"/>
  <c r="AS18" i="37"/>
  <c r="AR18" i="37"/>
  <c r="AQ18" i="37"/>
  <c r="AP18" i="37"/>
  <c r="AO18" i="37"/>
  <c r="AE18" i="37"/>
  <c r="BC17" i="37"/>
  <c r="BA17" i="37"/>
  <c r="AZ17" i="37"/>
  <c r="AX17" i="37"/>
  <c r="AT17" i="37"/>
  <c r="AS17" i="37"/>
  <c r="AR17" i="37"/>
  <c r="AQ17" i="37"/>
  <c r="AP17" i="37"/>
  <c r="AO17" i="37"/>
  <c r="AE17" i="37"/>
  <c r="BC16" i="37"/>
  <c r="BA16" i="37"/>
  <c r="AZ16" i="37"/>
  <c r="AX16" i="37"/>
  <c r="AT16" i="37"/>
  <c r="AS16" i="37"/>
  <c r="AR16" i="37"/>
  <c r="AQ16" i="37"/>
  <c r="AP16" i="37"/>
  <c r="AO16" i="37"/>
  <c r="BV102" i="1" l="1"/>
  <c r="AE102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E103" i="1"/>
  <c r="CD103" i="1"/>
  <c r="CB103" i="1"/>
  <c r="CA103" i="1"/>
  <c r="BZ103" i="1"/>
  <c r="BY103" i="1"/>
  <c r="BX103" i="1"/>
  <c r="BW103" i="1"/>
  <c r="BV103" i="1"/>
  <c r="BU103" i="1"/>
  <c r="AO103" i="1"/>
  <c r="AN103" i="1"/>
  <c r="AM103" i="1"/>
  <c r="AL103" i="1"/>
  <c r="AK103" i="1"/>
  <c r="AJ103" i="1"/>
  <c r="AI103" i="1"/>
  <c r="AH103" i="1"/>
  <c r="AG103" i="1"/>
  <c r="AF103" i="1"/>
  <c r="AE103" i="1"/>
  <c r="AA103" i="1"/>
  <c r="X103" i="1"/>
  <c r="W103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E102" i="1"/>
  <c r="CD102" i="1"/>
  <c r="CB102" i="1"/>
  <c r="CA102" i="1"/>
  <c r="BZ102" i="1"/>
  <c r="BY102" i="1"/>
  <c r="BX102" i="1"/>
  <c r="BW102" i="1"/>
  <c r="BU102" i="1"/>
  <c r="AO102" i="1"/>
  <c r="AN102" i="1"/>
  <c r="AM102" i="1"/>
  <c r="AL102" i="1"/>
  <c r="AK102" i="1"/>
  <c r="AJ102" i="1"/>
  <c r="AI102" i="1"/>
  <c r="AH102" i="1"/>
  <c r="AG102" i="1"/>
  <c r="AF102" i="1"/>
  <c r="AA102" i="1"/>
  <c r="X102" i="1"/>
  <c r="W102" i="1"/>
  <c r="M151" i="2" l="1"/>
  <c r="C149" i="2"/>
  <c r="C4" i="2" s="1"/>
  <c r="C18" i="38"/>
  <c r="D18" i="38"/>
  <c r="E18" i="38"/>
  <c r="F18" i="38"/>
  <c r="G18" i="38"/>
  <c r="H18" i="38"/>
  <c r="C19" i="38"/>
  <c r="D19" i="38"/>
  <c r="E19" i="38"/>
  <c r="F19" i="38"/>
  <c r="G19" i="38"/>
  <c r="H19" i="38"/>
  <c r="C20" i="38"/>
  <c r="D20" i="38"/>
  <c r="E20" i="38"/>
  <c r="F20" i="38"/>
  <c r="G20" i="38"/>
  <c r="H20" i="38"/>
  <c r="C21" i="38"/>
  <c r="D21" i="38"/>
  <c r="E21" i="38"/>
  <c r="F21" i="38"/>
  <c r="G21" i="38"/>
  <c r="H21" i="38"/>
  <c r="C22" i="38"/>
  <c r="D22" i="38"/>
  <c r="E22" i="38"/>
  <c r="F22" i="38"/>
  <c r="G22" i="38"/>
  <c r="H22" i="38"/>
  <c r="C23" i="38"/>
  <c r="D23" i="38"/>
  <c r="E23" i="38"/>
  <c r="F23" i="38"/>
  <c r="G23" i="38"/>
  <c r="H23" i="38"/>
  <c r="C24" i="38"/>
  <c r="D24" i="38"/>
  <c r="E24" i="38"/>
  <c r="F24" i="38"/>
  <c r="G24" i="38"/>
  <c r="H24" i="38"/>
  <c r="C25" i="38"/>
  <c r="D25" i="38"/>
  <c r="E25" i="38"/>
  <c r="F25" i="38"/>
  <c r="G25" i="38"/>
  <c r="H25" i="38"/>
  <c r="C26" i="38"/>
  <c r="D26" i="38"/>
  <c r="E26" i="38"/>
  <c r="F26" i="38"/>
  <c r="G26" i="38"/>
  <c r="H26" i="38"/>
  <c r="C27" i="38"/>
  <c r="D27" i="38"/>
  <c r="E27" i="38"/>
  <c r="F27" i="38"/>
  <c r="G27" i="38"/>
  <c r="H27" i="38"/>
  <c r="C28" i="38"/>
  <c r="D28" i="38"/>
  <c r="E28" i="38"/>
  <c r="F28" i="38"/>
  <c r="G28" i="38"/>
  <c r="H28" i="38"/>
  <c r="C29" i="38"/>
  <c r="D29" i="38"/>
  <c r="E29" i="38"/>
  <c r="F29" i="38"/>
  <c r="G29" i="38"/>
  <c r="H29" i="38"/>
  <c r="C30" i="38"/>
  <c r="D30" i="38"/>
  <c r="E30" i="38"/>
  <c r="F30" i="38"/>
  <c r="G30" i="38"/>
  <c r="H30" i="38"/>
  <c r="C31" i="38"/>
  <c r="D31" i="38"/>
  <c r="E31" i="38"/>
  <c r="F31" i="38"/>
  <c r="G31" i="38"/>
  <c r="H31" i="38"/>
  <c r="C32" i="38"/>
  <c r="D32" i="38"/>
  <c r="E32" i="38"/>
  <c r="F32" i="38"/>
  <c r="G32" i="38"/>
  <c r="H32" i="38"/>
  <c r="C33" i="38"/>
  <c r="D33" i="38"/>
  <c r="E33" i="38"/>
  <c r="F33" i="38"/>
  <c r="G33" i="38"/>
  <c r="H33" i="38"/>
  <c r="C34" i="38"/>
  <c r="D34" i="38"/>
  <c r="E34" i="38"/>
  <c r="F34" i="38"/>
  <c r="G34" i="38"/>
  <c r="H34" i="38"/>
  <c r="D17" i="38"/>
  <c r="E17" i="38"/>
  <c r="F17" i="38"/>
  <c r="G17" i="38"/>
  <c r="H17" i="38"/>
  <c r="C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17" i="38"/>
  <c r="BC46" i="37"/>
  <c r="BA46" i="37"/>
  <c r="AZ46" i="37"/>
  <c r="AX46" i="37"/>
  <c r="AT46" i="37"/>
  <c r="AS46" i="37"/>
  <c r="AR46" i="37"/>
  <c r="AQ46" i="37"/>
  <c r="AP46" i="37"/>
  <c r="AO46" i="37"/>
  <c r="AE46" i="37"/>
  <c r="BC45" i="37"/>
  <c r="BA45" i="37"/>
  <c r="AZ45" i="37"/>
  <c r="AX45" i="37"/>
  <c r="AT45" i="37"/>
  <c r="AS45" i="37"/>
  <c r="AR45" i="37"/>
  <c r="AQ45" i="37"/>
  <c r="AP45" i="37"/>
  <c r="AO45" i="37"/>
  <c r="AE45" i="37"/>
  <c r="BC44" i="37"/>
  <c r="BA44" i="37"/>
  <c r="AZ44" i="37"/>
  <c r="AX44" i="37"/>
  <c r="AT44" i="37"/>
  <c r="AS44" i="37"/>
  <c r="AR44" i="37"/>
  <c r="AQ44" i="37"/>
  <c r="AP44" i="37"/>
  <c r="AO44" i="37"/>
  <c r="AE44" i="37"/>
  <c r="BC43" i="37"/>
  <c r="BA43" i="37"/>
  <c r="AZ43" i="37"/>
  <c r="AX43" i="37"/>
  <c r="AT43" i="37"/>
  <c r="AS43" i="37"/>
  <c r="AR43" i="37"/>
  <c r="AQ43" i="37"/>
  <c r="AP43" i="37"/>
  <c r="AO43" i="37"/>
  <c r="AE43" i="37"/>
  <c r="BC42" i="37"/>
  <c r="BA42" i="37"/>
  <c r="AZ42" i="37"/>
  <c r="AX42" i="37"/>
  <c r="AT42" i="37"/>
  <c r="AS42" i="37"/>
  <c r="AR42" i="37"/>
  <c r="AQ42" i="37"/>
  <c r="AP42" i="37"/>
  <c r="AO42" i="37"/>
  <c r="AE42" i="37"/>
  <c r="BC41" i="37"/>
  <c r="BA41" i="37"/>
  <c r="AZ41" i="37"/>
  <c r="AX41" i="37"/>
  <c r="AT41" i="37"/>
  <c r="AS41" i="37"/>
  <c r="AR41" i="37"/>
  <c r="AQ41" i="37"/>
  <c r="AP41" i="37"/>
  <c r="AO41" i="37"/>
  <c r="AE41" i="37"/>
  <c r="BC40" i="37"/>
  <c r="BA40" i="37"/>
  <c r="AZ40" i="37"/>
  <c r="AX40" i="37"/>
  <c r="AT40" i="37"/>
  <c r="AS40" i="37"/>
  <c r="AR40" i="37"/>
  <c r="AQ40" i="37"/>
  <c r="AP40" i="37"/>
  <c r="AO40" i="37"/>
  <c r="AE40" i="37"/>
  <c r="BC39" i="37"/>
  <c r="BA39" i="37"/>
  <c r="AZ39" i="37"/>
  <c r="AX39" i="37"/>
  <c r="AT39" i="37"/>
  <c r="AS39" i="37"/>
  <c r="AR39" i="37"/>
  <c r="AQ39" i="37"/>
  <c r="AP39" i="37"/>
  <c r="AO39" i="37"/>
  <c r="AE39" i="37"/>
  <c r="BC38" i="37"/>
  <c r="BA38" i="37"/>
  <c r="AZ38" i="37"/>
  <c r="AX38" i="37"/>
  <c r="AT38" i="37"/>
  <c r="AS38" i="37"/>
  <c r="AR38" i="37"/>
  <c r="AQ38" i="37"/>
  <c r="AP38" i="37"/>
  <c r="AO38" i="37"/>
  <c r="AE38" i="37"/>
  <c r="BC37" i="37"/>
  <c r="BA37" i="37"/>
  <c r="AZ37" i="37"/>
  <c r="AX37" i="37"/>
  <c r="AT37" i="37"/>
  <c r="AS37" i="37"/>
  <c r="AR37" i="37"/>
  <c r="AQ37" i="37"/>
  <c r="AP37" i="37"/>
  <c r="AO37" i="37"/>
  <c r="AE37" i="37"/>
  <c r="BC36" i="37"/>
  <c r="BA36" i="37"/>
  <c r="AZ36" i="37"/>
  <c r="AX36" i="37"/>
  <c r="AT36" i="37"/>
  <c r="AS36" i="37"/>
  <c r="AR36" i="37"/>
  <c r="AQ36" i="37"/>
  <c r="AP36" i="37"/>
  <c r="AO36" i="37"/>
  <c r="AE36" i="37"/>
  <c r="BC35" i="37"/>
  <c r="BA35" i="37"/>
  <c r="AZ35" i="37"/>
  <c r="AX35" i="37"/>
  <c r="AT35" i="37"/>
  <c r="AS35" i="37"/>
  <c r="AR35" i="37"/>
  <c r="AQ35" i="37"/>
  <c r="AP35" i="37"/>
  <c r="AO35" i="37"/>
  <c r="AE35" i="37"/>
  <c r="BC34" i="37"/>
  <c r="BA34" i="37"/>
  <c r="AZ34" i="37"/>
  <c r="AX34" i="37"/>
  <c r="AT34" i="37"/>
  <c r="AS34" i="37"/>
  <c r="AR34" i="37"/>
  <c r="AQ34" i="37"/>
  <c r="AP34" i="37"/>
  <c r="AO34" i="37"/>
  <c r="AE34" i="37"/>
  <c r="BC33" i="37"/>
  <c r="BA33" i="37"/>
  <c r="AZ33" i="37"/>
  <c r="AX33" i="37"/>
  <c r="AT33" i="37"/>
  <c r="AS33" i="37"/>
  <c r="AR33" i="37"/>
  <c r="AQ33" i="37"/>
  <c r="AP33" i="37"/>
  <c r="AO33" i="37"/>
  <c r="AE33" i="37"/>
  <c r="BC32" i="37"/>
  <c r="BA32" i="37"/>
  <c r="AZ32" i="37"/>
  <c r="AX32" i="37"/>
  <c r="AT32" i="37"/>
  <c r="AS32" i="37"/>
  <c r="AR32" i="37"/>
  <c r="AQ32" i="37"/>
  <c r="AP32" i="37"/>
  <c r="AO32" i="37"/>
  <c r="AE32" i="37"/>
  <c r="BC31" i="37"/>
  <c r="BA31" i="37"/>
  <c r="AZ31" i="37"/>
  <c r="AX31" i="37"/>
  <c r="AT31" i="37"/>
  <c r="AS31" i="37"/>
  <c r="AR31" i="37"/>
  <c r="AQ31" i="37"/>
  <c r="AP31" i="37"/>
  <c r="AO31" i="37"/>
  <c r="AE31" i="37"/>
  <c r="BC30" i="37"/>
  <c r="BA30" i="37"/>
  <c r="AZ30" i="37"/>
  <c r="AX30" i="37"/>
  <c r="AT30" i="37"/>
  <c r="AS30" i="37"/>
  <c r="AR30" i="37"/>
  <c r="AQ30" i="37"/>
  <c r="AP30" i="37"/>
  <c r="AO30" i="37"/>
  <c r="AE30" i="37"/>
  <c r="BC29" i="37"/>
  <c r="BA29" i="37"/>
  <c r="AZ29" i="37"/>
  <c r="AX29" i="37"/>
  <c r="AT29" i="37"/>
  <c r="AS29" i="37"/>
  <c r="AR29" i="37"/>
  <c r="AQ29" i="37"/>
  <c r="AP29" i="37"/>
  <c r="AO29" i="37"/>
  <c r="AE29" i="37"/>
  <c r="V32" i="38" l="1"/>
  <c r="V28" i="38"/>
  <c r="V24" i="38"/>
  <c r="V20" i="38"/>
  <c r="V33" i="38"/>
  <c r="V29" i="38"/>
  <c r="V25" i="38"/>
  <c r="V21" i="38"/>
  <c r="V18" i="38"/>
  <c r="V17" i="38"/>
  <c r="V34" i="38"/>
  <c r="V30" i="38"/>
  <c r="V26" i="38"/>
  <c r="V22" i="38"/>
  <c r="V31" i="38"/>
  <c r="V27" i="38"/>
  <c r="V23" i="38"/>
  <c r="V19" i="38"/>
  <c r="CS9" i="37"/>
  <c r="J37" i="12" s="1"/>
  <c r="DC9" i="37"/>
  <c r="DK9" i="37"/>
  <c r="CQ9" i="37"/>
  <c r="H37" i="12" s="1"/>
  <c r="DA9" i="37"/>
  <c r="DI9" i="37"/>
  <c r="CR9" i="37"/>
  <c r="I37" i="12" s="1"/>
  <c r="DB9" i="37"/>
  <c r="DJ9" i="37"/>
  <c r="CL9" i="37"/>
  <c r="C37" i="12" s="1"/>
  <c r="CU9" i="37"/>
  <c r="DD9" i="37"/>
  <c r="DL9" i="37"/>
  <c r="CM9" i="37"/>
  <c r="D37" i="12" s="1"/>
  <c r="CV9" i="37"/>
  <c r="DE9" i="37"/>
  <c r="CN9" i="37"/>
  <c r="E37" i="12" s="1"/>
  <c r="CX9" i="37"/>
  <c r="DF9" i="37"/>
  <c r="CO9" i="37"/>
  <c r="F37" i="12" s="1"/>
  <c r="CY9" i="37"/>
  <c r="DG9" i="37"/>
  <c r="CP9" i="37"/>
  <c r="G37" i="12" s="1"/>
  <c r="CZ9" i="37"/>
  <c r="DH9" i="37"/>
  <c r="P9" i="37"/>
  <c r="L9" i="37"/>
  <c r="Y9" i="37"/>
  <c r="N9" i="37"/>
  <c r="M9" i="37"/>
  <c r="K9" i="37"/>
  <c r="O9" i="37"/>
  <c r="F18" i="12"/>
  <c r="V9" i="37"/>
  <c r="T9" i="37"/>
  <c r="W9" i="37"/>
  <c r="G18" i="12"/>
  <c r="C4" i="38"/>
  <c r="D4" i="38"/>
  <c r="F4" i="38"/>
  <c r="E4" i="38"/>
  <c r="H4" i="38"/>
  <c r="G4" i="38"/>
  <c r="M150" i="2"/>
  <c r="I18" i="12"/>
  <c r="AD9" i="37" l="1"/>
  <c r="E18" i="12" s="1"/>
  <c r="W18" i="38"/>
  <c r="V4" i="38"/>
  <c r="X23" i="38"/>
  <c r="X18" i="38"/>
  <c r="X27" i="38"/>
  <c r="W27" i="38"/>
  <c r="W23" i="38"/>
  <c r="X28" i="38"/>
  <c r="W28" i="38"/>
  <c r="X26" i="38"/>
  <c r="W26" i="38"/>
  <c r="X32" i="38"/>
  <c r="W32" i="38"/>
  <c r="X24" i="38"/>
  <c r="W24" i="38"/>
  <c r="X30" i="38"/>
  <c r="W30" i="38"/>
  <c r="X22" i="38"/>
  <c r="W22" i="38"/>
  <c r="W21" i="38"/>
  <c r="X21" i="38"/>
  <c r="X33" i="38"/>
  <c r="W33" i="38"/>
  <c r="X34" i="38"/>
  <c r="W34" i="38"/>
  <c r="X25" i="38"/>
  <c r="W25" i="38"/>
  <c r="X31" i="38"/>
  <c r="W31" i="38"/>
  <c r="X20" i="38"/>
  <c r="W20" i="38"/>
  <c r="X29" i="38"/>
  <c r="W29" i="38"/>
  <c r="X17" i="38"/>
  <c r="W17" i="38"/>
  <c r="X19" i="38"/>
  <c r="W19" i="38"/>
  <c r="X4" i="38" l="1"/>
  <c r="W4" i="38"/>
  <c r="AG29" i="5"/>
  <c r="AG30" i="5"/>
  <c r="AG31" i="5"/>
  <c r="AG32" i="5"/>
  <c r="AG33" i="5"/>
  <c r="AG34" i="5"/>
  <c r="AG35" i="5"/>
  <c r="AG28" i="5"/>
  <c r="AG27" i="5"/>
  <c r="AI28" i="5"/>
  <c r="AI29" i="5"/>
  <c r="AI30" i="5"/>
  <c r="AI31" i="5"/>
  <c r="AI32" i="5"/>
  <c r="AI33" i="5"/>
  <c r="AI34" i="5"/>
  <c r="AI35" i="5"/>
  <c r="AI27" i="5"/>
  <c r="AI76" i="5"/>
  <c r="A183" i="7" l="1"/>
  <c r="A184" i="7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AR29" i="5"/>
  <c r="AR28" i="5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AM48" i="12"/>
  <c r="CV28" i="5" l="1"/>
  <c r="DC28" i="5"/>
  <c r="DM28" i="5"/>
  <c r="DM29" i="5"/>
  <c r="CV29" i="5"/>
  <c r="DC29" i="5"/>
  <c r="V184" i="7"/>
  <c r="V183" i="7"/>
  <c r="C7" i="23"/>
  <c r="D7" i="23"/>
  <c r="E7" i="23"/>
  <c r="F7" i="23"/>
  <c r="B7" i="23"/>
  <c r="G9" i="23"/>
  <c r="C9" i="23"/>
  <c r="D9" i="23"/>
  <c r="E9" i="23"/>
  <c r="F9" i="23"/>
  <c r="B9" i="23"/>
  <c r="I16" i="8"/>
  <c r="J16" i="8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E161" i="1"/>
  <c r="CD161" i="1"/>
  <c r="CB161" i="1"/>
  <c r="CA161" i="1"/>
  <c r="BZ161" i="1"/>
  <c r="BY161" i="1"/>
  <c r="BX161" i="1"/>
  <c r="BW161" i="1"/>
  <c r="BV161" i="1"/>
  <c r="BU161" i="1"/>
  <c r="AO161" i="1"/>
  <c r="AN161" i="1"/>
  <c r="AM161" i="1"/>
  <c r="AL161" i="1"/>
  <c r="AK161" i="1"/>
  <c r="AJ161" i="1"/>
  <c r="AI161" i="1"/>
  <c r="AH161" i="1"/>
  <c r="AG161" i="1"/>
  <c r="AF161" i="1"/>
  <c r="AE161" i="1"/>
  <c r="AA161" i="1"/>
  <c r="W161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E160" i="1"/>
  <c r="CD160" i="1"/>
  <c r="CB160" i="1"/>
  <c r="CA160" i="1"/>
  <c r="BZ160" i="1"/>
  <c r="BY160" i="1"/>
  <c r="BX160" i="1"/>
  <c r="BW160" i="1"/>
  <c r="BV160" i="1"/>
  <c r="BU160" i="1"/>
  <c r="AO160" i="1"/>
  <c r="AN160" i="1"/>
  <c r="AM160" i="1"/>
  <c r="AL160" i="1"/>
  <c r="AK160" i="1"/>
  <c r="AJ160" i="1"/>
  <c r="AI160" i="1"/>
  <c r="AH160" i="1"/>
  <c r="AG160" i="1"/>
  <c r="AF160" i="1"/>
  <c r="AE160" i="1"/>
  <c r="AA160" i="1"/>
  <c r="W160" i="1"/>
  <c r="CL47" i="32"/>
  <c r="CL48" i="32"/>
  <c r="CL49" i="32"/>
  <c r="CL50" i="32"/>
  <c r="CL51" i="32"/>
  <c r="CL52" i="32"/>
  <c r="CL53" i="32"/>
  <c r="CL54" i="32"/>
  <c r="CL55" i="32"/>
  <c r="CL56" i="32"/>
  <c r="CL57" i="32"/>
  <c r="CL58" i="32"/>
  <c r="CL59" i="32"/>
  <c r="CL60" i="32"/>
  <c r="CL61" i="32"/>
  <c r="CL62" i="32"/>
  <c r="CL63" i="32"/>
  <c r="CL64" i="32"/>
  <c r="CL65" i="32"/>
  <c r="CL66" i="32"/>
  <c r="CL67" i="32"/>
  <c r="CL68" i="32"/>
  <c r="CL69" i="32"/>
  <c r="CL70" i="32"/>
  <c r="CL71" i="32"/>
  <c r="W183" i="7" l="1"/>
  <c r="H9" i="23"/>
  <c r="H7" i="23"/>
  <c r="W184" i="7"/>
  <c r="Q37" i="33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C206" i="7"/>
  <c r="A207" i="7"/>
  <c r="A206" i="7"/>
  <c r="AX20" i="5"/>
  <c r="BE20" i="5"/>
  <c r="BD20" i="5"/>
  <c r="BC20" i="5"/>
  <c r="BB20" i="5"/>
  <c r="BA20" i="5"/>
  <c r="AZ20" i="5"/>
  <c r="AY20" i="5"/>
  <c r="AW20" i="5"/>
  <c r="AV20" i="5"/>
  <c r="AU20" i="5"/>
  <c r="AT20" i="5"/>
  <c r="AS20" i="5"/>
  <c r="AR20" i="5"/>
  <c r="AI20" i="5"/>
  <c r="AG20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R19" i="5"/>
  <c r="AI19" i="5"/>
  <c r="AG19" i="5"/>
  <c r="U207" i="7" l="1"/>
  <c r="V207" i="7" s="1"/>
  <c r="DO20" i="5"/>
  <c r="DC20" i="5"/>
  <c r="CT20" i="5"/>
  <c r="U206" i="7"/>
  <c r="DC19" i="5"/>
  <c r="CV19" i="5"/>
  <c r="DO19" i="5"/>
  <c r="V206" i="7" l="1"/>
  <c r="W206" i="7"/>
  <c r="W207" i="7"/>
  <c r="C198" i="7" l="1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C182" i="7"/>
  <c r="U182" i="7" s="1"/>
  <c r="A185" i="7"/>
  <c r="A186" i="7"/>
  <c r="A187" i="7"/>
  <c r="A188" i="7"/>
  <c r="A189" i="7"/>
  <c r="A190" i="7"/>
  <c r="A182" i="7"/>
  <c r="U198" i="7" l="1"/>
  <c r="U199" i="7"/>
  <c r="U200" i="7"/>
  <c r="U201" i="7"/>
  <c r="U202" i="7"/>
  <c r="U203" i="7"/>
  <c r="U204" i="7"/>
  <c r="W181" i="7"/>
  <c r="V181" i="7"/>
  <c r="V187" i="7"/>
  <c r="V188" i="7"/>
  <c r="V189" i="7"/>
  <c r="V185" i="7"/>
  <c r="V186" i="7"/>
  <c r="V190" i="7"/>
  <c r="V182" i="7" l="1"/>
  <c r="W185" i="7"/>
  <c r="W188" i="7"/>
  <c r="W187" i="7"/>
  <c r="W190" i="7"/>
  <c r="W189" i="7"/>
  <c r="W182" i="7"/>
  <c r="W186" i="7"/>
  <c r="C197" i="7" l="1"/>
  <c r="U197" i="7" s="1"/>
  <c r="A200" i="7"/>
  <c r="A201" i="7"/>
  <c r="A202" i="7"/>
  <c r="A203" i="7"/>
  <c r="A204" i="7"/>
  <c r="A197" i="7"/>
  <c r="A198" i="7"/>
  <c r="A199" i="7"/>
  <c r="AX33" i="5"/>
  <c r="AY33" i="5"/>
  <c r="AZ33" i="5"/>
  <c r="BA33" i="5"/>
  <c r="BB33" i="5"/>
  <c r="BC33" i="5"/>
  <c r="BD33" i="5"/>
  <c r="BE33" i="5"/>
  <c r="AX34" i="5"/>
  <c r="AY34" i="5"/>
  <c r="AZ34" i="5"/>
  <c r="BA34" i="5"/>
  <c r="BB34" i="5"/>
  <c r="BC34" i="5"/>
  <c r="BD34" i="5"/>
  <c r="BE34" i="5"/>
  <c r="AX35" i="5"/>
  <c r="AY35" i="5"/>
  <c r="AZ35" i="5"/>
  <c r="BA35" i="5"/>
  <c r="BB35" i="5"/>
  <c r="BC35" i="5"/>
  <c r="BD35" i="5"/>
  <c r="BE35" i="5"/>
  <c r="AW35" i="5"/>
  <c r="AW34" i="5"/>
  <c r="AX27" i="5"/>
  <c r="AY27" i="5"/>
  <c r="AZ27" i="5"/>
  <c r="BA27" i="5"/>
  <c r="BB27" i="5"/>
  <c r="BC27" i="5"/>
  <c r="BD27" i="5"/>
  <c r="BE27" i="5"/>
  <c r="AX30" i="5"/>
  <c r="AY30" i="5"/>
  <c r="AZ30" i="5"/>
  <c r="BA30" i="5"/>
  <c r="BB30" i="5"/>
  <c r="BC30" i="5"/>
  <c r="BD30" i="5"/>
  <c r="BE30" i="5"/>
  <c r="AX31" i="5"/>
  <c r="AY31" i="5"/>
  <c r="AZ31" i="5"/>
  <c r="BA31" i="5"/>
  <c r="BB31" i="5"/>
  <c r="BC31" i="5"/>
  <c r="BD31" i="5"/>
  <c r="BE31" i="5"/>
  <c r="AX32" i="5"/>
  <c r="AY32" i="5"/>
  <c r="AZ32" i="5"/>
  <c r="BA32" i="5"/>
  <c r="BB32" i="5"/>
  <c r="BC32" i="5"/>
  <c r="BD32" i="5"/>
  <c r="BE32" i="5"/>
  <c r="AW33" i="5"/>
  <c r="AW32" i="5"/>
  <c r="AW31" i="5"/>
  <c r="AW30" i="5"/>
  <c r="AW27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I83" i="5"/>
  <c r="AG83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I82" i="5"/>
  <c r="AG82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I81" i="5"/>
  <c r="AG81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I80" i="5"/>
  <c r="AG80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I79" i="5"/>
  <c r="AG79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I78" i="5"/>
  <c r="AG78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I77" i="5"/>
  <c r="AG77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G76" i="5"/>
  <c r="AX75" i="5"/>
  <c r="DB75" i="5" s="1"/>
  <c r="A196" i="7"/>
  <c r="AV35" i="5"/>
  <c r="AU35" i="5"/>
  <c r="AT35" i="5"/>
  <c r="AS35" i="5"/>
  <c r="AR35" i="5"/>
  <c r="AV34" i="5"/>
  <c r="AU34" i="5"/>
  <c r="AT34" i="5"/>
  <c r="AS34" i="5"/>
  <c r="AR34" i="5"/>
  <c r="AV33" i="5"/>
  <c r="AU33" i="5"/>
  <c r="AT33" i="5"/>
  <c r="AS33" i="5"/>
  <c r="AR33" i="5"/>
  <c r="AV32" i="5"/>
  <c r="AU32" i="5"/>
  <c r="AT32" i="5"/>
  <c r="AS32" i="5"/>
  <c r="AR32" i="5"/>
  <c r="AV31" i="5"/>
  <c r="AU31" i="5"/>
  <c r="AT31" i="5"/>
  <c r="AS31" i="5"/>
  <c r="AR31" i="5"/>
  <c r="AV30" i="5"/>
  <c r="AU30" i="5"/>
  <c r="AT30" i="5"/>
  <c r="AS30" i="5"/>
  <c r="AR30" i="5"/>
  <c r="AV27" i="5"/>
  <c r="AU27" i="5"/>
  <c r="AT27" i="5"/>
  <c r="AS27" i="5"/>
  <c r="AR27" i="5"/>
  <c r="DC83" i="5" l="1"/>
  <c r="CT83" i="5"/>
  <c r="DE83" i="5"/>
  <c r="DB82" i="5"/>
  <c r="DE82" i="5"/>
  <c r="CT82" i="5"/>
  <c r="DC81" i="5"/>
  <c r="CV81" i="5"/>
  <c r="DE81" i="5"/>
  <c r="CV80" i="5"/>
  <c r="DE80" i="5"/>
  <c r="DB80" i="5"/>
  <c r="CT79" i="5"/>
  <c r="DC79" i="5"/>
  <c r="DE79" i="5"/>
  <c r="DB78" i="5"/>
  <c r="CT78" i="5"/>
  <c r="DE78" i="5"/>
  <c r="CV77" i="5"/>
  <c r="DC77" i="5"/>
  <c r="DE77" i="5"/>
  <c r="DB76" i="5"/>
  <c r="CV76" i="5"/>
  <c r="DE76" i="5"/>
  <c r="DC33" i="5"/>
  <c r="CU33" i="5"/>
  <c r="DM33" i="5"/>
  <c r="DC34" i="5"/>
  <c r="CU34" i="5"/>
  <c r="DM34" i="5"/>
  <c r="CT35" i="5"/>
  <c r="DC35" i="5"/>
  <c r="DM35" i="5"/>
  <c r="DC32" i="5"/>
  <c r="DM32" i="5"/>
  <c r="CV32" i="5"/>
  <c r="DC31" i="5"/>
  <c r="DM31" i="5"/>
  <c r="CV31" i="5"/>
  <c r="DC30" i="5"/>
  <c r="DM30" i="5"/>
  <c r="CV30" i="5"/>
  <c r="CX27" i="5"/>
  <c r="DC27" i="5"/>
  <c r="DM27" i="5"/>
  <c r="V197" i="7"/>
  <c r="V199" i="7"/>
  <c r="V198" i="7"/>
  <c r="V202" i="7"/>
  <c r="V201" i="7"/>
  <c r="V204" i="7"/>
  <c r="V203" i="7"/>
  <c r="V200" i="7"/>
  <c r="W200" i="7" l="1"/>
  <c r="W203" i="7"/>
  <c r="W197" i="7"/>
  <c r="W201" i="7"/>
  <c r="W204" i="7"/>
  <c r="W199" i="7"/>
  <c r="W202" i="7"/>
  <c r="W198" i="7"/>
  <c r="A7" i="33"/>
  <c r="Q7" i="33" l="1"/>
  <c r="Q35" i="33"/>
  <c r="C8" i="33"/>
  <c r="Q8" i="33" s="1"/>
  <c r="P9" i="33"/>
  <c r="P10" i="33"/>
  <c r="P11" i="33"/>
  <c r="P12" i="33"/>
  <c r="P13" i="33"/>
  <c r="P14" i="33"/>
  <c r="P15" i="33"/>
  <c r="P16" i="33"/>
  <c r="P17" i="33"/>
  <c r="P18" i="33"/>
  <c r="P19" i="33"/>
  <c r="P20" i="33"/>
  <c r="P21" i="33"/>
  <c r="P22" i="33"/>
  <c r="Q14" i="33" l="1"/>
  <c r="R35" i="33"/>
  <c r="S7" i="33"/>
  <c r="R7" i="33"/>
  <c r="S8" i="33" l="1"/>
  <c r="R8" i="33"/>
  <c r="P196" i="7" l="1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AG196" i="5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A154" i="7"/>
  <c r="A155" i="7"/>
  <c r="A156" i="7"/>
  <c r="A157" i="7"/>
  <c r="A158" i="7"/>
  <c r="A159" i="7"/>
  <c r="BE197" i="5"/>
  <c r="BD197" i="5"/>
  <c r="BC197" i="5"/>
  <c r="BB197" i="5"/>
  <c r="BA197" i="5"/>
  <c r="AZ197" i="5"/>
  <c r="AY197" i="5"/>
  <c r="AX197" i="5"/>
  <c r="AW197" i="5"/>
  <c r="AV197" i="5"/>
  <c r="AU197" i="5"/>
  <c r="AT197" i="5"/>
  <c r="AS197" i="5"/>
  <c r="AR197" i="5"/>
  <c r="AI197" i="5"/>
  <c r="AG197" i="5"/>
  <c r="BE196" i="5"/>
  <c r="BD196" i="5"/>
  <c r="BC196" i="5"/>
  <c r="BB196" i="5"/>
  <c r="BA196" i="5"/>
  <c r="AZ196" i="5"/>
  <c r="AY196" i="5"/>
  <c r="AX196" i="5"/>
  <c r="AW196" i="5"/>
  <c r="AV196" i="5"/>
  <c r="AU196" i="5"/>
  <c r="AT196" i="5"/>
  <c r="AS196" i="5"/>
  <c r="AR196" i="5"/>
  <c r="AI196" i="5"/>
  <c r="U196" i="7" l="1"/>
  <c r="U153" i="7"/>
  <c r="V153" i="7" s="1"/>
  <c r="U154" i="7"/>
  <c r="V154" i="7" s="1"/>
  <c r="U155" i="7"/>
  <c r="V155" i="7" s="1"/>
  <c r="U156" i="7"/>
  <c r="V156" i="7" s="1"/>
  <c r="U157" i="7"/>
  <c r="V157" i="7" s="1"/>
  <c r="U158" i="7"/>
  <c r="V158" i="7" s="1"/>
  <c r="U159" i="7"/>
  <c r="V159" i="7" s="1"/>
  <c r="CU197" i="5"/>
  <c r="DB197" i="5"/>
  <c r="DI197" i="5"/>
  <c r="CU196" i="5"/>
  <c r="DC196" i="5"/>
  <c r="DI196" i="5"/>
  <c r="V196" i="7"/>
  <c r="W159" i="7" l="1"/>
  <c r="W153" i="7"/>
  <c r="W158" i="7"/>
  <c r="W196" i="7"/>
  <c r="W156" i="7"/>
  <c r="W155" i="7"/>
  <c r="W154" i="7"/>
  <c r="W157" i="7"/>
  <c r="CH26" i="1" l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2" i="1"/>
  <c r="CH73" i="1"/>
  <c r="CH74" i="1"/>
  <c r="CH75" i="1"/>
  <c r="CH76" i="1"/>
  <c r="CH77" i="1"/>
  <c r="CH78" i="1"/>
  <c r="CH79" i="1"/>
  <c r="CH80" i="1"/>
  <c r="CH81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25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V159" i="1" l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E159" i="1"/>
  <c r="CD159" i="1"/>
  <c r="CB159" i="1"/>
  <c r="CA159" i="1"/>
  <c r="BZ159" i="1"/>
  <c r="BY159" i="1"/>
  <c r="BX159" i="1"/>
  <c r="BW159" i="1"/>
  <c r="BV159" i="1"/>
  <c r="BU159" i="1"/>
  <c r="AO159" i="1"/>
  <c r="AN159" i="1"/>
  <c r="AM159" i="1"/>
  <c r="AL159" i="1"/>
  <c r="AK159" i="1"/>
  <c r="AJ159" i="1"/>
  <c r="AI159" i="1"/>
  <c r="AH159" i="1"/>
  <c r="AG159" i="1"/>
  <c r="AF159" i="1"/>
  <c r="AE159" i="1"/>
  <c r="AA159" i="1"/>
  <c r="W159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E158" i="1"/>
  <c r="CD158" i="1"/>
  <c r="CB158" i="1"/>
  <c r="CA158" i="1"/>
  <c r="BZ158" i="1"/>
  <c r="BY158" i="1"/>
  <c r="BX158" i="1"/>
  <c r="BW158" i="1"/>
  <c r="BV158" i="1"/>
  <c r="BU158" i="1"/>
  <c r="AO158" i="1"/>
  <c r="AN158" i="1"/>
  <c r="AM158" i="1"/>
  <c r="AL158" i="1"/>
  <c r="AK158" i="1"/>
  <c r="AJ158" i="1"/>
  <c r="AI158" i="1"/>
  <c r="AH158" i="1"/>
  <c r="AG158" i="1"/>
  <c r="AF158" i="1"/>
  <c r="AE158" i="1"/>
  <c r="AA158" i="1"/>
  <c r="W158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E157" i="1"/>
  <c r="CD157" i="1"/>
  <c r="CB157" i="1"/>
  <c r="CA157" i="1"/>
  <c r="BZ157" i="1"/>
  <c r="BY157" i="1"/>
  <c r="BX157" i="1"/>
  <c r="BW157" i="1"/>
  <c r="BV157" i="1"/>
  <c r="BU157" i="1"/>
  <c r="AO157" i="1"/>
  <c r="AN157" i="1"/>
  <c r="AM157" i="1"/>
  <c r="AL157" i="1"/>
  <c r="AK157" i="1"/>
  <c r="AJ157" i="1"/>
  <c r="AI157" i="1"/>
  <c r="AH157" i="1"/>
  <c r="AG157" i="1"/>
  <c r="AF157" i="1"/>
  <c r="AE157" i="1"/>
  <c r="AA157" i="1"/>
  <c r="W157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E156" i="1"/>
  <c r="CD156" i="1"/>
  <c r="CB156" i="1"/>
  <c r="CA156" i="1"/>
  <c r="BZ156" i="1"/>
  <c r="BY156" i="1"/>
  <c r="BX156" i="1"/>
  <c r="BW156" i="1"/>
  <c r="BV156" i="1"/>
  <c r="BU156" i="1"/>
  <c r="AO156" i="1"/>
  <c r="AN156" i="1"/>
  <c r="AM156" i="1"/>
  <c r="AL156" i="1"/>
  <c r="AK156" i="1"/>
  <c r="AJ156" i="1"/>
  <c r="AI156" i="1"/>
  <c r="AH156" i="1"/>
  <c r="AG156" i="1"/>
  <c r="AF156" i="1"/>
  <c r="AE156" i="1"/>
  <c r="AA156" i="1"/>
  <c r="W156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E155" i="1"/>
  <c r="CD155" i="1"/>
  <c r="CB155" i="1"/>
  <c r="CA155" i="1"/>
  <c r="BZ155" i="1"/>
  <c r="BY155" i="1"/>
  <c r="BX155" i="1"/>
  <c r="BW155" i="1"/>
  <c r="BV155" i="1"/>
  <c r="BU155" i="1"/>
  <c r="AO155" i="1"/>
  <c r="AN155" i="1"/>
  <c r="AM155" i="1"/>
  <c r="AL155" i="1"/>
  <c r="AK155" i="1"/>
  <c r="AJ155" i="1"/>
  <c r="AI155" i="1"/>
  <c r="AH155" i="1"/>
  <c r="AG155" i="1"/>
  <c r="AF155" i="1"/>
  <c r="AE155" i="1"/>
  <c r="AA155" i="1"/>
  <c r="W155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E154" i="1"/>
  <c r="CD154" i="1"/>
  <c r="CB154" i="1"/>
  <c r="CA154" i="1"/>
  <c r="BZ154" i="1"/>
  <c r="BY154" i="1"/>
  <c r="BX154" i="1"/>
  <c r="BW154" i="1"/>
  <c r="BV154" i="1"/>
  <c r="BU154" i="1"/>
  <c r="AO154" i="1"/>
  <c r="AN154" i="1"/>
  <c r="AM154" i="1"/>
  <c r="AL154" i="1"/>
  <c r="AK154" i="1"/>
  <c r="AJ154" i="1"/>
  <c r="AI154" i="1"/>
  <c r="AH154" i="1"/>
  <c r="AG154" i="1"/>
  <c r="AF154" i="1"/>
  <c r="AE154" i="1"/>
  <c r="AA154" i="1"/>
  <c r="W154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E153" i="1"/>
  <c r="CD153" i="1"/>
  <c r="CB153" i="1"/>
  <c r="CA153" i="1"/>
  <c r="BZ153" i="1"/>
  <c r="BY153" i="1"/>
  <c r="BX153" i="1"/>
  <c r="BW153" i="1"/>
  <c r="BV153" i="1"/>
  <c r="BU153" i="1"/>
  <c r="AO153" i="1"/>
  <c r="AN153" i="1"/>
  <c r="AM153" i="1"/>
  <c r="AL153" i="1"/>
  <c r="AK153" i="1"/>
  <c r="AJ153" i="1"/>
  <c r="AI153" i="1"/>
  <c r="AH153" i="1"/>
  <c r="AG153" i="1"/>
  <c r="AF153" i="1"/>
  <c r="AE153" i="1"/>
  <c r="AA153" i="1"/>
  <c r="W153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E152" i="1"/>
  <c r="CD152" i="1"/>
  <c r="CB152" i="1"/>
  <c r="CA152" i="1"/>
  <c r="BZ152" i="1"/>
  <c r="BY152" i="1"/>
  <c r="BX152" i="1"/>
  <c r="BW152" i="1"/>
  <c r="BV152" i="1"/>
  <c r="BU152" i="1"/>
  <c r="AO152" i="1"/>
  <c r="AN152" i="1"/>
  <c r="AM152" i="1"/>
  <c r="AL152" i="1"/>
  <c r="AK152" i="1"/>
  <c r="AJ152" i="1"/>
  <c r="AI152" i="1"/>
  <c r="AH152" i="1"/>
  <c r="AG152" i="1"/>
  <c r="AF152" i="1"/>
  <c r="AE152" i="1"/>
  <c r="AA152" i="1"/>
  <c r="W152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E151" i="1"/>
  <c r="CD151" i="1"/>
  <c r="CB151" i="1"/>
  <c r="CA151" i="1"/>
  <c r="BZ151" i="1"/>
  <c r="BY151" i="1"/>
  <c r="BX151" i="1"/>
  <c r="BW151" i="1"/>
  <c r="BV151" i="1"/>
  <c r="BU151" i="1"/>
  <c r="AO151" i="1"/>
  <c r="AN151" i="1"/>
  <c r="AM151" i="1"/>
  <c r="AL151" i="1"/>
  <c r="AK151" i="1"/>
  <c r="AJ151" i="1"/>
  <c r="AI151" i="1"/>
  <c r="AH151" i="1"/>
  <c r="AG151" i="1"/>
  <c r="AF151" i="1"/>
  <c r="AE151" i="1"/>
  <c r="AA151" i="1"/>
  <c r="W151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E150" i="1"/>
  <c r="CD150" i="1"/>
  <c r="CB150" i="1"/>
  <c r="CA150" i="1"/>
  <c r="BZ150" i="1"/>
  <c r="BY150" i="1"/>
  <c r="BX150" i="1"/>
  <c r="BW150" i="1"/>
  <c r="BV150" i="1"/>
  <c r="BU150" i="1"/>
  <c r="AO150" i="1"/>
  <c r="AN150" i="1"/>
  <c r="AM150" i="1"/>
  <c r="AL150" i="1"/>
  <c r="AK150" i="1"/>
  <c r="AJ150" i="1"/>
  <c r="AI150" i="1"/>
  <c r="AH150" i="1"/>
  <c r="AG150" i="1"/>
  <c r="AF150" i="1"/>
  <c r="AE150" i="1"/>
  <c r="AA150" i="1"/>
  <c r="W150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E149" i="1"/>
  <c r="CD149" i="1"/>
  <c r="CB149" i="1"/>
  <c r="CA149" i="1"/>
  <c r="BZ149" i="1"/>
  <c r="BY149" i="1"/>
  <c r="BX149" i="1"/>
  <c r="BW149" i="1"/>
  <c r="BV149" i="1"/>
  <c r="BU149" i="1"/>
  <c r="AO149" i="1"/>
  <c r="AN149" i="1"/>
  <c r="AM149" i="1"/>
  <c r="AL149" i="1"/>
  <c r="AK149" i="1"/>
  <c r="AJ149" i="1"/>
  <c r="AI149" i="1"/>
  <c r="AH149" i="1"/>
  <c r="AG149" i="1"/>
  <c r="AF149" i="1"/>
  <c r="AE149" i="1"/>
  <c r="AA149" i="1"/>
  <c r="W149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E148" i="1"/>
  <c r="CD148" i="1"/>
  <c r="CB148" i="1"/>
  <c r="CA148" i="1"/>
  <c r="BZ148" i="1"/>
  <c r="BY148" i="1"/>
  <c r="BX148" i="1"/>
  <c r="BW148" i="1"/>
  <c r="BV148" i="1"/>
  <c r="BU148" i="1"/>
  <c r="AO148" i="1"/>
  <c r="AN148" i="1"/>
  <c r="AM148" i="1"/>
  <c r="AL148" i="1"/>
  <c r="AK148" i="1"/>
  <c r="AJ148" i="1"/>
  <c r="AI148" i="1"/>
  <c r="AH148" i="1"/>
  <c r="AG148" i="1"/>
  <c r="AF148" i="1"/>
  <c r="AE148" i="1"/>
  <c r="AA148" i="1"/>
  <c r="W148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E147" i="1"/>
  <c r="CD147" i="1"/>
  <c r="CB147" i="1"/>
  <c r="CA147" i="1"/>
  <c r="BZ147" i="1"/>
  <c r="BY147" i="1"/>
  <c r="BX147" i="1"/>
  <c r="BW147" i="1"/>
  <c r="BV147" i="1"/>
  <c r="BU147" i="1"/>
  <c r="AO147" i="1"/>
  <c r="AN147" i="1"/>
  <c r="AM147" i="1"/>
  <c r="AL147" i="1"/>
  <c r="AK147" i="1"/>
  <c r="AJ147" i="1"/>
  <c r="AI147" i="1"/>
  <c r="AH147" i="1"/>
  <c r="AG147" i="1"/>
  <c r="AF147" i="1"/>
  <c r="AE147" i="1"/>
  <c r="AA147" i="1"/>
  <c r="W147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E146" i="1"/>
  <c r="CD146" i="1"/>
  <c r="CB146" i="1"/>
  <c r="CA146" i="1"/>
  <c r="BZ146" i="1"/>
  <c r="BY146" i="1"/>
  <c r="BX146" i="1"/>
  <c r="BW146" i="1"/>
  <c r="BV146" i="1"/>
  <c r="BU146" i="1"/>
  <c r="AO146" i="1"/>
  <c r="AN146" i="1"/>
  <c r="AM146" i="1"/>
  <c r="AL146" i="1"/>
  <c r="AK146" i="1"/>
  <c r="AJ146" i="1"/>
  <c r="AI146" i="1"/>
  <c r="AH146" i="1"/>
  <c r="AG146" i="1"/>
  <c r="AF146" i="1"/>
  <c r="AE146" i="1"/>
  <c r="AA146" i="1"/>
  <c r="W146" i="1"/>
  <c r="I6" i="7"/>
  <c r="I1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91" i="7"/>
  <c r="I192" i="7"/>
  <c r="I193" i="7"/>
  <c r="I194" i="7"/>
  <c r="AX84" i="5"/>
  <c r="AX85" i="5"/>
  <c r="AX86" i="5"/>
  <c r="AX87" i="5"/>
  <c r="AX88" i="5"/>
  <c r="AX89" i="5"/>
  <c r="AX90" i="5"/>
  <c r="DB90" i="5" s="1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DB108" i="5" s="1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DB129" i="5" s="1"/>
  <c r="AX130" i="5"/>
  <c r="AX131" i="5"/>
  <c r="AX132" i="5"/>
  <c r="AX133" i="5"/>
  <c r="AX134" i="5"/>
  <c r="AX135" i="5"/>
  <c r="AX136" i="5"/>
  <c r="AX137" i="5"/>
  <c r="AX138" i="5"/>
  <c r="DB138" i="5" s="1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X174" i="5"/>
  <c r="AX175" i="5"/>
  <c r="AX176" i="5"/>
  <c r="AX177" i="5"/>
  <c r="AX178" i="5"/>
  <c r="AX179" i="5"/>
  <c r="DB179" i="5" s="1"/>
  <c r="AX180" i="5"/>
  <c r="AX181" i="5"/>
  <c r="AX182" i="5"/>
  <c r="AX183" i="5"/>
  <c r="AX184" i="5"/>
  <c r="DB184" i="5" s="1"/>
  <c r="AX185" i="5"/>
  <c r="AX186" i="5"/>
  <c r="AX187" i="5"/>
  <c r="AX188" i="5"/>
  <c r="AX189" i="5"/>
  <c r="AX190" i="5"/>
  <c r="AX191" i="5"/>
  <c r="AX192" i="5"/>
  <c r="AX193" i="5"/>
  <c r="AX194" i="5"/>
  <c r="AX195" i="5"/>
  <c r="AX198" i="5"/>
  <c r="AX199" i="5"/>
  <c r="AX200" i="5"/>
  <c r="DB200" i="5" s="1"/>
  <c r="AX201" i="5"/>
  <c r="AX202" i="5"/>
  <c r="AX203" i="5"/>
  <c r="AX204" i="5"/>
  <c r="DB204" i="5" s="1"/>
  <c r="AX205" i="5"/>
  <c r="AX206" i="5"/>
  <c r="AX207" i="5"/>
  <c r="AX208" i="5"/>
  <c r="AX209" i="5"/>
  <c r="AX210" i="5"/>
  <c r="AX211" i="5"/>
  <c r="AX212" i="5"/>
  <c r="AX213" i="5"/>
  <c r="AX214" i="5"/>
  <c r="AX215" i="5"/>
  <c r="AX216" i="5"/>
  <c r="AX217" i="5"/>
  <c r="AX218" i="5"/>
  <c r="AX219" i="5"/>
  <c r="AX220" i="5"/>
  <c r="AX221" i="5"/>
  <c r="DB221" i="5" s="1"/>
  <c r="AX222" i="5"/>
  <c r="AX223" i="5"/>
  <c r="AX224" i="5"/>
  <c r="T8" i="5" l="1"/>
  <c r="I23" i="33"/>
  <c r="AG48" i="32"/>
  <c r="AG49" i="32"/>
  <c r="AG50" i="32"/>
  <c r="AG51" i="32"/>
  <c r="AG52" i="32"/>
  <c r="AG53" i="32"/>
  <c r="AG54" i="32"/>
  <c r="AG55" i="32"/>
  <c r="AG56" i="32"/>
  <c r="AG57" i="32"/>
  <c r="AG58" i="32"/>
  <c r="AG59" i="32"/>
  <c r="AG60" i="32"/>
  <c r="AG61" i="32"/>
  <c r="AG62" i="32"/>
  <c r="AG64" i="32"/>
  <c r="AG65" i="32"/>
  <c r="AG66" i="32"/>
  <c r="AG67" i="32"/>
  <c r="AG68" i="32"/>
  <c r="AG69" i="32"/>
  <c r="AG70" i="32"/>
  <c r="AG71" i="32"/>
  <c r="AG72" i="32"/>
  <c r="AG73" i="32"/>
  <c r="AG74" i="32"/>
  <c r="AG75" i="32"/>
  <c r="AG76" i="32"/>
  <c r="AG47" i="32"/>
  <c r="AD74" i="32"/>
  <c r="AQ48" i="32"/>
  <c r="AQ49" i="32"/>
  <c r="AQ50" i="32"/>
  <c r="AQ51" i="32"/>
  <c r="AQ52" i="32"/>
  <c r="AQ53" i="32"/>
  <c r="AQ54" i="32"/>
  <c r="AQ55" i="32"/>
  <c r="AQ56" i="32"/>
  <c r="AQ57" i="32"/>
  <c r="AQ58" i="32"/>
  <c r="AQ59" i="32"/>
  <c r="AQ60" i="32"/>
  <c r="AQ61" i="32"/>
  <c r="AQ62" i="32"/>
  <c r="AQ64" i="32"/>
  <c r="AQ65" i="32"/>
  <c r="AQ66" i="32"/>
  <c r="AQ67" i="32"/>
  <c r="AQ68" i="32"/>
  <c r="AQ69" i="32"/>
  <c r="AQ70" i="32"/>
  <c r="AQ71" i="32"/>
  <c r="AQ72" i="32"/>
  <c r="AQ73" i="32"/>
  <c r="AQ74" i="32"/>
  <c r="AQ75" i="32"/>
  <c r="AQ76" i="32"/>
  <c r="AQ47" i="32"/>
  <c r="T8" i="32" l="1"/>
  <c r="I28" i="12" s="1"/>
  <c r="AE24" i="1" l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2" i="1"/>
  <c r="AE73" i="1"/>
  <c r="AE74" i="1"/>
  <c r="AE75" i="1"/>
  <c r="AE76" i="1"/>
  <c r="AE77" i="1"/>
  <c r="AE78" i="1"/>
  <c r="AE79" i="1"/>
  <c r="AE80" i="1"/>
  <c r="AE81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I85" i="5"/>
  <c r="AI86" i="5"/>
  <c r="AI87" i="5"/>
  <c r="AI88" i="5"/>
  <c r="AI89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30" i="5"/>
  <c r="AI131" i="5"/>
  <c r="AI132" i="5"/>
  <c r="AI133" i="5"/>
  <c r="AI134" i="5"/>
  <c r="AI135" i="5"/>
  <c r="AI136" i="5"/>
  <c r="AI137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80" i="5"/>
  <c r="AI181" i="5"/>
  <c r="AI182" i="5"/>
  <c r="AI183" i="5"/>
  <c r="AI185" i="5"/>
  <c r="AI186" i="5"/>
  <c r="AI187" i="5"/>
  <c r="AI188" i="5"/>
  <c r="AI189" i="5"/>
  <c r="AI190" i="5"/>
  <c r="AI191" i="5"/>
  <c r="AI192" i="5"/>
  <c r="AI193" i="5"/>
  <c r="AI194" i="5"/>
  <c r="AI195" i="5"/>
  <c r="AI198" i="5"/>
  <c r="AI199" i="5"/>
  <c r="AI201" i="5"/>
  <c r="AI202" i="5"/>
  <c r="AI203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219" i="5"/>
  <c r="AI220" i="5"/>
  <c r="AI222" i="5"/>
  <c r="AI223" i="5"/>
  <c r="AI224" i="5"/>
  <c r="AI225" i="5"/>
  <c r="AA52" i="1"/>
  <c r="BU52" i="1"/>
  <c r="BV52" i="1"/>
  <c r="BW52" i="1"/>
  <c r="BX52" i="1"/>
  <c r="BY52" i="1"/>
  <c r="BZ52" i="1"/>
  <c r="CA52" i="1"/>
  <c r="CB52" i="1"/>
  <c r="CD52" i="1"/>
  <c r="CE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AF52" i="1"/>
  <c r="AG52" i="1"/>
  <c r="AH52" i="1"/>
  <c r="AI52" i="1"/>
  <c r="AJ52" i="1"/>
  <c r="AK52" i="1"/>
  <c r="AL52" i="1"/>
  <c r="AM52" i="1"/>
  <c r="AN52" i="1"/>
  <c r="AO52" i="1"/>
  <c r="W52" i="1"/>
  <c r="X52" i="1"/>
  <c r="CU47" i="32"/>
  <c r="L4" i="1" l="1"/>
  <c r="AK47" i="32"/>
  <c r="AK65" i="32"/>
  <c r="AL65" i="32"/>
  <c r="AM65" i="32"/>
  <c r="AN65" i="32"/>
  <c r="AO65" i="32"/>
  <c r="AP65" i="32"/>
  <c r="AR65" i="32"/>
  <c r="AS65" i="32"/>
  <c r="AT65" i="32"/>
  <c r="AU65" i="32"/>
  <c r="AV65" i="32"/>
  <c r="AW65" i="32"/>
  <c r="AX65" i="32"/>
  <c r="AK66" i="32"/>
  <c r="AL66" i="32"/>
  <c r="AM66" i="32"/>
  <c r="AN66" i="32"/>
  <c r="AO66" i="32"/>
  <c r="AP66" i="32"/>
  <c r="AR66" i="32"/>
  <c r="AS66" i="32"/>
  <c r="AT66" i="32"/>
  <c r="AU66" i="32"/>
  <c r="AV66" i="32"/>
  <c r="AW66" i="32"/>
  <c r="AX66" i="32"/>
  <c r="AK67" i="32"/>
  <c r="AL67" i="32"/>
  <c r="AM67" i="32"/>
  <c r="AN67" i="32"/>
  <c r="AO67" i="32"/>
  <c r="AP67" i="32"/>
  <c r="AR67" i="32"/>
  <c r="AS67" i="32"/>
  <c r="AT67" i="32"/>
  <c r="AU67" i="32"/>
  <c r="AV67" i="32"/>
  <c r="AW67" i="32"/>
  <c r="AX67" i="32"/>
  <c r="AK68" i="32"/>
  <c r="AL68" i="32"/>
  <c r="AM68" i="32"/>
  <c r="AN68" i="32"/>
  <c r="AO68" i="32"/>
  <c r="AP68" i="32"/>
  <c r="AR68" i="32"/>
  <c r="AS68" i="32"/>
  <c r="AT68" i="32"/>
  <c r="AU68" i="32"/>
  <c r="AV68" i="32"/>
  <c r="AW68" i="32"/>
  <c r="AX68" i="32"/>
  <c r="AK69" i="32"/>
  <c r="AL69" i="32"/>
  <c r="AM69" i="32"/>
  <c r="AN69" i="32"/>
  <c r="AO69" i="32"/>
  <c r="AP69" i="32"/>
  <c r="AR69" i="32"/>
  <c r="AS69" i="32"/>
  <c r="AT69" i="32"/>
  <c r="AU69" i="32"/>
  <c r="AV69" i="32"/>
  <c r="AW69" i="32"/>
  <c r="AX69" i="32"/>
  <c r="AK70" i="32"/>
  <c r="AL70" i="32"/>
  <c r="AM70" i="32"/>
  <c r="AN70" i="32"/>
  <c r="AO70" i="32"/>
  <c r="AP70" i="32"/>
  <c r="AR70" i="32"/>
  <c r="AS70" i="32"/>
  <c r="AT70" i="32"/>
  <c r="AU70" i="32"/>
  <c r="AV70" i="32"/>
  <c r="AW70" i="32"/>
  <c r="AX70" i="32"/>
  <c r="AK71" i="32"/>
  <c r="AL71" i="32"/>
  <c r="AM71" i="32"/>
  <c r="AN71" i="32"/>
  <c r="AO71" i="32"/>
  <c r="AP71" i="32"/>
  <c r="AR71" i="32"/>
  <c r="AS71" i="32"/>
  <c r="AT71" i="32"/>
  <c r="AU71" i="32"/>
  <c r="AV71" i="32"/>
  <c r="AW71" i="32"/>
  <c r="AX71" i="32"/>
  <c r="AK72" i="32"/>
  <c r="AL72" i="32"/>
  <c r="AM72" i="32"/>
  <c r="AN72" i="32"/>
  <c r="AO72" i="32"/>
  <c r="AP72" i="32"/>
  <c r="AR72" i="32"/>
  <c r="AS72" i="32"/>
  <c r="AT72" i="32"/>
  <c r="AU72" i="32"/>
  <c r="AV72" i="32"/>
  <c r="AW72" i="32"/>
  <c r="AX72" i="32"/>
  <c r="AK73" i="32"/>
  <c r="AL73" i="32"/>
  <c r="AM73" i="32"/>
  <c r="AN73" i="32"/>
  <c r="AO73" i="32"/>
  <c r="AP73" i="32"/>
  <c r="AR73" i="32"/>
  <c r="AS73" i="32"/>
  <c r="AT73" i="32"/>
  <c r="AU73" i="32"/>
  <c r="AV73" i="32"/>
  <c r="AW73" i="32"/>
  <c r="AX73" i="32"/>
  <c r="AK74" i="32"/>
  <c r="AL74" i="32"/>
  <c r="AM74" i="32"/>
  <c r="AN74" i="32"/>
  <c r="AO74" i="32"/>
  <c r="AP74" i="32"/>
  <c r="AR74" i="32"/>
  <c r="AS74" i="32"/>
  <c r="AT74" i="32"/>
  <c r="AU74" i="32"/>
  <c r="AV74" i="32"/>
  <c r="AW74" i="32"/>
  <c r="AX74" i="32"/>
  <c r="AK75" i="32"/>
  <c r="AL75" i="32"/>
  <c r="AM75" i="32"/>
  <c r="AN75" i="32"/>
  <c r="AO75" i="32"/>
  <c r="AP75" i="32"/>
  <c r="AR75" i="32"/>
  <c r="AS75" i="32"/>
  <c r="AT75" i="32"/>
  <c r="AU75" i="32"/>
  <c r="AV75" i="32"/>
  <c r="AW75" i="32"/>
  <c r="AX75" i="32"/>
  <c r="AK64" i="32"/>
  <c r="AL64" i="32"/>
  <c r="AM64" i="32"/>
  <c r="AN64" i="32"/>
  <c r="AO64" i="32"/>
  <c r="AP64" i="32"/>
  <c r="AR64" i="32"/>
  <c r="AS64" i="32"/>
  <c r="AT64" i="32"/>
  <c r="AU64" i="32"/>
  <c r="AV64" i="32"/>
  <c r="AW64" i="32"/>
  <c r="AX64" i="32"/>
  <c r="CY48" i="32"/>
  <c r="CZ48" i="32"/>
  <c r="DA48" i="32"/>
  <c r="DB48" i="32"/>
  <c r="DC48" i="32"/>
  <c r="DD48" i="32"/>
  <c r="DE48" i="32"/>
  <c r="DF48" i="32"/>
  <c r="DG48" i="32"/>
  <c r="DH48" i="32"/>
  <c r="DI48" i="32"/>
  <c r="DJ48" i="32"/>
  <c r="DK48" i="32"/>
  <c r="DL48" i="32"/>
  <c r="DM48" i="32"/>
  <c r="CY49" i="32"/>
  <c r="CZ49" i="32"/>
  <c r="DA49" i="32"/>
  <c r="DB49" i="32"/>
  <c r="DC49" i="32"/>
  <c r="DD49" i="32"/>
  <c r="DE49" i="32"/>
  <c r="DF49" i="32"/>
  <c r="DG49" i="32"/>
  <c r="DH49" i="32"/>
  <c r="DI49" i="32"/>
  <c r="DJ49" i="32"/>
  <c r="DK49" i="32"/>
  <c r="DL49" i="32"/>
  <c r="DM49" i="32"/>
  <c r="CY50" i="32"/>
  <c r="CZ50" i="32"/>
  <c r="DA50" i="32"/>
  <c r="DB50" i="32"/>
  <c r="DC50" i="32"/>
  <c r="DD50" i="32"/>
  <c r="DE50" i="32"/>
  <c r="DF50" i="32"/>
  <c r="DG50" i="32"/>
  <c r="DH50" i="32"/>
  <c r="DI50" i="32"/>
  <c r="DJ50" i="32"/>
  <c r="DK50" i="32"/>
  <c r="DL50" i="32"/>
  <c r="DM50" i="32"/>
  <c r="CY51" i="32"/>
  <c r="CZ51" i="32"/>
  <c r="DA51" i="32"/>
  <c r="DB51" i="32"/>
  <c r="DC51" i="32"/>
  <c r="DD51" i="32"/>
  <c r="DE51" i="32"/>
  <c r="DF51" i="32"/>
  <c r="DG51" i="32"/>
  <c r="DH51" i="32"/>
  <c r="DI51" i="32"/>
  <c r="DJ51" i="32"/>
  <c r="DK51" i="32"/>
  <c r="DL51" i="32"/>
  <c r="DM51" i="32"/>
  <c r="CY52" i="32"/>
  <c r="CZ52" i="32"/>
  <c r="DA52" i="32"/>
  <c r="DB52" i="32"/>
  <c r="DC52" i="32"/>
  <c r="DD52" i="32"/>
  <c r="DE52" i="32"/>
  <c r="DF52" i="32"/>
  <c r="DG52" i="32"/>
  <c r="DH52" i="32"/>
  <c r="DI52" i="32"/>
  <c r="DJ52" i="32"/>
  <c r="DK52" i="32"/>
  <c r="DL52" i="32"/>
  <c r="DM52" i="32"/>
  <c r="CY53" i="32"/>
  <c r="CZ53" i="32"/>
  <c r="DA53" i="32"/>
  <c r="DB53" i="32"/>
  <c r="DC53" i="32"/>
  <c r="DD53" i="32"/>
  <c r="DE53" i="32"/>
  <c r="DF53" i="32"/>
  <c r="DG53" i="32"/>
  <c r="DH53" i="32"/>
  <c r="DI53" i="32"/>
  <c r="DJ53" i="32"/>
  <c r="DK53" i="32"/>
  <c r="DL53" i="32"/>
  <c r="DM53" i="32"/>
  <c r="CY54" i="32"/>
  <c r="CZ54" i="32"/>
  <c r="DA54" i="32"/>
  <c r="DB54" i="32"/>
  <c r="DC54" i="32"/>
  <c r="DD54" i="32"/>
  <c r="DE54" i="32"/>
  <c r="DF54" i="32"/>
  <c r="DG54" i="32"/>
  <c r="DH54" i="32"/>
  <c r="DI54" i="32"/>
  <c r="DJ54" i="32"/>
  <c r="DK54" i="32"/>
  <c r="DL54" i="32"/>
  <c r="DM54" i="32"/>
  <c r="CY55" i="32"/>
  <c r="CZ55" i="32"/>
  <c r="DA55" i="32"/>
  <c r="DB55" i="32"/>
  <c r="DC55" i="32"/>
  <c r="DD55" i="32"/>
  <c r="DE55" i="32"/>
  <c r="DF55" i="32"/>
  <c r="DG55" i="32"/>
  <c r="DH55" i="32"/>
  <c r="DI55" i="32"/>
  <c r="DJ55" i="32"/>
  <c r="DK55" i="32"/>
  <c r="DL55" i="32"/>
  <c r="DM55" i="32"/>
  <c r="CY56" i="32"/>
  <c r="CZ56" i="32"/>
  <c r="DA56" i="32"/>
  <c r="DB56" i="32"/>
  <c r="DC56" i="32"/>
  <c r="DD56" i="32"/>
  <c r="DE56" i="32"/>
  <c r="DF56" i="32"/>
  <c r="DG56" i="32"/>
  <c r="DH56" i="32"/>
  <c r="DI56" i="32"/>
  <c r="DJ56" i="32"/>
  <c r="DK56" i="32"/>
  <c r="DL56" i="32"/>
  <c r="DM56" i="32"/>
  <c r="CY57" i="32"/>
  <c r="CZ57" i="32"/>
  <c r="DA57" i="32"/>
  <c r="DB57" i="32"/>
  <c r="DC57" i="32"/>
  <c r="DD57" i="32"/>
  <c r="DE57" i="32"/>
  <c r="DF57" i="32"/>
  <c r="DG57" i="32"/>
  <c r="DH57" i="32"/>
  <c r="DI57" i="32"/>
  <c r="DJ57" i="32"/>
  <c r="DK57" i="32"/>
  <c r="DL57" i="32"/>
  <c r="DM57" i="32"/>
  <c r="CY58" i="32"/>
  <c r="CZ58" i="32"/>
  <c r="DA58" i="32"/>
  <c r="DB58" i="32"/>
  <c r="DC58" i="32"/>
  <c r="DD58" i="32"/>
  <c r="DE58" i="32"/>
  <c r="DF58" i="32"/>
  <c r="DG58" i="32"/>
  <c r="DH58" i="32"/>
  <c r="DI58" i="32"/>
  <c r="DJ58" i="32"/>
  <c r="DK58" i="32"/>
  <c r="DL58" i="32"/>
  <c r="DM58" i="32"/>
  <c r="CY59" i="32"/>
  <c r="CZ59" i="32"/>
  <c r="DA59" i="32"/>
  <c r="DB59" i="32"/>
  <c r="DC59" i="32"/>
  <c r="DD59" i="32"/>
  <c r="DE59" i="32"/>
  <c r="DF59" i="32"/>
  <c r="DG59" i="32"/>
  <c r="DH59" i="32"/>
  <c r="DI59" i="32"/>
  <c r="DJ59" i="32"/>
  <c r="DK59" i="32"/>
  <c r="DL59" i="32"/>
  <c r="DM59" i="32"/>
  <c r="CY60" i="32"/>
  <c r="CZ60" i="32"/>
  <c r="DA60" i="32"/>
  <c r="DB60" i="32"/>
  <c r="DC60" i="32"/>
  <c r="DD60" i="32"/>
  <c r="DE60" i="32"/>
  <c r="DF60" i="32"/>
  <c r="DG60" i="32"/>
  <c r="DH60" i="32"/>
  <c r="DI60" i="32"/>
  <c r="DJ60" i="32"/>
  <c r="DK60" i="32"/>
  <c r="DL60" i="32"/>
  <c r="DM60" i="32"/>
  <c r="CY61" i="32"/>
  <c r="CZ61" i="32"/>
  <c r="DA61" i="32"/>
  <c r="DB61" i="32"/>
  <c r="DC61" i="32"/>
  <c r="DD61" i="32"/>
  <c r="DE61" i="32"/>
  <c r="DF61" i="32"/>
  <c r="DG61" i="32"/>
  <c r="DH61" i="32"/>
  <c r="DI61" i="32"/>
  <c r="DJ61" i="32"/>
  <c r="DK61" i="32"/>
  <c r="DL61" i="32"/>
  <c r="DM61" i="32"/>
  <c r="CY62" i="32"/>
  <c r="CZ62" i="32"/>
  <c r="DA62" i="32"/>
  <c r="DB62" i="32"/>
  <c r="DC62" i="32"/>
  <c r="DD62" i="32"/>
  <c r="DE62" i="32"/>
  <c r="DF62" i="32"/>
  <c r="DG62" i="32"/>
  <c r="DH62" i="32"/>
  <c r="DI62" i="32"/>
  <c r="DJ62" i="32"/>
  <c r="DK62" i="32"/>
  <c r="DL62" i="32"/>
  <c r="DM62" i="32"/>
  <c r="CY63" i="32"/>
  <c r="CZ63" i="32"/>
  <c r="DA63" i="32"/>
  <c r="DB63" i="32"/>
  <c r="DC63" i="32"/>
  <c r="DD63" i="32"/>
  <c r="DE63" i="32"/>
  <c r="DF63" i="32"/>
  <c r="DG63" i="32"/>
  <c r="DH63" i="32"/>
  <c r="DI63" i="32"/>
  <c r="DJ63" i="32"/>
  <c r="DK63" i="32"/>
  <c r="DL63" i="32"/>
  <c r="DM63" i="32"/>
  <c r="CY64" i="32"/>
  <c r="CZ64" i="32"/>
  <c r="DA64" i="32"/>
  <c r="DB64" i="32"/>
  <c r="DC64" i="32"/>
  <c r="DD64" i="32"/>
  <c r="DE64" i="32"/>
  <c r="DF64" i="32"/>
  <c r="DG64" i="32"/>
  <c r="DH64" i="32"/>
  <c r="DI64" i="32"/>
  <c r="DJ64" i="32"/>
  <c r="DK64" i="32"/>
  <c r="DL64" i="32"/>
  <c r="DM64" i="32"/>
  <c r="CY65" i="32"/>
  <c r="CZ65" i="32"/>
  <c r="DA65" i="32"/>
  <c r="DB65" i="32"/>
  <c r="DC65" i="32"/>
  <c r="DD65" i="32"/>
  <c r="DE65" i="32"/>
  <c r="DF65" i="32"/>
  <c r="DG65" i="32"/>
  <c r="DH65" i="32"/>
  <c r="DI65" i="32"/>
  <c r="DJ65" i="32"/>
  <c r="DK65" i="32"/>
  <c r="DL65" i="32"/>
  <c r="DM65" i="32"/>
  <c r="CY66" i="32"/>
  <c r="CZ66" i="32"/>
  <c r="DA66" i="32"/>
  <c r="DB66" i="32"/>
  <c r="DC66" i="32"/>
  <c r="DD66" i="32"/>
  <c r="DE66" i="32"/>
  <c r="DF66" i="32"/>
  <c r="DG66" i="32"/>
  <c r="DH66" i="32"/>
  <c r="DI66" i="32"/>
  <c r="DJ66" i="32"/>
  <c r="DK66" i="32"/>
  <c r="DL66" i="32"/>
  <c r="DM66" i="32"/>
  <c r="CY67" i="32"/>
  <c r="CZ67" i="32"/>
  <c r="DA67" i="32"/>
  <c r="DB67" i="32"/>
  <c r="DC67" i="32"/>
  <c r="DD67" i="32"/>
  <c r="DE67" i="32"/>
  <c r="DF67" i="32"/>
  <c r="DG67" i="32"/>
  <c r="DH67" i="32"/>
  <c r="DI67" i="32"/>
  <c r="DJ67" i="32"/>
  <c r="DK67" i="32"/>
  <c r="DL67" i="32"/>
  <c r="DM67" i="32"/>
  <c r="CY68" i="32"/>
  <c r="CZ68" i="32"/>
  <c r="DA68" i="32"/>
  <c r="DB68" i="32"/>
  <c r="DC68" i="32"/>
  <c r="DD68" i="32"/>
  <c r="DE68" i="32"/>
  <c r="DF68" i="32"/>
  <c r="DG68" i="32"/>
  <c r="DH68" i="32"/>
  <c r="DI68" i="32"/>
  <c r="DJ68" i="32"/>
  <c r="DK68" i="32"/>
  <c r="DL68" i="32"/>
  <c r="DM68" i="32"/>
  <c r="CY69" i="32"/>
  <c r="CZ69" i="32"/>
  <c r="DA69" i="32"/>
  <c r="DB69" i="32"/>
  <c r="DC69" i="32"/>
  <c r="DD69" i="32"/>
  <c r="DE69" i="32"/>
  <c r="DF69" i="32"/>
  <c r="DG69" i="32"/>
  <c r="DH69" i="32"/>
  <c r="DI69" i="32"/>
  <c r="DJ69" i="32"/>
  <c r="DK69" i="32"/>
  <c r="DL69" i="32"/>
  <c r="DM69" i="32"/>
  <c r="CY70" i="32"/>
  <c r="CZ70" i="32"/>
  <c r="DA70" i="32"/>
  <c r="DB70" i="32"/>
  <c r="DC70" i="32"/>
  <c r="DD70" i="32"/>
  <c r="DE70" i="32"/>
  <c r="DF70" i="32"/>
  <c r="DG70" i="32"/>
  <c r="DH70" i="32"/>
  <c r="DI70" i="32"/>
  <c r="DJ70" i="32"/>
  <c r="DK70" i="32"/>
  <c r="DL70" i="32"/>
  <c r="DM70" i="32"/>
  <c r="CY71" i="32"/>
  <c r="CZ71" i="32"/>
  <c r="DA71" i="32"/>
  <c r="DB71" i="32"/>
  <c r="DC71" i="32"/>
  <c r="DD71" i="32"/>
  <c r="DE71" i="32"/>
  <c r="DF71" i="32"/>
  <c r="DG71" i="32"/>
  <c r="DH71" i="32"/>
  <c r="DI71" i="32"/>
  <c r="DJ71" i="32"/>
  <c r="DK71" i="32"/>
  <c r="DL71" i="32"/>
  <c r="DM71" i="32"/>
  <c r="CY72" i="32"/>
  <c r="CZ72" i="32"/>
  <c r="DA72" i="32"/>
  <c r="DB72" i="32"/>
  <c r="DC72" i="32"/>
  <c r="DD72" i="32"/>
  <c r="DE72" i="32"/>
  <c r="DF72" i="32"/>
  <c r="DG72" i="32"/>
  <c r="DH72" i="32"/>
  <c r="DI72" i="32"/>
  <c r="DJ72" i="32"/>
  <c r="DK72" i="32"/>
  <c r="DL72" i="32"/>
  <c r="DM72" i="32"/>
  <c r="CY73" i="32"/>
  <c r="CZ73" i="32"/>
  <c r="DA73" i="32"/>
  <c r="DB73" i="32"/>
  <c r="DC73" i="32"/>
  <c r="DD73" i="32"/>
  <c r="DE73" i="32"/>
  <c r="DF73" i="32"/>
  <c r="DG73" i="32"/>
  <c r="DH73" i="32"/>
  <c r="DI73" i="32"/>
  <c r="DJ73" i="32"/>
  <c r="DK73" i="32"/>
  <c r="DL73" i="32"/>
  <c r="DM73" i="32"/>
  <c r="CY74" i="32"/>
  <c r="CZ74" i="32"/>
  <c r="DA74" i="32"/>
  <c r="DB74" i="32"/>
  <c r="DC74" i="32"/>
  <c r="DD74" i="32"/>
  <c r="DE74" i="32"/>
  <c r="DF74" i="32"/>
  <c r="DG74" i="32"/>
  <c r="DH74" i="32"/>
  <c r="DI74" i="32"/>
  <c r="DJ74" i="32"/>
  <c r="DK74" i="32"/>
  <c r="DL74" i="32"/>
  <c r="DM74" i="32"/>
  <c r="CY75" i="32"/>
  <c r="CZ75" i="32"/>
  <c r="DA75" i="32"/>
  <c r="DB75" i="32"/>
  <c r="DC75" i="32"/>
  <c r="DD75" i="32"/>
  <c r="DE75" i="32"/>
  <c r="DF75" i="32"/>
  <c r="DG75" i="32"/>
  <c r="DH75" i="32"/>
  <c r="DI75" i="32"/>
  <c r="DJ75" i="32"/>
  <c r="DK75" i="32"/>
  <c r="DL75" i="32"/>
  <c r="DM75" i="32"/>
  <c r="CY76" i="32"/>
  <c r="CZ76" i="32"/>
  <c r="DA76" i="32"/>
  <c r="DB76" i="32"/>
  <c r="DC76" i="32"/>
  <c r="DD76" i="32"/>
  <c r="DE76" i="32"/>
  <c r="DF76" i="32"/>
  <c r="DG76" i="32"/>
  <c r="DH76" i="32"/>
  <c r="DI76" i="32"/>
  <c r="DJ76" i="32"/>
  <c r="DK76" i="32"/>
  <c r="DL76" i="32"/>
  <c r="DM76" i="32"/>
  <c r="CV48" i="32"/>
  <c r="CV49" i="32"/>
  <c r="CV50" i="32"/>
  <c r="CV51" i="32"/>
  <c r="CV52" i="32"/>
  <c r="CV53" i="32"/>
  <c r="CV54" i="32"/>
  <c r="CV55" i="32"/>
  <c r="CV56" i="32"/>
  <c r="CV57" i="32"/>
  <c r="CV58" i="32"/>
  <c r="CV59" i="32"/>
  <c r="CV60" i="32"/>
  <c r="CV61" i="32"/>
  <c r="CV62" i="32"/>
  <c r="CU64" i="32"/>
  <c r="CV64" i="32"/>
  <c r="CU65" i="32"/>
  <c r="CV65" i="32"/>
  <c r="CU66" i="32"/>
  <c r="CV66" i="32"/>
  <c r="CU67" i="32"/>
  <c r="CV67" i="32"/>
  <c r="CU68" i="32"/>
  <c r="CV68" i="32"/>
  <c r="CU69" i="32"/>
  <c r="CV69" i="32"/>
  <c r="CU70" i="32"/>
  <c r="CV70" i="32"/>
  <c r="CU71" i="32"/>
  <c r="CV71" i="32"/>
  <c r="CU72" i="32"/>
  <c r="CV72" i="32"/>
  <c r="CU73" i="32"/>
  <c r="CV73" i="32"/>
  <c r="CU74" i="32"/>
  <c r="CV74" i="32"/>
  <c r="CU75" i="32"/>
  <c r="CV75" i="32"/>
  <c r="CM48" i="32"/>
  <c r="CN48" i="32"/>
  <c r="CO48" i="32"/>
  <c r="CP48" i="32"/>
  <c r="CQ48" i="32"/>
  <c r="CR48" i="32"/>
  <c r="CS48" i="32"/>
  <c r="CM49" i="32"/>
  <c r="CN49" i="32"/>
  <c r="CO49" i="32"/>
  <c r="CP49" i="32"/>
  <c r="CQ49" i="32"/>
  <c r="CR49" i="32"/>
  <c r="CS49" i="32"/>
  <c r="CM50" i="32"/>
  <c r="CN50" i="32"/>
  <c r="CO50" i="32"/>
  <c r="CP50" i="32"/>
  <c r="CQ50" i="32"/>
  <c r="CR50" i="32"/>
  <c r="CS50" i="32"/>
  <c r="CM51" i="32"/>
  <c r="CN51" i="32"/>
  <c r="CO51" i="32"/>
  <c r="CP51" i="32"/>
  <c r="CQ51" i="32"/>
  <c r="CR51" i="32"/>
  <c r="CS51" i="32"/>
  <c r="CM52" i="32"/>
  <c r="CN52" i="32"/>
  <c r="CO52" i="32"/>
  <c r="CP52" i="32"/>
  <c r="CQ52" i="32"/>
  <c r="CR52" i="32"/>
  <c r="CS52" i="32"/>
  <c r="CM53" i="32"/>
  <c r="CN53" i="32"/>
  <c r="CO53" i="32"/>
  <c r="CP53" i="32"/>
  <c r="CQ53" i="32"/>
  <c r="CR53" i="32"/>
  <c r="CS53" i="32"/>
  <c r="CM54" i="32"/>
  <c r="CN54" i="32"/>
  <c r="CO54" i="32"/>
  <c r="CP54" i="32"/>
  <c r="CQ54" i="32"/>
  <c r="CR54" i="32"/>
  <c r="CS54" i="32"/>
  <c r="CM55" i="32"/>
  <c r="CN55" i="32"/>
  <c r="CO55" i="32"/>
  <c r="CP55" i="32"/>
  <c r="CQ55" i="32"/>
  <c r="CR55" i="32"/>
  <c r="CS55" i="32"/>
  <c r="CM56" i="32"/>
  <c r="CN56" i="32"/>
  <c r="CO56" i="32"/>
  <c r="CP56" i="32"/>
  <c r="CQ56" i="32"/>
  <c r="CR56" i="32"/>
  <c r="CS56" i="32"/>
  <c r="CM57" i="32"/>
  <c r="CN57" i="32"/>
  <c r="CO57" i="32"/>
  <c r="CP57" i="32"/>
  <c r="CQ57" i="32"/>
  <c r="CR57" i="32"/>
  <c r="CS57" i="32"/>
  <c r="CM58" i="32"/>
  <c r="CN58" i="32"/>
  <c r="CO58" i="32"/>
  <c r="CP58" i="32"/>
  <c r="CQ58" i="32"/>
  <c r="CR58" i="32"/>
  <c r="CS58" i="32"/>
  <c r="CM59" i="32"/>
  <c r="CN59" i="32"/>
  <c r="CO59" i="32"/>
  <c r="CP59" i="32"/>
  <c r="CQ59" i="32"/>
  <c r="CR59" i="32"/>
  <c r="CS59" i="32"/>
  <c r="CM60" i="32"/>
  <c r="CN60" i="32"/>
  <c r="CO60" i="32"/>
  <c r="CP60" i="32"/>
  <c r="CQ60" i="32"/>
  <c r="CR60" i="32"/>
  <c r="CS60" i="32"/>
  <c r="CM61" i="32"/>
  <c r="CN61" i="32"/>
  <c r="CO61" i="32"/>
  <c r="CP61" i="32"/>
  <c r="CQ61" i="32"/>
  <c r="CR61" i="32"/>
  <c r="CS61" i="32"/>
  <c r="CM62" i="32"/>
  <c r="CN62" i="32"/>
  <c r="CO62" i="32"/>
  <c r="CP62" i="32"/>
  <c r="CQ62" i="32"/>
  <c r="CR62" i="32"/>
  <c r="CS62" i="32"/>
  <c r="CM63" i="32"/>
  <c r="CN63" i="32"/>
  <c r="CO63" i="32"/>
  <c r="CP63" i="32"/>
  <c r="CQ63" i="32"/>
  <c r="CR63" i="32"/>
  <c r="CS63" i="32"/>
  <c r="CM64" i="32"/>
  <c r="CN64" i="32"/>
  <c r="CO64" i="32"/>
  <c r="CP64" i="32"/>
  <c r="CQ64" i="32"/>
  <c r="CR64" i="32"/>
  <c r="CS64" i="32"/>
  <c r="CM65" i="32"/>
  <c r="CN65" i="32"/>
  <c r="CO65" i="32"/>
  <c r="CP65" i="32"/>
  <c r="CQ65" i="32"/>
  <c r="CR65" i="32"/>
  <c r="CS65" i="32"/>
  <c r="CM66" i="32"/>
  <c r="CN66" i="32"/>
  <c r="CO66" i="32"/>
  <c r="CP66" i="32"/>
  <c r="CQ66" i="32"/>
  <c r="CR66" i="32"/>
  <c r="CS66" i="32"/>
  <c r="CM67" i="32"/>
  <c r="CN67" i="32"/>
  <c r="CO67" i="32"/>
  <c r="CP67" i="32"/>
  <c r="CQ67" i="32"/>
  <c r="CR67" i="32"/>
  <c r="CS67" i="32"/>
  <c r="CM68" i="32"/>
  <c r="CN68" i="32"/>
  <c r="CO68" i="32"/>
  <c r="CP68" i="32"/>
  <c r="CQ68" i="32"/>
  <c r="CR68" i="32"/>
  <c r="CS68" i="32"/>
  <c r="CM69" i="32"/>
  <c r="CN69" i="32"/>
  <c r="CO69" i="32"/>
  <c r="CP69" i="32"/>
  <c r="CQ69" i="32"/>
  <c r="CR69" i="32"/>
  <c r="CS69" i="32"/>
  <c r="CM70" i="32"/>
  <c r="CN70" i="32"/>
  <c r="CO70" i="32"/>
  <c r="CP70" i="32"/>
  <c r="CQ70" i="32"/>
  <c r="CR70" i="32"/>
  <c r="CS70" i="32"/>
  <c r="CM71" i="32"/>
  <c r="CN71" i="32"/>
  <c r="CO71" i="32"/>
  <c r="CP71" i="32"/>
  <c r="CQ71" i="32"/>
  <c r="CR71" i="32"/>
  <c r="CS71" i="32"/>
  <c r="CL72" i="32"/>
  <c r="CM72" i="32"/>
  <c r="CN72" i="32"/>
  <c r="CO72" i="32"/>
  <c r="CP72" i="32"/>
  <c r="CQ72" i="32"/>
  <c r="CR72" i="32"/>
  <c r="CS72" i="32"/>
  <c r="CL73" i="32"/>
  <c r="CM73" i="32"/>
  <c r="CN73" i="32"/>
  <c r="CO73" i="32"/>
  <c r="CP73" i="32"/>
  <c r="CQ73" i="32"/>
  <c r="CR73" i="32"/>
  <c r="CS73" i="32"/>
  <c r="CL74" i="32"/>
  <c r="CM74" i="32"/>
  <c r="CN74" i="32"/>
  <c r="CO74" i="32"/>
  <c r="CP74" i="32"/>
  <c r="CQ74" i="32"/>
  <c r="CR74" i="32"/>
  <c r="CS74" i="32"/>
  <c r="CL75" i="32"/>
  <c r="CM75" i="32"/>
  <c r="CN75" i="32"/>
  <c r="CO75" i="32"/>
  <c r="CP75" i="32"/>
  <c r="CQ75" i="32"/>
  <c r="CR75" i="32"/>
  <c r="CS75" i="32"/>
  <c r="CL76" i="32"/>
  <c r="CM76" i="32"/>
  <c r="CN76" i="32"/>
  <c r="CO76" i="32"/>
  <c r="CP76" i="32"/>
  <c r="CQ76" i="32"/>
  <c r="CR76" i="32"/>
  <c r="CS76" i="32"/>
  <c r="DM47" i="32"/>
  <c r="DL47" i="32"/>
  <c r="DK47" i="32"/>
  <c r="DJ47" i="32"/>
  <c r="DI47" i="32"/>
  <c r="DH47" i="32"/>
  <c r="DG47" i="32"/>
  <c r="DF47" i="32"/>
  <c r="DE47" i="32"/>
  <c r="DC47" i="32"/>
  <c r="DD47" i="32"/>
  <c r="DB47" i="32"/>
  <c r="DA47" i="32"/>
  <c r="CZ47" i="32"/>
  <c r="CY47" i="32"/>
  <c r="CV47" i="32"/>
  <c r="CS47" i="32"/>
  <c r="CR47" i="32"/>
  <c r="CP47" i="32"/>
  <c r="CO47" i="32"/>
  <c r="CN47" i="32"/>
  <c r="CM47" i="32"/>
  <c r="CQ47" i="32"/>
  <c r="CV9" i="32" l="1"/>
  <c r="CY9" i="32"/>
  <c r="CM9" i="32"/>
  <c r="DA9" i="32"/>
  <c r="CO9" i="32"/>
  <c r="DB9" i="32"/>
  <c r="CP9" i="32"/>
  <c r="CQ9" i="32"/>
  <c r="CZ9" i="32"/>
  <c r="CR9" i="32"/>
  <c r="CN9" i="32"/>
  <c r="CS9" i="32"/>
  <c r="DF9" i="32"/>
  <c r="DD9" i="32"/>
  <c r="DE9" i="32"/>
  <c r="DG9" i="32"/>
  <c r="DJ9" i="32"/>
  <c r="DI9" i="32"/>
  <c r="DH9" i="32"/>
  <c r="DC9" i="32"/>
  <c r="CU9" i="32"/>
  <c r="CL9" i="32"/>
  <c r="DM9" i="32"/>
  <c r="S43" i="12" s="1"/>
  <c r="DL9" i="32"/>
  <c r="DK9" i="32"/>
  <c r="C23" i="33"/>
  <c r="D23" i="33"/>
  <c r="E23" i="33"/>
  <c r="F23" i="33"/>
  <c r="G23" i="33"/>
  <c r="H23" i="33"/>
  <c r="J23" i="33"/>
  <c r="K23" i="33"/>
  <c r="L23" i="33"/>
  <c r="M23" i="33"/>
  <c r="N23" i="33"/>
  <c r="O23" i="33"/>
  <c r="P23" i="33"/>
  <c r="CH24" i="1"/>
  <c r="CH9" i="1" s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D24" i="1"/>
  <c r="CE24" i="1"/>
  <c r="CD25" i="1"/>
  <c r="CE25" i="1"/>
  <c r="CD26" i="1"/>
  <c r="CE26" i="1"/>
  <c r="CD27" i="1"/>
  <c r="CE27" i="1"/>
  <c r="CD28" i="1"/>
  <c r="CE28" i="1"/>
  <c r="CD29" i="1"/>
  <c r="CE29" i="1"/>
  <c r="CD30" i="1"/>
  <c r="CE30" i="1"/>
  <c r="CD31" i="1"/>
  <c r="CE31" i="1"/>
  <c r="CD32" i="1"/>
  <c r="CE32" i="1"/>
  <c r="CD33" i="1"/>
  <c r="CE33" i="1"/>
  <c r="CD34" i="1"/>
  <c r="CE34" i="1"/>
  <c r="CD35" i="1"/>
  <c r="CE35" i="1"/>
  <c r="CD36" i="1"/>
  <c r="CE36" i="1"/>
  <c r="CD37" i="1"/>
  <c r="CE37" i="1"/>
  <c r="CD38" i="1"/>
  <c r="CE38" i="1"/>
  <c r="CD39" i="1"/>
  <c r="CE39" i="1"/>
  <c r="CD40" i="1"/>
  <c r="CE40" i="1"/>
  <c r="CD41" i="1"/>
  <c r="CE41" i="1"/>
  <c r="CD42" i="1"/>
  <c r="CE42" i="1"/>
  <c r="CD43" i="1"/>
  <c r="CE43" i="1"/>
  <c r="CD44" i="1"/>
  <c r="CE44" i="1"/>
  <c r="CD45" i="1"/>
  <c r="CE45" i="1"/>
  <c r="CD46" i="1"/>
  <c r="CE46" i="1"/>
  <c r="CD47" i="1"/>
  <c r="CE47" i="1"/>
  <c r="CD48" i="1"/>
  <c r="CE48" i="1"/>
  <c r="CD49" i="1"/>
  <c r="CE49" i="1"/>
  <c r="CD50" i="1"/>
  <c r="CE50" i="1"/>
  <c r="CD51" i="1"/>
  <c r="CE51" i="1"/>
  <c r="CD53" i="1"/>
  <c r="CE53" i="1"/>
  <c r="CD54" i="1"/>
  <c r="CE54" i="1"/>
  <c r="CD55" i="1"/>
  <c r="CE55" i="1"/>
  <c r="CD56" i="1"/>
  <c r="CE56" i="1"/>
  <c r="CD58" i="1"/>
  <c r="CE58" i="1"/>
  <c r="CD59" i="1"/>
  <c r="CE59" i="1"/>
  <c r="CD60" i="1"/>
  <c r="CE60" i="1"/>
  <c r="CD61" i="1"/>
  <c r="CE61" i="1"/>
  <c r="CD62" i="1"/>
  <c r="CE62" i="1"/>
  <c r="CD63" i="1"/>
  <c r="CE63" i="1"/>
  <c r="CD64" i="1"/>
  <c r="CE64" i="1"/>
  <c r="CD65" i="1"/>
  <c r="CE65" i="1"/>
  <c r="CD66" i="1"/>
  <c r="CE66" i="1"/>
  <c r="CD67" i="1"/>
  <c r="CE67" i="1"/>
  <c r="CD68" i="1"/>
  <c r="CE68" i="1"/>
  <c r="CD69" i="1"/>
  <c r="CE69" i="1"/>
  <c r="CD70" i="1"/>
  <c r="CE70" i="1"/>
  <c r="CD72" i="1"/>
  <c r="CE72" i="1"/>
  <c r="CD73" i="1"/>
  <c r="CE73" i="1"/>
  <c r="CD74" i="1"/>
  <c r="CE74" i="1"/>
  <c r="CD75" i="1"/>
  <c r="CE75" i="1"/>
  <c r="CD76" i="1"/>
  <c r="CE76" i="1"/>
  <c r="CD77" i="1"/>
  <c r="CE77" i="1"/>
  <c r="CD78" i="1"/>
  <c r="CE78" i="1"/>
  <c r="CD79" i="1"/>
  <c r="CE79" i="1"/>
  <c r="CD80" i="1"/>
  <c r="CE80" i="1"/>
  <c r="CD81" i="1"/>
  <c r="CE81" i="1"/>
  <c r="CD83" i="1"/>
  <c r="CE83" i="1"/>
  <c r="CD84" i="1"/>
  <c r="CE84" i="1"/>
  <c r="CD85" i="1"/>
  <c r="CE85" i="1"/>
  <c r="CD86" i="1"/>
  <c r="CE86" i="1"/>
  <c r="CD87" i="1"/>
  <c r="CE87" i="1"/>
  <c r="CD88" i="1"/>
  <c r="CE88" i="1"/>
  <c r="CD89" i="1"/>
  <c r="CE89" i="1"/>
  <c r="CD90" i="1"/>
  <c r="CE90" i="1"/>
  <c r="CD91" i="1"/>
  <c r="CE91" i="1"/>
  <c r="CD92" i="1"/>
  <c r="CE92" i="1"/>
  <c r="CD93" i="1"/>
  <c r="CE93" i="1"/>
  <c r="CD94" i="1"/>
  <c r="CE94" i="1"/>
  <c r="CD95" i="1"/>
  <c r="CE95" i="1"/>
  <c r="CD96" i="1"/>
  <c r="CE96" i="1"/>
  <c r="CD97" i="1"/>
  <c r="CE97" i="1"/>
  <c r="CD98" i="1"/>
  <c r="CE98" i="1"/>
  <c r="CD99" i="1"/>
  <c r="CE99" i="1"/>
  <c r="CD100" i="1"/>
  <c r="CE100" i="1"/>
  <c r="CD101" i="1"/>
  <c r="CE101" i="1"/>
  <c r="CD104" i="1"/>
  <c r="CE104" i="1"/>
  <c r="CD105" i="1"/>
  <c r="CE105" i="1"/>
  <c r="CD106" i="1"/>
  <c r="CE106" i="1"/>
  <c r="CD107" i="1"/>
  <c r="CE107" i="1"/>
  <c r="CD108" i="1"/>
  <c r="CE108" i="1"/>
  <c r="CD109" i="1"/>
  <c r="CE109" i="1"/>
  <c r="CD110" i="1"/>
  <c r="CE110" i="1"/>
  <c r="CD111" i="1"/>
  <c r="CE111" i="1"/>
  <c r="CD112" i="1"/>
  <c r="CE112" i="1"/>
  <c r="CD113" i="1"/>
  <c r="CE113" i="1"/>
  <c r="CD114" i="1"/>
  <c r="CE114" i="1"/>
  <c r="CD115" i="1"/>
  <c r="CE115" i="1"/>
  <c r="CD116" i="1"/>
  <c r="CE116" i="1"/>
  <c r="CD117" i="1"/>
  <c r="CE117" i="1"/>
  <c r="CD118" i="1"/>
  <c r="CE118" i="1"/>
  <c r="CD119" i="1"/>
  <c r="CE119" i="1"/>
  <c r="CD120" i="1"/>
  <c r="CE120" i="1"/>
  <c r="CD121" i="1"/>
  <c r="CE121" i="1"/>
  <c r="CD122" i="1"/>
  <c r="CE122" i="1"/>
  <c r="CD123" i="1"/>
  <c r="CE123" i="1"/>
  <c r="CD124" i="1"/>
  <c r="CE124" i="1"/>
  <c r="CD125" i="1"/>
  <c r="CE125" i="1"/>
  <c r="CD126" i="1"/>
  <c r="CE126" i="1"/>
  <c r="CD127" i="1"/>
  <c r="CE127" i="1"/>
  <c r="CD128" i="1"/>
  <c r="CE128" i="1"/>
  <c r="CD129" i="1"/>
  <c r="CE129" i="1"/>
  <c r="CD130" i="1"/>
  <c r="CE130" i="1"/>
  <c r="CD131" i="1"/>
  <c r="CE131" i="1"/>
  <c r="CD132" i="1"/>
  <c r="CE132" i="1"/>
  <c r="CD133" i="1"/>
  <c r="CE133" i="1"/>
  <c r="CD134" i="1"/>
  <c r="CE134" i="1"/>
  <c r="CD135" i="1"/>
  <c r="CE135" i="1"/>
  <c r="CD136" i="1"/>
  <c r="CE136" i="1"/>
  <c r="CD137" i="1"/>
  <c r="CE137" i="1"/>
  <c r="CD138" i="1"/>
  <c r="CE138" i="1"/>
  <c r="CD139" i="1"/>
  <c r="CE139" i="1"/>
  <c r="CD140" i="1"/>
  <c r="CE140" i="1"/>
  <c r="CD141" i="1"/>
  <c r="CE141" i="1"/>
  <c r="CD142" i="1"/>
  <c r="CE142" i="1"/>
  <c r="CD143" i="1"/>
  <c r="CE143" i="1"/>
  <c r="CD144" i="1"/>
  <c r="CE144" i="1"/>
  <c r="BU24" i="1"/>
  <c r="BV24" i="1"/>
  <c r="BW24" i="1"/>
  <c r="BX24" i="1"/>
  <c r="BY24" i="1"/>
  <c r="BZ24" i="1"/>
  <c r="CA24" i="1"/>
  <c r="CB24" i="1"/>
  <c r="BU25" i="1"/>
  <c r="BV25" i="1"/>
  <c r="BW25" i="1"/>
  <c r="BX25" i="1"/>
  <c r="BY25" i="1"/>
  <c r="BZ25" i="1"/>
  <c r="CA25" i="1"/>
  <c r="CB25" i="1"/>
  <c r="BU26" i="1"/>
  <c r="BV26" i="1"/>
  <c r="BW26" i="1"/>
  <c r="BX26" i="1"/>
  <c r="BY26" i="1"/>
  <c r="BZ26" i="1"/>
  <c r="CA26" i="1"/>
  <c r="CB26" i="1"/>
  <c r="BU27" i="1"/>
  <c r="BV27" i="1"/>
  <c r="BW27" i="1"/>
  <c r="BX27" i="1"/>
  <c r="BY27" i="1"/>
  <c r="BZ27" i="1"/>
  <c r="CA27" i="1"/>
  <c r="CB27" i="1"/>
  <c r="BU28" i="1"/>
  <c r="BV28" i="1"/>
  <c r="BW28" i="1"/>
  <c r="BX28" i="1"/>
  <c r="BY28" i="1"/>
  <c r="BZ28" i="1"/>
  <c r="CA28" i="1"/>
  <c r="CB28" i="1"/>
  <c r="BU29" i="1"/>
  <c r="BV29" i="1"/>
  <c r="BW29" i="1"/>
  <c r="BX29" i="1"/>
  <c r="BY29" i="1"/>
  <c r="BZ29" i="1"/>
  <c r="CA29" i="1"/>
  <c r="CB29" i="1"/>
  <c r="BU30" i="1"/>
  <c r="BV30" i="1"/>
  <c r="BW30" i="1"/>
  <c r="BX30" i="1"/>
  <c r="BY30" i="1"/>
  <c r="BZ30" i="1"/>
  <c r="CA30" i="1"/>
  <c r="CB30" i="1"/>
  <c r="BU31" i="1"/>
  <c r="BV31" i="1"/>
  <c r="BW31" i="1"/>
  <c r="BX31" i="1"/>
  <c r="BY31" i="1"/>
  <c r="BZ31" i="1"/>
  <c r="CA31" i="1"/>
  <c r="CB31" i="1"/>
  <c r="BU32" i="1"/>
  <c r="BV32" i="1"/>
  <c r="BW32" i="1"/>
  <c r="BX32" i="1"/>
  <c r="BY32" i="1"/>
  <c r="BZ32" i="1"/>
  <c r="CA32" i="1"/>
  <c r="CB32" i="1"/>
  <c r="BU33" i="1"/>
  <c r="BV33" i="1"/>
  <c r="BW33" i="1"/>
  <c r="BX33" i="1"/>
  <c r="BY33" i="1"/>
  <c r="BZ33" i="1"/>
  <c r="CA33" i="1"/>
  <c r="CB33" i="1"/>
  <c r="BU34" i="1"/>
  <c r="BV34" i="1"/>
  <c r="BW34" i="1"/>
  <c r="BX34" i="1"/>
  <c r="BY34" i="1"/>
  <c r="BZ34" i="1"/>
  <c r="CA34" i="1"/>
  <c r="CB34" i="1"/>
  <c r="BU35" i="1"/>
  <c r="BV35" i="1"/>
  <c r="BW35" i="1"/>
  <c r="BX35" i="1"/>
  <c r="BY35" i="1"/>
  <c r="BZ35" i="1"/>
  <c r="CA35" i="1"/>
  <c r="CB35" i="1"/>
  <c r="BU36" i="1"/>
  <c r="BV36" i="1"/>
  <c r="BW36" i="1"/>
  <c r="BX36" i="1"/>
  <c r="BY36" i="1"/>
  <c r="BZ36" i="1"/>
  <c r="CA36" i="1"/>
  <c r="CB36" i="1"/>
  <c r="BU37" i="1"/>
  <c r="BV37" i="1"/>
  <c r="BW37" i="1"/>
  <c r="BX37" i="1"/>
  <c r="BY37" i="1"/>
  <c r="BZ37" i="1"/>
  <c r="CA37" i="1"/>
  <c r="CB37" i="1"/>
  <c r="BU38" i="1"/>
  <c r="BV38" i="1"/>
  <c r="BW38" i="1"/>
  <c r="BX38" i="1"/>
  <c r="BY38" i="1"/>
  <c r="BZ38" i="1"/>
  <c r="CA38" i="1"/>
  <c r="CB38" i="1"/>
  <c r="BU39" i="1"/>
  <c r="BV39" i="1"/>
  <c r="BW39" i="1"/>
  <c r="BX39" i="1"/>
  <c r="BY39" i="1"/>
  <c r="BZ39" i="1"/>
  <c r="CA39" i="1"/>
  <c r="CB39" i="1"/>
  <c r="BU40" i="1"/>
  <c r="BV40" i="1"/>
  <c r="BW40" i="1"/>
  <c r="BX40" i="1"/>
  <c r="BY40" i="1"/>
  <c r="BZ40" i="1"/>
  <c r="CA40" i="1"/>
  <c r="CB40" i="1"/>
  <c r="BU41" i="1"/>
  <c r="BV41" i="1"/>
  <c r="BW41" i="1"/>
  <c r="BX41" i="1"/>
  <c r="BY41" i="1"/>
  <c r="BZ41" i="1"/>
  <c r="CA41" i="1"/>
  <c r="CB41" i="1"/>
  <c r="BU42" i="1"/>
  <c r="BV42" i="1"/>
  <c r="BW42" i="1"/>
  <c r="BX42" i="1"/>
  <c r="BY42" i="1"/>
  <c r="BZ42" i="1"/>
  <c r="CA42" i="1"/>
  <c r="CB42" i="1"/>
  <c r="BU43" i="1"/>
  <c r="BV43" i="1"/>
  <c r="BW43" i="1"/>
  <c r="BX43" i="1"/>
  <c r="BY43" i="1"/>
  <c r="BZ43" i="1"/>
  <c r="CA43" i="1"/>
  <c r="CB43" i="1"/>
  <c r="BU44" i="1"/>
  <c r="BV44" i="1"/>
  <c r="BW44" i="1"/>
  <c r="BX44" i="1"/>
  <c r="BY44" i="1"/>
  <c r="BZ44" i="1"/>
  <c r="CA44" i="1"/>
  <c r="CB44" i="1"/>
  <c r="BU45" i="1"/>
  <c r="BV45" i="1"/>
  <c r="BW45" i="1"/>
  <c r="BX45" i="1"/>
  <c r="BY45" i="1"/>
  <c r="BZ45" i="1"/>
  <c r="CA45" i="1"/>
  <c r="CB45" i="1"/>
  <c r="BU46" i="1"/>
  <c r="BV46" i="1"/>
  <c r="BW46" i="1"/>
  <c r="BX46" i="1"/>
  <c r="BY46" i="1"/>
  <c r="BZ46" i="1"/>
  <c r="CA46" i="1"/>
  <c r="CB46" i="1"/>
  <c r="BU47" i="1"/>
  <c r="BV47" i="1"/>
  <c r="BW47" i="1"/>
  <c r="BX47" i="1"/>
  <c r="BY47" i="1"/>
  <c r="BZ47" i="1"/>
  <c r="CA47" i="1"/>
  <c r="CB47" i="1"/>
  <c r="BU48" i="1"/>
  <c r="BV48" i="1"/>
  <c r="BW48" i="1"/>
  <c r="BX48" i="1"/>
  <c r="BY48" i="1"/>
  <c r="BZ48" i="1"/>
  <c r="CA48" i="1"/>
  <c r="CB48" i="1"/>
  <c r="BU49" i="1"/>
  <c r="BV49" i="1"/>
  <c r="BW49" i="1"/>
  <c r="BX49" i="1"/>
  <c r="BY49" i="1"/>
  <c r="BZ49" i="1"/>
  <c r="CA49" i="1"/>
  <c r="CB49" i="1"/>
  <c r="BU50" i="1"/>
  <c r="BV50" i="1"/>
  <c r="BW50" i="1"/>
  <c r="BX50" i="1"/>
  <c r="BY50" i="1"/>
  <c r="BZ50" i="1"/>
  <c r="CA50" i="1"/>
  <c r="CB50" i="1"/>
  <c r="BU51" i="1"/>
  <c r="BV51" i="1"/>
  <c r="BW51" i="1"/>
  <c r="BX51" i="1"/>
  <c r="BY51" i="1"/>
  <c r="BZ51" i="1"/>
  <c r="CA51" i="1"/>
  <c r="CB51" i="1"/>
  <c r="BU53" i="1"/>
  <c r="BV53" i="1"/>
  <c r="BW53" i="1"/>
  <c r="BX53" i="1"/>
  <c r="BY53" i="1"/>
  <c r="BZ53" i="1"/>
  <c r="CA53" i="1"/>
  <c r="CB53" i="1"/>
  <c r="BU54" i="1"/>
  <c r="BV54" i="1"/>
  <c r="BW54" i="1"/>
  <c r="BX54" i="1"/>
  <c r="BY54" i="1"/>
  <c r="BZ54" i="1"/>
  <c r="CA54" i="1"/>
  <c r="CB54" i="1"/>
  <c r="BU55" i="1"/>
  <c r="BV55" i="1"/>
  <c r="BW55" i="1"/>
  <c r="BX55" i="1"/>
  <c r="BY55" i="1"/>
  <c r="BZ55" i="1"/>
  <c r="CA55" i="1"/>
  <c r="CB55" i="1"/>
  <c r="BU56" i="1"/>
  <c r="BV56" i="1"/>
  <c r="BW56" i="1"/>
  <c r="BX56" i="1"/>
  <c r="BY56" i="1"/>
  <c r="BZ56" i="1"/>
  <c r="CA56" i="1"/>
  <c r="CB56" i="1"/>
  <c r="BU58" i="1"/>
  <c r="BV58" i="1"/>
  <c r="BW58" i="1"/>
  <c r="BX58" i="1"/>
  <c r="BY58" i="1"/>
  <c r="BZ58" i="1"/>
  <c r="CA58" i="1"/>
  <c r="CB58" i="1"/>
  <c r="BU59" i="1"/>
  <c r="BV59" i="1"/>
  <c r="BW59" i="1"/>
  <c r="BX59" i="1"/>
  <c r="BY59" i="1"/>
  <c r="BZ59" i="1"/>
  <c r="CA59" i="1"/>
  <c r="CB59" i="1"/>
  <c r="BU60" i="1"/>
  <c r="BV60" i="1"/>
  <c r="BW60" i="1"/>
  <c r="BX60" i="1"/>
  <c r="BY60" i="1"/>
  <c r="BZ60" i="1"/>
  <c r="CA60" i="1"/>
  <c r="CB60" i="1"/>
  <c r="BU61" i="1"/>
  <c r="BV61" i="1"/>
  <c r="BW61" i="1"/>
  <c r="BX61" i="1"/>
  <c r="BY61" i="1"/>
  <c r="BZ61" i="1"/>
  <c r="CA61" i="1"/>
  <c r="CB61" i="1"/>
  <c r="BU62" i="1"/>
  <c r="BV62" i="1"/>
  <c r="BW62" i="1"/>
  <c r="BX62" i="1"/>
  <c r="BY62" i="1"/>
  <c r="BZ62" i="1"/>
  <c r="CA62" i="1"/>
  <c r="CB62" i="1"/>
  <c r="BU63" i="1"/>
  <c r="BV63" i="1"/>
  <c r="BW63" i="1"/>
  <c r="BX63" i="1"/>
  <c r="BY63" i="1"/>
  <c r="BZ63" i="1"/>
  <c r="CA63" i="1"/>
  <c r="CB63" i="1"/>
  <c r="BU64" i="1"/>
  <c r="BV64" i="1"/>
  <c r="BW64" i="1"/>
  <c r="BX64" i="1"/>
  <c r="BY64" i="1"/>
  <c r="BZ64" i="1"/>
  <c r="CA64" i="1"/>
  <c r="CB64" i="1"/>
  <c r="BU65" i="1"/>
  <c r="BV65" i="1"/>
  <c r="BW65" i="1"/>
  <c r="BX65" i="1"/>
  <c r="BY65" i="1"/>
  <c r="BZ65" i="1"/>
  <c r="CA65" i="1"/>
  <c r="CB65" i="1"/>
  <c r="BU66" i="1"/>
  <c r="BV66" i="1"/>
  <c r="BW66" i="1"/>
  <c r="BX66" i="1"/>
  <c r="BY66" i="1"/>
  <c r="BZ66" i="1"/>
  <c r="CA66" i="1"/>
  <c r="CB66" i="1"/>
  <c r="BU67" i="1"/>
  <c r="BV67" i="1"/>
  <c r="BW67" i="1"/>
  <c r="BX67" i="1"/>
  <c r="BY67" i="1"/>
  <c r="BZ67" i="1"/>
  <c r="CA67" i="1"/>
  <c r="CB67" i="1"/>
  <c r="BU68" i="1"/>
  <c r="BV68" i="1"/>
  <c r="BW68" i="1"/>
  <c r="BX68" i="1"/>
  <c r="BY68" i="1"/>
  <c r="BZ68" i="1"/>
  <c r="CA68" i="1"/>
  <c r="CB68" i="1"/>
  <c r="BU69" i="1"/>
  <c r="BV69" i="1"/>
  <c r="BW69" i="1"/>
  <c r="BX69" i="1"/>
  <c r="BY69" i="1"/>
  <c r="BZ69" i="1"/>
  <c r="CA69" i="1"/>
  <c r="CB69" i="1"/>
  <c r="BU70" i="1"/>
  <c r="BV70" i="1"/>
  <c r="BW70" i="1"/>
  <c r="BX70" i="1"/>
  <c r="BY70" i="1"/>
  <c r="BZ70" i="1"/>
  <c r="CA70" i="1"/>
  <c r="CB70" i="1"/>
  <c r="BU72" i="1"/>
  <c r="BV72" i="1"/>
  <c r="BW72" i="1"/>
  <c r="BX72" i="1"/>
  <c r="BY72" i="1"/>
  <c r="BZ72" i="1"/>
  <c r="CA72" i="1"/>
  <c r="CB72" i="1"/>
  <c r="BU73" i="1"/>
  <c r="BV73" i="1"/>
  <c r="BW73" i="1"/>
  <c r="BX73" i="1"/>
  <c r="BY73" i="1"/>
  <c r="BZ73" i="1"/>
  <c r="CA73" i="1"/>
  <c r="CB73" i="1"/>
  <c r="BU74" i="1"/>
  <c r="BV74" i="1"/>
  <c r="BW74" i="1"/>
  <c r="BX74" i="1"/>
  <c r="BY74" i="1"/>
  <c r="BZ74" i="1"/>
  <c r="CA74" i="1"/>
  <c r="CB74" i="1"/>
  <c r="BU75" i="1"/>
  <c r="BV75" i="1"/>
  <c r="BW75" i="1"/>
  <c r="BX75" i="1"/>
  <c r="BY75" i="1"/>
  <c r="BZ75" i="1"/>
  <c r="CA75" i="1"/>
  <c r="CB75" i="1"/>
  <c r="BU76" i="1"/>
  <c r="BV76" i="1"/>
  <c r="BW76" i="1"/>
  <c r="BX76" i="1"/>
  <c r="BY76" i="1"/>
  <c r="BZ76" i="1"/>
  <c r="CA76" i="1"/>
  <c r="CB76" i="1"/>
  <c r="BU77" i="1"/>
  <c r="BV77" i="1"/>
  <c r="BW77" i="1"/>
  <c r="BX77" i="1"/>
  <c r="BY77" i="1"/>
  <c r="BZ77" i="1"/>
  <c r="CA77" i="1"/>
  <c r="CB77" i="1"/>
  <c r="BU78" i="1"/>
  <c r="BV78" i="1"/>
  <c r="BW78" i="1"/>
  <c r="BX78" i="1"/>
  <c r="BY78" i="1"/>
  <c r="BZ78" i="1"/>
  <c r="CA78" i="1"/>
  <c r="CB78" i="1"/>
  <c r="BU79" i="1"/>
  <c r="BV79" i="1"/>
  <c r="BW79" i="1"/>
  <c r="BX79" i="1"/>
  <c r="BY79" i="1"/>
  <c r="BZ79" i="1"/>
  <c r="CA79" i="1"/>
  <c r="CB79" i="1"/>
  <c r="BU80" i="1"/>
  <c r="BV80" i="1"/>
  <c r="BW80" i="1"/>
  <c r="BX80" i="1"/>
  <c r="BY80" i="1"/>
  <c r="BZ80" i="1"/>
  <c r="CA80" i="1"/>
  <c r="CB80" i="1"/>
  <c r="BU81" i="1"/>
  <c r="BV81" i="1"/>
  <c r="BW81" i="1"/>
  <c r="BX81" i="1"/>
  <c r="BY81" i="1"/>
  <c r="BZ81" i="1"/>
  <c r="CA81" i="1"/>
  <c r="CB81" i="1"/>
  <c r="BU83" i="1"/>
  <c r="BV83" i="1"/>
  <c r="BW83" i="1"/>
  <c r="BX83" i="1"/>
  <c r="BY83" i="1"/>
  <c r="BZ83" i="1"/>
  <c r="CA83" i="1"/>
  <c r="CB83" i="1"/>
  <c r="BU84" i="1"/>
  <c r="BV84" i="1"/>
  <c r="BW84" i="1"/>
  <c r="BX84" i="1"/>
  <c r="BY84" i="1"/>
  <c r="BZ84" i="1"/>
  <c r="CA84" i="1"/>
  <c r="CB84" i="1"/>
  <c r="BU85" i="1"/>
  <c r="BV85" i="1"/>
  <c r="BW85" i="1"/>
  <c r="BX85" i="1"/>
  <c r="BY85" i="1"/>
  <c r="BZ85" i="1"/>
  <c r="CA85" i="1"/>
  <c r="CB85" i="1"/>
  <c r="BU86" i="1"/>
  <c r="BV86" i="1"/>
  <c r="BW86" i="1"/>
  <c r="BX86" i="1"/>
  <c r="BY86" i="1"/>
  <c r="BZ86" i="1"/>
  <c r="CA86" i="1"/>
  <c r="CB86" i="1"/>
  <c r="BU87" i="1"/>
  <c r="BV87" i="1"/>
  <c r="BW87" i="1"/>
  <c r="BX87" i="1"/>
  <c r="BY87" i="1"/>
  <c r="BZ87" i="1"/>
  <c r="CA87" i="1"/>
  <c r="CB87" i="1"/>
  <c r="BU88" i="1"/>
  <c r="BV88" i="1"/>
  <c r="BW88" i="1"/>
  <c r="BX88" i="1"/>
  <c r="BY88" i="1"/>
  <c r="BZ88" i="1"/>
  <c r="CA88" i="1"/>
  <c r="CB88" i="1"/>
  <c r="BU89" i="1"/>
  <c r="BV89" i="1"/>
  <c r="BW89" i="1"/>
  <c r="BX89" i="1"/>
  <c r="BY89" i="1"/>
  <c r="BZ89" i="1"/>
  <c r="CA89" i="1"/>
  <c r="CB89" i="1"/>
  <c r="BU90" i="1"/>
  <c r="BV90" i="1"/>
  <c r="BW90" i="1"/>
  <c r="BX90" i="1"/>
  <c r="BY90" i="1"/>
  <c r="BZ90" i="1"/>
  <c r="CA90" i="1"/>
  <c r="CB90" i="1"/>
  <c r="BU91" i="1"/>
  <c r="BV91" i="1"/>
  <c r="BW91" i="1"/>
  <c r="BX91" i="1"/>
  <c r="BY91" i="1"/>
  <c r="BZ91" i="1"/>
  <c r="CA91" i="1"/>
  <c r="CB91" i="1"/>
  <c r="BU92" i="1"/>
  <c r="BV92" i="1"/>
  <c r="BW92" i="1"/>
  <c r="BX92" i="1"/>
  <c r="BY92" i="1"/>
  <c r="BZ92" i="1"/>
  <c r="CA92" i="1"/>
  <c r="CB92" i="1"/>
  <c r="BU93" i="1"/>
  <c r="BV93" i="1"/>
  <c r="BW93" i="1"/>
  <c r="BX93" i="1"/>
  <c r="BY93" i="1"/>
  <c r="BZ93" i="1"/>
  <c r="CA93" i="1"/>
  <c r="CB93" i="1"/>
  <c r="BU94" i="1"/>
  <c r="BV94" i="1"/>
  <c r="BW94" i="1"/>
  <c r="BX94" i="1"/>
  <c r="BY94" i="1"/>
  <c r="BZ94" i="1"/>
  <c r="CA94" i="1"/>
  <c r="CB94" i="1"/>
  <c r="BU95" i="1"/>
  <c r="BV95" i="1"/>
  <c r="BW95" i="1"/>
  <c r="BX95" i="1"/>
  <c r="BY95" i="1"/>
  <c r="BZ95" i="1"/>
  <c r="CA95" i="1"/>
  <c r="CB95" i="1"/>
  <c r="BU96" i="1"/>
  <c r="BV96" i="1"/>
  <c r="BW96" i="1"/>
  <c r="BX96" i="1"/>
  <c r="BY96" i="1"/>
  <c r="BZ96" i="1"/>
  <c r="CA96" i="1"/>
  <c r="CB96" i="1"/>
  <c r="BU97" i="1"/>
  <c r="BV97" i="1"/>
  <c r="BW97" i="1"/>
  <c r="BX97" i="1"/>
  <c r="BY97" i="1"/>
  <c r="BZ97" i="1"/>
  <c r="CA97" i="1"/>
  <c r="CB97" i="1"/>
  <c r="BU98" i="1"/>
  <c r="BV98" i="1"/>
  <c r="BW98" i="1"/>
  <c r="BX98" i="1"/>
  <c r="BY98" i="1"/>
  <c r="BZ98" i="1"/>
  <c r="CA98" i="1"/>
  <c r="CB98" i="1"/>
  <c r="BU99" i="1"/>
  <c r="BV99" i="1"/>
  <c r="BW99" i="1"/>
  <c r="BX99" i="1"/>
  <c r="BY99" i="1"/>
  <c r="BZ99" i="1"/>
  <c r="CA99" i="1"/>
  <c r="CB99" i="1"/>
  <c r="BU100" i="1"/>
  <c r="BV100" i="1"/>
  <c r="BW100" i="1"/>
  <c r="BX100" i="1"/>
  <c r="BY100" i="1"/>
  <c r="BZ100" i="1"/>
  <c r="CA100" i="1"/>
  <c r="CB100" i="1"/>
  <c r="BU101" i="1"/>
  <c r="BV101" i="1"/>
  <c r="BW101" i="1"/>
  <c r="BX101" i="1"/>
  <c r="BY101" i="1"/>
  <c r="BZ101" i="1"/>
  <c r="CA101" i="1"/>
  <c r="CB101" i="1"/>
  <c r="BU104" i="1"/>
  <c r="BV104" i="1"/>
  <c r="BW104" i="1"/>
  <c r="BX104" i="1"/>
  <c r="BY104" i="1"/>
  <c r="BZ104" i="1"/>
  <c r="CA104" i="1"/>
  <c r="CB104" i="1"/>
  <c r="BU105" i="1"/>
  <c r="BV105" i="1"/>
  <c r="BW105" i="1"/>
  <c r="BX105" i="1"/>
  <c r="BY105" i="1"/>
  <c r="BZ105" i="1"/>
  <c r="CA105" i="1"/>
  <c r="CB105" i="1"/>
  <c r="BU106" i="1"/>
  <c r="BV106" i="1"/>
  <c r="BW106" i="1"/>
  <c r="BX106" i="1"/>
  <c r="BY106" i="1"/>
  <c r="BZ106" i="1"/>
  <c r="CA106" i="1"/>
  <c r="CB106" i="1"/>
  <c r="BU107" i="1"/>
  <c r="BV107" i="1"/>
  <c r="BW107" i="1"/>
  <c r="BX107" i="1"/>
  <c r="BY107" i="1"/>
  <c r="BZ107" i="1"/>
  <c r="CA107" i="1"/>
  <c r="CB107" i="1"/>
  <c r="BU108" i="1"/>
  <c r="BV108" i="1"/>
  <c r="BW108" i="1"/>
  <c r="BX108" i="1"/>
  <c r="BY108" i="1"/>
  <c r="BZ108" i="1"/>
  <c r="CA108" i="1"/>
  <c r="CB108" i="1"/>
  <c r="BU109" i="1"/>
  <c r="BV109" i="1"/>
  <c r="BW109" i="1"/>
  <c r="BX109" i="1"/>
  <c r="BY109" i="1"/>
  <c r="BZ109" i="1"/>
  <c r="CA109" i="1"/>
  <c r="CB109" i="1"/>
  <c r="BU110" i="1"/>
  <c r="BV110" i="1"/>
  <c r="BW110" i="1"/>
  <c r="BX110" i="1"/>
  <c r="BY110" i="1"/>
  <c r="BZ110" i="1"/>
  <c r="CA110" i="1"/>
  <c r="CB110" i="1"/>
  <c r="BU111" i="1"/>
  <c r="BV111" i="1"/>
  <c r="BW111" i="1"/>
  <c r="BX111" i="1"/>
  <c r="BY111" i="1"/>
  <c r="BZ111" i="1"/>
  <c r="CA111" i="1"/>
  <c r="CB111" i="1"/>
  <c r="BU112" i="1"/>
  <c r="BV112" i="1"/>
  <c r="BW112" i="1"/>
  <c r="BX112" i="1"/>
  <c r="BY112" i="1"/>
  <c r="BZ112" i="1"/>
  <c r="CA112" i="1"/>
  <c r="CB112" i="1"/>
  <c r="BU113" i="1"/>
  <c r="BV113" i="1"/>
  <c r="BW113" i="1"/>
  <c r="BX113" i="1"/>
  <c r="BY113" i="1"/>
  <c r="BZ113" i="1"/>
  <c r="CA113" i="1"/>
  <c r="CB113" i="1"/>
  <c r="BU114" i="1"/>
  <c r="BV114" i="1"/>
  <c r="BW114" i="1"/>
  <c r="BX114" i="1"/>
  <c r="BY114" i="1"/>
  <c r="BZ114" i="1"/>
  <c r="CA114" i="1"/>
  <c r="CB114" i="1"/>
  <c r="BU115" i="1"/>
  <c r="BV115" i="1"/>
  <c r="BW115" i="1"/>
  <c r="BX115" i="1"/>
  <c r="BY115" i="1"/>
  <c r="BZ115" i="1"/>
  <c r="CA115" i="1"/>
  <c r="CB115" i="1"/>
  <c r="BU116" i="1"/>
  <c r="BV116" i="1"/>
  <c r="BW116" i="1"/>
  <c r="BX116" i="1"/>
  <c r="BY116" i="1"/>
  <c r="BZ116" i="1"/>
  <c r="CA116" i="1"/>
  <c r="CB116" i="1"/>
  <c r="BU117" i="1"/>
  <c r="BV117" i="1"/>
  <c r="BW117" i="1"/>
  <c r="BX117" i="1"/>
  <c r="BY117" i="1"/>
  <c r="BZ117" i="1"/>
  <c r="CA117" i="1"/>
  <c r="CB117" i="1"/>
  <c r="BU118" i="1"/>
  <c r="BV118" i="1"/>
  <c r="BW118" i="1"/>
  <c r="BX118" i="1"/>
  <c r="BY118" i="1"/>
  <c r="BZ118" i="1"/>
  <c r="CA118" i="1"/>
  <c r="CB118" i="1"/>
  <c r="BU119" i="1"/>
  <c r="BV119" i="1"/>
  <c r="BW119" i="1"/>
  <c r="BX119" i="1"/>
  <c r="BY119" i="1"/>
  <c r="BZ119" i="1"/>
  <c r="CA119" i="1"/>
  <c r="CB119" i="1"/>
  <c r="BU120" i="1"/>
  <c r="BV120" i="1"/>
  <c r="BW120" i="1"/>
  <c r="BX120" i="1"/>
  <c r="BY120" i="1"/>
  <c r="BZ120" i="1"/>
  <c r="CA120" i="1"/>
  <c r="CB120" i="1"/>
  <c r="BU121" i="1"/>
  <c r="BV121" i="1"/>
  <c r="BW121" i="1"/>
  <c r="BX121" i="1"/>
  <c r="BY121" i="1"/>
  <c r="BZ121" i="1"/>
  <c r="CA121" i="1"/>
  <c r="CB121" i="1"/>
  <c r="BU122" i="1"/>
  <c r="BV122" i="1"/>
  <c r="BW122" i="1"/>
  <c r="BX122" i="1"/>
  <c r="BY122" i="1"/>
  <c r="BZ122" i="1"/>
  <c r="CA122" i="1"/>
  <c r="CB122" i="1"/>
  <c r="BU123" i="1"/>
  <c r="BV123" i="1"/>
  <c r="BW123" i="1"/>
  <c r="BX123" i="1"/>
  <c r="BY123" i="1"/>
  <c r="BZ123" i="1"/>
  <c r="CA123" i="1"/>
  <c r="CB123" i="1"/>
  <c r="BU124" i="1"/>
  <c r="BV124" i="1"/>
  <c r="BW124" i="1"/>
  <c r="BX124" i="1"/>
  <c r="BY124" i="1"/>
  <c r="BZ124" i="1"/>
  <c r="CA124" i="1"/>
  <c r="CB124" i="1"/>
  <c r="BU125" i="1"/>
  <c r="BV125" i="1"/>
  <c r="BW125" i="1"/>
  <c r="BX125" i="1"/>
  <c r="BY125" i="1"/>
  <c r="BZ125" i="1"/>
  <c r="CA125" i="1"/>
  <c r="CB125" i="1"/>
  <c r="BU126" i="1"/>
  <c r="BV126" i="1"/>
  <c r="BW126" i="1"/>
  <c r="BX126" i="1"/>
  <c r="BY126" i="1"/>
  <c r="BZ126" i="1"/>
  <c r="CA126" i="1"/>
  <c r="CB126" i="1"/>
  <c r="BU127" i="1"/>
  <c r="BV127" i="1"/>
  <c r="BW127" i="1"/>
  <c r="BX127" i="1"/>
  <c r="BY127" i="1"/>
  <c r="BZ127" i="1"/>
  <c r="CA127" i="1"/>
  <c r="CB127" i="1"/>
  <c r="BU128" i="1"/>
  <c r="BV128" i="1"/>
  <c r="BW128" i="1"/>
  <c r="BX128" i="1"/>
  <c r="BY128" i="1"/>
  <c r="BZ128" i="1"/>
  <c r="CA128" i="1"/>
  <c r="CB128" i="1"/>
  <c r="BU129" i="1"/>
  <c r="BV129" i="1"/>
  <c r="BW129" i="1"/>
  <c r="BX129" i="1"/>
  <c r="BY129" i="1"/>
  <c r="BZ129" i="1"/>
  <c r="CA129" i="1"/>
  <c r="CB129" i="1"/>
  <c r="BU130" i="1"/>
  <c r="BV130" i="1"/>
  <c r="BW130" i="1"/>
  <c r="BX130" i="1"/>
  <c r="BY130" i="1"/>
  <c r="BZ130" i="1"/>
  <c r="CA130" i="1"/>
  <c r="CB130" i="1"/>
  <c r="BU131" i="1"/>
  <c r="BV131" i="1"/>
  <c r="BW131" i="1"/>
  <c r="BX131" i="1"/>
  <c r="BY131" i="1"/>
  <c r="BZ131" i="1"/>
  <c r="CA131" i="1"/>
  <c r="CB131" i="1"/>
  <c r="BU132" i="1"/>
  <c r="BV132" i="1"/>
  <c r="BW132" i="1"/>
  <c r="BX132" i="1"/>
  <c r="BY132" i="1"/>
  <c r="BZ132" i="1"/>
  <c r="CA132" i="1"/>
  <c r="CB132" i="1"/>
  <c r="BU133" i="1"/>
  <c r="BV133" i="1"/>
  <c r="BW133" i="1"/>
  <c r="BX133" i="1"/>
  <c r="BY133" i="1"/>
  <c r="BZ133" i="1"/>
  <c r="CA133" i="1"/>
  <c r="CB133" i="1"/>
  <c r="BU134" i="1"/>
  <c r="BV134" i="1"/>
  <c r="BW134" i="1"/>
  <c r="BX134" i="1"/>
  <c r="BY134" i="1"/>
  <c r="BZ134" i="1"/>
  <c r="CA134" i="1"/>
  <c r="CB134" i="1"/>
  <c r="BU135" i="1"/>
  <c r="BV135" i="1"/>
  <c r="BW135" i="1"/>
  <c r="BX135" i="1"/>
  <c r="BY135" i="1"/>
  <c r="BZ135" i="1"/>
  <c r="CA135" i="1"/>
  <c r="CB135" i="1"/>
  <c r="BU136" i="1"/>
  <c r="BV136" i="1"/>
  <c r="BW136" i="1"/>
  <c r="BX136" i="1"/>
  <c r="BY136" i="1"/>
  <c r="BZ136" i="1"/>
  <c r="CA136" i="1"/>
  <c r="CB136" i="1"/>
  <c r="BU137" i="1"/>
  <c r="BV137" i="1"/>
  <c r="BW137" i="1"/>
  <c r="BX137" i="1"/>
  <c r="BY137" i="1"/>
  <c r="BZ137" i="1"/>
  <c r="CA137" i="1"/>
  <c r="CB137" i="1"/>
  <c r="BU138" i="1"/>
  <c r="BV138" i="1"/>
  <c r="BW138" i="1"/>
  <c r="BX138" i="1"/>
  <c r="BY138" i="1"/>
  <c r="BZ138" i="1"/>
  <c r="CA138" i="1"/>
  <c r="CB138" i="1"/>
  <c r="BU139" i="1"/>
  <c r="BV139" i="1"/>
  <c r="BW139" i="1"/>
  <c r="BX139" i="1"/>
  <c r="BY139" i="1"/>
  <c r="BZ139" i="1"/>
  <c r="CA139" i="1"/>
  <c r="CB139" i="1"/>
  <c r="BU140" i="1"/>
  <c r="BV140" i="1"/>
  <c r="BW140" i="1"/>
  <c r="BX140" i="1"/>
  <c r="BY140" i="1"/>
  <c r="BZ140" i="1"/>
  <c r="CA140" i="1"/>
  <c r="CB140" i="1"/>
  <c r="BU141" i="1"/>
  <c r="BV141" i="1"/>
  <c r="BW141" i="1"/>
  <c r="BX141" i="1"/>
  <c r="BY141" i="1"/>
  <c r="BZ141" i="1"/>
  <c r="CA141" i="1"/>
  <c r="CB141" i="1"/>
  <c r="BU142" i="1"/>
  <c r="BV142" i="1"/>
  <c r="BW142" i="1"/>
  <c r="BX142" i="1"/>
  <c r="BY142" i="1"/>
  <c r="BZ142" i="1"/>
  <c r="CA142" i="1"/>
  <c r="CB142" i="1"/>
  <c r="BU143" i="1"/>
  <c r="BV143" i="1"/>
  <c r="BW143" i="1"/>
  <c r="BX143" i="1"/>
  <c r="BY143" i="1"/>
  <c r="BZ143" i="1"/>
  <c r="CA143" i="1"/>
  <c r="CB143" i="1"/>
  <c r="BU144" i="1"/>
  <c r="BV144" i="1"/>
  <c r="BW144" i="1"/>
  <c r="BX144" i="1"/>
  <c r="BY144" i="1"/>
  <c r="BZ144" i="1"/>
  <c r="CA144" i="1"/>
  <c r="CB144" i="1"/>
  <c r="BU9" i="1" l="1"/>
  <c r="Q24" i="33"/>
  <c r="Q15" i="33"/>
  <c r="Q20" i="33"/>
  <c r="Q19" i="33"/>
  <c r="Q17" i="33"/>
  <c r="Q23" i="33"/>
  <c r="Q18" i="33"/>
  <c r="Q22" i="33"/>
  <c r="Q21" i="33"/>
  <c r="Q11" i="33"/>
  <c r="Q10" i="33"/>
  <c r="Q9" i="33"/>
  <c r="Q12" i="33"/>
  <c r="Q32" i="33"/>
  <c r="Q25" i="33"/>
  <c r="Q28" i="33"/>
  <c r="Q27" i="33"/>
  <c r="Q26" i="33"/>
  <c r="Q33" i="33"/>
  <c r="Q31" i="33"/>
  <c r="Q30" i="33"/>
  <c r="Q29" i="33"/>
  <c r="Q34" i="33"/>
  <c r="Q13" i="33"/>
  <c r="Q16" i="33"/>
  <c r="Q4" i="33" l="1"/>
  <c r="CB9" i="1"/>
  <c r="J34" i="12" s="1"/>
  <c r="CP9" i="1"/>
  <c r="CA9" i="1"/>
  <c r="I34" i="12" s="1"/>
  <c r="CO9" i="1"/>
  <c r="BZ9" i="1"/>
  <c r="H34" i="12" s="1"/>
  <c r="CE9" i="1"/>
  <c r="CV9" i="1"/>
  <c r="Q43" i="12" s="1"/>
  <c r="CN9" i="1"/>
  <c r="BY9" i="1"/>
  <c r="G34" i="12" s="1"/>
  <c r="CD9" i="1"/>
  <c r="CU9" i="1"/>
  <c r="CM9" i="1"/>
  <c r="BX9" i="1"/>
  <c r="F34" i="12" s="1"/>
  <c r="CT9" i="1"/>
  <c r="CL9" i="1"/>
  <c r="BW9" i="1"/>
  <c r="E34" i="12" s="1"/>
  <c r="CS9" i="1"/>
  <c r="CK9" i="1"/>
  <c r="BV9" i="1"/>
  <c r="D34" i="12" s="1"/>
  <c r="CR9" i="1"/>
  <c r="CJ9" i="1"/>
  <c r="C34" i="12"/>
  <c r="CQ9" i="1"/>
  <c r="CI9" i="1"/>
  <c r="D43" i="12" l="1"/>
  <c r="E43" i="12"/>
  <c r="I43" i="12"/>
  <c r="C40" i="12" l="1"/>
  <c r="X142" i="1" l="1"/>
  <c r="AL47" i="32" l="1"/>
  <c r="AL76" i="32" l="1"/>
  <c r="AJ65" i="32"/>
  <c r="AJ66" i="32"/>
  <c r="AJ67" i="32"/>
  <c r="AJ68" i="32"/>
  <c r="AJ69" i="32"/>
  <c r="AJ70" i="32"/>
  <c r="AJ71" i="32"/>
  <c r="AJ72" i="32"/>
  <c r="AJ73" i="32"/>
  <c r="AJ74" i="32"/>
  <c r="AJ75" i="32"/>
  <c r="A35" i="33"/>
  <c r="A31" i="33"/>
  <c r="A32" i="33"/>
  <c r="A33" i="33"/>
  <c r="A34" i="33"/>
  <c r="A23" i="33"/>
  <c r="A24" i="33"/>
  <c r="A25" i="33"/>
  <c r="A26" i="33"/>
  <c r="A27" i="33"/>
  <c r="A28" i="33"/>
  <c r="A29" i="33"/>
  <c r="A30" i="33"/>
  <c r="R33" i="33" l="1"/>
  <c r="R25" i="33"/>
  <c r="R28" i="33"/>
  <c r="R24" i="33"/>
  <c r="S31" i="33"/>
  <c r="R27" i="33"/>
  <c r="S32" i="33"/>
  <c r="S33" i="33" l="1"/>
  <c r="R29" i="33"/>
  <c r="S24" i="33"/>
  <c r="S29" i="33"/>
  <c r="S25" i="33"/>
  <c r="S30" i="33"/>
  <c r="S28" i="33"/>
  <c r="R31" i="33"/>
  <c r="R30" i="33"/>
  <c r="S27" i="33"/>
  <c r="S26" i="33"/>
  <c r="R26" i="33"/>
  <c r="S35" i="33"/>
  <c r="R32" i="33"/>
  <c r="S34" i="33"/>
  <c r="R34" i="33"/>
  <c r="AC65" i="32"/>
  <c r="AD65" i="32"/>
  <c r="AC66" i="32"/>
  <c r="AD66" i="32"/>
  <c r="AC64" i="32"/>
  <c r="AD64" i="32"/>
  <c r="AC67" i="32"/>
  <c r="AD67" i="32"/>
  <c r="AC68" i="32"/>
  <c r="AD68" i="32"/>
  <c r="AC69" i="32"/>
  <c r="AD69" i="32"/>
  <c r="AC70" i="32"/>
  <c r="AD70" i="32"/>
  <c r="AC71" i="32"/>
  <c r="AD71" i="32"/>
  <c r="AC72" i="32"/>
  <c r="AD72" i="32"/>
  <c r="AC73" i="32"/>
  <c r="AD73" i="32"/>
  <c r="AC74" i="32"/>
  <c r="AC75" i="32"/>
  <c r="AD75" i="32"/>
  <c r="AJ48" i="32" l="1"/>
  <c r="AJ49" i="32"/>
  <c r="AJ50" i="32"/>
  <c r="AJ51" i="32"/>
  <c r="AJ52" i="32"/>
  <c r="AJ53" i="32"/>
  <c r="AJ54" i="32"/>
  <c r="AJ55" i="32"/>
  <c r="AJ56" i="32"/>
  <c r="AJ57" i="32"/>
  <c r="AJ58" i="32"/>
  <c r="AJ59" i="32"/>
  <c r="AJ60" i="32"/>
  <c r="AJ61" i="32"/>
  <c r="AM76" i="32"/>
  <c r="AN76" i="32"/>
  <c r="AO76" i="32"/>
  <c r="AP76" i="32"/>
  <c r="AR76" i="32"/>
  <c r="AS76" i="32"/>
  <c r="AT76" i="32"/>
  <c r="AU76" i="32"/>
  <c r="AV76" i="32"/>
  <c r="AW76" i="32"/>
  <c r="AX76" i="32"/>
  <c r="AK76" i="32"/>
  <c r="AL57" i="32"/>
  <c r="AM57" i="32"/>
  <c r="AN57" i="32"/>
  <c r="AO57" i="32"/>
  <c r="AP57" i="32"/>
  <c r="AR57" i="32"/>
  <c r="AS57" i="32"/>
  <c r="AT57" i="32"/>
  <c r="AU57" i="32"/>
  <c r="AV57" i="32"/>
  <c r="AW57" i="32"/>
  <c r="AX57" i="32"/>
  <c r="AL58" i="32"/>
  <c r="AM58" i="32"/>
  <c r="AN58" i="32"/>
  <c r="AO58" i="32"/>
  <c r="AP58" i="32"/>
  <c r="AR58" i="32"/>
  <c r="AS58" i="32"/>
  <c r="AT58" i="32"/>
  <c r="AU58" i="32"/>
  <c r="AV58" i="32"/>
  <c r="AW58" i="32"/>
  <c r="AX58" i="32"/>
  <c r="AL59" i="32"/>
  <c r="AM59" i="32"/>
  <c r="AN59" i="32"/>
  <c r="AO59" i="32"/>
  <c r="AP59" i="32"/>
  <c r="AR59" i="32"/>
  <c r="AS59" i="32"/>
  <c r="AT59" i="32"/>
  <c r="AU59" i="32"/>
  <c r="AV59" i="32"/>
  <c r="AW59" i="32"/>
  <c r="AX59" i="32"/>
  <c r="AL60" i="32"/>
  <c r="AM60" i="32"/>
  <c r="AN60" i="32"/>
  <c r="AO60" i="32"/>
  <c r="AP60" i="32"/>
  <c r="AR60" i="32"/>
  <c r="AS60" i="32"/>
  <c r="AT60" i="32"/>
  <c r="AU60" i="32"/>
  <c r="AV60" i="32"/>
  <c r="AW60" i="32"/>
  <c r="AX60" i="32"/>
  <c r="AL61" i="32"/>
  <c r="AM61" i="32"/>
  <c r="AN61" i="32"/>
  <c r="AO61" i="32"/>
  <c r="AP61" i="32"/>
  <c r="AR61" i="32"/>
  <c r="AS61" i="32"/>
  <c r="AT61" i="32"/>
  <c r="AU61" i="32"/>
  <c r="AV61" i="32"/>
  <c r="AW61" i="32"/>
  <c r="AX61" i="32"/>
  <c r="AL62" i="32"/>
  <c r="AM62" i="32"/>
  <c r="AN62" i="32"/>
  <c r="AO62" i="32"/>
  <c r="AP62" i="32"/>
  <c r="AR62" i="32"/>
  <c r="AS62" i="32"/>
  <c r="AT62" i="32"/>
  <c r="AU62" i="32"/>
  <c r="AV62" i="32"/>
  <c r="AW62" i="32"/>
  <c r="AX62" i="32"/>
  <c r="AK62" i="32"/>
  <c r="AK61" i="32"/>
  <c r="AK60" i="32"/>
  <c r="AK59" i="32"/>
  <c r="AK58" i="32"/>
  <c r="AL50" i="32"/>
  <c r="AM50" i="32"/>
  <c r="AN50" i="32"/>
  <c r="AO50" i="32"/>
  <c r="AP50" i="32"/>
  <c r="AR50" i="32"/>
  <c r="AS50" i="32"/>
  <c r="AT50" i="32"/>
  <c r="AU50" i="32"/>
  <c r="AV50" i="32"/>
  <c r="AW50" i="32"/>
  <c r="AX50" i="32"/>
  <c r="AL51" i="32"/>
  <c r="AM51" i="32"/>
  <c r="AN51" i="32"/>
  <c r="AO51" i="32"/>
  <c r="AP51" i="32"/>
  <c r="AR51" i="32"/>
  <c r="AS51" i="32"/>
  <c r="AT51" i="32"/>
  <c r="AU51" i="32"/>
  <c r="AV51" i="32"/>
  <c r="AW51" i="32"/>
  <c r="AX51" i="32"/>
  <c r="AL52" i="32"/>
  <c r="AM52" i="32"/>
  <c r="AN52" i="32"/>
  <c r="AO52" i="32"/>
  <c r="AP52" i="32"/>
  <c r="AR52" i="32"/>
  <c r="AS52" i="32"/>
  <c r="AT52" i="32"/>
  <c r="AU52" i="32"/>
  <c r="AV52" i="32"/>
  <c r="AW52" i="32"/>
  <c r="AX52" i="32"/>
  <c r="AL53" i="32"/>
  <c r="AM53" i="32"/>
  <c r="AN53" i="32"/>
  <c r="AO53" i="32"/>
  <c r="AP53" i="32"/>
  <c r="AR53" i="32"/>
  <c r="AS53" i="32"/>
  <c r="AT53" i="32"/>
  <c r="AU53" i="32"/>
  <c r="AV53" i="32"/>
  <c r="AW53" i="32"/>
  <c r="AX53" i="32"/>
  <c r="AL54" i="32"/>
  <c r="AM54" i="32"/>
  <c r="AN54" i="32"/>
  <c r="AO54" i="32"/>
  <c r="AP54" i="32"/>
  <c r="AR54" i="32"/>
  <c r="AS54" i="32"/>
  <c r="AT54" i="32"/>
  <c r="AU54" i="32"/>
  <c r="AV54" i="32"/>
  <c r="AW54" i="32"/>
  <c r="AX54" i="32"/>
  <c r="AL55" i="32"/>
  <c r="AM55" i="32"/>
  <c r="AN55" i="32"/>
  <c r="AO55" i="32"/>
  <c r="AP55" i="32"/>
  <c r="AR55" i="32"/>
  <c r="AS55" i="32"/>
  <c r="AT55" i="32"/>
  <c r="AU55" i="32"/>
  <c r="AV55" i="32"/>
  <c r="AW55" i="32"/>
  <c r="AX55" i="32"/>
  <c r="AL56" i="32"/>
  <c r="AM56" i="32"/>
  <c r="AN56" i="32"/>
  <c r="AO56" i="32"/>
  <c r="AP56" i="32"/>
  <c r="AR56" i="32"/>
  <c r="AS56" i="32"/>
  <c r="AT56" i="32"/>
  <c r="AU56" i="32"/>
  <c r="AV56" i="32"/>
  <c r="AW56" i="32"/>
  <c r="AX56" i="32"/>
  <c r="AK57" i="32"/>
  <c r="AK56" i="32"/>
  <c r="AK55" i="32"/>
  <c r="AK54" i="32"/>
  <c r="AK53" i="32"/>
  <c r="AK52" i="32"/>
  <c r="AK51" i="32"/>
  <c r="AM47" i="32"/>
  <c r="AN47" i="32"/>
  <c r="AO47" i="32"/>
  <c r="AP47" i="32"/>
  <c r="AR47" i="32"/>
  <c r="AS47" i="32"/>
  <c r="AT47" i="32"/>
  <c r="AU47" i="32"/>
  <c r="AV47" i="32"/>
  <c r="AW47" i="32"/>
  <c r="AX47" i="32"/>
  <c r="AL48" i="32"/>
  <c r="AM48" i="32"/>
  <c r="AN48" i="32"/>
  <c r="AO48" i="32"/>
  <c r="AP48" i="32"/>
  <c r="AR48" i="32"/>
  <c r="AS48" i="32"/>
  <c r="AT48" i="32"/>
  <c r="AU48" i="32"/>
  <c r="AV48" i="32"/>
  <c r="AW48" i="32"/>
  <c r="AX48" i="32"/>
  <c r="AL49" i="32"/>
  <c r="AM49" i="32"/>
  <c r="AN49" i="32"/>
  <c r="AO49" i="32"/>
  <c r="AP49" i="32"/>
  <c r="AR49" i="32"/>
  <c r="AS49" i="32"/>
  <c r="AT49" i="32"/>
  <c r="AU49" i="32"/>
  <c r="AV49" i="32"/>
  <c r="AW49" i="32"/>
  <c r="AX49" i="32"/>
  <c r="AK50" i="32"/>
  <c r="AK49" i="32"/>
  <c r="AK48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76" i="32"/>
  <c r="AD47" i="32"/>
  <c r="N8" i="32" l="1"/>
  <c r="O8" i="32"/>
  <c r="N4" i="32"/>
  <c r="R8" i="32"/>
  <c r="S8" i="32"/>
  <c r="Y8" i="32"/>
  <c r="AA8" i="32"/>
  <c r="Q8" i="32"/>
  <c r="X8" i="32"/>
  <c r="Z8" i="32"/>
  <c r="W8" i="32"/>
  <c r="U8" i="32"/>
  <c r="V8" i="32"/>
  <c r="P8" i="32"/>
  <c r="S4" i="32"/>
  <c r="AR154" i="5"/>
  <c r="R2" i="33" l="1"/>
  <c r="F20" i="12"/>
  <c r="AB8" i="32"/>
  <c r="AG140" i="5" l="1"/>
  <c r="AR84" i="5"/>
  <c r="AS84" i="5"/>
  <c r="AT84" i="5"/>
  <c r="AU84" i="5"/>
  <c r="AV84" i="5"/>
  <c r="AW84" i="5"/>
  <c r="AY84" i="5"/>
  <c r="AZ84" i="5"/>
  <c r="BA84" i="5"/>
  <c r="BB84" i="5"/>
  <c r="BC84" i="5"/>
  <c r="BD84" i="5"/>
  <c r="BE84" i="5"/>
  <c r="AR85" i="5"/>
  <c r="AS85" i="5"/>
  <c r="AT85" i="5"/>
  <c r="AU85" i="5"/>
  <c r="AV85" i="5"/>
  <c r="AW85" i="5"/>
  <c r="AY85" i="5"/>
  <c r="AZ85" i="5"/>
  <c r="BA85" i="5"/>
  <c r="BB85" i="5"/>
  <c r="BC85" i="5"/>
  <c r="BD85" i="5"/>
  <c r="BE85" i="5"/>
  <c r="AR86" i="5"/>
  <c r="AS86" i="5"/>
  <c r="AT86" i="5"/>
  <c r="AU86" i="5"/>
  <c r="AV86" i="5"/>
  <c r="AW86" i="5"/>
  <c r="AY86" i="5"/>
  <c r="AZ86" i="5"/>
  <c r="BA86" i="5"/>
  <c r="BB86" i="5"/>
  <c r="BC86" i="5"/>
  <c r="BD86" i="5"/>
  <c r="BE86" i="5"/>
  <c r="AR87" i="5"/>
  <c r="AS87" i="5"/>
  <c r="AT87" i="5"/>
  <c r="AU87" i="5"/>
  <c r="AV87" i="5"/>
  <c r="AW87" i="5"/>
  <c r="AY87" i="5"/>
  <c r="AZ87" i="5"/>
  <c r="BA87" i="5"/>
  <c r="BB87" i="5"/>
  <c r="BC87" i="5"/>
  <c r="BD87" i="5"/>
  <c r="BE87" i="5"/>
  <c r="AR88" i="5"/>
  <c r="AS88" i="5"/>
  <c r="AT88" i="5"/>
  <c r="AU88" i="5"/>
  <c r="AV88" i="5"/>
  <c r="AW88" i="5"/>
  <c r="AY88" i="5"/>
  <c r="AZ88" i="5"/>
  <c r="BA88" i="5"/>
  <c r="BB88" i="5"/>
  <c r="BC88" i="5"/>
  <c r="BD88" i="5"/>
  <c r="BE88" i="5"/>
  <c r="AR89" i="5"/>
  <c r="AS89" i="5"/>
  <c r="AT89" i="5"/>
  <c r="AU89" i="5"/>
  <c r="AV89" i="5"/>
  <c r="AW89" i="5"/>
  <c r="AY89" i="5"/>
  <c r="AZ89" i="5"/>
  <c r="BA89" i="5"/>
  <c r="BB89" i="5"/>
  <c r="BC89" i="5"/>
  <c r="BD89" i="5"/>
  <c r="BE89" i="5"/>
  <c r="AR91" i="5"/>
  <c r="AS91" i="5"/>
  <c r="AT91" i="5"/>
  <c r="AU91" i="5"/>
  <c r="AV91" i="5"/>
  <c r="AW91" i="5"/>
  <c r="AY91" i="5"/>
  <c r="AZ91" i="5"/>
  <c r="BA91" i="5"/>
  <c r="BB91" i="5"/>
  <c r="BC91" i="5"/>
  <c r="BD91" i="5"/>
  <c r="BE91" i="5"/>
  <c r="AR92" i="5"/>
  <c r="AS92" i="5"/>
  <c r="AT92" i="5"/>
  <c r="AU92" i="5"/>
  <c r="AV92" i="5"/>
  <c r="AW92" i="5"/>
  <c r="AY92" i="5"/>
  <c r="AZ92" i="5"/>
  <c r="BA92" i="5"/>
  <c r="BB92" i="5"/>
  <c r="BC92" i="5"/>
  <c r="BD92" i="5"/>
  <c r="BE92" i="5"/>
  <c r="AR93" i="5"/>
  <c r="AS93" i="5"/>
  <c r="AT93" i="5"/>
  <c r="AU93" i="5"/>
  <c r="AV93" i="5"/>
  <c r="AW93" i="5"/>
  <c r="AY93" i="5"/>
  <c r="AZ93" i="5"/>
  <c r="BA93" i="5"/>
  <c r="BB93" i="5"/>
  <c r="BC93" i="5"/>
  <c r="BD93" i="5"/>
  <c r="BE93" i="5"/>
  <c r="AR94" i="5"/>
  <c r="AS94" i="5"/>
  <c r="AT94" i="5"/>
  <c r="AU94" i="5"/>
  <c r="AV94" i="5"/>
  <c r="AW94" i="5"/>
  <c r="AY94" i="5"/>
  <c r="AZ94" i="5"/>
  <c r="BA94" i="5"/>
  <c r="BB94" i="5"/>
  <c r="BC94" i="5"/>
  <c r="BD94" i="5"/>
  <c r="BE94" i="5"/>
  <c r="AR95" i="5"/>
  <c r="AS95" i="5"/>
  <c r="AT95" i="5"/>
  <c r="AU95" i="5"/>
  <c r="AV95" i="5"/>
  <c r="AW95" i="5"/>
  <c r="AY95" i="5"/>
  <c r="AZ95" i="5"/>
  <c r="BA95" i="5"/>
  <c r="BB95" i="5"/>
  <c r="BC95" i="5"/>
  <c r="BD95" i="5"/>
  <c r="BE95" i="5"/>
  <c r="AR96" i="5"/>
  <c r="AS96" i="5"/>
  <c r="AT96" i="5"/>
  <c r="AU96" i="5"/>
  <c r="AV96" i="5"/>
  <c r="AW96" i="5"/>
  <c r="AY96" i="5"/>
  <c r="AZ96" i="5"/>
  <c r="BA96" i="5"/>
  <c r="BB96" i="5"/>
  <c r="BC96" i="5"/>
  <c r="BD96" i="5"/>
  <c r="BE96" i="5"/>
  <c r="AR97" i="5"/>
  <c r="AS97" i="5"/>
  <c r="AT97" i="5"/>
  <c r="AU97" i="5"/>
  <c r="AV97" i="5"/>
  <c r="AW97" i="5"/>
  <c r="AY97" i="5"/>
  <c r="AZ97" i="5"/>
  <c r="BA97" i="5"/>
  <c r="BB97" i="5"/>
  <c r="BC97" i="5"/>
  <c r="BD97" i="5"/>
  <c r="BE97" i="5"/>
  <c r="AR98" i="5"/>
  <c r="AS98" i="5"/>
  <c r="AT98" i="5"/>
  <c r="AU98" i="5"/>
  <c r="AV98" i="5"/>
  <c r="AW98" i="5"/>
  <c r="AY98" i="5"/>
  <c r="AZ98" i="5"/>
  <c r="BA98" i="5"/>
  <c r="BB98" i="5"/>
  <c r="BC98" i="5"/>
  <c r="BD98" i="5"/>
  <c r="BE98" i="5"/>
  <c r="AR99" i="5"/>
  <c r="AS99" i="5"/>
  <c r="AT99" i="5"/>
  <c r="AU99" i="5"/>
  <c r="AV99" i="5"/>
  <c r="AW99" i="5"/>
  <c r="AY99" i="5"/>
  <c r="AZ99" i="5"/>
  <c r="BA99" i="5"/>
  <c r="BB99" i="5"/>
  <c r="BC99" i="5"/>
  <c r="BD99" i="5"/>
  <c r="BE99" i="5"/>
  <c r="AR100" i="5"/>
  <c r="AS100" i="5"/>
  <c r="AT100" i="5"/>
  <c r="AU100" i="5"/>
  <c r="AV100" i="5"/>
  <c r="AW100" i="5"/>
  <c r="AY100" i="5"/>
  <c r="AZ100" i="5"/>
  <c r="BA100" i="5"/>
  <c r="BB100" i="5"/>
  <c r="BC100" i="5"/>
  <c r="BD100" i="5"/>
  <c r="BE100" i="5"/>
  <c r="AR101" i="5"/>
  <c r="AS101" i="5"/>
  <c r="AT101" i="5"/>
  <c r="AU101" i="5"/>
  <c r="AV101" i="5"/>
  <c r="AW101" i="5"/>
  <c r="AY101" i="5"/>
  <c r="AZ101" i="5"/>
  <c r="BA101" i="5"/>
  <c r="BB101" i="5"/>
  <c r="BC101" i="5"/>
  <c r="BD101" i="5"/>
  <c r="BE101" i="5"/>
  <c r="AR102" i="5"/>
  <c r="AS102" i="5"/>
  <c r="AT102" i="5"/>
  <c r="AU102" i="5"/>
  <c r="AV102" i="5"/>
  <c r="AW102" i="5"/>
  <c r="AY102" i="5"/>
  <c r="AZ102" i="5"/>
  <c r="BA102" i="5"/>
  <c r="BB102" i="5"/>
  <c r="BC102" i="5"/>
  <c r="BD102" i="5"/>
  <c r="BE102" i="5"/>
  <c r="AR103" i="5"/>
  <c r="AS103" i="5"/>
  <c r="AT103" i="5"/>
  <c r="AU103" i="5"/>
  <c r="AV103" i="5"/>
  <c r="AW103" i="5"/>
  <c r="AY103" i="5"/>
  <c r="AZ103" i="5"/>
  <c r="BA103" i="5"/>
  <c r="BB103" i="5"/>
  <c r="BC103" i="5"/>
  <c r="BD103" i="5"/>
  <c r="BE103" i="5"/>
  <c r="AR104" i="5"/>
  <c r="AS104" i="5"/>
  <c r="AT104" i="5"/>
  <c r="AU104" i="5"/>
  <c r="AV104" i="5"/>
  <c r="AW104" i="5"/>
  <c r="AY104" i="5"/>
  <c r="AZ104" i="5"/>
  <c r="BA104" i="5"/>
  <c r="BB104" i="5"/>
  <c r="BC104" i="5"/>
  <c r="BD104" i="5"/>
  <c r="BE104" i="5"/>
  <c r="AR105" i="5"/>
  <c r="AS105" i="5"/>
  <c r="AT105" i="5"/>
  <c r="AU105" i="5"/>
  <c r="AV105" i="5"/>
  <c r="AW105" i="5"/>
  <c r="AY105" i="5"/>
  <c r="AZ105" i="5"/>
  <c r="BA105" i="5"/>
  <c r="BB105" i="5"/>
  <c r="BC105" i="5"/>
  <c r="BD105" i="5"/>
  <c r="BE105" i="5"/>
  <c r="AR106" i="5"/>
  <c r="AS106" i="5"/>
  <c r="AT106" i="5"/>
  <c r="AU106" i="5"/>
  <c r="AV106" i="5"/>
  <c r="AW106" i="5"/>
  <c r="AY106" i="5"/>
  <c r="AZ106" i="5"/>
  <c r="BA106" i="5"/>
  <c r="BB106" i="5"/>
  <c r="BC106" i="5"/>
  <c r="BD106" i="5"/>
  <c r="BE106" i="5"/>
  <c r="AR107" i="5"/>
  <c r="AS107" i="5"/>
  <c r="AT107" i="5"/>
  <c r="AU107" i="5"/>
  <c r="AV107" i="5"/>
  <c r="AW107" i="5"/>
  <c r="AY107" i="5"/>
  <c r="AZ107" i="5"/>
  <c r="BA107" i="5"/>
  <c r="BB107" i="5"/>
  <c r="BC107" i="5"/>
  <c r="BD107" i="5"/>
  <c r="BE107" i="5"/>
  <c r="AR109" i="5"/>
  <c r="AS109" i="5"/>
  <c r="AT109" i="5"/>
  <c r="AU109" i="5"/>
  <c r="AV109" i="5"/>
  <c r="AW109" i="5"/>
  <c r="AY109" i="5"/>
  <c r="AZ109" i="5"/>
  <c r="BA109" i="5"/>
  <c r="BB109" i="5"/>
  <c r="BC109" i="5"/>
  <c r="BD109" i="5"/>
  <c r="BE109" i="5"/>
  <c r="AR110" i="5"/>
  <c r="AS110" i="5"/>
  <c r="AT110" i="5"/>
  <c r="AU110" i="5"/>
  <c r="AV110" i="5"/>
  <c r="AW110" i="5"/>
  <c r="AY110" i="5"/>
  <c r="AZ110" i="5"/>
  <c r="BA110" i="5"/>
  <c r="BB110" i="5"/>
  <c r="BC110" i="5"/>
  <c r="BD110" i="5"/>
  <c r="BE110" i="5"/>
  <c r="AR111" i="5"/>
  <c r="AS111" i="5"/>
  <c r="AT111" i="5"/>
  <c r="AU111" i="5"/>
  <c r="AV111" i="5"/>
  <c r="AW111" i="5"/>
  <c r="AY111" i="5"/>
  <c r="AZ111" i="5"/>
  <c r="BA111" i="5"/>
  <c r="BB111" i="5"/>
  <c r="BC111" i="5"/>
  <c r="BD111" i="5"/>
  <c r="BE111" i="5"/>
  <c r="AR112" i="5"/>
  <c r="AS112" i="5"/>
  <c r="AT112" i="5"/>
  <c r="AU112" i="5"/>
  <c r="AV112" i="5"/>
  <c r="AW112" i="5"/>
  <c r="AY112" i="5"/>
  <c r="AZ112" i="5"/>
  <c r="BA112" i="5"/>
  <c r="BB112" i="5"/>
  <c r="BC112" i="5"/>
  <c r="BD112" i="5"/>
  <c r="BE112" i="5"/>
  <c r="AR113" i="5"/>
  <c r="AS113" i="5"/>
  <c r="AT113" i="5"/>
  <c r="AU113" i="5"/>
  <c r="AV113" i="5"/>
  <c r="AW113" i="5"/>
  <c r="AY113" i="5"/>
  <c r="AZ113" i="5"/>
  <c r="BA113" i="5"/>
  <c r="BB113" i="5"/>
  <c r="BC113" i="5"/>
  <c r="BD113" i="5"/>
  <c r="BE113" i="5"/>
  <c r="AR114" i="5"/>
  <c r="AS114" i="5"/>
  <c r="AT114" i="5"/>
  <c r="AU114" i="5"/>
  <c r="AV114" i="5"/>
  <c r="AW114" i="5"/>
  <c r="AY114" i="5"/>
  <c r="AZ114" i="5"/>
  <c r="BA114" i="5"/>
  <c r="BB114" i="5"/>
  <c r="BC114" i="5"/>
  <c r="BD114" i="5"/>
  <c r="BE114" i="5"/>
  <c r="AR115" i="5"/>
  <c r="AS115" i="5"/>
  <c r="AT115" i="5"/>
  <c r="AU115" i="5"/>
  <c r="AV115" i="5"/>
  <c r="AW115" i="5"/>
  <c r="AY115" i="5"/>
  <c r="AZ115" i="5"/>
  <c r="BA115" i="5"/>
  <c r="BB115" i="5"/>
  <c r="BC115" i="5"/>
  <c r="BD115" i="5"/>
  <c r="BE115" i="5"/>
  <c r="AR116" i="5"/>
  <c r="AS116" i="5"/>
  <c r="AT116" i="5"/>
  <c r="AU116" i="5"/>
  <c r="AV116" i="5"/>
  <c r="AW116" i="5"/>
  <c r="AY116" i="5"/>
  <c r="AZ116" i="5"/>
  <c r="BA116" i="5"/>
  <c r="BB116" i="5"/>
  <c r="BC116" i="5"/>
  <c r="BD116" i="5"/>
  <c r="BE116" i="5"/>
  <c r="AR117" i="5"/>
  <c r="AS117" i="5"/>
  <c r="AT117" i="5"/>
  <c r="AU117" i="5"/>
  <c r="AV117" i="5"/>
  <c r="AW117" i="5"/>
  <c r="AY117" i="5"/>
  <c r="AZ117" i="5"/>
  <c r="BA117" i="5"/>
  <c r="BB117" i="5"/>
  <c r="BC117" i="5"/>
  <c r="BD117" i="5"/>
  <c r="BE117" i="5"/>
  <c r="AO118" i="5"/>
  <c r="AP118" i="5" s="1"/>
  <c r="N4" i="5" s="1"/>
  <c r="AR118" i="5"/>
  <c r="AS118" i="5"/>
  <c r="AT118" i="5"/>
  <c r="AU118" i="5"/>
  <c r="AV118" i="5"/>
  <c r="AW118" i="5"/>
  <c r="AY118" i="5"/>
  <c r="AZ118" i="5"/>
  <c r="BA118" i="5"/>
  <c r="BB118" i="5"/>
  <c r="BC118" i="5"/>
  <c r="BD118" i="5"/>
  <c r="BE118" i="5"/>
  <c r="AR119" i="5"/>
  <c r="AS119" i="5"/>
  <c r="AT119" i="5"/>
  <c r="AU119" i="5"/>
  <c r="AV119" i="5"/>
  <c r="AW119" i="5"/>
  <c r="AY119" i="5"/>
  <c r="AZ119" i="5"/>
  <c r="BA119" i="5"/>
  <c r="BB119" i="5"/>
  <c r="BC119" i="5"/>
  <c r="BD119" i="5"/>
  <c r="BE119" i="5"/>
  <c r="AR120" i="5"/>
  <c r="AS120" i="5"/>
  <c r="AT120" i="5"/>
  <c r="AU120" i="5"/>
  <c r="AV120" i="5"/>
  <c r="AW120" i="5"/>
  <c r="AY120" i="5"/>
  <c r="AZ120" i="5"/>
  <c r="BA120" i="5"/>
  <c r="BB120" i="5"/>
  <c r="BC120" i="5"/>
  <c r="BD120" i="5"/>
  <c r="BE120" i="5"/>
  <c r="AR121" i="5"/>
  <c r="AS121" i="5"/>
  <c r="AT121" i="5"/>
  <c r="AU121" i="5"/>
  <c r="AV121" i="5"/>
  <c r="AW121" i="5"/>
  <c r="AY121" i="5"/>
  <c r="AZ121" i="5"/>
  <c r="BA121" i="5"/>
  <c r="BB121" i="5"/>
  <c r="BC121" i="5"/>
  <c r="BD121" i="5"/>
  <c r="BE121" i="5"/>
  <c r="AR122" i="5"/>
  <c r="AS122" i="5"/>
  <c r="AT122" i="5"/>
  <c r="AU122" i="5"/>
  <c r="AV122" i="5"/>
  <c r="AW122" i="5"/>
  <c r="AY122" i="5"/>
  <c r="AZ122" i="5"/>
  <c r="BA122" i="5"/>
  <c r="BB122" i="5"/>
  <c r="BC122" i="5"/>
  <c r="BD122" i="5"/>
  <c r="BE122" i="5"/>
  <c r="AR123" i="5"/>
  <c r="AS123" i="5"/>
  <c r="AT123" i="5"/>
  <c r="AU123" i="5"/>
  <c r="AV123" i="5"/>
  <c r="AW123" i="5"/>
  <c r="AY123" i="5"/>
  <c r="AZ123" i="5"/>
  <c r="BA123" i="5"/>
  <c r="BB123" i="5"/>
  <c r="BC123" i="5"/>
  <c r="BD123" i="5"/>
  <c r="BE123" i="5"/>
  <c r="AR124" i="5"/>
  <c r="AS124" i="5"/>
  <c r="AT124" i="5"/>
  <c r="AU124" i="5"/>
  <c r="AV124" i="5"/>
  <c r="AW124" i="5"/>
  <c r="AY124" i="5"/>
  <c r="AZ124" i="5"/>
  <c r="BA124" i="5"/>
  <c r="BB124" i="5"/>
  <c r="BC124" i="5"/>
  <c r="BD124" i="5"/>
  <c r="BE124" i="5"/>
  <c r="AR125" i="5"/>
  <c r="AS125" i="5"/>
  <c r="AT125" i="5"/>
  <c r="AU125" i="5"/>
  <c r="AV125" i="5"/>
  <c r="AW125" i="5"/>
  <c r="AY125" i="5"/>
  <c r="AZ125" i="5"/>
  <c r="BA125" i="5"/>
  <c r="BB125" i="5"/>
  <c r="BC125" i="5"/>
  <c r="BD125" i="5"/>
  <c r="BE125" i="5"/>
  <c r="AR126" i="5"/>
  <c r="AS126" i="5"/>
  <c r="AT126" i="5"/>
  <c r="AU126" i="5"/>
  <c r="AV126" i="5"/>
  <c r="AW126" i="5"/>
  <c r="AY126" i="5"/>
  <c r="AZ126" i="5"/>
  <c r="BA126" i="5"/>
  <c r="BB126" i="5"/>
  <c r="BC126" i="5"/>
  <c r="BD126" i="5"/>
  <c r="BE126" i="5"/>
  <c r="AR127" i="5"/>
  <c r="AS127" i="5"/>
  <c r="AT127" i="5"/>
  <c r="AU127" i="5"/>
  <c r="AV127" i="5"/>
  <c r="AW127" i="5"/>
  <c r="AY127" i="5"/>
  <c r="AZ127" i="5"/>
  <c r="BA127" i="5"/>
  <c r="BB127" i="5"/>
  <c r="BC127" i="5"/>
  <c r="BD127" i="5"/>
  <c r="BE127" i="5"/>
  <c r="AR128" i="5"/>
  <c r="AS128" i="5"/>
  <c r="AT128" i="5"/>
  <c r="AU128" i="5"/>
  <c r="AV128" i="5"/>
  <c r="AW128" i="5"/>
  <c r="AY128" i="5"/>
  <c r="AZ128" i="5"/>
  <c r="BA128" i="5"/>
  <c r="BB128" i="5"/>
  <c r="BC128" i="5"/>
  <c r="BD128" i="5"/>
  <c r="BE128" i="5"/>
  <c r="AR130" i="5"/>
  <c r="AS130" i="5"/>
  <c r="AT130" i="5"/>
  <c r="AU130" i="5"/>
  <c r="AV130" i="5"/>
  <c r="AW130" i="5"/>
  <c r="AY130" i="5"/>
  <c r="AZ130" i="5"/>
  <c r="BA130" i="5"/>
  <c r="BB130" i="5"/>
  <c r="BC130" i="5"/>
  <c r="BD130" i="5"/>
  <c r="BE130" i="5"/>
  <c r="AR131" i="5"/>
  <c r="AS131" i="5"/>
  <c r="AT131" i="5"/>
  <c r="AU131" i="5"/>
  <c r="AV131" i="5"/>
  <c r="AW131" i="5"/>
  <c r="AY131" i="5"/>
  <c r="AZ131" i="5"/>
  <c r="BA131" i="5"/>
  <c r="BB131" i="5"/>
  <c r="BC131" i="5"/>
  <c r="BD131" i="5"/>
  <c r="BE131" i="5"/>
  <c r="AR132" i="5"/>
  <c r="AS132" i="5"/>
  <c r="AT132" i="5"/>
  <c r="AU132" i="5"/>
  <c r="AV132" i="5"/>
  <c r="AW132" i="5"/>
  <c r="AY132" i="5"/>
  <c r="AZ132" i="5"/>
  <c r="BA132" i="5"/>
  <c r="BB132" i="5"/>
  <c r="BC132" i="5"/>
  <c r="BD132" i="5"/>
  <c r="BE132" i="5"/>
  <c r="AR133" i="5"/>
  <c r="AS133" i="5"/>
  <c r="AT133" i="5"/>
  <c r="AU133" i="5"/>
  <c r="AV133" i="5"/>
  <c r="AW133" i="5"/>
  <c r="AY133" i="5"/>
  <c r="AZ133" i="5"/>
  <c r="BA133" i="5"/>
  <c r="BB133" i="5"/>
  <c r="BC133" i="5"/>
  <c r="BD133" i="5"/>
  <c r="BE133" i="5"/>
  <c r="AR134" i="5"/>
  <c r="AS134" i="5"/>
  <c r="AT134" i="5"/>
  <c r="AU134" i="5"/>
  <c r="AV134" i="5"/>
  <c r="AW134" i="5"/>
  <c r="AY134" i="5"/>
  <c r="AZ134" i="5"/>
  <c r="BA134" i="5"/>
  <c r="BB134" i="5"/>
  <c r="BC134" i="5"/>
  <c r="BD134" i="5"/>
  <c r="BE134" i="5"/>
  <c r="AR135" i="5"/>
  <c r="AS135" i="5"/>
  <c r="AT135" i="5"/>
  <c r="AU135" i="5"/>
  <c r="AV135" i="5"/>
  <c r="AW135" i="5"/>
  <c r="AY135" i="5"/>
  <c r="AZ135" i="5"/>
  <c r="BA135" i="5"/>
  <c r="BB135" i="5"/>
  <c r="BC135" i="5"/>
  <c r="BD135" i="5"/>
  <c r="BE135" i="5"/>
  <c r="AR136" i="5"/>
  <c r="AS136" i="5"/>
  <c r="AT136" i="5"/>
  <c r="AU136" i="5"/>
  <c r="AV136" i="5"/>
  <c r="AW136" i="5"/>
  <c r="AY136" i="5"/>
  <c r="AZ136" i="5"/>
  <c r="BA136" i="5"/>
  <c r="BB136" i="5"/>
  <c r="BC136" i="5"/>
  <c r="BD136" i="5"/>
  <c r="BE136" i="5"/>
  <c r="AR137" i="5"/>
  <c r="AS137" i="5"/>
  <c r="AT137" i="5"/>
  <c r="AU137" i="5"/>
  <c r="AV137" i="5"/>
  <c r="AW137" i="5"/>
  <c r="AY137" i="5"/>
  <c r="AZ137" i="5"/>
  <c r="BA137" i="5"/>
  <c r="BB137" i="5"/>
  <c r="BC137" i="5"/>
  <c r="BD137" i="5"/>
  <c r="BE137" i="5"/>
  <c r="AR139" i="5"/>
  <c r="AS139" i="5"/>
  <c r="AT139" i="5"/>
  <c r="AU139" i="5"/>
  <c r="AV139" i="5"/>
  <c r="AW139" i="5"/>
  <c r="AY139" i="5"/>
  <c r="AZ139" i="5"/>
  <c r="BA139" i="5"/>
  <c r="BB139" i="5"/>
  <c r="BC139" i="5"/>
  <c r="BD139" i="5"/>
  <c r="BE139" i="5"/>
  <c r="AR140" i="5"/>
  <c r="AS140" i="5"/>
  <c r="AT140" i="5"/>
  <c r="AU140" i="5"/>
  <c r="AV140" i="5"/>
  <c r="AW140" i="5"/>
  <c r="AY140" i="5"/>
  <c r="AZ140" i="5"/>
  <c r="BA140" i="5"/>
  <c r="BB140" i="5"/>
  <c r="BC140" i="5"/>
  <c r="BD140" i="5"/>
  <c r="BE140" i="5"/>
  <c r="AR141" i="5"/>
  <c r="AS141" i="5"/>
  <c r="AT141" i="5"/>
  <c r="AU141" i="5"/>
  <c r="AV141" i="5"/>
  <c r="AW141" i="5"/>
  <c r="AY141" i="5"/>
  <c r="AZ141" i="5"/>
  <c r="BA141" i="5"/>
  <c r="BB141" i="5"/>
  <c r="BC141" i="5"/>
  <c r="BD141" i="5"/>
  <c r="BE141" i="5"/>
  <c r="AR142" i="5"/>
  <c r="AS142" i="5"/>
  <c r="AT142" i="5"/>
  <c r="AU142" i="5"/>
  <c r="AV142" i="5"/>
  <c r="AW142" i="5"/>
  <c r="AY142" i="5"/>
  <c r="AZ142" i="5"/>
  <c r="BA142" i="5"/>
  <c r="BB142" i="5"/>
  <c r="BC142" i="5"/>
  <c r="BD142" i="5"/>
  <c r="BE142" i="5"/>
  <c r="AR143" i="5"/>
  <c r="AS143" i="5"/>
  <c r="AT143" i="5"/>
  <c r="AU143" i="5"/>
  <c r="AV143" i="5"/>
  <c r="AW143" i="5"/>
  <c r="AY143" i="5"/>
  <c r="AZ143" i="5"/>
  <c r="BA143" i="5"/>
  <c r="BB143" i="5"/>
  <c r="BC143" i="5"/>
  <c r="BD143" i="5"/>
  <c r="BE143" i="5"/>
  <c r="AR144" i="5"/>
  <c r="AS144" i="5"/>
  <c r="AT144" i="5"/>
  <c r="AU144" i="5"/>
  <c r="AV144" i="5"/>
  <c r="AW144" i="5"/>
  <c r="AY144" i="5"/>
  <c r="AZ144" i="5"/>
  <c r="BA144" i="5"/>
  <c r="BB144" i="5"/>
  <c r="BC144" i="5"/>
  <c r="BD144" i="5"/>
  <c r="BE144" i="5"/>
  <c r="AR145" i="5"/>
  <c r="AS145" i="5"/>
  <c r="AT145" i="5"/>
  <c r="AU145" i="5"/>
  <c r="AV145" i="5"/>
  <c r="AW145" i="5"/>
  <c r="AY145" i="5"/>
  <c r="AZ145" i="5"/>
  <c r="BA145" i="5"/>
  <c r="BB145" i="5"/>
  <c r="BC145" i="5"/>
  <c r="BD145" i="5"/>
  <c r="BE145" i="5"/>
  <c r="AR146" i="5"/>
  <c r="AS146" i="5"/>
  <c r="AT146" i="5"/>
  <c r="AU146" i="5"/>
  <c r="AV146" i="5"/>
  <c r="AW146" i="5"/>
  <c r="AY146" i="5"/>
  <c r="AZ146" i="5"/>
  <c r="BA146" i="5"/>
  <c r="BB146" i="5"/>
  <c r="BC146" i="5"/>
  <c r="BD146" i="5"/>
  <c r="BE146" i="5"/>
  <c r="AR147" i="5"/>
  <c r="AS147" i="5"/>
  <c r="AT147" i="5"/>
  <c r="AU147" i="5"/>
  <c r="AV147" i="5"/>
  <c r="AW147" i="5"/>
  <c r="AY147" i="5"/>
  <c r="AZ147" i="5"/>
  <c r="BA147" i="5"/>
  <c r="BB147" i="5"/>
  <c r="BC147" i="5"/>
  <c r="BD147" i="5"/>
  <c r="BE147" i="5"/>
  <c r="AR148" i="5"/>
  <c r="AS148" i="5"/>
  <c r="AT148" i="5"/>
  <c r="AU148" i="5"/>
  <c r="AV148" i="5"/>
  <c r="AW148" i="5"/>
  <c r="AY148" i="5"/>
  <c r="AZ148" i="5"/>
  <c r="BA148" i="5"/>
  <c r="BB148" i="5"/>
  <c r="BC148" i="5"/>
  <c r="BD148" i="5"/>
  <c r="BE148" i="5"/>
  <c r="AR149" i="5"/>
  <c r="AS149" i="5"/>
  <c r="AT149" i="5"/>
  <c r="AU149" i="5"/>
  <c r="AV149" i="5"/>
  <c r="AW149" i="5"/>
  <c r="AY149" i="5"/>
  <c r="AZ149" i="5"/>
  <c r="BA149" i="5"/>
  <c r="BB149" i="5"/>
  <c r="BC149" i="5"/>
  <c r="BD149" i="5"/>
  <c r="BE149" i="5"/>
  <c r="AR150" i="5"/>
  <c r="AS150" i="5"/>
  <c r="AT150" i="5"/>
  <c r="AU150" i="5"/>
  <c r="AV150" i="5"/>
  <c r="AW150" i="5"/>
  <c r="AY150" i="5"/>
  <c r="AZ150" i="5"/>
  <c r="BA150" i="5"/>
  <c r="BB150" i="5"/>
  <c r="BC150" i="5"/>
  <c r="BD150" i="5"/>
  <c r="BE150" i="5"/>
  <c r="AR151" i="5"/>
  <c r="AS151" i="5"/>
  <c r="AT151" i="5"/>
  <c r="AU151" i="5"/>
  <c r="AV151" i="5"/>
  <c r="AW151" i="5"/>
  <c r="AY151" i="5"/>
  <c r="AZ151" i="5"/>
  <c r="BA151" i="5"/>
  <c r="BB151" i="5"/>
  <c r="BC151" i="5"/>
  <c r="BD151" i="5"/>
  <c r="BE151" i="5"/>
  <c r="AR152" i="5"/>
  <c r="AS152" i="5"/>
  <c r="AT152" i="5"/>
  <c r="AU152" i="5"/>
  <c r="AV152" i="5"/>
  <c r="AW152" i="5"/>
  <c r="AY152" i="5"/>
  <c r="AZ152" i="5"/>
  <c r="BA152" i="5"/>
  <c r="BB152" i="5"/>
  <c r="BC152" i="5"/>
  <c r="BD152" i="5"/>
  <c r="BE152" i="5"/>
  <c r="AR153" i="5"/>
  <c r="AS153" i="5"/>
  <c r="AT153" i="5"/>
  <c r="AU153" i="5"/>
  <c r="AV153" i="5"/>
  <c r="AW153" i="5"/>
  <c r="AY153" i="5"/>
  <c r="AZ153" i="5"/>
  <c r="BA153" i="5"/>
  <c r="BB153" i="5"/>
  <c r="BC153" i="5"/>
  <c r="BD153" i="5"/>
  <c r="BE153" i="5"/>
  <c r="AS154" i="5"/>
  <c r="AT154" i="5"/>
  <c r="AU154" i="5"/>
  <c r="AV154" i="5"/>
  <c r="AW154" i="5"/>
  <c r="AY154" i="5"/>
  <c r="AZ154" i="5"/>
  <c r="BA154" i="5"/>
  <c r="BB154" i="5"/>
  <c r="BC154" i="5"/>
  <c r="BD154" i="5"/>
  <c r="BE154" i="5"/>
  <c r="AR155" i="5"/>
  <c r="AS155" i="5"/>
  <c r="AT155" i="5"/>
  <c r="AU155" i="5"/>
  <c r="AV155" i="5"/>
  <c r="AW155" i="5"/>
  <c r="AY155" i="5"/>
  <c r="AZ155" i="5"/>
  <c r="BA155" i="5"/>
  <c r="BB155" i="5"/>
  <c r="BC155" i="5"/>
  <c r="BD155" i="5"/>
  <c r="BE155" i="5"/>
  <c r="AR156" i="5"/>
  <c r="AS156" i="5"/>
  <c r="AT156" i="5"/>
  <c r="AU156" i="5"/>
  <c r="AV156" i="5"/>
  <c r="AW156" i="5"/>
  <c r="AY156" i="5"/>
  <c r="AZ156" i="5"/>
  <c r="BA156" i="5"/>
  <c r="BB156" i="5"/>
  <c r="BC156" i="5"/>
  <c r="BD156" i="5"/>
  <c r="BE156" i="5"/>
  <c r="AR157" i="5"/>
  <c r="AS157" i="5"/>
  <c r="AT157" i="5"/>
  <c r="AU157" i="5"/>
  <c r="AV157" i="5"/>
  <c r="AW157" i="5"/>
  <c r="AY157" i="5"/>
  <c r="AZ157" i="5"/>
  <c r="BA157" i="5"/>
  <c r="BB157" i="5"/>
  <c r="BC157" i="5"/>
  <c r="BD157" i="5"/>
  <c r="BE157" i="5"/>
  <c r="AR158" i="5"/>
  <c r="AS158" i="5"/>
  <c r="AT158" i="5"/>
  <c r="AU158" i="5"/>
  <c r="AV158" i="5"/>
  <c r="AW158" i="5"/>
  <c r="AY158" i="5"/>
  <c r="AZ158" i="5"/>
  <c r="BA158" i="5"/>
  <c r="BB158" i="5"/>
  <c r="BC158" i="5"/>
  <c r="BD158" i="5"/>
  <c r="BE158" i="5"/>
  <c r="AR159" i="5"/>
  <c r="AS159" i="5"/>
  <c r="AT159" i="5"/>
  <c r="AU159" i="5"/>
  <c r="AV159" i="5"/>
  <c r="AW159" i="5"/>
  <c r="AY159" i="5"/>
  <c r="AZ159" i="5"/>
  <c r="BA159" i="5"/>
  <c r="BB159" i="5"/>
  <c r="BC159" i="5"/>
  <c r="BD159" i="5"/>
  <c r="BE159" i="5"/>
  <c r="AR160" i="5"/>
  <c r="AS160" i="5"/>
  <c r="AT160" i="5"/>
  <c r="AU160" i="5"/>
  <c r="AV160" i="5"/>
  <c r="AW160" i="5"/>
  <c r="AY160" i="5"/>
  <c r="AZ160" i="5"/>
  <c r="BA160" i="5"/>
  <c r="BB160" i="5"/>
  <c r="BC160" i="5"/>
  <c r="BD160" i="5"/>
  <c r="BE160" i="5"/>
  <c r="AR161" i="5"/>
  <c r="AS161" i="5"/>
  <c r="AT161" i="5"/>
  <c r="AU161" i="5"/>
  <c r="AV161" i="5"/>
  <c r="AW161" i="5"/>
  <c r="AY161" i="5"/>
  <c r="AZ161" i="5"/>
  <c r="BA161" i="5"/>
  <c r="BB161" i="5"/>
  <c r="BC161" i="5"/>
  <c r="BD161" i="5"/>
  <c r="BE161" i="5"/>
  <c r="AR162" i="5"/>
  <c r="AS162" i="5"/>
  <c r="AT162" i="5"/>
  <c r="AU162" i="5"/>
  <c r="AV162" i="5"/>
  <c r="AW162" i="5"/>
  <c r="AY162" i="5"/>
  <c r="AZ162" i="5"/>
  <c r="BA162" i="5"/>
  <c r="BB162" i="5"/>
  <c r="BC162" i="5"/>
  <c r="BD162" i="5"/>
  <c r="BE162" i="5"/>
  <c r="AR163" i="5"/>
  <c r="AS163" i="5"/>
  <c r="AT163" i="5"/>
  <c r="AU163" i="5"/>
  <c r="AV163" i="5"/>
  <c r="AW163" i="5"/>
  <c r="AY163" i="5"/>
  <c r="AZ163" i="5"/>
  <c r="BA163" i="5"/>
  <c r="BB163" i="5"/>
  <c r="BC163" i="5"/>
  <c r="BD163" i="5"/>
  <c r="BE163" i="5"/>
  <c r="AR164" i="5"/>
  <c r="AS164" i="5"/>
  <c r="AT164" i="5"/>
  <c r="AU164" i="5"/>
  <c r="AV164" i="5"/>
  <c r="AW164" i="5"/>
  <c r="AY164" i="5"/>
  <c r="AZ164" i="5"/>
  <c r="BA164" i="5"/>
  <c r="BB164" i="5"/>
  <c r="BC164" i="5"/>
  <c r="BD164" i="5"/>
  <c r="BE164" i="5"/>
  <c r="AR165" i="5"/>
  <c r="AS165" i="5"/>
  <c r="AT165" i="5"/>
  <c r="AU165" i="5"/>
  <c r="AV165" i="5"/>
  <c r="AW165" i="5"/>
  <c r="AY165" i="5"/>
  <c r="AZ165" i="5"/>
  <c r="BA165" i="5"/>
  <c r="BB165" i="5"/>
  <c r="BC165" i="5"/>
  <c r="BD165" i="5"/>
  <c r="BE165" i="5"/>
  <c r="AR166" i="5"/>
  <c r="AS166" i="5"/>
  <c r="AT166" i="5"/>
  <c r="AU166" i="5"/>
  <c r="AV166" i="5"/>
  <c r="AW166" i="5"/>
  <c r="AY166" i="5"/>
  <c r="AZ166" i="5"/>
  <c r="BA166" i="5"/>
  <c r="BB166" i="5"/>
  <c r="BC166" i="5"/>
  <c r="BD166" i="5"/>
  <c r="BE166" i="5"/>
  <c r="AR167" i="5"/>
  <c r="AS167" i="5"/>
  <c r="AT167" i="5"/>
  <c r="AU167" i="5"/>
  <c r="AV167" i="5"/>
  <c r="AW167" i="5"/>
  <c r="AY167" i="5"/>
  <c r="AZ167" i="5"/>
  <c r="BA167" i="5"/>
  <c r="BB167" i="5"/>
  <c r="BC167" i="5"/>
  <c r="BD167" i="5"/>
  <c r="BE167" i="5"/>
  <c r="AR168" i="5"/>
  <c r="AS168" i="5"/>
  <c r="AT168" i="5"/>
  <c r="AU168" i="5"/>
  <c r="AV168" i="5"/>
  <c r="AW168" i="5"/>
  <c r="AY168" i="5"/>
  <c r="AZ168" i="5"/>
  <c r="BA168" i="5"/>
  <c r="BB168" i="5"/>
  <c r="BC168" i="5"/>
  <c r="BD168" i="5"/>
  <c r="BE168" i="5"/>
  <c r="AR169" i="5"/>
  <c r="AS169" i="5"/>
  <c r="AT169" i="5"/>
  <c r="AU169" i="5"/>
  <c r="AV169" i="5"/>
  <c r="AW169" i="5"/>
  <c r="AY169" i="5"/>
  <c r="AZ169" i="5"/>
  <c r="BA169" i="5"/>
  <c r="BB169" i="5"/>
  <c r="BC169" i="5"/>
  <c r="BD169" i="5"/>
  <c r="BE169" i="5"/>
  <c r="AR170" i="5"/>
  <c r="AS170" i="5"/>
  <c r="AT170" i="5"/>
  <c r="AU170" i="5"/>
  <c r="AV170" i="5"/>
  <c r="AW170" i="5"/>
  <c r="AY170" i="5"/>
  <c r="AZ170" i="5"/>
  <c r="BA170" i="5"/>
  <c r="BB170" i="5"/>
  <c r="BC170" i="5"/>
  <c r="BD170" i="5"/>
  <c r="BE170" i="5"/>
  <c r="AR171" i="5"/>
  <c r="AS171" i="5"/>
  <c r="AT171" i="5"/>
  <c r="AU171" i="5"/>
  <c r="AV171" i="5"/>
  <c r="AW171" i="5"/>
  <c r="AY171" i="5"/>
  <c r="AZ171" i="5"/>
  <c r="BA171" i="5"/>
  <c r="BB171" i="5"/>
  <c r="BC171" i="5"/>
  <c r="BD171" i="5"/>
  <c r="BE171" i="5"/>
  <c r="AR172" i="5"/>
  <c r="AS172" i="5"/>
  <c r="AT172" i="5"/>
  <c r="AU172" i="5"/>
  <c r="AV172" i="5"/>
  <c r="AW172" i="5"/>
  <c r="AY172" i="5"/>
  <c r="AZ172" i="5"/>
  <c r="BA172" i="5"/>
  <c r="BB172" i="5"/>
  <c r="BC172" i="5"/>
  <c r="BD172" i="5"/>
  <c r="BE172" i="5"/>
  <c r="AR173" i="5"/>
  <c r="AS173" i="5"/>
  <c r="AT173" i="5"/>
  <c r="AU173" i="5"/>
  <c r="AV173" i="5"/>
  <c r="AW173" i="5"/>
  <c r="AY173" i="5"/>
  <c r="AZ173" i="5"/>
  <c r="BA173" i="5"/>
  <c r="BB173" i="5"/>
  <c r="BC173" i="5"/>
  <c r="BD173" i="5"/>
  <c r="BE173" i="5"/>
  <c r="AR174" i="5"/>
  <c r="AS174" i="5"/>
  <c r="AT174" i="5"/>
  <c r="AU174" i="5"/>
  <c r="AV174" i="5"/>
  <c r="AW174" i="5"/>
  <c r="AY174" i="5"/>
  <c r="AZ174" i="5"/>
  <c r="BA174" i="5"/>
  <c r="BB174" i="5"/>
  <c r="BC174" i="5"/>
  <c r="BD174" i="5"/>
  <c r="BE174" i="5"/>
  <c r="AR175" i="5"/>
  <c r="AS175" i="5"/>
  <c r="AT175" i="5"/>
  <c r="AU175" i="5"/>
  <c r="AV175" i="5"/>
  <c r="AW175" i="5"/>
  <c r="AY175" i="5"/>
  <c r="AZ175" i="5"/>
  <c r="BA175" i="5"/>
  <c r="BB175" i="5"/>
  <c r="BC175" i="5"/>
  <c r="BD175" i="5"/>
  <c r="BE175" i="5"/>
  <c r="AR176" i="5"/>
  <c r="AS176" i="5"/>
  <c r="AT176" i="5"/>
  <c r="AU176" i="5"/>
  <c r="AV176" i="5"/>
  <c r="AW176" i="5"/>
  <c r="AY176" i="5"/>
  <c r="AZ176" i="5"/>
  <c r="BA176" i="5"/>
  <c r="BB176" i="5"/>
  <c r="BC176" i="5"/>
  <c r="BD176" i="5"/>
  <c r="BE176" i="5"/>
  <c r="AR177" i="5"/>
  <c r="AS177" i="5"/>
  <c r="AT177" i="5"/>
  <c r="AU177" i="5"/>
  <c r="AV177" i="5"/>
  <c r="AW177" i="5"/>
  <c r="AY177" i="5"/>
  <c r="AZ177" i="5"/>
  <c r="BA177" i="5"/>
  <c r="BB177" i="5"/>
  <c r="BC177" i="5"/>
  <c r="BD177" i="5"/>
  <c r="BE177" i="5"/>
  <c r="AR178" i="5"/>
  <c r="AS178" i="5"/>
  <c r="AT178" i="5"/>
  <c r="AU178" i="5"/>
  <c r="AV178" i="5"/>
  <c r="AW178" i="5"/>
  <c r="AY178" i="5"/>
  <c r="AZ178" i="5"/>
  <c r="BA178" i="5"/>
  <c r="BB178" i="5"/>
  <c r="BC178" i="5"/>
  <c r="BD178" i="5"/>
  <c r="BE178" i="5"/>
  <c r="AR180" i="5"/>
  <c r="AS180" i="5"/>
  <c r="AT180" i="5"/>
  <c r="AU180" i="5"/>
  <c r="AV180" i="5"/>
  <c r="AW180" i="5"/>
  <c r="AY180" i="5"/>
  <c r="AZ180" i="5"/>
  <c r="BA180" i="5"/>
  <c r="BB180" i="5"/>
  <c r="BC180" i="5"/>
  <c r="BD180" i="5"/>
  <c r="BE180" i="5"/>
  <c r="AR181" i="5"/>
  <c r="AS181" i="5"/>
  <c r="AT181" i="5"/>
  <c r="AU181" i="5"/>
  <c r="AV181" i="5"/>
  <c r="AW181" i="5"/>
  <c r="AY181" i="5"/>
  <c r="AZ181" i="5"/>
  <c r="BA181" i="5"/>
  <c r="BB181" i="5"/>
  <c r="BC181" i="5"/>
  <c r="BD181" i="5"/>
  <c r="BE181" i="5"/>
  <c r="AR182" i="5"/>
  <c r="AS182" i="5"/>
  <c r="AT182" i="5"/>
  <c r="AU182" i="5"/>
  <c r="AV182" i="5"/>
  <c r="AW182" i="5"/>
  <c r="AY182" i="5"/>
  <c r="AZ182" i="5"/>
  <c r="BA182" i="5"/>
  <c r="BB182" i="5"/>
  <c r="BC182" i="5"/>
  <c r="BD182" i="5"/>
  <c r="BE182" i="5"/>
  <c r="AR183" i="5"/>
  <c r="AS183" i="5"/>
  <c r="AT183" i="5"/>
  <c r="AU183" i="5"/>
  <c r="AV183" i="5"/>
  <c r="AW183" i="5"/>
  <c r="AY183" i="5"/>
  <c r="AZ183" i="5"/>
  <c r="BA183" i="5"/>
  <c r="BB183" i="5"/>
  <c r="BC183" i="5"/>
  <c r="BD183" i="5"/>
  <c r="BE183" i="5"/>
  <c r="AR185" i="5"/>
  <c r="AS185" i="5"/>
  <c r="AT185" i="5"/>
  <c r="AU185" i="5"/>
  <c r="AV185" i="5"/>
  <c r="AW185" i="5"/>
  <c r="AY185" i="5"/>
  <c r="AZ185" i="5"/>
  <c r="BA185" i="5"/>
  <c r="BB185" i="5"/>
  <c r="BC185" i="5"/>
  <c r="BD185" i="5"/>
  <c r="BE185" i="5"/>
  <c r="AR186" i="5"/>
  <c r="AS186" i="5"/>
  <c r="AT186" i="5"/>
  <c r="AU186" i="5"/>
  <c r="AV186" i="5"/>
  <c r="AW186" i="5"/>
  <c r="AY186" i="5"/>
  <c r="AZ186" i="5"/>
  <c r="BA186" i="5"/>
  <c r="BB186" i="5"/>
  <c r="BC186" i="5"/>
  <c r="BD186" i="5"/>
  <c r="BE186" i="5"/>
  <c r="AR187" i="5"/>
  <c r="AS187" i="5"/>
  <c r="AT187" i="5"/>
  <c r="AU187" i="5"/>
  <c r="AV187" i="5"/>
  <c r="AW187" i="5"/>
  <c r="AY187" i="5"/>
  <c r="AZ187" i="5"/>
  <c r="BA187" i="5"/>
  <c r="BB187" i="5"/>
  <c r="BC187" i="5"/>
  <c r="BD187" i="5"/>
  <c r="BE187" i="5"/>
  <c r="AR188" i="5"/>
  <c r="AS188" i="5"/>
  <c r="AT188" i="5"/>
  <c r="AU188" i="5"/>
  <c r="AV188" i="5"/>
  <c r="AW188" i="5"/>
  <c r="AY188" i="5"/>
  <c r="AZ188" i="5"/>
  <c r="BA188" i="5"/>
  <c r="BB188" i="5"/>
  <c r="BC188" i="5"/>
  <c r="BD188" i="5"/>
  <c r="BE188" i="5"/>
  <c r="AR189" i="5"/>
  <c r="AS189" i="5"/>
  <c r="AT189" i="5"/>
  <c r="AU189" i="5"/>
  <c r="AV189" i="5"/>
  <c r="AW189" i="5"/>
  <c r="AY189" i="5"/>
  <c r="AZ189" i="5"/>
  <c r="BA189" i="5"/>
  <c r="BB189" i="5"/>
  <c r="BC189" i="5"/>
  <c r="BD189" i="5"/>
  <c r="BE189" i="5"/>
  <c r="AR190" i="5"/>
  <c r="AS190" i="5"/>
  <c r="AT190" i="5"/>
  <c r="AU190" i="5"/>
  <c r="AV190" i="5"/>
  <c r="AW190" i="5"/>
  <c r="AY190" i="5"/>
  <c r="AZ190" i="5"/>
  <c r="BA190" i="5"/>
  <c r="BB190" i="5"/>
  <c r="BC190" i="5"/>
  <c r="BD190" i="5"/>
  <c r="BE190" i="5"/>
  <c r="AR191" i="5"/>
  <c r="AS191" i="5"/>
  <c r="AT191" i="5"/>
  <c r="AU191" i="5"/>
  <c r="AV191" i="5"/>
  <c r="AW191" i="5"/>
  <c r="AY191" i="5"/>
  <c r="AZ191" i="5"/>
  <c r="BA191" i="5"/>
  <c r="BB191" i="5"/>
  <c r="BC191" i="5"/>
  <c r="BD191" i="5"/>
  <c r="BE191" i="5"/>
  <c r="AR192" i="5"/>
  <c r="AS192" i="5"/>
  <c r="AT192" i="5"/>
  <c r="AU192" i="5"/>
  <c r="AV192" i="5"/>
  <c r="AW192" i="5"/>
  <c r="AY192" i="5"/>
  <c r="AZ192" i="5"/>
  <c r="BA192" i="5"/>
  <c r="BB192" i="5"/>
  <c r="BC192" i="5"/>
  <c r="BD192" i="5"/>
  <c r="BE192" i="5"/>
  <c r="AR193" i="5"/>
  <c r="AS193" i="5"/>
  <c r="AT193" i="5"/>
  <c r="AU193" i="5"/>
  <c r="AV193" i="5"/>
  <c r="AW193" i="5"/>
  <c r="AY193" i="5"/>
  <c r="AZ193" i="5"/>
  <c r="BA193" i="5"/>
  <c r="BB193" i="5"/>
  <c r="BC193" i="5"/>
  <c r="BD193" i="5"/>
  <c r="BE193" i="5"/>
  <c r="AR194" i="5"/>
  <c r="AS194" i="5"/>
  <c r="AT194" i="5"/>
  <c r="AU194" i="5"/>
  <c r="AV194" i="5"/>
  <c r="AW194" i="5"/>
  <c r="AY194" i="5"/>
  <c r="AZ194" i="5"/>
  <c r="BA194" i="5"/>
  <c r="BB194" i="5"/>
  <c r="BC194" i="5"/>
  <c r="BD194" i="5"/>
  <c r="BE194" i="5"/>
  <c r="AR195" i="5"/>
  <c r="AS195" i="5"/>
  <c r="AT195" i="5"/>
  <c r="AU195" i="5"/>
  <c r="AV195" i="5"/>
  <c r="AW195" i="5"/>
  <c r="AY195" i="5"/>
  <c r="AZ195" i="5"/>
  <c r="BA195" i="5"/>
  <c r="BB195" i="5"/>
  <c r="BC195" i="5"/>
  <c r="BD195" i="5"/>
  <c r="BE195" i="5"/>
  <c r="AR198" i="5"/>
  <c r="AS198" i="5"/>
  <c r="AT198" i="5"/>
  <c r="AU198" i="5"/>
  <c r="AV198" i="5"/>
  <c r="AW198" i="5"/>
  <c r="AY198" i="5"/>
  <c r="AZ198" i="5"/>
  <c r="BA198" i="5"/>
  <c r="BB198" i="5"/>
  <c r="BC198" i="5"/>
  <c r="BD198" i="5"/>
  <c r="BE198" i="5"/>
  <c r="AR199" i="5"/>
  <c r="AS199" i="5"/>
  <c r="AT199" i="5"/>
  <c r="AU199" i="5"/>
  <c r="AV199" i="5"/>
  <c r="AW199" i="5"/>
  <c r="AY199" i="5"/>
  <c r="AZ199" i="5"/>
  <c r="BA199" i="5"/>
  <c r="BB199" i="5"/>
  <c r="BC199" i="5"/>
  <c r="BD199" i="5"/>
  <c r="BE199" i="5"/>
  <c r="AR201" i="5"/>
  <c r="AS201" i="5"/>
  <c r="AT201" i="5"/>
  <c r="AU201" i="5"/>
  <c r="AV201" i="5"/>
  <c r="AW201" i="5"/>
  <c r="AY201" i="5"/>
  <c r="AZ201" i="5"/>
  <c r="BA201" i="5"/>
  <c r="BB201" i="5"/>
  <c r="BC201" i="5"/>
  <c r="BD201" i="5"/>
  <c r="BE201" i="5"/>
  <c r="AR202" i="5"/>
  <c r="AS202" i="5"/>
  <c r="AT202" i="5"/>
  <c r="AU202" i="5"/>
  <c r="AV202" i="5"/>
  <c r="AW202" i="5"/>
  <c r="AY202" i="5"/>
  <c r="AZ202" i="5"/>
  <c r="BA202" i="5"/>
  <c r="BB202" i="5"/>
  <c r="BC202" i="5"/>
  <c r="BD202" i="5"/>
  <c r="BE202" i="5"/>
  <c r="AR203" i="5"/>
  <c r="AS203" i="5"/>
  <c r="AT203" i="5"/>
  <c r="AU203" i="5"/>
  <c r="AV203" i="5"/>
  <c r="AW203" i="5"/>
  <c r="AY203" i="5"/>
  <c r="AZ203" i="5"/>
  <c r="BA203" i="5"/>
  <c r="BB203" i="5"/>
  <c r="BC203" i="5"/>
  <c r="BD203" i="5"/>
  <c r="BE203" i="5"/>
  <c r="AR205" i="5"/>
  <c r="AS205" i="5"/>
  <c r="AT205" i="5"/>
  <c r="AU205" i="5"/>
  <c r="AV205" i="5"/>
  <c r="AW205" i="5"/>
  <c r="AY205" i="5"/>
  <c r="AZ205" i="5"/>
  <c r="BA205" i="5"/>
  <c r="BB205" i="5"/>
  <c r="BC205" i="5"/>
  <c r="BD205" i="5"/>
  <c r="BE205" i="5"/>
  <c r="AR206" i="5"/>
  <c r="AS206" i="5"/>
  <c r="AT206" i="5"/>
  <c r="AU206" i="5"/>
  <c r="AV206" i="5"/>
  <c r="AW206" i="5"/>
  <c r="AY206" i="5"/>
  <c r="AZ206" i="5"/>
  <c r="BA206" i="5"/>
  <c r="BB206" i="5"/>
  <c r="BC206" i="5"/>
  <c r="BD206" i="5"/>
  <c r="BE206" i="5"/>
  <c r="AR207" i="5"/>
  <c r="AS207" i="5"/>
  <c r="AT207" i="5"/>
  <c r="AU207" i="5"/>
  <c r="AV207" i="5"/>
  <c r="AW207" i="5"/>
  <c r="AY207" i="5"/>
  <c r="AZ207" i="5"/>
  <c r="BA207" i="5"/>
  <c r="BB207" i="5"/>
  <c r="BC207" i="5"/>
  <c r="BD207" i="5"/>
  <c r="BE207" i="5"/>
  <c r="AR208" i="5"/>
  <c r="AS208" i="5"/>
  <c r="AT208" i="5"/>
  <c r="AU208" i="5"/>
  <c r="AV208" i="5"/>
  <c r="AW208" i="5"/>
  <c r="AY208" i="5"/>
  <c r="AZ208" i="5"/>
  <c r="BA208" i="5"/>
  <c r="BB208" i="5"/>
  <c r="BC208" i="5"/>
  <c r="BD208" i="5"/>
  <c r="BE208" i="5"/>
  <c r="AR209" i="5"/>
  <c r="AS209" i="5"/>
  <c r="AT209" i="5"/>
  <c r="AU209" i="5"/>
  <c r="AV209" i="5"/>
  <c r="AW209" i="5"/>
  <c r="AY209" i="5"/>
  <c r="AZ209" i="5"/>
  <c r="BA209" i="5"/>
  <c r="BB209" i="5"/>
  <c r="BC209" i="5"/>
  <c r="BD209" i="5"/>
  <c r="BE209" i="5"/>
  <c r="AR210" i="5"/>
  <c r="AS210" i="5"/>
  <c r="AT210" i="5"/>
  <c r="AU210" i="5"/>
  <c r="AV210" i="5"/>
  <c r="AW210" i="5"/>
  <c r="AY210" i="5"/>
  <c r="AZ210" i="5"/>
  <c r="BA210" i="5"/>
  <c r="BB210" i="5"/>
  <c r="BC210" i="5"/>
  <c r="BD210" i="5"/>
  <c r="BE210" i="5"/>
  <c r="AR211" i="5"/>
  <c r="AS211" i="5"/>
  <c r="AT211" i="5"/>
  <c r="AU211" i="5"/>
  <c r="AV211" i="5"/>
  <c r="AW211" i="5"/>
  <c r="AY211" i="5"/>
  <c r="AZ211" i="5"/>
  <c r="BA211" i="5"/>
  <c r="BB211" i="5"/>
  <c r="BC211" i="5"/>
  <c r="BD211" i="5"/>
  <c r="BE211" i="5"/>
  <c r="AR212" i="5"/>
  <c r="AS212" i="5"/>
  <c r="AT212" i="5"/>
  <c r="AU212" i="5"/>
  <c r="AV212" i="5"/>
  <c r="AW212" i="5"/>
  <c r="AY212" i="5"/>
  <c r="AZ212" i="5"/>
  <c r="BA212" i="5"/>
  <c r="BB212" i="5"/>
  <c r="BC212" i="5"/>
  <c r="BD212" i="5"/>
  <c r="BE212" i="5"/>
  <c r="AR213" i="5"/>
  <c r="AS213" i="5"/>
  <c r="AT213" i="5"/>
  <c r="AU213" i="5"/>
  <c r="AV213" i="5"/>
  <c r="AW213" i="5"/>
  <c r="AY213" i="5"/>
  <c r="AZ213" i="5"/>
  <c r="BA213" i="5"/>
  <c r="BB213" i="5"/>
  <c r="BC213" i="5"/>
  <c r="BD213" i="5"/>
  <c r="BE213" i="5"/>
  <c r="AR214" i="5"/>
  <c r="AS214" i="5"/>
  <c r="AT214" i="5"/>
  <c r="AU214" i="5"/>
  <c r="AV214" i="5"/>
  <c r="AW214" i="5"/>
  <c r="AY214" i="5"/>
  <c r="AZ214" i="5"/>
  <c r="BA214" i="5"/>
  <c r="BB214" i="5"/>
  <c r="BC214" i="5"/>
  <c r="BD214" i="5"/>
  <c r="BE214" i="5"/>
  <c r="AR215" i="5"/>
  <c r="AS215" i="5"/>
  <c r="AT215" i="5"/>
  <c r="AU215" i="5"/>
  <c r="AV215" i="5"/>
  <c r="AW215" i="5"/>
  <c r="AY215" i="5"/>
  <c r="AZ215" i="5"/>
  <c r="BA215" i="5"/>
  <c r="BB215" i="5"/>
  <c r="BC215" i="5"/>
  <c r="BD215" i="5"/>
  <c r="BE215" i="5"/>
  <c r="AR216" i="5"/>
  <c r="AS216" i="5"/>
  <c r="AT216" i="5"/>
  <c r="AU216" i="5"/>
  <c r="AV216" i="5"/>
  <c r="AW216" i="5"/>
  <c r="AY216" i="5"/>
  <c r="AZ216" i="5"/>
  <c r="BA216" i="5"/>
  <c r="BB216" i="5"/>
  <c r="BC216" i="5"/>
  <c r="BD216" i="5"/>
  <c r="BE216" i="5"/>
  <c r="AR217" i="5"/>
  <c r="AS217" i="5"/>
  <c r="AT217" i="5"/>
  <c r="AU217" i="5"/>
  <c r="AV217" i="5"/>
  <c r="AW217" i="5"/>
  <c r="AY217" i="5"/>
  <c r="AZ217" i="5"/>
  <c r="BA217" i="5"/>
  <c r="BB217" i="5"/>
  <c r="BC217" i="5"/>
  <c r="BD217" i="5"/>
  <c r="BE217" i="5"/>
  <c r="AR218" i="5"/>
  <c r="AS218" i="5"/>
  <c r="AT218" i="5"/>
  <c r="AU218" i="5"/>
  <c r="AV218" i="5"/>
  <c r="AW218" i="5"/>
  <c r="AY218" i="5"/>
  <c r="AZ218" i="5"/>
  <c r="BA218" i="5"/>
  <c r="BB218" i="5"/>
  <c r="BC218" i="5"/>
  <c r="BD218" i="5"/>
  <c r="BE218" i="5"/>
  <c r="AR219" i="5"/>
  <c r="AS219" i="5"/>
  <c r="AT219" i="5"/>
  <c r="AU219" i="5"/>
  <c r="AV219" i="5"/>
  <c r="AW219" i="5"/>
  <c r="AY219" i="5"/>
  <c r="AZ219" i="5"/>
  <c r="BA219" i="5"/>
  <c r="BB219" i="5"/>
  <c r="BC219" i="5"/>
  <c r="BD219" i="5"/>
  <c r="BE219" i="5"/>
  <c r="AR220" i="5"/>
  <c r="AS220" i="5"/>
  <c r="AT220" i="5"/>
  <c r="AU220" i="5"/>
  <c r="AV220" i="5"/>
  <c r="AW220" i="5"/>
  <c r="AY220" i="5"/>
  <c r="AZ220" i="5"/>
  <c r="BA220" i="5"/>
  <c r="BB220" i="5"/>
  <c r="BC220" i="5"/>
  <c r="BD220" i="5"/>
  <c r="BE220" i="5"/>
  <c r="AR222" i="5"/>
  <c r="AS222" i="5"/>
  <c r="AT222" i="5"/>
  <c r="AU222" i="5"/>
  <c r="AV222" i="5"/>
  <c r="AW222" i="5"/>
  <c r="AY222" i="5"/>
  <c r="AZ222" i="5"/>
  <c r="BA222" i="5"/>
  <c r="BB222" i="5"/>
  <c r="BC222" i="5"/>
  <c r="BD222" i="5"/>
  <c r="BE222" i="5"/>
  <c r="AR223" i="5"/>
  <c r="AS223" i="5"/>
  <c r="AT223" i="5"/>
  <c r="AU223" i="5"/>
  <c r="AV223" i="5"/>
  <c r="AW223" i="5"/>
  <c r="AY223" i="5"/>
  <c r="AZ223" i="5"/>
  <c r="BA223" i="5"/>
  <c r="BB223" i="5"/>
  <c r="BC223" i="5"/>
  <c r="BD223" i="5"/>
  <c r="BE223" i="5"/>
  <c r="AR224" i="5"/>
  <c r="AS224" i="5"/>
  <c r="AT224" i="5"/>
  <c r="AU224" i="5"/>
  <c r="AV224" i="5"/>
  <c r="AW224" i="5"/>
  <c r="AY224" i="5"/>
  <c r="AZ224" i="5"/>
  <c r="BA224" i="5"/>
  <c r="BB224" i="5"/>
  <c r="BC224" i="5"/>
  <c r="BD224" i="5"/>
  <c r="AR225" i="5"/>
  <c r="AV225" i="5"/>
  <c r="AY225" i="5"/>
  <c r="DB84" i="5" l="1"/>
  <c r="DB85" i="5"/>
  <c r="CV85" i="5"/>
  <c r="DH85" i="5"/>
  <c r="CV86" i="5"/>
  <c r="DB86" i="5"/>
  <c r="DN86" i="5"/>
  <c r="CV87" i="5"/>
  <c r="DB87" i="5"/>
  <c r="DE87" i="5"/>
  <c r="CU88" i="5"/>
  <c r="DB88" i="5"/>
  <c r="DN88" i="5"/>
  <c r="CU89" i="5"/>
  <c r="DB89" i="5"/>
  <c r="DJ89" i="5"/>
  <c r="CW91" i="5"/>
  <c r="DB91" i="5"/>
  <c r="DH91" i="5"/>
  <c r="CW92" i="5"/>
  <c r="DC92" i="5"/>
  <c r="DE92" i="5"/>
  <c r="DE93" i="5"/>
  <c r="CW93" i="5"/>
  <c r="DB93" i="5"/>
  <c r="DH94" i="5"/>
  <c r="CW94" i="5"/>
  <c r="DC94" i="5"/>
  <c r="DB95" i="5"/>
  <c r="CV95" i="5"/>
  <c r="DE95" i="5"/>
  <c r="CV96" i="5"/>
  <c r="DC96" i="5"/>
  <c r="DH96" i="5"/>
  <c r="CU97" i="5"/>
  <c r="DB97" i="5"/>
  <c r="DP97" i="5"/>
  <c r="DP8" i="5" s="1"/>
  <c r="N43" i="12" s="1"/>
  <c r="CW98" i="5"/>
  <c r="DB98" i="5"/>
  <c r="DQ98" i="5"/>
  <c r="CW99" i="5"/>
  <c r="DB99" i="5"/>
  <c r="DQ99" i="5"/>
  <c r="CV100" i="5"/>
  <c r="DB100" i="5"/>
  <c r="DE100" i="5"/>
  <c r="CV101" i="5"/>
  <c r="DB101" i="5"/>
  <c r="DE101" i="5"/>
  <c r="DE102" i="5"/>
  <c r="CV102" i="5"/>
  <c r="DB102" i="5"/>
  <c r="DB103" i="5"/>
  <c r="CV103" i="5"/>
  <c r="DE103" i="5"/>
  <c r="CU104" i="5"/>
  <c r="DB104" i="5"/>
  <c r="DE104" i="5"/>
  <c r="CU105" i="5"/>
  <c r="DB105" i="5"/>
  <c r="DE105" i="5"/>
  <c r="DE106" i="5"/>
  <c r="CU106" i="5"/>
  <c r="DB106" i="5"/>
  <c r="DB107" i="5"/>
  <c r="CU107" i="5"/>
  <c r="DE107" i="5"/>
  <c r="CW109" i="5"/>
  <c r="DC109" i="5"/>
  <c r="DH109" i="5"/>
  <c r="CV110" i="5"/>
  <c r="DC110" i="5"/>
  <c r="DJ110" i="5"/>
  <c r="CV111" i="5"/>
  <c r="DC111" i="5"/>
  <c r="DH111" i="5"/>
  <c r="DH112" i="5"/>
  <c r="CV112" i="5"/>
  <c r="DC112" i="5"/>
  <c r="DJ113" i="5"/>
  <c r="CU113" i="5"/>
  <c r="DC113" i="5"/>
  <c r="CU114" i="5"/>
  <c r="DC114" i="5"/>
  <c r="DR114" i="5"/>
  <c r="CU115" i="5"/>
  <c r="DC115" i="5"/>
  <c r="DR115" i="5"/>
  <c r="CU116" i="5"/>
  <c r="DC116" i="5"/>
  <c r="DR116" i="5"/>
  <c r="CU117" i="5"/>
  <c r="DC117" i="5"/>
  <c r="DO117" i="5"/>
  <c r="CT118" i="5"/>
  <c r="DC118" i="5"/>
  <c r="DO118" i="5"/>
  <c r="CV119" i="5"/>
  <c r="DB119" i="5"/>
  <c r="DR119" i="5"/>
  <c r="CV120" i="5"/>
  <c r="DB120" i="5"/>
  <c r="DR120" i="5"/>
  <c r="CV121" i="5"/>
  <c r="DB121" i="5"/>
  <c r="DR121" i="5"/>
  <c r="DB122" i="5"/>
  <c r="CV122" i="5"/>
  <c r="DR122" i="5"/>
  <c r="CV123" i="5"/>
  <c r="DB123" i="5"/>
  <c r="DJ123" i="5"/>
  <c r="CV124" i="5"/>
  <c r="DB124" i="5"/>
  <c r="DJ124" i="5"/>
  <c r="CU125" i="5"/>
  <c r="DB125" i="5"/>
  <c r="DR125" i="5"/>
  <c r="DJ126" i="5"/>
  <c r="DB126" i="5"/>
  <c r="CU126" i="5"/>
  <c r="CT127" i="5"/>
  <c r="DB127" i="5"/>
  <c r="DO127" i="5"/>
  <c r="CT128" i="5"/>
  <c r="DB128" i="5"/>
  <c r="DO128" i="5"/>
  <c r="CX130" i="5"/>
  <c r="DB130" i="5"/>
  <c r="DQ130" i="5"/>
  <c r="CZ131" i="5"/>
  <c r="DB131" i="5"/>
  <c r="DE131" i="5"/>
  <c r="CT132" i="5"/>
  <c r="DB132" i="5"/>
  <c r="DE132" i="5"/>
  <c r="CX133" i="5"/>
  <c r="DB133" i="5"/>
  <c r="DQ133" i="5"/>
  <c r="CV134" i="5"/>
  <c r="DB134" i="5"/>
  <c r="DE134" i="5"/>
  <c r="CV135" i="5"/>
  <c r="DB135" i="5"/>
  <c r="DE135" i="5"/>
  <c r="CU136" i="5"/>
  <c r="DB136" i="5"/>
  <c r="DE136" i="5"/>
  <c r="CU137" i="5"/>
  <c r="DB137" i="5"/>
  <c r="DE137" i="5"/>
  <c r="CX139" i="5"/>
  <c r="DB139" i="5"/>
  <c r="DQ139" i="5"/>
  <c r="CX140" i="5"/>
  <c r="DC140" i="5"/>
  <c r="DQ140" i="5"/>
  <c r="CX141" i="5"/>
  <c r="DB141" i="5"/>
  <c r="DQ141" i="5"/>
  <c r="CX142" i="5"/>
  <c r="DC142" i="5"/>
  <c r="DQ142" i="5"/>
  <c r="CV143" i="5"/>
  <c r="DB143" i="5"/>
  <c r="DH143" i="5"/>
  <c r="CV144" i="5"/>
  <c r="DC144" i="5"/>
  <c r="DH144" i="5"/>
  <c r="CV145" i="5"/>
  <c r="DB145" i="5"/>
  <c r="DH145" i="5"/>
  <c r="CV146" i="5"/>
  <c r="DC146" i="5"/>
  <c r="DH146" i="5"/>
  <c r="CU147" i="5"/>
  <c r="DB147" i="5"/>
  <c r="DH147" i="5"/>
  <c r="CU148" i="5"/>
  <c r="DC148" i="5"/>
  <c r="DH148" i="5"/>
  <c r="CU149" i="5"/>
  <c r="DB149" i="5"/>
  <c r="DH149" i="5"/>
  <c r="DH150" i="5"/>
  <c r="DC150" i="5"/>
  <c r="CU150" i="5"/>
  <c r="CU151" i="5"/>
  <c r="DB151" i="5"/>
  <c r="DH151" i="5"/>
  <c r="CU152" i="5"/>
  <c r="DC152" i="5"/>
  <c r="DH152" i="5"/>
  <c r="CU153" i="5"/>
  <c r="DB153" i="5"/>
  <c r="DE153" i="5"/>
  <c r="DE154" i="5"/>
  <c r="CU154" i="5"/>
  <c r="DC154" i="5"/>
  <c r="CT155" i="5"/>
  <c r="DH155" i="5"/>
  <c r="DB155" i="5"/>
  <c r="CT156" i="5"/>
  <c r="DH156" i="5"/>
  <c r="DC156" i="5"/>
  <c r="DB157" i="5"/>
  <c r="DH157" i="5"/>
  <c r="CT157" i="5"/>
  <c r="CT158" i="5"/>
  <c r="DC158" i="5"/>
  <c r="DH158" i="5"/>
  <c r="CW159" i="5"/>
  <c r="DB159" i="5"/>
  <c r="DH159" i="5"/>
  <c r="CW160" i="5"/>
  <c r="DC160" i="5"/>
  <c r="DH160" i="5"/>
  <c r="CW161" i="5"/>
  <c r="DB161" i="5"/>
  <c r="DE161" i="5"/>
  <c r="CW162" i="5"/>
  <c r="DC162" i="5"/>
  <c r="DE162" i="5"/>
  <c r="DJ163" i="5"/>
  <c r="DB163" i="5"/>
  <c r="CW163" i="5"/>
  <c r="DC164" i="5"/>
  <c r="DJ164" i="5"/>
  <c r="CW164" i="5"/>
  <c r="CW165" i="5"/>
  <c r="DB165" i="5"/>
  <c r="DH165" i="5"/>
  <c r="CW166" i="5"/>
  <c r="DC166" i="5"/>
  <c r="DH166" i="5"/>
  <c r="CV167" i="5"/>
  <c r="DB167" i="5"/>
  <c r="DH167" i="5"/>
  <c r="CV168" i="5"/>
  <c r="DC168" i="5"/>
  <c r="DH168" i="5"/>
  <c r="CV169" i="5"/>
  <c r="DB169" i="5"/>
  <c r="DE169" i="5"/>
  <c r="DE170" i="5"/>
  <c r="DC170" i="5"/>
  <c r="CV170" i="5"/>
  <c r="CU171" i="5"/>
  <c r="DH171" i="5"/>
  <c r="DB171" i="5"/>
  <c r="DC172" i="5"/>
  <c r="DH172" i="5"/>
  <c r="CU172" i="5"/>
  <c r="CU173" i="5"/>
  <c r="DB173" i="5"/>
  <c r="DH173" i="5"/>
  <c r="CU174" i="5"/>
  <c r="DC174" i="5"/>
  <c r="DH174" i="5"/>
  <c r="CU175" i="5"/>
  <c r="DB175" i="5"/>
  <c r="DH175" i="5"/>
  <c r="CU176" i="5"/>
  <c r="DC176" i="5"/>
  <c r="DH176" i="5"/>
  <c r="CT177" i="5"/>
  <c r="DB177" i="5"/>
  <c r="DL177" i="5"/>
  <c r="DL178" i="5"/>
  <c r="DC178" i="5"/>
  <c r="CT178" i="5"/>
  <c r="DB180" i="5"/>
  <c r="DH180" i="5"/>
  <c r="CW180" i="5"/>
  <c r="CV181" i="5"/>
  <c r="DB181" i="5"/>
  <c r="DH181" i="5"/>
  <c r="CU182" i="5"/>
  <c r="DB182" i="5"/>
  <c r="DH182" i="5"/>
  <c r="CV183" i="5"/>
  <c r="DB183" i="5"/>
  <c r="DH183" i="5"/>
  <c r="CW185" i="5"/>
  <c r="DB185" i="5"/>
  <c r="DI185" i="5"/>
  <c r="CW186" i="5"/>
  <c r="DB186" i="5"/>
  <c r="DI186" i="5"/>
  <c r="DI187" i="5"/>
  <c r="DB187" i="5"/>
  <c r="CW187" i="5"/>
  <c r="CW188" i="5"/>
  <c r="DI188" i="5"/>
  <c r="DB188" i="5"/>
  <c r="DI189" i="5"/>
  <c r="CW189" i="5"/>
  <c r="DB189" i="5"/>
  <c r="CV190" i="5"/>
  <c r="DB190" i="5"/>
  <c r="DI190" i="5"/>
  <c r="CV191" i="5"/>
  <c r="DI191" i="5"/>
  <c r="DB191" i="5"/>
  <c r="CV192" i="5"/>
  <c r="DB192" i="5"/>
  <c r="DI192" i="5"/>
  <c r="CV193" i="5"/>
  <c r="DB193" i="5"/>
  <c r="DI193" i="5"/>
  <c r="CV194" i="5"/>
  <c r="DC194" i="5"/>
  <c r="DI194" i="5"/>
  <c r="CU195" i="5"/>
  <c r="DB195" i="5"/>
  <c r="DI195" i="5"/>
  <c r="CU198" i="5"/>
  <c r="DC198" i="5"/>
  <c r="DI198" i="5"/>
  <c r="CU199" i="5"/>
  <c r="DC199" i="5"/>
  <c r="DI199" i="5"/>
  <c r="DQ201" i="5"/>
  <c r="DB201" i="5"/>
  <c r="CX201" i="5"/>
  <c r="DB202" i="5"/>
  <c r="DQ202" i="5"/>
  <c r="CX202" i="5"/>
  <c r="CX203" i="5"/>
  <c r="DB203" i="5"/>
  <c r="DQ203" i="5"/>
  <c r="CX205" i="5"/>
  <c r="DB205" i="5"/>
  <c r="DM205" i="5"/>
  <c r="CX206" i="5"/>
  <c r="DC206" i="5"/>
  <c r="DM206" i="5"/>
  <c r="CV207" i="5"/>
  <c r="DB207" i="5"/>
  <c r="DH207" i="5"/>
  <c r="CV208" i="5"/>
  <c r="DC208" i="5"/>
  <c r="DH208" i="5"/>
  <c r="CV209" i="5"/>
  <c r="DM209" i="5"/>
  <c r="DB209" i="5"/>
  <c r="CV210" i="5"/>
  <c r="DC210" i="5"/>
  <c r="DM210" i="5"/>
  <c r="CU211" i="5"/>
  <c r="DM211" i="5"/>
  <c r="DB211" i="5"/>
  <c r="CU212" i="5"/>
  <c r="DC212" i="5"/>
  <c r="DM212" i="5"/>
  <c r="CX213" i="5"/>
  <c r="DB213" i="5"/>
  <c r="DM213" i="5"/>
  <c r="CX214" i="5"/>
  <c r="DC214" i="5"/>
  <c r="DM214" i="5"/>
  <c r="CV215" i="5"/>
  <c r="DB215" i="5"/>
  <c r="DJ215" i="5"/>
  <c r="CV216" i="5"/>
  <c r="DC216" i="5"/>
  <c r="DJ216" i="5"/>
  <c r="CU217" i="5"/>
  <c r="DB217" i="5"/>
  <c r="DJ217" i="5"/>
  <c r="DJ218" i="5"/>
  <c r="DC218" i="5"/>
  <c r="CU218" i="5"/>
  <c r="DB219" i="5"/>
  <c r="DJ219" i="5"/>
  <c r="CU219" i="5"/>
  <c r="CU220" i="5"/>
  <c r="DC220" i="5"/>
  <c r="DJ220" i="5"/>
  <c r="CX222" i="5"/>
  <c r="DB222" i="5"/>
  <c r="DE222" i="5"/>
  <c r="CW223" i="5"/>
  <c r="DB223" i="5"/>
  <c r="DE223" i="5"/>
  <c r="DB224" i="5"/>
  <c r="DE224" i="5"/>
  <c r="CW224" i="5"/>
  <c r="CV225" i="5"/>
  <c r="DB225" i="5"/>
  <c r="DE225" i="5"/>
  <c r="P8" i="5"/>
  <c r="X8" i="5"/>
  <c r="U8" i="5"/>
  <c r="AA8" i="5"/>
  <c r="P28" i="12" s="1"/>
  <c r="S8" i="5"/>
  <c r="Z8" i="5"/>
  <c r="R8" i="5"/>
  <c r="Y8" i="5"/>
  <c r="N8" i="5"/>
  <c r="V8" i="5"/>
  <c r="O8" i="5"/>
  <c r="Q8" i="5"/>
  <c r="W8" i="5"/>
  <c r="DQ8" i="5" l="1"/>
  <c r="DI8" i="5"/>
  <c r="CX8" i="5"/>
  <c r="DB8" i="5"/>
  <c r="CV8" i="5"/>
  <c r="CU8" i="5"/>
  <c r="CZ8" i="5"/>
  <c r="DC8" i="5"/>
  <c r="DH8" i="5"/>
  <c r="DN8" i="5"/>
  <c r="L43" i="12" s="1"/>
  <c r="DE8" i="5"/>
  <c r="DJ8" i="5"/>
  <c r="CW8" i="5"/>
  <c r="DR8" i="5"/>
  <c r="DO8" i="5"/>
  <c r="CT8" i="5"/>
  <c r="DM8" i="5"/>
  <c r="DL8" i="5"/>
  <c r="AF8" i="5"/>
  <c r="I40" i="12"/>
  <c r="A22" i="33" l="1"/>
  <c r="A21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76" i="32"/>
  <c r="E20" i="12" l="1"/>
  <c r="S9" i="33"/>
  <c r="R13" i="33"/>
  <c r="E46" i="12" l="1"/>
  <c r="F46" i="12"/>
  <c r="D46" i="12"/>
  <c r="R23" i="33"/>
  <c r="S23" i="33"/>
  <c r="S19" i="33"/>
  <c r="S12" i="33"/>
  <c r="S20" i="33"/>
  <c r="R18" i="33"/>
  <c r="R19" i="33"/>
  <c r="S18" i="33"/>
  <c r="R12" i="33"/>
  <c r="R20" i="33"/>
  <c r="S15" i="33"/>
  <c r="R22" i="33"/>
  <c r="S22" i="33"/>
  <c r="S16" i="33"/>
  <c r="R16" i="33"/>
  <c r="S14" i="33"/>
  <c r="S10" i="33"/>
  <c r="S11" i="33"/>
  <c r="R14" i="33"/>
  <c r="R10" i="33"/>
  <c r="R15" i="33"/>
  <c r="R11" i="33"/>
  <c r="V59" i="7"/>
  <c r="V55" i="7"/>
  <c r="V31" i="7"/>
  <c r="V62" i="7"/>
  <c r="V58" i="7"/>
  <c r="V54" i="7"/>
  <c r="V50" i="7"/>
  <c r="V46" i="7"/>
  <c r="V42" i="7"/>
  <c r="V38" i="7"/>
  <c r="V34" i="7"/>
  <c r="V30" i="7"/>
  <c r="V39" i="7"/>
  <c r="V35" i="7"/>
  <c r="V61" i="7"/>
  <c r="V57" i="7"/>
  <c r="V53" i="7"/>
  <c r="V49" i="7"/>
  <c r="V45" i="7"/>
  <c r="V41" i="7"/>
  <c r="V37" i="7"/>
  <c r="V33" i="7"/>
  <c r="V63" i="7"/>
  <c r="V51" i="7"/>
  <c r="V47" i="7"/>
  <c r="V43" i="7"/>
  <c r="V64" i="7"/>
  <c r="V60" i="7"/>
  <c r="V56" i="7"/>
  <c r="V52" i="7"/>
  <c r="V48" i="7"/>
  <c r="V44" i="7"/>
  <c r="V40" i="7"/>
  <c r="V36" i="7"/>
  <c r="V32" i="7"/>
  <c r="R9" i="33"/>
  <c r="S21" i="33"/>
  <c r="R21" i="33"/>
  <c r="S13" i="33"/>
  <c r="S17" i="33"/>
  <c r="R17" i="33"/>
  <c r="R4" i="33" l="1"/>
  <c r="S2" i="33" s="1"/>
  <c r="W32" i="7"/>
  <c r="W36" i="7"/>
  <c r="W40" i="7"/>
  <c r="W44" i="7"/>
  <c r="W48" i="7"/>
  <c r="W52" i="7"/>
  <c r="W56" i="7"/>
  <c r="W60" i="7"/>
  <c r="W64" i="7"/>
  <c r="W43" i="7"/>
  <c r="W47" i="7"/>
  <c r="W51" i="7"/>
  <c r="W63" i="7"/>
  <c r="W33" i="7"/>
  <c r="W37" i="7"/>
  <c r="W41" i="7"/>
  <c r="W45" i="7"/>
  <c r="W49" i="7"/>
  <c r="W53" i="7"/>
  <c r="W57" i="7"/>
  <c r="W61" i="7"/>
  <c r="W35" i="7"/>
  <c r="W39" i="7"/>
  <c r="W30" i="7"/>
  <c r="W34" i="7"/>
  <c r="W38" i="7"/>
  <c r="W42" i="7"/>
  <c r="W46" i="7"/>
  <c r="W54" i="7"/>
  <c r="W58" i="7"/>
  <c r="W62" i="7"/>
  <c r="W31" i="7"/>
  <c r="W55" i="7"/>
  <c r="W59" i="7"/>
  <c r="W50" i="7"/>
  <c r="C73" i="7" l="1"/>
  <c r="D73" i="7"/>
  <c r="E73" i="7"/>
  <c r="F73" i="7"/>
  <c r="G73" i="7"/>
  <c r="H73" i="7"/>
  <c r="J73" i="7"/>
  <c r="K73" i="7"/>
  <c r="L73" i="7"/>
  <c r="M73" i="7"/>
  <c r="N73" i="7"/>
  <c r="O73" i="7"/>
  <c r="P73" i="7"/>
  <c r="C74" i="7"/>
  <c r="D74" i="7"/>
  <c r="E74" i="7"/>
  <c r="F74" i="7"/>
  <c r="G74" i="7"/>
  <c r="H74" i="7"/>
  <c r="J74" i="7"/>
  <c r="K74" i="7"/>
  <c r="L74" i="7"/>
  <c r="M74" i="7"/>
  <c r="N74" i="7"/>
  <c r="O74" i="7"/>
  <c r="P74" i="7"/>
  <c r="C75" i="7"/>
  <c r="D75" i="7"/>
  <c r="E75" i="7"/>
  <c r="F75" i="7"/>
  <c r="G75" i="7"/>
  <c r="H75" i="7"/>
  <c r="J75" i="7"/>
  <c r="K75" i="7"/>
  <c r="L75" i="7"/>
  <c r="M75" i="7"/>
  <c r="N75" i="7"/>
  <c r="O75" i="7"/>
  <c r="P75" i="7"/>
  <c r="C76" i="7"/>
  <c r="D76" i="7"/>
  <c r="E76" i="7"/>
  <c r="F76" i="7"/>
  <c r="G76" i="7"/>
  <c r="H76" i="7"/>
  <c r="J76" i="7"/>
  <c r="K76" i="7"/>
  <c r="L76" i="7"/>
  <c r="M76" i="7"/>
  <c r="N76" i="7"/>
  <c r="O76" i="7"/>
  <c r="P76" i="7"/>
  <c r="C77" i="7"/>
  <c r="D77" i="7"/>
  <c r="E77" i="7"/>
  <c r="F77" i="7"/>
  <c r="G77" i="7"/>
  <c r="H77" i="7"/>
  <c r="J77" i="7"/>
  <c r="K77" i="7"/>
  <c r="L77" i="7"/>
  <c r="M77" i="7"/>
  <c r="N77" i="7"/>
  <c r="O77" i="7"/>
  <c r="P77" i="7"/>
  <c r="C78" i="7"/>
  <c r="D78" i="7"/>
  <c r="E78" i="7"/>
  <c r="F78" i="7"/>
  <c r="G78" i="7"/>
  <c r="H78" i="7"/>
  <c r="J78" i="7"/>
  <c r="K78" i="7"/>
  <c r="L78" i="7"/>
  <c r="M78" i="7"/>
  <c r="N78" i="7"/>
  <c r="O78" i="7"/>
  <c r="P78" i="7"/>
  <c r="C79" i="7"/>
  <c r="D79" i="7"/>
  <c r="E79" i="7"/>
  <c r="F79" i="7"/>
  <c r="G79" i="7"/>
  <c r="H79" i="7"/>
  <c r="J79" i="7"/>
  <c r="K79" i="7"/>
  <c r="L79" i="7"/>
  <c r="M79" i="7"/>
  <c r="N79" i="7"/>
  <c r="O79" i="7"/>
  <c r="P79" i="7"/>
  <c r="C80" i="7"/>
  <c r="D80" i="7"/>
  <c r="E80" i="7"/>
  <c r="F80" i="7"/>
  <c r="G80" i="7"/>
  <c r="H80" i="7"/>
  <c r="J80" i="7"/>
  <c r="K80" i="7"/>
  <c r="L80" i="7"/>
  <c r="M80" i="7"/>
  <c r="N80" i="7"/>
  <c r="O80" i="7"/>
  <c r="P80" i="7"/>
  <c r="C81" i="7"/>
  <c r="D81" i="7"/>
  <c r="E81" i="7"/>
  <c r="F81" i="7"/>
  <c r="G81" i="7"/>
  <c r="H81" i="7"/>
  <c r="J81" i="7"/>
  <c r="K81" i="7"/>
  <c r="L81" i="7"/>
  <c r="M81" i="7"/>
  <c r="N81" i="7"/>
  <c r="O81" i="7"/>
  <c r="P81" i="7"/>
  <c r="C82" i="7"/>
  <c r="D82" i="7"/>
  <c r="E82" i="7"/>
  <c r="F82" i="7"/>
  <c r="G82" i="7"/>
  <c r="H82" i="7"/>
  <c r="J82" i="7"/>
  <c r="K82" i="7"/>
  <c r="L82" i="7"/>
  <c r="M82" i="7"/>
  <c r="N82" i="7"/>
  <c r="O82" i="7"/>
  <c r="P82" i="7"/>
  <c r="C83" i="7"/>
  <c r="D83" i="7"/>
  <c r="E83" i="7"/>
  <c r="F83" i="7"/>
  <c r="G83" i="7"/>
  <c r="H83" i="7"/>
  <c r="J83" i="7"/>
  <c r="K83" i="7"/>
  <c r="L83" i="7"/>
  <c r="M83" i="7"/>
  <c r="N83" i="7"/>
  <c r="O83" i="7"/>
  <c r="P83" i="7"/>
  <c r="C84" i="7"/>
  <c r="D84" i="7"/>
  <c r="E84" i="7"/>
  <c r="F84" i="7"/>
  <c r="G84" i="7"/>
  <c r="H84" i="7"/>
  <c r="J84" i="7"/>
  <c r="K84" i="7"/>
  <c r="L84" i="7"/>
  <c r="M84" i="7"/>
  <c r="N84" i="7"/>
  <c r="O84" i="7"/>
  <c r="P84" i="7"/>
  <c r="C85" i="7"/>
  <c r="D85" i="7"/>
  <c r="E85" i="7"/>
  <c r="F85" i="7"/>
  <c r="G85" i="7"/>
  <c r="H85" i="7"/>
  <c r="J85" i="7"/>
  <c r="K85" i="7"/>
  <c r="L85" i="7"/>
  <c r="M85" i="7"/>
  <c r="N85" i="7"/>
  <c r="O85" i="7"/>
  <c r="P85" i="7"/>
  <c r="C86" i="7"/>
  <c r="D86" i="7"/>
  <c r="E86" i="7"/>
  <c r="F86" i="7"/>
  <c r="G86" i="7"/>
  <c r="H86" i="7"/>
  <c r="J86" i="7"/>
  <c r="K86" i="7"/>
  <c r="L86" i="7"/>
  <c r="M86" i="7"/>
  <c r="N86" i="7"/>
  <c r="O86" i="7"/>
  <c r="P86" i="7"/>
  <c r="C87" i="7"/>
  <c r="D87" i="7"/>
  <c r="E87" i="7"/>
  <c r="F87" i="7"/>
  <c r="G87" i="7"/>
  <c r="H87" i="7"/>
  <c r="J87" i="7"/>
  <c r="K87" i="7"/>
  <c r="L87" i="7"/>
  <c r="M87" i="7"/>
  <c r="N87" i="7"/>
  <c r="O87" i="7"/>
  <c r="P87" i="7"/>
  <c r="C88" i="7"/>
  <c r="D88" i="7"/>
  <c r="E88" i="7"/>
  <c r="F88" i="7"/>
  <c r="G88" i="7"/>
  <c r="H88" i="7"/>
  <c r="J88" i="7"/>
  <c r="K88" i="7"/>
  <c r="L88" i="7"/>
  <c r="M88" i="7"/>
  <c r="N88" i="7"/>
  <c r="O88" i="7"/>
  <c r="P88" i="7"/>
  <c r="C89" i="7"/>
  <c r="D89" i="7"/>
  <c r="E89" i="7"/>
  <c r="F89" i="7"/>
  <c r="G89" i="7"/>
  <c r="H89" i="7"/>
  <c r="J89" i="7"/>
  <c r="K89" i="7"/>
  <c r="L89" i="7"/>
  <c r="M89" i="7"/>
  <c r="N89" i="7"/>
  <c r="O89" i="7"/>
  <c r="P89" i="7"/>
  <c r="C90" i="7"/>
  <c r="D90" i="7"/>
  <c r="E90" i="7"/>
  <c r="F90" i="7"/>
  <c r="G90" i="7"/>
  <c r="H90" i="7"/>
  <c r="J90" i="7"/>
  <c r="K90" i="7"/>
  <c r="L90" i="7"/>
  <c r="M90" i="7"/>
  <c r="N90" i="7"/>
  <c r="O90" i="7"/>
  <c r="P90" i="7"/>
  <c r="C91" i="7"/>
  <c r="D91" i="7"/>
  <c r="E91" i="7"/>
  <c r="F91" i="7"/>
  <c r="G91" i="7"/>
  <c r="H91" i="7"/>
  <c r="J91" i="7"/>
  <c r="K91" i="7"/>
  <c r="L91" i="7"/>
  <c r="M91" i="7"/>
  <c r="N91" i="7"/>
  <c r="O91" i="7"/>
  <c r="P91" i="7"/>
  <c r="C92" i="7"/>
  <c r="D92" i="7"/>
  <c r="E92" i="7"/>
  <c r="F92" i="7"/>
  <c r="G92" i="7"/>
  <c r="H92" i="7"/>
  <c r="J92" i="7"/>
  <c r="K92" i="7"/>
  <c r="L92" i="7"/>
  <c r="M92" i="7"/>
  <c r="N92" i="7"/>
  <c r="O92" i="7"/>
  <c r="P92" i="7"/>
  <c r="C93" i="7"/>
  <c r="D93" i="7"/>
  <c r="E93" i="7"/>
  <c r="F93" i="7"/>
  <c r="G93" i="7"/>
  <c r="H93" i="7"/>
  <c r="J93" i="7"/>
  <c r="K93" i="7"/>
  <c r="L93" i="7"/>
  <c r="M93" i="7"/>
  <c r="N93" i="7"/>
  <c r="O93" i="7"/>
  <c r="P93" i="7"/>
  <c r="C94" i="7"/>
  <c r="D94" i="7"/>
  <c r="E94" i="7"/>
  <c r="F94" i="7"/>
  <c r="G94" i="7"/>
  <c r="H94" i="7"/>
  <c r="J94" i="7"/>
  <c r="K94" i="7"/>
  <c r="L94" i="7"/>
  <c r="M94" i="7"/>
  <c r="N94" i="7"/>
  <c r="O94" i="7"/>
  <c r="P94" i="7"/>
  <c r="C95" i="7"/>
  <c r="D95" i="7"/>
  <c r="E95" i="7"/>
  <c r="F95" i="7"/>
  <c r="G95" i="7"/>
  <c r="H95" i="7"/>
  <c r="J95" i="7"/>
  <c r="K95" i="7"/>
  <c r="L95" i="7"/>
  <c r="M95" i="7"/>
  <c r="N95" i="7"/>
  <c r="O95" i="7"/>
  <c r="P95" i="7"/>
  <c r="C96" i="7"/>
  <c r="D96" i="7"/>
  <c r="E96" i="7"/>
  <c r="F96" i="7"/>
  <c r="G96" i="7"/>
  <c r="H96" i="7"/>
  <c r="J96" i="7"/>
  <c r="K96" i="7"/>
  <c r="L96" i="7"/>
  <c r="M96" i="7"/>
  <c r="N96" i="7"/>
  <c r="O96" i="7"/>
  <c r="P96" i="7"/>
  <c r="C97" i="7"/>
  <c r="D97" i="7"/>
  <c r="E97" i="7"/>
  <c r="F97" i="7"/>
  <c r="G97" i="7"/>
  <c r="H97" i="7"/>
  <c r="J97" i="7"/>
  <c r="K97" i="7"/>
  <c r="L97" i="7"/>
  <c r="M97" i="7"/>
  <c r="N97" i="7"/>
  <c r="O97" i="7"/>
  <c r="P97" i="7"/>
  <c r="C98" i="7"/>
  <c r="D98" i="7"/>
  <c r="E98" i="7"/>
  <c r="F98" i="7"/>
  <c r="G98" i="7"/>
  <c r="H98" i="7"/>
  <c r="J98" i="7"/>
  <c r="K98" i="7"/>
  <c r="L98" i="7"/>
  <c r="M98" i="7"/>
  <c r="N98" i="7"/>
  <c r="O98" i="7"/>
  <c r="P98" i="7"/>
  <c r="C99" i="7"/>
  <c r="D99" i="7"/>
  <c r="E99" i="7"/>
  <c r="F99" i="7"/>
  <c r="G99" i="7"/>
  <c r="H99" i="7"/>
  <c r="J99" i="7"/>
  <c r="K99" i="7"/>
  <c r="L99" i="7"/>
  <c r="M99" i="7"/>
  <c r="N99" i="7"/>
  <c r="O99" i="7"/>
  <c r="P99" i="7"/>
  <c r="C100" i="7"/>
  <c r="D100" i="7"/>
  <c r="E100" i="7"/>
  <c r="F100" i="7"/>
  <c r="G100" i="7"/>
  <c r="H100" i="7"/>
  <c r="J100" i="7"/>
  <c r="K100" i="7"/>
  <c r="L100" i="7"/>
  <c r="M100" i="7"/>
  <c r="N100" i="7"/>
  <c r="O100" i="7"/>
  <c r="P100" i="7"/>
  <c r="C101" i="7"/>
  <c r="D101" i="7"/>
  <c r="E101" i="7"/>
  <c r="F101" i="7"/>
  <c r="G101" i="7"/>
  <c r="H101" i="7"/>
  <c r="J101" i="7"/>
  <c r="K101" i="7"/>
  <c r="L101" i="7"/>
  <c r="M101" i="7"/>
  <c r="N101" i="7"/>
  <c r="O101" i="7"/>
  <c r="P101" i="7"/>
  <c r="C102" i="7"/>
  <c r="D102" i="7"/>
  <c r="E102" i="7"/>
  <c r="F102" i="7"/>
  <c r="G102" i="7"/>
  <c r="H102" i="7"/>
  <c r="J102" i="7"/>
  <c r="K102" i="7"/>
  <c r="L102" i="7"/>
  <c r="M102" i="7"/>
  <c r="N102" i="7"/>
  <c r="O102" i="7"/>
  <c r="P102" i="7"/>
  <c r="C103" i="7"/>
  <c r="D103" i="7"/>
  <c r="E103" i="7"/>
  <c r="F103" i="7"/>
  <c r="G103" i="7"/>
  <c r="H103" i="7"/>
  <c r="J103" i="7"/>
  <c r="K103" i="7"/>
  <c r="L103" i="7"/>
  <c r="M103" i="7"/>
  <c r="N103" i="7"/>
  <c r="O103" i="7"/>
  <c r="P103" i="7"/>
  <c r="C104" i="7"/>
  <c r="D104" i="7"/>
  <c r="E104" i="7"/>
  <c r="F104" i="7"/>
  <c r="G104" i="7"/>
  <c r="H104" i="7"/>
  <c r="J104" i="7"/>
  <c r="K104" i="7"/>
  <c r="L104" i="7"/>
  <c r="M104" i="7"/>
  <c r="N104" i="7"/>
  <c r="O104" i="7"/>
  <c r="P104" i="7"/>
  <c r="C105" i="7"/>
  <c r="D105" i="7"/>
  <c r="E105" i="7"/>
  <c r="F105" i="7"/>
  <c r="G105" i="7"/>
  <c r="H105" i="7"/>
  <c r="J105" i="7"/>
  <c r="K105" i="7"/>
  <c r="L105" i="7"/>
  <c r="M105" i="7"/>
  <c r="N105" i="7"/>
  <c r="O105" i="7"/>
  <c r="P105" i="7"/>
  <c r="C106" i="7"/>
  <c r="D106" i="7"/>
  <c r="E106" i="7"/>
  <c r="F106" i="7"/>
  <c r="G106" i="7"/>
  <c r="H106" i="7"/>
  <c r="J106" i="7"/>
  <c r="K106" i="7"/>
  <c r="L106" i="7"/>
  <c r="M106" i="7"/>
  <c r="N106" i="7"/>
  <c r="O106" i="7"/>
  <c r="P106" i="7"/>
  <c r="C107" i="7"/>
  <c r="D107" i="7"/>
  <c r="E107" i="7"/>
  <c r="F107" i="7"/>
  <c r="G107" i="7"/>
  <c r="H107" i="7"/>
  <c r="J107" i="7"/>
  <c r="K107" i="7"/>
  <c r="L107" i="7"/>
  <c r="M107" i="7"/>
  <c r="N107" i="7"/>
  <c r="O107" i="7"/>
  <c r="P107" i="7"/>
  <c r="C108" i="7"/>
  <c r="D108" i="7"/>
  <c r="E108" i="7"/>
  <c r="F108" i="7"/>
  <c r="G108" i="7"/>
  <c r="H108" i="7"/>
  <c r="J108" i="7"/>
  <c r="K108" i="7"/>
  <c r="L108" i="7"/>
  <c r="M108" i="7"/>
  <c r="N108" i="7"/>
  <c r="O108" i="7"/>
  <c r="P108" i="7"/>
  <c r="C109" i="7"/>
  <c r="D109" i="7"/>
  <c r="E109" i="7"/>
  <c r="F109" i="7"/>
  <c r="G109" i="7"/>
  <c r="H109" i="7"/>
  <c r="J109" i="7"/>
  <c r="K109" i="7"/>
  <c r="L109" i="7"/>
  <c r="M109" i="7"/>
  <c r="N109" i="7"/>
  <c r="O109" i="7"/>
  <c r="P109" i="7"/>
  <c r="C110" i="7"/>
  <c r="D110" i="7"/>
  <c r="E110" i="7"/>
  <c r="F110" i="7"/>
  <c r="G110" i="7"/>
  <c r="H110" i="7"/>
  <c r="J110" i="7"/>
  <c r="K110" i="7"/>
  <c r="L110" i="7"/>
  <c r="M110" i="7"/>
  <c r="N110" i="7"/>
  <c r="O110" i="7"/>
  <c r="P110" i="7"/>
  <c r="C111" i="7"/>
  <c r="D111" i="7"/>
  <c r="E111" i="7"/>
  <c r="F111" i="7"/>
  <c r="G111" i="7"/>
  <c r="H111" i="7"/>
  <c r="J111" i="7"/>
  <c r="K111" i="7"/>
  <c r="L111" i="7"/>
  <c r="M111" i="7"/>
  <c r="N111" i="7"/>
  <c r="O111" i="7"/>
  <c r="P111" i="7"/>
  <c r="C112" i="7"/>
  <c r="D112" i="7"/>
  <c r="E112" i="7"/>
  <c r="F112" i="7"/>
  <c r="G112" i="7"/>
  <c r="H112" i="7"/>
  <c r="J112" i="7"/>
  <c r="K112" i="7"/>
  <c r="L112" i="7"/>
  <c r="M112" i="7"/>
  <c r="N112" i="7"/>
  <c r="O112" i="7"/>
  <c r="P112" i="7"/>
  <c r="C113" i="7"/>
  <c r="D113" i="7"/>
  <c r="E113" i="7"/>
  <c r="F113" i="7"/>
  <c r="G113" i="7"/>
  <c r="H113" i="7"/>
  <c r="J113" i="7"/>
  <c r="K113" i="7"/>
  <c r="L113" i="7"/>
  <c r="M113" i="7"/>
  <c r="N113" i="7"/>
  <c r="O113" i="7"/>
  <c r="P113" i="7"/>
  <c r="C114" i="7"/>
  <c r="D114" i="7"/>
  <c r="E114" i="7"/>
  <c r="F114" i="7"/>
  <c r="G114" i="7"/>
  <c r="H114" i="7"/>
  <c r="J114" i="7"/>
  <c r="K114" i="7"/>
  <c r="L114" i="7"/>
  <c r="M114" i="7"/>
  <c r="N114" i="7"/>
  <c r="O114" i="7"/>
  <c r="P114" i="7"/>
  <c r="C115" i="7"/>
  <c r="D115" i="7"/>
  <c r="E115" i="7"/>
  <c r="F115" i="7"/>
  <c r="G115" i="7"/>
  <c r="H115" i="7"/>
  <c r="J115" i="7"/>
  <c r="K115" i="7"/>
  <c r="L115" i="7"/>
  <c r="M115" i="7"/>
  <c r="N115" i="7"/>
  <c r="O115" i="7"/>
  <c r="P115" i="7"/>
  <c r="C116" i="7"/>
  <c r="D116" i="7"/>
  <c r="E116" i="7"/>
  <c r="F116" i="7"/>
  <c r="G116" i="7"/>
  <c r="H116" i="7"/>
  <c r="J116" i="7"/>
  <c r="K116" i="7"/>
  <c r="L116" i="7"/>
  <c r="M116" i="7"/>
  <c r="N116" i="7"/>
  <c r="O116" i="7"/>
  <c r="P116" i="7"/>
  <c r="C117" i="7"/>
  <c r="D117" i="7"/>
  <c r="E117" i="7"/>
  <c r="F117" i="7"/>
  <c r="G117" i="7"/>
  <c r="H117" i="7"/>
  <c r="J117" i="7"/>
  <c r="K117" i="7"/>
  <c r="L117" i="7"/>
  <c r="M117" i="7"/>
  <c r="N117" i="7"/>
  <c r="O117" i="7"/>
  <c r="P117" i="7"/>
  <c r="C118" i="7"/>
  <c r="D118" i="7"/>
  <c r="E118" i="7"/>
  <c r="F118" i="7"/>
  <c r="G118" i="7"/>
  <c r="H118" i="7"/>
  <c r="J118" i="7"/>
  <c r="K118" i="7"/>
  <c r="L118" i="7"/>
  <c r="M118" i="7"/>
  <c r="N118" i="7"/>
  <c r="O118" i="7"/>
  <c r="P118" i="7"/>
  <c r="C119" i="7"/>
  <c r="D119" i="7"/>
  <c r="E119" i="7"/>
  <c r="F119" i="7"/>
  <c r="G119" i="7"/>
  <c r="H119" i="7"/>
  <c r="J119" i="7"/>
  <c r="K119" i="7"/>
  <c r="L119" i="7"/>
  <c r="M119" i="7"/>
  <c r="N119" i="7"/>
  <c r="O119" i="7"/>
  <c r="P119" i="7"/>
  <c r="C120" i="7"/>
  <c r="D120" i="7"/>
  <c r="E120" i="7"/>
  <c r="F120" i="7"/>
  <c r="G120" i="7"/>
  <c r="H120" i="7"/>
  <c r="J120" i="7"/>
  <c r="K120" i="7"/>
  <c r="L120" i="7"/>
  <c r="M120" i="7"/>
  <c r="N120" i="7"/>
  <c r="O120" i="7"/>
  <c r="P120" i="7"/>
  <c r="C121" i="7"/>
  <c r="D121" i="7"/>
  <c r="E121" i="7"/>
  <c r="F121" i="7"/>
  <c r="G121" i="7"/>
  <c r="H121" i="7"/>
  <c r="J121" i="7"/>
  <c r="K121" i="7"/>
  <c r="L121" i="7"/>
  <c r="M121" i="7"/>
  <c r="N121" i="7"/>
  <c r="O121" i="7"/>
  <c r="P121" i="7"/>
  <c r="C122" i="7"/>
  <c r="D122" i="7"/>
  <c r="E122" i="7"/>
  <c r="F122" i="7"/>
  <c r="G122" i="7"/>
  <c r="H122" i="7"/>
  <c r="J122" i="7"/>
  <c r="K122" i="7"/>
  <c r="L122" i="7"/>
  <c r="M122" i="7"/>
  <c r="N122" i="7"/>
  <c r="O122" i="7"/>
  <c r="P122" i="7"/>
  <c r="C123" i="7"/>
  <c r="D123" i="7"/>
  <c r="E123" i="7"/>
  <c r="F123" i="7"/>
  <c r="G123" i="7"/>
  <c r="H123" i="7"/>
  <c r="J123" i="7"/>
  <c r="K123" i="7"/>
  <c r="L123" i="7"/>
  <c r="M123" i="7"/>
  <c r="N123" i="7"/>
  <c r="O123" i="7"/>
  <c r="P123" i="7"/>
  <c r="C124" i="7"/>
  <c r="D124" i="7"/>
  <c r="E124" i="7"/>
  <c r="F124" i="7"/>
  <c r="G124" i="7"/>
  <c r="H124" i="7"/>
  <c r="J124" i="7"/>
  <c r="K124" i="7"/>
  <c r="L124" i="7"/>
  <c r="M124" i="7"/>
  <c r="N124" i="7"/>
  <c r="O124" i="7"/>
  <c r="P124" i="7"/>
  <c r="C125" i="7"/>
  <c r="D125" i="7"/>
  <c r="E125" i="7"/>
  <c r="F125" i="7"/>
  <c r="G125" i="7"/>
  <c r="H125" i="7"/>
  <c r="J125" i="7"/>
  <c r="K125" i="7"/>
  <c r="L125" i="7"/>
  <c r="M125" i="7"/>
  <c r="N125" i="7"/>
  <c r="O125" i="7"/>
  <c r="P125" i="7"/>
  <c r="C126" i="7"/>
  <c r="D126" i="7"/>
  <c r="E126" i="7"/>
  <c r="F126" i="7"/>
  <c r="G126" i="7"/>
  <c r="H126" i="7"/>
  <c r="J126" i="7"/>
  <c r="K126" i="7"/>
  <c r="L126" i="7"/>
  <c r="M126" i="7"/>
  <c r="N126" i="7"/>
  <c r="O126" i="7"/>
  <c r="P126" i="7"/>
  <c r="C127" i="7"/>
  <c r="D127" i="7"/>
  <c r="E127" i="7"/>
  <c r="F127" i="7"/>
  <c r="G127" i="7"/>
  <c r="H127" i="7"/>
  <c r="J127" i="7"/>
  <c r="K127" i="7"/>
  <c r="L127" i="7"/>
  <c r="M127" i="7"/>
  <c r="N127" i="7"/>
  <c r="O127" i="7"/>
  <c r="P127" i="7"/>
  <c r="C128" i="7"/>
  <c r="D128" i="7"/>
  <c r="E128" i="7"/>
  <c r="F128" i="7"/>
  <c r="G128" i="7"/>
  <c r="H128" i="7"/>
  <c r="J128" i="7"/>
  <c r="K128" i="7"/>
  <c r="L128" i="7"/>
  <c r="M128" i="7"/>
  <c r="N128" i="7"/>
  <c r="O128" i="7"/>
  <c r="P128" i="7"/>
  <c r="C129" i="7"/>
  <c r="D129" i="7"/>
  <c r="E129" i="7"/>
  <c r="F129" i="7"/>
  <c r="G129" i="7"/>
  <c r="H129" i="7"/>
  <c r="J129" i="7"/>
  <c r="K129" i="7"/>
  <c r="L129" i="7"/>
  <c r="M129" i="7"/>
  <c r="N129" i="7"/>
  <c r="O129" i="7"/>
  <c r="P129" i="7"/>
  <c r="C130" i="7"/>
  <c r="D130" i="7"/>
  <c r="E130" i="7"/>
  <c r="F130" i="7"/>
  <c r="G130" i="7"/>
  <c r="H130" i="7"/>
  <c r="J130" i="7"/>
  <c r="K130" i="7"/>
  <c r="L130" i="7"/>
  <c r="M130" i="7"/>
  <c r="N130" i="7"/>
  <c r="O130" i="7"/>
  <c r="P130" i="7"/>
  <c r="C131" i="7"/>
  <c r="D131" i="7"/>
  <c r="E131" i="7"/>
  <c r="F131" i="7"/>
  <c r="G131" i="7"/>
  <c r="H131" i="7"/>
  <c r="J131" i="7"/>
  <c r="K131" i="7"/>
  <c r="L131" i="7"/>
  <c r="M131" i="7"/>
  <c r="N131" i="7"/>
  <c r="O131" i="7"/>
  <c r="P131" i="7"/>
  <c r="C132" i="7"/>
  <c r="D132" i="7"/>
  <c r="E132" i="7"/>
  <c r="F132" i="7"/>
  <c r="G132" i="7"/>
  <c r="H132" i="7"/>
  <c r="J132" i="7"/>
  <c r="K132" i="7"/>
  <c r="L132" i="7"/>
  <c r="M132" i="7"/>
  <c r="N132" i="7"/>
  <c r="O132" i="7"/>
  <c r="P132" i="7"/>
  <c r="C133" i="7"/>
  <c r="D133" i="7"/>
  <c r="E133" i="7"/>
  <c r="F133" i="7"/>
  <c r="G133" i="7"/>
  <c r="H133" i="7"/>
  <c r="J133" i="7"/>
  <c r="K133" i="7"/>
  <c r="L133" i="7"/>
  <c r="M133" i="7"/>
  <c r="N133" i="7"/>
  <c r="O133" i="7"/>
  <c r="P133" i="7"/>
  <c r="C134" i="7"/>
  <c r="D134" i="7"/>
  <c r="E134" i="7"/>
  <c r="F134" i="7"/>
  <c r="G134" i="7"/>
  <c r="H134" i="7"/>
  <c r="J134" i="7"/>
  <c r="K134" i="7"/>
  <c r="L134" i="7"/>
  <c r="M134" i="7"/>
  <c r="N134" i="7"/>
  <c r="O134" i="7"/>
  <c r="P134" i="7"/>
  <c r="C135" i="7"/>
  <c r="D135" i="7"/>
  <c r="E135" i="7"/>
  <c r="F135" i="7"/>
  <c r="G135" i="7"/>
  <c r="H135" i="7"/>
  <c r="J135" i="7"/>
  <c r="K135" i="7"/>
  <c r="L135" i="7"/>
  <c r="M135" i="7"/>
  <c r="N135" i="7"/>
  <c r="O135" i="7"/>
  <c r="P135" i="7"/>
  <c r="C136" i="7"/>
  <c r="D136" i="7"/>
  <c r="E136" i="7"/>
  <c r="F136" i="7"/>
  <c r="G136" i="7"/>
  <c r="H136" i="7"/>
  <c r="J136" i="7"/>
  <c r="K136" i="7"/>
  <c r="L136" i="7"/>
  <c r="M136" i="7"/>
  <c r="N136" i="7"/>
  <c r="O136" i="7"/>
  <c r="P136" i="7"/>
  <c r="C137" i="7"/>
  <c r="D137" i="7"/>
  <c r="E137" i="7"/>
  <c r="F137" i="7"/>
  <c r="G137" i="7"/>
  <c r="H137" i="7"/>
  <c r="J137" i="7"/>
  <c r="K137" i="7"/>
  <c r="L137" i="7"/>
  <c r="M137" i="7"/>
  <c r="N137" i="7"/>
  <c r="O137" i="7"/>
  <c r="P137" i="7"/>
  <c r="C138" i="7"/>
  <c r="D138" i="7"/>
  <c r="E138" i="7"/>
  <c r="F138" i="7"/>
  <c r="G138" i="7"/>
  <c r="H138" i="7"/>
  <c r="J138" i="7"/>
  <c r="K138" i="7"/>
  <c r="L138" i="7"/>
  <c r="M138" i="7"/>
  <c r="N138" i="7"/>
  <c r="O138" i="7"/>
  <c r="P138" i="7"/>
  <c r="C139" i="7"/>
  <c r="D139" i="7"/>
  <c r="E139" i="7"/>
  <c r="F139" i="7"/>
  <c r="G139" i="7"/>
  <c r="H139" i="7"/>
  <c r="J139" i="7"/>
  <c r="K139" i="7"/>
  <c r="L139" i="7"/>
  <c r="M139" i="7"/>
  <c r="N139" i="7"/>
  <c r="O139" i="7"/>
  <c r="P139" i="7"/>
  <c r="C140" i="7"/>
  <c r="D140" i="7"/>
  <c r="E140" i="7"/>
  <c r="F140" i="7"/>
  <c r="G140" i="7"/>
  <c r="H140" i="7"/>
  <c r="J140" i="7"/>
  <c r="K140" i="7"/>
  <c r="L140" i="7"/>
  <c r="M140" i="7"/>
  <c r="N140" i="7"/>
  <c r="O140" i="7"/>
  <c r="P140" i="7"/>
  <c r="C141" i="7"/>
  <c r="D141" i="7"/>
  <c r="E141" i="7"/>
  <c r="F141" i="7"/>
  <c r="G141" i="7"/>
  <c r="H141" i="7"/>
  <c r="J141" i="7"/>
  <c r="K141" i="7"/>
  <c r="L141" i="7"/>
  <c r="M141" i="7"/>
  <c r="N141" i="7"/>
  <c r="O141" i="7"/>
  <c r="P141" i="7"/>
  <c r="C142" i="7"/>
  <c r="D142" i="7"/>
  <c r="E142" i="7"/>
  <c r="F142" i="7"/>
  <c r="G142" i="7"/>
  <c r="H142" i="7"/>
  <c r="J142" i="7"/>
  <c r="K142" i="7"/>
  <c r="L142" i="7"/>
  <c r="M142" i="7"/>
  <c r="N142" i="7"/>
  <c r="O142" i="7"/>
  <c r="P142" i="7"/>
  <c r="C143" i="7"/>
  <c r="D143" i="7"/>
  <c r="E143" i="7"/>
  <c r="F143" i="7"/>
  <c r="G143" i="7"/>
  <c r="H143" i="7"/>
  <c r="J143" i="7"/>
  <c r="K143" i="7"/>
  <c r="L143" i="7"/>
  <c r="M143" i="7"/>
  <c r="N143" i="7"/>
  <c r="O143" i="7"/>
  <c r="P143" i="7"/>
  <c r="C144" i="7"/>
  <c r="D144" i="7"/>
  <c r="E144" i="7"/>
  <c r="F144" i="7"/>
  <c r="G144" i="7"/>
  <c r="H144" i="7"/>
  <c r="J144" i="7"/>
  <c r="K144" i="7"/>
  <c r="L144" i="7"/>
  <c r="M144" i="7"/>
  <c r="N144" i="7"/>
  <c r="O144" i="7"/>
  <c r="P144" i="7"/>
  <c r="C145" i="7"/>
  <c r="D145" i="7"/>
  <c r="E145" i="7"/>
  <c r="F145" i="7"/>
  <c r="G145" i="7"/>
  <c r="H145" i="7"/>
  <c r="J145" i="7"/>
  <c r="K145" i="7"/>
  <c r="L145" i="7"/>
  <c r="M145" i="7"/>
  <c r="N145" i="7"/>
  <c r="O145" i="7"/>
  <c r="P145" i="7"/>
  <c r="C146" i="7"/>
  <c r="D146" i="7"/>
  <c r="E146" i="7"/>
  <c r="F146" i="7"/>
  <c r="G146" i="7"/>
  <c r="H146" i="7"/>
  <c r="J146" i="7"/>
  <c r="K146" i="7"/>
  <c r="L146" i="7"/>
  <c r="M146" i="7"/>
  <c r="N146" i="7"/>
  <c r="O146" i="7"/>
  <c r="P146" i="7"/>
  <c r="C147" i="7"/>
  <c r="D147" i="7"/>
  <c r="E147" i="7"/>
  <c r="F147" i="7"/>
  <c r="G147" i="7"/>
  <c r="H147" i="7"/>
  <c r="J147" i="7"/>
  <c r="K147" i="7"/>
  <c r="L147" i="7"/>
  <c r="M147" i="7"/>
  <c r="N147" i="7"/>
  <c r="O147" i="7"/>
  <c r="P147" i="7"/>
  <c r="C148" i="7"/>
  <c r="D148" i="7"/>
  <c r="E148" i="7"/>
  <c r="F148" i="7"/>
  <c r="G148" i="7"/>
  <c r="H148" i="7"/>
  <c r="J148" i="7"/>
  <c r="K148" i="7"/>
  <c r="L148" i="7"/>
  <c r="M148" i="7"/>
  <c r="N148" i="7"/>
  <c r="O148" i="7"/>
  <c r="P148" i="7"/>
  <c r="C149" i="7"/>
  <c r="D149" i="7"/>
  <c r="E149" i="7"/>
  <c r="F149" i="7"/>
  <c r="G149" i="7"/>
  <c r="H149" i="7"/>
  <c r="J149" i="7"/>
  <c r="K149" i="7"/>
  <c r="L149" i="7"/>
  <c r="M149" i="7"/>
  <c r="N149" i="7"/>
  <c r="O149" i="7"/>
  <c r="P149" i="7"/>
  <c r="C150" i="7"/>
  <c r="D150" i="7"/>
  <c r="E150" i="7"/>
  <c r="F150" i="7"/>
  <c r="G150" i="7"/>
  <c r="H150" i="7"/>
  <c r="J150" i="7"/>
  <c r="K150" i="7"/>
  <c r="L150" i="7"/>
  <c r="M150" i="7"/>
  <c r="N150" i="7"/>
  <c r="O150" i="7"/>
  <c r="P150" i="7"/>
  <c r="C151" i="7"/>
  <c r="D151" i="7"/>
  <c r="E151" i="7"/>
  <c r="F151" i="7"/>
  <c r="G151" i="7"/>
  <c r="H151" i="7"/>
  <c r="J151" i="7"/>
  <c r="K151" i="7"/>
  <c r="L151" i="7"/>
  <c r="M151" i="7"/>
  <c r="N151" i="7"/>
  <c r="O151" i="7"/>
  <c r="P151" i="7"/>
  <c r="C152" i="7"/>
  <c r="D152" i="7"/>
  <c r="E152" i="7"/>
  <c r="F152" i="7"/>
  <c r="G152" i="7"/>
  <c r="H152" i="7"/>
  <c r="J152" i="7"/>
  <c r="K152" i="7"/>
  <c r="L152" i="7"/>
  <c r="M152" i="7"/>
  <c r="N152" i="7"/>
  <c r="O152" i="7"/>
  <c r="P152" i="7"/>
  <c r="C160" i="7"/>
  <c r="D160" i="7"/>
  <c r="E160" i="7"/>
  <c r="F160" i="7"/>
  <c r="G160" i="7"/>
  <c r="H160" i="7"/>
  <c r="J160" i="7"/>
  <c r="K160" i="7"/>
  <c r="L160" i="7"/>
  <c r="M160" i="7"/>
  <c r="N160" i="7"/>
  <c r="O160" i="7"/>
  <c r="P160" i="7"/>
  <c r="C161" i="7"/>
  <c r="D161" i="7"/>
  <c r="E161" i="7"/>
  <c r="F161" i="7"/>
  <c r="G161" i="7"/>
  <c r="H161" i="7"/>
  <c r="J161" i="7"/>
  <c r="K161" i="7"/>
  <c r="L161" i="7"/>
  <c r="M161" i="7"/>
  <c r="N161" i="7"/>
  <c r="O161" i="7"/>
  <c r="P161" i="7"/>
  <c r="C162" i="7"/>
  <c r="D162" i="7"/>
  <c r="E162" i="7"/>
  <c r="F162" i="7"/>
  <c r="G162" i="7"/>
  <c r="H162" i="7"/>
  <c r="J162" i="7"/>
  <c r="K162" i="7"/>
  <c r="L162" i="7"/>
  <c r="M162" i="7"/>
  <c r="N162" i="7"/>
  <c r="O162" i="7"/>
  <c r="P162" i="7"/>
  <c r="C163" i="7"/>
  <c r="D163" i="7"/>
  <c r="E163" i="7"/>
  <c r="F163" i="7"/>
  <c r="G163" i="7"/>
  <c r="H163" i="7"/>
  <c r="J163" i="7"/>
  <c r="K163" i="7"/>
  <c r="L163" i="7"/>
  <c r="M163" i="7"/>
  <c r="N163" i="7"/>
  <c r="O163" i="7"/>
  <c r="P163" i="7"/>
  <c r="C164" i="7"/>
  <c r="D164" i="7"/>
  <c r="E164" i="7"/>
  <c r="F164" i="7"/>
  <c r="G164" i="7"/>
  <c r="H164" i="7"/>
  <c r="J164" i="7"/>
  <c r="K164" i="7"/>
  <c r="L164" i="7"/>
  <c r="M164" i="7"/>
  <c r="N164" i="7"/>
  <c r="O164" i="7"/>
  <c r="P164" i="7"/>
  <c r="C165" i="7"/>
  <c r="D165" i="7"/>
  <c r="E165" i="7"/>
  <c r="F165" i="7"/>
  <c r="G165" i="7"/>
  <c r="H165" i="7"/>
  <c r="J165" i="7"/>
  <c r="K165" i="7"/>
  <c r="L165" i="7"/>
  <c r="M165" i="7"/>
  <c r="N165" i="7"/>
  <c r="O165" i="7"/>
  <c r="P165" i="7"/>
  <c r="C166" i="7"/>
  <c r="D166" i="7"/>
  <c r="E166" i="7"/>
  <c r="F166" i="7"/>
  <c r="G166" i="7"/>
  <c r="H166" i="7"/>
  <c r="J166" i="7"/>
  <c r="K166" i="7"/>
  <c r="L166" i="7"/>
  <c r="M166" i="7"/>
  <c r="N166" i="7"/>
  <c r="O166" i="7"/>
  <c r="P166" i="7"/>
  <c r="C167" i="7"/>
  <c r="D167" i="7"/>
  <c r="E167" i="7"/>
  <c r="F167" i="7"/>
  <c r="G167" i="7"/>
  <c r="H167" i="7"/>
  <c r="J167" i="7"/>
  <c r="K167" i="7"/>
  <c r="L167" i="7"/>
  <c r="M167" i="7"/>
  <c r="N167" i="7"/>
  <c r="O167" i="7"/>
  <c r="P167" i="7"/>
  <c r="C168" i="7"/>
  <c r="D168" i="7"/>
  <c r="E168" i="7"/>
  <c r="F168" i="7"/>
  <c r="G168" i="7"/>
  <c r="H168" i="7"/>
  <c r="J168" i="7"/>
  <c r="K168" i="7"/>
  <c r="L168" i="7"/>
  <c r="M168" i="7"/>
  <c r="N168" i="7"/>
  <c r="O168" i="7"/>
  <c r="P168" i="7"/>
  <c r="C169" i="7"/>
  <c r="D169" i="7"/>
  <c r="E169" i="7"/>
  <c r="F169" i="7"/>
  <c r="G169" i="7"/>
  <c r="H169" i="7"/>
  <c r="J169" i="7"/>
  <c r="K169" i="7"/>
  <c r="L169" i="7"/>
  <c r="M169" i="7"/>
  <c r="N169" i="7"/>
  <c r="O169" i="7"/>
  <c r="P169" i="7"/>
  <c r="C170" i="7"/>
  <c r="D170" i="7"/>
  <c r="E170" i="7"/>
  <c r="F170" i="7"/>
  <c r="G170" i="7"/>
  <c r="H170" i="7"/>
  <c r="J170" i="7"/>
  <c r="K170" i="7"/>
  <c r="L170" i="7"/>
  <c r="M170" i="7"/>
  <c r="N170" i="7"/>
  <c r="O170" i="7"/>
  <c r="P170" i="7"/>
  <c r="C171" i="7"/>
  <c r="D171" i="7"/>
  <c r="E171" i="7"/>
  <c r="F171" i="7"/>
  <c r="G171" i="7"/>
  <c r="H171" i="7"/>
  <c r="J171" i="7"/>
  <c r="K171" i="7"/>
  <c r="L171" i="7"/>
  <c r="M171" i="7"/>
  <c r="N171" i="7"/>
  <c r="O171" i="7"/>
  <c r="P171" i="7"/>
  <c r="C172" i="7"/>
  <c r="D172" i="7"/>
  <c r="E172" i="7"/>
  <c r="F172" i="7"/>
  <c r="G172" i="7"/>
  <c r="H172" i="7"/>
  <c r="J172" i="7"/>
  <c r="K172" i="7"/>
  <c r="L172" i="7"/>
  <c r="M172" i="7"/>
  <c r="N172" i="7"/>
  <c r="O172" i="7"/>
  <c r="P172" i="7"/>
  <c r="C173" i="7"/>
  <c r="D173" i="7"/>
  <c r="E173" i="7"/>
  <c r="F173" i="7"/>
  <c r="G173" i="7"/>
  <c r="H173" i="7"/>
  <c r="J173" i="7"/>
  <c r="K173" i="7"/>
  <c r="L173" i="7"/>
  <c r="M173" i="7"/>
  <c r="N173" i="7"/>
  <c r="O173" i="7"/>
  <c r="P173" i="7"/>
  <c r="C174" i="7"/>
  <c r="D174" i="7"/>
  <c r="E174" i="7"/>
  <c r="F174" i="7"/>
  <c r="G174" i="7"/>
  <c r="H174" i="7"/>
  <c r="J174" i="7"/>
  <c r="K174" i="7"/>
  <c r="L174" i="7"/>
  <c r="M174" i="7"/>
  <c r="N174" i="7"/>
  <c r="O174" i="7"/>
  <c r="P174" i="7"/>
  <c r="C175" i="7"/>
  <c r="D175" i="7"/>
  <c r="E175" i="7"/>
  <c r="F175" i="7"/>
  <c r="G175" i="7"/>
  <c r="H175" i="7"/>
  <c r="J175" i="7"/>
  <c r="K175" i="7"/>
  <c r="L175" i="7"/>
  <c r="M175" i="7"/>
  <c r="N175" i="7"/>
  <c r="O175" i="7"/>
  <c r="P175" i="7"/>
  <c r="C176" i="7"/>
  <c r="D176" i="7"/>
  <c r="E176" i="7"/>
  <c r="F176" i="7"/>
  <c r="G176" i="7"/>
  <c r="H176" i="7"/>
  <c r="J176" i="7"/>
  <c r="K176" i="7"/>
  <c r="L176" i="7"/>
  <c r="M176" i="7"/>
  <c r="N176" i="7"/>
  <c r="O176" i="7"/>
  <c r="P176" i="7"/>
  <c r="C177" i="7"/>
  <c r="D177" i="7"/>
  <c r="E177" i="7"/>
  <c r="F177" i="7"/>
  <c r="G177" i="7"/>
  <c r="H177" i="7"/>
  <c r="J177" i="7"/>
  <c r="K177" i="7"/>
  <c r="L177" i="7"/>
  <c r="M177" i="7"/>
  <c r="N177" i="7"/>
  <c r="O177" i="7"/>
  <c r="P177" i="7"/>
  <c r="C178" i="7"/>
  <c r="D178" i="7"/>
  <c r="E178" i="7"/>
  <c r="F178" i="7"/>
  <c r="G178" i="7"/>
  <c r="H178" i="7"/>
  <c r="J178" i="7"/>
  <c r="K178" i="7"/>
  <c r="L178" i="7"/>
  <c r="M178" i="7"/>
  <c r="N178" i="7"/>
  <c r="O178" i="7"/>
  <c r="P178" i="7"/>
  <c r="C179" i="7"/>
  <c r="D179" i="7"/>
  <c r="E179" i="7"/>
  <c r="F179" i="7"/>
  <c r="G179" i="7"/>
  <c r="H179" i="7"/>
  <c r="J179" i="7"/>
  <c r="K179" i="7"/>
  <c r="L179" i="7"/>
  <c r="M179" i="7"/>
  <c r="N179" i="7"/>
  <c r="O179" i="7"/>
  <c r="P179" i="7"/>
  <c r="C180" i="7"/>
  <c r="D180" i="7"/>
  <c r="E180" i="7"/>
  <c r="F180" i="7"/>
  <c r="G180" i="7"/>
  <c r="H180" i="7"/>
  <c r="J180" i="7"/>
  <c r="K180" i="7"/>
  <c r="L180" i="7"/>
  <c r="M180" i="7"/>
  <c r="N180" i="7"/>
  <c r="O180" i="7"/>
  <c r="P180" i="7"/>
  <c r="C191" i="7"/>
  <c r="D191" i="7"/>
  <c r="E191" i="7"/>
  <c r="F191" i="7"/>
  <c r="G191" i="7"/>
  <c r="H191" i="7"/>
  <c r="J191" i="7"/>
  <c r="K191" i="7"/>
  <c r="L191" i="7"/>
  <c r="M191" i="7"/>
  <c r="N191" i="7"/>
  <c r="O191" i="7"/>
  <c r="P191" i="7"/>
  <c r="C192" i="7"/>
  <c r="D192" i="7"/>
  <c r="E192" i="7"/>
  <c r="F192" i="7"/>
  <c r="G192" i="7"/>
  <c r="H192" i="7"/>
  <c r="J192" i="7"/>
  <c r="K192" i="7"/>
  <c r="L192" i="7"/>
  <c r="M192" i="7"/>
  <c r="N192" i="7"/>
  <c r="O192" i="7"/>
  <c r="P192" i="7"/>
  <c r="C193" i="7"/>
  <c r="D193" i="7"/>
  <c r="E193" i="7"/>
  <c r="F193" i="7"/>
  <c r="G193" i="7"/>
  <c r="H193" i="7"/>
  <c r="J193" i="7"/>
  <c r="K193" i="7"/>
  <c r="L193" i="7"/>
  <c r="M193" i="7"/>
  <c r="N193" i="7"/>
  <c r="O193" i="7"/>
  <c r="P193" i="7"/>
  <c r="C194" i="7"/>
  <c r="D194" i="7"/>
  <c r="E194" i="7"/>
  <c r="F194" i="7"/>
  <c r="G194" i="7"/>
  <c r="H194" i="7"/>
  <c r="J194" i="7"/>
  <c r="K194" i="7"/>
  <c r="L194" i="7"/>
  <c r="M194" i="7"/>
  <c r="N194" i="7"/>
  <c r="O194" i="7"/>
  <c r="P194" i="7"/>
  <c r="C195" i="7"/>
  <c r="G195" i="7"/>
  <c r="J195" i="7"/>
  <c r="C6" i="7"/>
  <c r="D6" i="7"/>
  <c r="E6" i="7"/>
  <c r="F6" i="7"/>
  <c r="G6" i="7"/>
  <c r="H6" i="7"/>
  <c r="J6" i="7"/>
  <c r="K6" i="7"/>
  <c r="L6" i="7"/>
  <c r="M6" i="7"/>
  <c r="N6" i="7"/>
  <c r="O6" i="7"/>
  <c r="P6" i="7"/>
  <c r="C7" i="7"/>
  <c r="U7" i="7" s="1"/>
  <c r="C12" i="7"/>
  <c r="D12" i="7"/>
  <c r="E12" i="7"/>
  <c r="F12" i="7"/>
  <c r="G12" i="7"/>
  <c r="H12" i="7"/>
  <c r="J12" i="7"/>
  <c r="K12" i="7"/>
  <c r="L12" i="7"/>
  <c r="M12" i="7"/>
  <c r="N12" i="7"/>
  <c r="O12" i="7"/>
  <c r="P12" i="7"/>
  <c r="C13" i="7"/>
  <c r="U13" i="7" s="1"/>
  <c r="U194" i="7" l="1"/>
  <c r="U128" i="7"/>
  <c r="U117" i="7"/>
  <c r="U120" i="7"/>
  <c r="V120" i="7" s="1"/>
  <c r="U122" i="7"/>
  <c r="V122" i="7" s="1"/>
  <c r="U123" i="7"/>
  <c r="U90" i="7"/>
  <c r="V90" i="7" s="1"/>
  <c r="U93" i="7"/>
  <c r="V93" i="7" s="1"/>
  <c r="U112" i="7"/>
  <c r="U113" i="7"/>
  <c r="U118" i="7"/>
  <c r="V118" i="7" s="1"/>
  <c r="U98" i="7"/>
  <c r="V98" i="7" s="1"/>
  <c r="U99" i="7"/>
  <c r="V99" i="7" s="1"/>
  <c r="U100" i="7"/>
  <c r="V100" i="7" s="1"/>
  <c r="U101" i="7"/>
  <c r="V101" i="7" s="1"/>
  <c r="U102" i="7"/>
  <c r="V102" i="7" s="1"/>
  <c r="U103" i="7"/>
  <c r="U104" i="7"/>
  <c r="U105" i="7"/>
  <c r="V105" i="7" s="1"/>
  <c r="U106" i="7"/>
  <c r="V106" i="7" s="1"/>
  <c r="U107" i="7"/>
  <c r="V107" i="7" s="1"/>
  <c r="U108" i="7"/>
  <c r="V108" i="7" s="1"/>
  <c r="U109" i="7"/>
  <c r="V109" i="7" s="1"/>
  <c r="U110" i="7"/>
  <c r="V110" i="7" s="1"/>
  <c r="U111" i="7"/>
  <c r="U129" i="7"/>
  <c r="U130" i="7"/>
  <c r="V130" i="7" s="1"/>
  <c r="U131" i="7"/>
  <c r="V131" i="7" s="1"/>
  <c r="U132" i="7"/>
  <c r="V132" i="7" s="1"/>
  <c r="U133" i="7"/>
  <c r="V133" i="7" s="1"/>
  <c r="U134" i="7"/>
  <c r="V134" i="7" s="1"/>
  <c r="U135" i="7"/>
  <c r="V135" i="7" s="1"/>
  <c r="U136" i="7"/>
  <c r="U137" i="7"/>
  <c r="U138" i="7"/>
  <c r="V138" i="7" s="1"/>
  <c r="U139" i="7"/>
  <c r="V139" i="7" s="1"/>
  <c r="U140" i="7"/>
  <c r="V140" i="7" s="1"/>
  <c r="U141" i="7"/>
  <c r="V141" i="7" s="1"/>
  <c r="U142" i="7"/>
  <c r="V142" i="7" s="1"/>
  <c r="U143" i="7"/>
  <c r="V143" i="7" s="1"/>
  <c r="U144" i="7"/>
  <c r="U145" i="7"/>
  <c r="U146" i="7"/>
  <c r="V146" i="7" s="1"/>
  <c r="U166" i="7"/>
  <c r="V166" i="7" s="1"/>
  <c r="U114" i="7"/>
  <c r="V114" i="7" s="1"/>
  <c r="U127" i="7"/>
  <c r="V127" i="7" s="1"/>
  <c r="U147" i="7"/>
  <c r="V147" i="7" s="1"/>
  <c r="U148" i="7"/>
  <c r="V148" i="7" s="1"/>
  <c r="U149" i="7"/>
  <c r="U150" i="7"/>
  <c r="U151" i="7"/>
  <c r="V151" i="7" s="1"/>
  <c r="U152" i="7"/>
  <c r="V152" i="7" s="1"/>
  <c r="U160" i="7"/>
  <c r="V160" i="7" s="1"/>
  <c r="U161" i="7"/>
  <c r="V161" i="7" s="1"/>
  <c r="U162" i="7"/>
  <c r="V162" i="7" s="1"/>
  <c r="U163" i="7"/>
  <c r="V163" i="7" s="1"/>
  <c r="U164" i="7"/>
  <c r="U165" i="7"/>
  <c r="V165" i="7" s="1"/>
  <c r="U167" i="7"/>
  <c r="V167" i="7" s="1"/>
  <c r="U168" i="7"/>
  <c r="V168" i="7" s="1"/>
  <c r="U169" i="7"/>
  <c r="V169" i="7" s="1"/>
  <c r="U170" i="7"/>
  <c r="V170" i="7" s="1"/>
  <c r="U171" i="7"/>
  <c r="V171" i="7" s="1"/>
  <c r="U172" i="7"/>
  <c r="V172" i="7" s="1"/>
  <c r="U173" i="7"/>
  <c r="U174" i="7"/>
  <c r="U175" i="7"/>
  <c r="V175" i="7" s="1"/>
  <c r="U176" i="7"/>
  <c r="V176" i="7" s="1"/>
  <c r="U115" i="7"/>
  <c r="V115" i="7" s="1"/>
  <c r="U124" i="7"/>
  <c r="V124" i="7" s="1"/>
  <c r="U125" i="7"/>
  <c r="V125" i="7" s="1"/>
  <c r="U126" i="7"/>
  <c r="V126" i="7" s="1"/>
  <c r="U177" i="7"/>
  <c r="U178" i="7"/>
  <c r="U179" i="7"/>
  <c r="V179" i="7" s="1"/>
  <c r="U191" i="7"/>
  <c r="V191" i="7" s="1"/>
  <c r="U192" i="7"/>
  <c r="V192" i="7" s="1"/>
  <c r="U6" i="7"/>
  <c r="V6" i="7" s="1"/>
  <c r="U12" i="7"/>
  <c r="U116" i="7"/>
  <c r="V116" i="7" s="1"/>
  <c r="U119" i="7"/>
  <c r="U121" i="7"/>
  <c r="U73" i="7"/>
  <c r="V73" i="7" s="1"/>
  <c r="U74" i="7"/>
  <c r="V74" i="7" s="1"/>
  <c r="U75" i="7"/>
  <c r="V75" i="7" s="1"/>
  <c r="U76" i="7"/>
  <c r="V76" i="7" s="1"/>
  <c r="U77" i="7"/>
  <c r="V77" i="7" s="1"/>
  <c r="U78" i="7"/>
  <c r="U79" i="7"/>
  <c r="U80" i="7"/>
  <c r="V80" i="7" s="1"/>
  <c r="U81" i="7"/>
  <c r="V81" i="7" s="1"/>
  <c r="U82" i="7"/>
  <c r="V82" i="7" s="1"/>
  <c r="U83" i="7"/>
  <c r="V83" i="7" s="1"/>
  <c r="U84" i="7"/>
  <c r="V84" i="7" s="1"/>
  <c r="U85" i="7"/>
  <c r="V85" i="7" s="1"/>
  <c r="U86" i="7"/>
  <c r="V86" i="7" s="1"/>
  <c r="U87" i="7"/>
  <c r="V87" i="7" s="1"/>
  <c r="U88" i="7"/>
  <c r="V88" i="7" s="1"/>
  <c r="U91" i="7"/>
  <c r="V91" i="7" s="1"/>
  <c r="U92" i="7"/>
  <c r="V92" i="7" s="1"/>
  <c r="U94" i="7"/>
  <c r="V94" i="7" s="1"/>
  <c r="U95" i="7"/>
  <c r="V95" i="7" s="1"/>
  <c r="U96" i="7"/>
  <c r="V96" i="7" s="1"/>
  <c r="U97" i="7"/>
  <c r="V97" i="7" s="1"/>
  <c r="U180" i="7"/>
  <c r="U193" i="7"/>
  <c r="U195" i="7"/>
  <c r="V195" i="7" s="1"/>
  <c r="V144" i="7"/>
  <c r="V150" i="7"/>
  <c r="V123" i="7"/>
  <c r="V149" i="7"/>
  <c r="V145" i="7"/>
  <c r="V137" i="7"/>
  <c r="V129" i="7"/>
  <c r="V121" i="7"/>
  <c r="V113" i="7"/>
  <c r="V119" i="7"/>
  <c r="V111" i="7"/>
  <c r="V103" i="7"/>
  <c r="V117" i="7"/>
  <c r="V136" i="7"/>
  <c r="V128" i="7"/>
  <c r="V104" i="7"/>
  <c r="V194" i="7"/>
  <c r="V193" i="7"/>
  <c r="V178" i="7"/>
  <c r="V177" i="7"/>
  <c r="V180" i="7"/>
  <c r="V173" i="7"/>
  <c r="V174" i="7"/>
  <c r="V79" i="7"/>
  <c r="V23" i="7"/>
  <c r="V112" i="7"/>
  <c r="V71" i="7"/>
  <c r="V11" i="7"/>
  <c r="V26" i="7"/>
  <c r="V22" i="7"/>
  <c r="V25" i="7"/>
  <c r="V21" i="7"/>
  <c r="V17" i="7"/>
  <c r="V70" i="7"/>
  <c r="V27" i="7"/>
  <c r="V19" i="7"/>
  <c r="V15" i="7"/>
  <c r="V72" i="7"/>
  <c r="V29" i="7"/>
  <c r="V28" i="7"/>
  <c r="V24" i="7"/>
  <c r="V20" i="7"/>
  <c r="V69" i="7"/>
  <c r="V164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91" i="7"/>
  <c r="A192" i="7"/>
  <c r="A193" i="7"/>
  <c r="A194" i="7"/>
  <c r="A195" i="7"/>
  <c r="AG225" i="5"/>
  <c r="AG224" i="5"/>
  <c r="AG223" i="5"/>
  <c r="AG222" i="5"/>
  <c r="AG203" i="5"/>
  <c r="AG202" i="5"/>
  <c r="AG201" i="5"/>
  <c r="AG183" i="5"/>
  <c r="AG182" i="5"/>
  <c r="AG181" i="5"/>
  <c r="AG180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137" i="5"/>
  <c r="AG136" i="5"/>
  <c r="AG135" i="5"/>
  <c r="AG134" i="5"/>
  <c r="AG133" i="5"/>
  <c r="AG132" i="5"/>
  <c r="AG131" i="5"/>
  <c r="AG130" i="5"/>
  <c r="AG89" i="5"/>
  <c r="AG88" i="5"/>
  <c r="AG87" i="5"/>
  <c r="AG86" i="5"/>
  <c r="AG85" i="5"/>
  <c r="B5" i="2"/>
  <c r="A5" i="2"/>
  <c r="AO100" i="1"/>
  <c r="AN100" i="1"/>
  <c r="AM100" i="1"/>
  <c r="AL100" i="1"/>
  <c r="AK100" i="1"/>
  <c r="AJ100" i="1"/>
  <c r="AI100" i="1"/>
  <c r="AH100" i="1"/>
  <c r="AG100" i="1"/>
  <c r="AF100" i="1"/>
  <c r="AA100" i="1"/>
  <c r="X100" i="1"/>
  <c r="W100" i="1"/>
  <c r="AO99" i="1"/>
  <c r="AN99" i="1"/>
  <c r="AM99" i="1"/>
  <c r="AL99" i="1"/>
  <c r="AK99" i="1"/>
  <c r="AJ99" i="1"/>
  <c r="AI99" i="1"/>
  <c r="AH99" i="1"/>
  <c r="AG99" i="1"/>
  <c r="AF99" i="1"/>
  <c r="AA99" i="1"/>
  <c r="X99" i="1"/>
  <c r="W99" i="1"/>
  <c r="AO98" i="1"/>
  <c r="AN98" i="1"/>
  <c r="AM98" i="1"/>
  <c r="AL98" i="1"/>
  <c r="AK98" i="1"/>
  <c r="AJ98" i="1"/>
  <c r="AI98" i="1"/>
  <c r="AH98" i="1"/>
  <c r="AG98" i="1"/>
  <c r="AF98" i="1"/>
  <c r="AA98" i="1"/>
  <c r="X98" i="1"/>
  <c r="W98" i="1"/>
  <c r="AO97" i="1"/>
  <c r="AN97" i="1"/>
  <c r="AM97" i="1"/>
  <c r="AL97" i="1"/>
  <c r="AK97" i="1"/>
  <c r="AJ97" i="1"/>
  <c r="AI97" i="1"/>
  <c r="AH97" i="1"/>
  <c r="AG97" i="1"/>
  <c r="AF97" i="1"/>
  <c r="AA97" i="1"/>
  <c r="X97" i="1"/>
  <c r="W97" i="1"/>
  <c r="AO96" i="1"/>
  <c r="AN96" i="1"/>
  <c r="AM96" i="1"/>
  <c r="AL96" i="1"/>
  <c r="AK96" i="1"/>
  <c r="AJ96" i="1"/>
  <c r="AI96" i="1"/>
  <c r="AH96" i="1"/>
  <c r="AG96" i="1"/>
  <c r="AF96" i="1"/>
  <c r="AA96" i="1"/>
  <c r="X96" i="1"/>
  <c r="W96" i="1"/>
  <c r="AO95" i="1"/>
  <c r="AN95" i="1"/>
  <c r="AM95" i="1"/>
  <c r="AL95" i="1"/>
  <c r="AK95" i="1"/>
  <c r="AJ95" i="1"/>
  <c r="AI95" i="1"/>
  <c r="AH95" i="1"/>
  <c r="AG95" i="1"/>
  <c r="AF95" i="1"/>
  <c r="AA95" i="1"/>
  <c r="X95" i="1"/>
  <c r="W95" i="1"/>
  <c r="AO94" i="1"/>
  <c r="AN94" i="1"/>
  <c r="AM94" i="1"/>
  <c r="AL94" i="1"/>
  <c r="AK94" i="1"/>
  <c r="AJ94" i="1"/>
  <c r="AI94" i="1"/>
  <c r="AH94" i="1"/>
  <c r="AG94" i="1"/>
  <c r="AF94" i="1"/>
  <c r="AA94" i="1"/>
  <c r="X94" i="1"/>
  <c r="W94" i="1"/>
  <c r="AO93" i="1"/>
  <c r="AN93" i="1"/>
  <c r="AM93" i="1"/>
  <c r="AL93" i="1"/>
  <c r="AK93" i="1"/>
  <c r="AJ93" i="1"/>
  <c r="AI93" i="1"/>
  <c r="AH93" i="1"/>
  <c r="AG93" i="1"/>
  <c r="AF93" i="1"/>
  <c r="AA93" i="1"/>
  <c r="X93" i="1"/>
  <c r="W93" i="1"/>
  <c r="AO92" i="1"/>
  <c r="AN92" i="1"/>
  <c r="AM92" i="1"/>
  <c r="AL92" i="1"/>
  <c r="AK92" i="1"/>
  <c r="AJ92" i="1"/>
  <c r="AI92" i="1"/>
  <c r="AH92" i="1"/>
  <c r="AG92" i="1"/>
  <c r="AF92" i="1"/>
  <c r="AA92" i="1"/>
  <c r="X92" i="1"/>
  <c r="W92" i="1"/>
  <c r="AN91" i="1"/>
  <c r="AO69" i="1"/>
  <c r="AN69" i="1"/>
  <c r="AM69" i="1"/>
  <c r="AL69" i="1"/>
  <c r="AK69" i="1"/>
  <c r="AJ69" i="1"/>
  <c r="AI69" i="1"/>
  <c r="AH69" i="1"/>
  <c r="AG69" i="1"/>
  <c r="AF69" i="1"/>
  <c r="AA69" i="1"/>
  <c r="X69" i="1"/>
  <c r="W69" i="1"/>
  <c r="AO68" i="1"/>
  <c r="AN68" i="1"/>
  <c r="AM68" i="1"/>
  <c r="AL68" i="1"/>
  <c r="AK68" i="1"/>
  <c r="AJ68" i="1"/>
  <c r="AI68" i="1"/>
  <c r="AH68" i="1"/>
  <c r="AG68" i="1"/>
  <c r="AF68" i="1"/>
  <c r="AA68" i="1"/>
  <c r="X68" i="1"/>
  <c r="W68" i="1"/>
  <c r="AO66" i="1"/>
  <c r="AN66" i="1"/>
  <c r="AM66" i="1"/>
  <c r="AL66" i="1"/>
  <c r="AK66" i="1"/>
  <c r="AJ66" i="1"/>
  <c r="AI66" i="1"/>
  <c r="AH66" i="1"/>
  <c r="AG66" i="1"/>
  <c r="AF66" i="1"/>
  <c r="AA66" i="1"/>
  <c r="X66" i="1"/>
  <c r="W66" i="1"/>
  <c r="AO65" i="1"/>
  <c r="AN65" i="1"/>
  <c r="AM65" i="1"/>
  <c r="AL65" i="1"/>
  <c r="AK65" i="1"/>
  <c r="AJ65" i="1"/>
  <c r="AI65" i="1"/>
  <c r="AH65" i="1"/>
  <c r="AG65" i="1"/>
  <c r="AF65" i="1"/>
  <c r="AA65" i="1"/>
  <c r="X65" i="1"/>
  <c r="W65" i="1"/>
  <c r="AO64" i="1"/>
  <c r="AN64" i="1"/>
  <c r="AM64" i="1"/>
  <c r="AL64" i="1"/>
  <c r="AK64" i="1"/>
  <c r="AJ64" i="1"/>
  <c r="AI64" i="1"/>
  <c r="AH64" i="1"/>
  <c r="AG64" i="1"/>
  <c r="AF64" i="1"/>
  <c r="AA64" i="1"/>
  <c r="X64" i="1"/>
  <c r="W64" i="1"/>
  <c r="AO63" i="1"/>
  <c r="AN63" i="1"/>
  <c r="AM63" i="1"/>
  <c r="AL63" i="1"/>
  <c r="AK63" i="1"/>
  <c r="AJ63" i="1"/>
  <c r="AI63" i="1"/>
  <c r="AH63" i="1"/>
  <c r="AG63" i="1"/>
  <c r="AF63" i="1"/>
  <c r="AA63" i="1"/>
  <c r="X63" i="1"/>
  <c r="W63" i="1"/>
  <c r="AO62" i="1"/>
  <c r="AN62" i="1"/>
  <c r="AM62" i="1"/>
  <c r="AL62" i="1"/>
  <c r="AK62" i="1"/>
  <c r="AJ62" i="1"/>
  <c r="AI62" i="1"/>
  <c r="AH62" i="1"/>
  <c r="AG62" i="1"/>
  <c r="AF62" i="1"/>
  <c r="AA62" i="1"/>
  <c r="X62" i="1"/>
  <c r="W62" i="1"/>
  <c r="AO61" i="1"/>
  <c r="AN61" i="1"/>
  <c r="AM61" i="1"/>
  <c r="AL61" i="1"/>
  <c r="AK61" i="1"/>
  <c r="AJ61" i="1"/>
  <c r="AI61" i="1"/>
  <c r="AH61" i="1"/>
  <c r="AG61" i="1"/>
  <c r="AF61" i="1"/>
  <c r="AA61" i="1"/>
  <c r="X61" i="1"/>
  <c r="W61" i="1"/>
  <c r="AO60" i="1"/>
  <c r="AN60" i="1"/>
  <c r="AM60" i="1"/>
  <c r="AL60" i="1"/>
  <c r="AK60" i="1"/>
  <c r="AJ60" i="1"/>
  <c r="AI60" i="1"/>
  <c r="AH60" i="1"/>
  <c r="AG60" i="1"/>
  <c r="AF60" i="1"/>
  <c r="AA60" i="1"/>
  <c r="X60" i="1"/>
  <c r="W60" i="1"/>
  <c r="AO59" i="1"/>
  <c r="AN59" i="1"/>
  <c r="AM59" i="1"/>
  <c r="AL59" i="1"/>
  <c r="AK59" i="1"/>
  <c r="AJ59" i="1"/>
  <c r="AI59" i="1"/>
  <c r="AH59" i="1"/>
  <c r="AG59" i="1"/>
  <c r="AF59" i="1"/>
  <c r="AA59" i="1"/>
  <c r="X59" i="1"/>
  <c r="W59" i="1"/>
  <c r="AO58" i="1"/>
  <c r="AN58" i="1"/>
  <c r="AM58" i="1"/>
  <c r="AL58" i="1"/>
  <c r="AK58" i="1"/>
  <c r="AJ58" i="1"/>
  <c r="AI58" i="1"/>
  <c r="AH58" i="1"/>
  <c r="AG58" i="1"/>
  <c r="AF58" i="1"/>
  <c r="AA58" i="1"/>
  <c r="X58" i="1"/>
  <c r="W58" i="1"/>
  <c r="AO74" i="1"/>
  <c r="AN74" i="1"/>
  <c r="AM74" i="1"/>
  <c r="AL74" i="1"/>
  <c r="AK74" i="1"/>
  <c r="AJ74" i="1"/>
  <c r="AI74" i="1"/>
  <c r="AH74" i="1"/>
  <c r="AG74" i="1"/>
  <c r="AF74" i="1"/>
  <c r="AA74" i="1"/>
  <c r="X74" i="1"/>
  <c r="W74" i="1"/>
  <c r="AO73" i="1"/>
  <c r="AN73" i="1"/>
  <c r="AM73" i="1"/>
  <c r="AL73" i="1"/>
  <c r="AK73" i="1"/>
  <c r="AJ73" i="1"/>
  <c r="AI73" i="1"/>
  <c r="AH73" i="1"/>
  <c r="AG73" i="1"/>
  <c r="AF73" i="1"/>
  <c r="AA73" i="1"/>
  <c r="X73" i="1"/>
  <c r="W73" i="1"/>
  <c r="AO72" i="1"/>
  <c r="AN72" i="1"/>
  <c r="AM72" i="1"/>
  <c r="AL72" i="1"/>
  <c r="AK72" i="1"/>
  <c r="AJ72" i="1"/>
  <c r="AI72" i="1"/>
  <c r="AH72" i="1"/>
  <c r="AG72" i="1"/>
  <c r="AF72" i="1"/>
  <c r="AA72" i="1"/>
  <c r="X72" i="1"/>
  <c r="W72" i="1"/>
  <c r="AO104" i="1"/>
  <c r="AN104" i="1"/>
  <c r="AM104" i="1"/>
  <c r="AL104" i="1"/>
  <c r="AK104" i="1"/>
  <c r="AJ104" i="1"/>
  <c r="AI104" i="1"/>
  <c r="AH104" i="1"/>
  <c r="AG104" i="1"/>
  <c r="AF104" i="1"/>
  <c r="AA104" i="1"/>
  <c r="X104" i="1"/>
  <c r="W104" i="1"/>
  <c r="AN101" i="1"/>
  <c r="AO34" i="1"/>
  <c r="AN34" i="1"/>
  <c r="AM34" i="1"/>
  <c r="AL34" i="1"/>
  <c r="AK34" i="1"/>
  <c r="AJ34" i="1"/>
  <c r="AI34" i="1"/>
  <c r="AH34" i="1"/>
  <c r="AG34" i="1"/>
  <c r="AF34" i="1"/>
  <c r="AA34" i="1"/>
  <c r="X34" i="1"/>
  <c r="W34" i="1"/>
  <c r="AO33" i="1"/>
  <c r="AN33" i="1"/>
  <c r="AM33" i="1"/>
  <c r="AL33" i="1"/>
  <c r="AK33" i="1"/>
  <c r="AJ33" i="1"/>
  <c r="AI33" i="1"/>
  <c r="AH33" i="1"/>
  <c r="AG33" i="1"/>
  <c r="AF33" i="1"/>
  <c r="AA33" i="1"/>
  <c r="X33" i="1"/>
  <c r="W33" i="1"/>
  <c r="AO32" i="1"/>
  <c r="AN32" i="1"/>
  <c r="AM32" i="1"/>
  <c r="AL32" i="1"/>
  <c r="AK32" i="1"/>
  <c r="AJ32" i="1"/>
  <c r="AI32" i="1"/>
  <c r="AH32" i="1"/>
  <c r="AG32" i="1"/>
  <c r="AF32" i="1"/>
  <c r="AA32" i="1"/>
  <c r="X32" i="1"/>
  <c r="W32" i="1"/>
  <c r="AO31" i="1"/>
  <c r="AN31" i="1"/>
  <c r="AM31" i="1"/>
  <c r="AL31" i="1"/>
  <c r="AK31" i="1"/>
  <c r="AJ31" i="1"/>
  <c r="AI31" i="1"/>
  <c r="AH31" i="1"/>
  <c r="AG31" i="1"/>
  <c r="AF31" i="1"/>
  <c r="AA31" i="1"/>
  <c r="X31" i="1"/>
  <c r="W31" i="1"/>
  <c r="AO30" i="1"/>
  <c r="AN30" i="1"/>
  <c r="AM30" i="1"/>
  <c r="AL30" i="1"/>
  <c r="AK30" i="1"/>
  <c r="AJ30" i="1"/>
  <c r="AI30" i="1"/>
  <c r="AH30" i="1"/>
  <c r="AG30" i="1"/>
  <c r="AF30" i="1"/>
  <c r="AA30" i="1"/>
  <c r="X30" i="1"/>
  <c r="W30" i="1"/>
  <c r="AO29" i="1"/>
  <c r="AN29" i="1"/>
  <c r="AM29" i="1"/>
  <c r="AL29" i="1"/>
  <c r="AK29" i="1"/>
  <c r="AJ29" i="1"/>
  <c r="AI29" i="1"/>
  <c r="AH29" i="1"/>
  <c r="AG29" i="1"/>
  <c r="AF29" i="1"/>
  <c r="AA29" i="1"/>
  <c r="X29" i="1"/>
  <c r="W29" i="1"/>
  <c r="AO28" i="1"/>
  <c r="AN28" i="1"/>
  <c r="AM28" i="1"/>
  <c r="AL28" i="1"/>
  <c r="AK28" i="1"/>
  <c r="AJ28" i="1"/>
  <c r="AI28" i="1"/>
  <c r="AH28" i="1"/>
  <c r="AG28" i="1"/>
  <c r="AF28" i="1"/>
  <c r="AA28" i="1"/>
  <c r="X28" i="1"/>
  <c r="W28" i="1"/>
  <c r="AO27" i="1"/>
  <c r="AN27" i="1"/>
  <c r="AM27" i="1"/>
  <c r="AL27" i="1"/>
  <c r="AK27" i="1"/>
  <c r="AJ27" i="1"/>
  <c r="AI27" i="1"/>
  <c r="AH27" i="1"/>
  <c r="AG27" i="1"/>
  <c r="AF27" i="1"/>
  <c r="AA27" i="1"/>
  <c r="X27" i="1"/>
  <c r="W27" i="1"/>
  <c r="AO26" i="1"/>
  <c r="AN26" i="1"/>
  <c r="AM26" i="1"/>
  <c r="AL26" i="1"/>
  <c r="AK26" i="1"/>
  <c r="AJ26" i="1"/>
  <c r="AI26" i="1"/>
  <c r="AH26" i="1"/>
  <c r="AG26" i="1"/>
  <c r="AF26" i="1"/>
  <c r="AA26" i="1"/>
  <c r="X26" i="1"/>
  <c r="W26" i="1"/>
  <c r="AO25" i="1"/>
  <c r="AN25" i="1"/>
  <c r="AM25" i="1"/>
  <c r="AL25" i="1"/>
  <c r="AK25" i="1"/>
  <c r="AJ25" i="1"/>
  <c r="AI25" i="1"/>
  <c r="AH25" i="1"/>
  <c r="AG25" i="1"/>
  <c r="AF25" i="1"/>
  <c r="AA25" i="1"/>
  <c r="W25" i="1"/>
  <c r="AO55" i="1"/>
  <c r="AN55" i="1"/>
  <c r="AM55" i="1"/>
  <c r="AL55" i="1"/>
  <c r="AK55" i="1"/>
  <c r="AJ55" i="1"/>
  <c r="AI55" i="1"/>
  <c r="AH55" i="1"/>
  <c r="AG55" i="1"/>
  <c r="AF55" i="1"/>
  <c r="AA55" i="1"/>
  <c r="X55" i="1"/>
  <c r="W55" i="1"/>
  <c r="AO54" i="1"/>
  <c r="AN54" i="1"/>
  <c r="AM54" i="1"/>
  <c r="AL54" i="1"/>
  <c r="AK54" i="1"/>
  <c r="AJ54" i="1"/>
  <c r="AI54" i="1"/>
  <c r="AH54" i="1"/>
  <c r="AG54" i="1"/>
  <c r="AF54" i="1"/>
  <c r="AA54" i="1"/>
  <c r="X54" i="1"/>
  <c r="W54" i="1"/>
  <c r="AO53" i="1"/>
  <c r="AN53" i="1"/>
  <c r="AM53" i="1"/>
  <c r="AL53" i="1"/>
  <c r="AK53" i="1"/>
  <c r="AJ53" i="1"/>
  <c r="AI53" i="1"/>
  <c r="AH53" i="1"/>
  <c r="AG53" i="1"/>
  <c r="AF53" i="1"/>
  <c r="AA53" i="1"/>
  <c r="X53" i="1"/>
  <c r="W53" i="1"/>
  <c r="AO51" i="1"/>
  <c r="AN51" i="1"/>
  <c r="AM51" i="1"/>
  <c r="AL51" i="1"/>
  <c r="AK51" i="1"/>
  <c r="AJ51" i="1"/>
  <c r="AI51" i="1"/>
  <c r="AH51" i="1"/>
  <c r="AG51" i="1"/>
  <c r="AF51" i="1"/>
  <c r="AA51" i="1"/>
  <c r="X51" i="1"/>
  <c r="W51" i="1"/>
  <c r="AO50" i="1"/>
  <c r="AN50" i="1"/>
  <c r="AM50" i="1"/>
  <c r="AL50" i="1"/>
  <c r="AK50" i="1"/>
  <c r="AJ50" i="1"/>
  <c r="AI50" i="1"/>
  <c r="AH50" i="1"/>
  <c r="AG50" i="1"/>
  <c r="AF50" i="1"/>
  <c r="AA50" i="1"/>
  <c r="X50" i="1"/>
  <c r="W50" i="1"/>
  <c r="AO49" i="1"/>
  <c r="AN49" i="1"/>
  <c r="AM49" i="1"/>
  <c r="AL49" i="1"/>
  <c r="AK49" i="1"/>
  <c r="AJ49" i="1"/>
  <c r="AI49" i="1"/>
  <c r="AH49" i="1"/>
  <c r="AG49" i="1"/>
  <c r="AF49" i="1"/>
  <c r="AA49" i="1"/>
  <c r="X49" i="1"/>
  <c r="W49" i="1"/>
  <c r="AO48" i="1"/>
  <c r="AN48" i="1"/>
  <c r="AM48" i="1"/>
  <c r="AL48" i="1"/>
  <c r="AK48" i="1"/>
  <c r="AJ48" i="1"/>
  <c r="AI48" i="1"/>
  <c r="AH48" i="1"/>
  <c r="AG48" i="1"/>
  <c r="AF48" i="1"/>
  <c r="AA48" i="1"/>
  <c r="X48" i="1"/>
  <c r="W48" i="1"/>
  <c r="AO47" i="1"/>
  <c r="AN47" i="1"/>
  <c r="AM47" i="1"/>
  <c r="AL47" i="1"/>
  <c r="AK47" i="1"/>
  <c r="AJ47" i="1"/>
  <c r="AI47" i="1"/>
  <c r="AH47" i="1"/>
  <c r="AG47" i="1"/>
  <c r="AF47" i="1"/>
  <c r="AA47" i="1"/>
  <c r="X47" i="1"/>
  <c r="W47" i="1"/>
  <c r="AO46" i="1"/>
  <c r="AN46" i="1"/>
  <c r="AM46" i="1"/>
  <c r="AL46" i="1"/>
  <c r="AK46" i="1"/>
  <c r="AJ46" i="1"/>
  <c r="AI46" i="1"/>
  <c r="AH46" i="1"/>
  <c r="AG46" i="1"/>
  <c r="AF46" i="1"/>
  <c r="AA46" i="1"/>
  <c r="X46" i="1"/>
  <c r="W46" i="1"/>
  <c r="AO45" i="1"/>
  <c r="AN45" i="1"/>
  <c r="AM45" i="1"/>
  <c r="AL45" i="1"/>
  <c r="AK45" i="1"/>
  <c r="AJ45" i="1"/>
  <c r="AI45" i="1"/>
  <c r="AH45" i="1"/>
  <c r="AG45" i="1"/>
  <c r="AF45" i="1"/>
  <c r="AA45" i="1"/>
  <c r="X45" i="1"/>
  <c r="W45" i="1"/>
  <c r="AO44" i="1"/>
  <c r="AN44" i="1"/>
  <c r="AM44" i="1"/>
  <c r="AL44" i="1"/>
  <c r="AK44" i="1"/>
  <c r="AJ44" i="1"/>
  <c r="AI44" i="1"/>
  <c r="AH44" i="1"/>
  <c r="AG44" i="1"/>
  <c r="AF44" i="1"/>
  <c r="AA44" i="1"/>
  <c r="X44" i="1"/>
  <c r="W44" i="1"/>
  <c r="AO43" i="1"/>
  <c r="AN43" i="1"/>
  <c r="AM43" i="1"/>
  <c r="AL43" i="1"/>
  <c r="AK43" i="1"/>
  <c r="AJ43" i="1"/>
  <c r="AI43" i="1"/>
  <c r="AH43" i="1"/>
  <c r="AG43" i="1"/>
  <c r="AF43" i="1"/>
  <c r="AA43" i="1"/>
  <c r="X43" i="1"/>
  <c r="W43" i="1"/>
  <c r="AO42" i="1"/>
  <c r="AN42" i="1"/>
  <c r="AM42" i="1"/>
  <c r="AL42" i="1"/>
  <c r="AK42" i="1"/>
  <c r="AJ42" i="1"/>
  <c r="AI42" i="1"/>
  <c r="AH42" i="1"/>
  <c r="AG42" i="1"/>
  <c r="AF42" i="1"/>
  <c r="AA42" i="1"/>
  <c r="X42" i="1"/>
  <c r="W42" i="1"/>
  <c r="AO41" i="1"/>
  <c r="AN41" i="1"/>
  <c r="AM41" i="1"/>
  <c r="AL41" i="1"/>
  <c r="AK41" i="1"/>
  <c r="AJ41" i="1"/>
  <c r="AI41" i="1"/>
  <c r="AH41" i="1"/>
  <c r="AG41" i="1"/>
  <c r="AF41" i="1"/>
  <c r="AA41" i="1"/>
  <c r="X41" i="1"/>
  <c r="W41" i="1"/>
  <c r="AO40" i="1"/>
  <c r="AN40" i="1"/>
  <c r="AM40" i="1"/>
  <c r="AL40" i="1"/>
  <c r="AK40" i="1"/>
  <c r="AJ40" i="1"/>
  <c r="AI40" i="1"/>
  <c r="AH40" i="1"/>
  <c r="AG40" i="1"/>
  <c r="AF40" i="1"/>
  <c r="AA40" i="1"/>
  <c r="X40" i="1"/>
  <c r="W40" i="1"/>
  <c r="AO39" i="1"/>
  <c r="AN39" i="1"/>
  <c r="AM39" i="1"/>
  <c r="AL39" i="1"/>
  <c r="AK39" i="1"/>
  <c r="AJ39" i="1"/>
  <c r="AI39" i="1"/>
  <c r="AH39" i="1"/>
  <c r="AG39" i="1"/>
  <c r="AF39" i="1"/>
  <c r="AA39" i="1"/>
  <c r="X39" i="1"/>
  <c r="W39" i="1"/>
  <c r="AO38" i="1"/>
  <c r="AN38" i="1"/>
  <c r="AM38" i="1"/>
  <c r="AL38" i="1"/>
  <c r="AK38" i="1"/>
  <c r="AJ38" i="1"/>
  <c r="AI38" i="1"/>
  <c r="AH38" i="1"/>
  <c r="AG38" i="1"/>
  <c r="AF38" i="1"/>
  <c r="AA38" i="1"/>
  <c r="X38" i="1"/>
  <c r="W38" i="1"/>
  <c r="AO37" i="1"/>
  <c r="AN37" i="1"/>
  <c r="AM37" i="1"/>
  <c r="AL37" i="1"/>
  <c r="AK37" i="1"/>
  <c r="AJ37" i="1"/>
  <c r="AI37" i="1"/>
  <c r="AH37" i="1"/>
  <c r="AG37" i="1"/>
  <c r="AF37" i="1"/>
  <c r="AA37" i="1"/>
  <c r="X37" i="1"/>
  <c r="W37" i="1"/>
  <c r="AO36" i="1"/>
  <c r="AN36" i="1"/>
  <c r="AM36" i="1"/>
  <c r="AL36" i="1"/>
  <c r="AK36" i="1"/>
  <c r="AJ36" i="1"/>
  <c r="AI36" i="1"/>
  <c r="AH36" i="1"/>
  <c r="AG36" i="1"/>
  <c r="AF36" i="1"/>
  <c r="AA36" i="1"/>
  <c r="X36" i="1"/>
  <c r="W36" i="1"/>
  <c r="AO90" i="1"/>
  <c r="AN90" i="1"/>
  <c r="AM90" i="1"/>
  <c r="AL90" i="1"/>
  <c r="AK90" i="1"/>
  <c r="AJ90" i="1"/>
  <c r="AI90" i="1"/>
  <c r="AH90" i="1"/>
  <c r="AG90" i="1"/>
  <c r="AF90" i="1"/>
  <c r="AA90" i="1"/>
  <c r="X90" i="1"/>
  <c r="W90" i="1"/>
  <c r="AO89" i="1"/>
  <c r="AN89" i="1"/>
  <c r="AM89" i="1"/>
  <c r="AL89" i="1"/>
  <c r="AK89" i="1"/>
  <c r="AJ89" i="1"/>
  <c r="AI89" i="1"/>
  <c r="AH89" i="1"/>
  <c r="AG89" i="1"/>
  <c r="AF89" i="1"/>
  <c r="AA89" i="1"/>
  <c r="X89" i="1"/>
  <c r="W89" i="1"/>
  <c r="AO88" i="1"/>
  <c r="AN88" i="1"/>
  <c r="AM88" i="1"/>
  <c r="AL88" i="1"/>
  <c r="AK88" i="1"/>
  <c r="AJ88" i="1"/>
  <c r="AI88" i="1"/>
  <c r="AH88" i="1"/>
  <c r="AG88" i="1"/>
  <c r="AF88" i="1"/>
  <c r="AA88" i="1"/>
  <c r="X88" i="1"/>
  <c r="W88" i="1"/>
  <c r="AO87" i="1"/>
  <c r="AN87" i="1"/>
  <c r="AM87" i="1"/>
  <c r="AL87" i="1"/>
  <c r="AK87" i="1"/>
  <c r="AJ87" i="1"/>
  <c r="AI87" i="1"/>
  <c r="AH87" i="1"/>
  <c r="AG87" i="1"/>
  <c r="AF87" i="1"/>
  <c r="AA87" i="1"/>
  <c r="X87" i="1"/>
  <c r="W87" i="1"/>
  <c r="AO86" i="1"/>
  <c r="AN86" i="1"/>
  <c r="AM86" i="1"/>
  <c r="AL86" i="1"/>
  <c r="AK86" i="1"/>
  <c r="AJ86" i="1"/>
  <c r="AI86" i="1"/>
  <c r="AH86" i="1"/>
  <c r="AG86" i="1"/>
  <c r="AF86" i="1"/>
  <c r="AA86" i="1"/>
  <c r="X86" i="1"/>
  <c r="W86" i="1"/>
  <c r="AO85" i="1"/>
  <c r="AN85" i="1"/>
  <c r="AM85" i="1"/>
  <c r="AL85" i="1"/>
  <c r="AK85" i="1"/>
  <c r="AJ85" i="1"/>
  <c r="AI85" i="1"/>
  <c r="AH85" i="1"/>
  <c r="AG85" i="1"/>
  <c r="AF85" i="1"/>
  <c r="AA85" i="1"/>
  <c r="X85" i="1"/>
  <c r="W85" i="1"/>
  <c r="AO84" i="1"/>
  <c r="AN84" i="1"/>
  <c r="AM84" i="1"/>
  <c r="AL84" i="1"/>
  <c r="AK84" i="1"/>
  <c r="AJ84" i="1"/>
  <c r="AI84" i="1"/>
  <c r="AH84" i="1"/>
  <c r="AG84" i="1"/>
  <c r="AF84" i="1"/>
  <c r="AA84" i="1"/>
  <c r="X84" i="1"/>
  <c r="W84" i="1"/>
  <c r="AO83" i="1"/>
  <c r="AN83" i="1"/>
  <c r="AM83" i="1"/>
  <c r="AL83" i="1"/>
  <c r="AK83" i="1"/>
  <c r="AJ83" i="1"/>
  <c r="AI83" i="1"/>
  <c r="AH83" i="1"/>
  <c r="AG83" i="1"/>
  <c r="AF83" i="1"/>
  <c r="AA83" i="1"/>
  <c r="X83" i="1"/>
  <c r="W83" i="1"/>
  <c r="AO81" i="1"/>
  <c r="AN81" i="1"/>
  <c r="AM81" i="1"/>
  <c r="AL81" i="1"/>
  <c r="AK81" i="1"/>
  <c r="AJ81" i="1"/>
  <c r="AI81" i="1"/>
  <c r="AH81" i="1"/>
  <c r="AG81" i="1"/>
  <c r="AF81" i="1"/>
  <c r="AA81" i="1"/>
  <c r="X81" i="1"/>
  <c r="W81" i="1"/>
  <c r="AO80" i="1"/>
  <c r="AN80" i="1"/>
  <c r="AM80" i="1"/>
  <c r="AL80" i="1"/>
  <c r="AK80" i="1"/>
  <c r="AJ80" i="1"/>
  <c r="AI80" i="1"/>
  <c r="AH80" i="1"/>
  <c r="AG80" i="1"/>
  <c r="AF80" i="1"/>
  <c r="AA80" i="1"/>
  <c r="X80" i="1"/>
  <c r="W80" i="1"/>
  <c r="AO79" i="1"/>
  <c r="AN79" i="1"/>
  <c r="AM79" i="1"/>
  <c r="AL79" i="1"/>
  <c r="AK79" i="1"/>
  <c r="AJ79" i="1"/>
  <c r="AI79" i="1"/>
  <c r="AH79" i="1"/>
  <c r="AG79" i="1"/>
  <c r="AF79" i="1"/>
  <c r="AA79" i="1"/>
  <c r="X79" i="1"/>
  <c r="W79" i="1"/>
  <c r="AO78" i="1"/>
  <c r="AN78" i="1"/>
  <c r="AM78" i="1"/>
  <c r="AL78" i="1"/>
  <c r="AK78" i="1"/>
  <c r="AJ78" i="1"/>
  <c r="AI78" i="1"/>
  <c r="AH78" i="1"/>
  <c r="AG78" i="1"/>
  <c r="AF78" i="1"/>
  <c r="AA78" i="1"/>
  <c r="X78" i="1"/>
  <c r="W78" i="1"/>
  <c r="AO77" i="1"/>
  <c r="AN77" i="1"/>
  <c r="AM77" i="1"/>
  <c r="AL77" i="1"/>
  <c r="AK77" i="1"/>
  <c r="AJ77" i="1"/>
  <c r="AI77" i="1"/>
  <c r="AH77" i="1"/>
  <c r="AG77" i="1"/>
  <c r="AF77" i="1"/>
  <c r="AA77" i="1"/>
  <c r="X77" i="1"/>
  <c r="W77" i="1"/>
  <c r="AO76" i="1"/>
  <c r="AN76" i="1"/>
  <c r="AM76" i="1"/>
  <c r="AL76" i="1"/>
  <c r="AK76" i="1"/>
  <c r="AJ76" i="1"/>
  <c r="AI76" i="1"/>
  <c r="AH76" i="1"/>
  <c r="AG76" i="1"/>
  <c r="AF76" i="1"/>
  <c r="AA76" i="1"/>
  <c r="X76" i="1"/>
  <c r="W76" i="1"/>
  <c r="AO122" i="1"/>
  <c r="AN122" i="1"/>
  <c r="AM122" i="1"/>
  <c r="AL122" i="1"/>
  <c r="AK122" i="1"/>
  <c r="AJ122" i="1"/>
  <c r="AI122" i="1"/>
  <c r="AH122" i="1"/>
  <c r="AG122" i="1"/>
  <c r="AF122" i="1"/>
  <c r="AA122" i="1"/>
  <c r="X122" i="1"/>
  <c r="W122" i="1"/>
  <c r="AO121" i="1"/>
  <c r="AN121" i="1"/>
  <c r="AM121" i="1"/>
  <c r="AL121" i="1"/>
  <c r="AK121" i="1"/>
  <c r="AJ121" i="1"/>
  <c r="AI121" i="1"/>
  <c r="AH121" i="1"/>
  <c r="AG121" i="1"/>
  <c r="AF121" i="1"/>
  <c r="AA121" i="1"/>
  <c r="X121" i="1"/>
  <c r="W121" i="1"/>
  <c r="AO120" i="1"/>
  <c r="AN120" i="1"/>
  <c r="AM120" i="1"/>
  <c r="AL120" i="1"/>
  <c r="AK120" i="1"/>
  <c r="AJ120" i="1"/>
  <c r="AI120" i="1"/>
  <c r="AH120" i="1"/>
  <c r="AG120" i="1"/>
  <c r="AF120" i="1"/>
  <c r="AA120" i="1"/>
  <c r="X120" i="1"/>
  <c r="W120" i="1"/>
  <c r="AO119" i="1"/>
  <c r="AN119" i="1"/>
  <c r="AM119" i="1"/>
  <c r="AL119" i="1"/>
  <c r="AK119" i="1"/>
  <c r="AJ119" i="1"/>
  <c r="AI119" i="1"/>
  <c r="AH119" i="1"/>
  <c r="AG119" i="1"/>
  <c r="AF119" i="1"/>
  <c r="AA119" i="1"/>
  <c r="X119" i="1"/>
  <c r="W119" i="1"/>
  <c r="AO118" i="1"/>
  <c r="AN118" i="1"/>
  <c r="AM118" i="1"/>
  <c r="AL118" i="1"/>
  <c r="AK118" i="1"/>
  <c r="AJ118" i="1"/>
  <c r="AI118" i="1"/>
  <c r="AH118" i="1"/>
  <c r="AG118" i="1"/>
  <c r="AF118" i="1"/>
  <c r="AA118" i="1"/>
  <c r="X118" i="1"/>
  <c r="W118" i="1"/>
  <c r="AO117" i="1"/>
  <c r="AN117" i="1"/>
  <c r="AM117" i="1"/>
  <c r="AL117" i="1"/>
  <c r="AK117" i="1"/>
  <c r="AJ117" i="1"/>
  <c r="AI117" i="1"/>
  <c r="AH117" i="1"/>
  <c r="AG117" i="1"/>
  <c r="AF117" i="1"/>
  <c r="AA117" i="1"/>
  <c r="X117" i="1"/>
  <c r="W117" i="1"/>
  <c r="AO116" i="1"/>
  <c r="AN116" i="1"/>
  <c r="AM116" i="1"/>
  <c r="AL116" i="1"/>
  <c r="AK116" i="1"/>
  <c r="AJ116" i="1"/>
  <c r="AI116" i="1"/>
  <c r="AH116" i="1"/>
  <c r="AG116" i="1"/>
  <c r="AF116" i="1"/>
  <c r="AA116" i="1"/>
  <c r="X116" i="1"/>
  <c r="W116" i="1"/>
  <c r="AO115" i="1"/>
  <c r="AN115" i="1"/>
  <c r="AM115" i="1"/>
  <c r="AL115" i="1"/>
  <c r="AK115" i="1"/>
  <c r="AJ115" i="1"/>
  <c r="AI115" i="1"/>
  <c r="AH115" i="1"/>
  <c r="AG115" i="1"/>
  <c r="AF115" i="1"/>
  <c r="AA115" i="1"/>
  <c r="X115" i="1"/>
  <c r="W115" i="1"/>
  <c r="AO114" i="1"/>
  <c r="AN114" i="1"/>
  <c r="AM114" i="1"/>
  <c r="AL114" i="1"/>
  <c r="AK114" i="1"/>
  <c r="AJ114" i="1"/>
  <c r="AI114" i="1"/>
  <c r="AH114" i="1"/>
  <c r="AG114" i="1"/>
  <c r="AF114" i="1"/>
  <c r="AA114" i="1"/>
  <c r="X114" i="1"/>
  <c r="W114" i="1"/>
  <c r="AO113" i="1"/>
  <c r="AN113" i="1"/>
  <c r="AM113" i="1"/>
  <c r="AL113" i="1"/>
  <c r="AK113" i="1"/>
  <c r="AJ113" i="1"/>
  <c r="AI113" i="1"/>
  <c r="AH113" i="1"/>
  <c r="AG113" i="1"/>
  <c r="AF113" i="1"/>
  <c r="AA113" i="1"/>
  <c r="X113" i="1"/>
  <c r="W113" i="1"/>
  <c r="V78" i="7" l="1"/>
  <c r="U4" i="7"/>
  <c r="W16" i="7"/>
  <c r="V16" i="7"/>
  <c r="W14" i="7"/>
  <c r="V14" i="7"/>
  <c r="W18" i="7"/>
  <c r="V18" i="7"/>
  <c r="W102" i="7"/>
  <c r="W114" i="7"/>
  <c r="W118" i="7"/>
  <c r="W172" i="7"/>
  <c r="W176" i="7"/>
  <c r="W100" i="7"/>
  <c r="W104" i="7"/>
  <c r="W112" i="7"/>
  <c r="W116" i="7"/>
  <c r="W174" i="7"/>
  <c r="C31" i="12"/>
  <c r="W139" i="7"/>
  <c r="W98" i="7"/>
  <c r="W144" i="7"/>
  <c r="W12" i="7"/>
  <c r="W191" i="7"/>
  <c r="W164" i="7"/>
  <c r="W160" i="7"/>
  <c r="W6" i="7"/>
  <c r="W195" i="7"/>
  <c r="W179" i="7"/>
  <c r="W175" i="7"/>
  <c r="W171" i="7"/>
  <c r="W178" i="7"/>
  <c r="W177" i="7"/>
  <c r="W173" i="7"/>
  <c r="W180" i="7"/>
  <c r="W167" i="7"/>
  <c r="W163" i="7"/>
  <c r="W170" i="7"/>
  <c r="W166" i="7"/>
  <c r="W162" i="7"/>
  <c r="W169" i="7"/>
  <c r="W165" i="7"/>
  <c r="W161" i="7"/>
  <c r="W168" i="7"/>
  <c r="W8" i="7"/>
  <c r="W11" i="7"/>
  <c r="W7" i="7"/>
  <c r="W10" i="7"/>
  <c r="W9" i="7"/>
  <c r="W15" i="7"/>
  <c r="W13" i="7"/>
  <c r="W20" i="7"/>
  <c r="W19" i="7"/>
  <c r="W22" i="7"/>
  <c r="W21" i="7"/>
  <c r="W17" i="7"/>
  <c r="W75" i="7"/>
  <c r="W71" i="7"/>
  <c r="W28" i="7"/>
  <c r="W24" i="7"/>
  <c r="W74" i="7"/>
  <c r="W70" i="7"/>
  <c r="W27" i="7"/>
  <c r="W23" i="7"/>
  <c r="W73" i="7"/>
  <c r="W26" i="7"/>
  <c r="W76" i="7"/>
  <c r="W72" i="7"/>
  <c r="W29" i="7"/>
  <c r="W25" i="7"/>
  <c r="W83" i="7"/>
  <c r="W79" i="7"/>
  <c r="W82" i="7"/>
  <c r="W78" i="7"/>
  <c r="W81" i="7"/>
  <c r="W77" i="7"/>
  <c r="W80" i="7"/>
  <c r="W91" i="7"/>
  <c r="W87" i="7"/>
  <c r="W90" i="7"/>
  <c r="W86" i="7"/>
  <c r="W85" i="7"/>
  <c r="W88" i="7"/>
  <c r="W84" i="7"/>
  <c r="W97" i="7"/>
  <c r="W93" i="7"/>
  <c r="W103" i="7"/>
  <c r="W99" i="7"/>
  <c r="W96" i="7"/>
  <c r="W95" i="7"/>
  <c r="W94" i="7"/>
  <c r="W108" i="7"/>
  <c r="W107" i="7"/>
  <c r="W110" i="7"/>
  <c r="W106" i="7"/>
  <c r="W109" i="7"/>
  <c r="W105" i="7"/>
  <c r="W115" i="7"/>
  <c r="W111" i="7"/>
  <c r="W117" i="7"/>
  <c r="W113" i="7"/>
  <c r="W136" i="7"/>
  <c r="W132" i="7"/>
  <c r="W128" i="7"/>
  <c r="W124" i="7"/>
  <c r="W120" i="7"/>
  <c r="W135" i="7"/>
  <c r="W123" i="7"/>
  <c r="W119" i="7"/>
  <c r="W138" i="7"/>
  <c r="W134" i="7"/>
  <c r="W130" i="7"/>
  <c r="W126" i="7"/>
  <c r="W122" i="7"/>
  <c r="W137" i="7"/>
  <c r="W121" i="7"/>
  <c r="W140" i="7"/>
  <c r="W143" i="7"/>
  <c r="W142" i="7"/>
  <c r="W141" i="7"/>
  <c r="W145" i="7"/>
  <c r="W152" i="7"/>
  <c r="W148" i="7"/>
  <c r="W151" i="7"/>
  <c r="W147" i="7"/>
  <c r="W150" i="7"/>
  <c r="W146" i="7"/>
  <c r="W149" i="7"/>
  <c r="W127" i="7"/>
  <c r="W92" i="7"/>
  <c r="W193" i="7"/>
  <c r="W133" i="7"/>
  <c r="W129" i="7"/>
  <c r="W125" i="7"/>
  <c r="W101" i="7"/>
  <c r="W131" i="7"/>
  <c r="W194" i="7"/>
  <c r="W192" i="7"/>
  <c r="V8" i="7"/>
  <c r="V12" i="7"/>
  <c r="V10" i="7"/>
  <c r="V7" i="7"/>
  <c r="V13" i="7"/>
  <c r="V9" i="7"/>
  <c r="M5" i="2"/>
  <c r="M4" i="2" s="1"/>
  <c r="V4" i="7" l="1"/>
  <c r="AI2" i="5"/>
  <c r="I19" i="12"/>
  <c r="J40" i="12"/>
  <c r="O5" i="2"/>
  <c r="O4" i="2" s="1"/>
  <c r="N5" i="2"/>
  <c r="N4" i="2" s="1"/>
  <c r="AG186" i="5" l="1"/>
  <c r="W69" i="7" l="1"/>
  <c r="W4" i="7" s="1"/>
  <c r="L2" i="7" l="1"/>
  <c r="J43" i="12" l="1"/>
  <c r="J14" i="8"/>
  <c r="D31" i="12" l="1"/>
  <c r="D40" i="12"/>
  <c r="M43" i="12"/>
  <c r="C43" i="12"/>
  <c r="G43" i="12"/>
  <c r="O43" i="12"/>
  <c r="P43" i="12"/>
  <c r="H43" i="12"/>
  <c r="G40" i="12"/>
  <c r="F43" i="12"/>
  <c r="F40" i="12"/>
  <c r="E40" i="12"/>
  <c r="K43" i="12"/>
  <c r="H40" i="12"/>
  <c r="X106" i="1" l="1"/>
  <c r="X107" i="1"/>
  <c r="X108" i="1"/>
  <c r="X109" i="1"/>
  <c r="X110" i="1"/>
  <c r="X111" i="1"/>
  <c r="X124" i="1"/>
  <c r="X125" i="1"/>
  <c r="X126" i="1"/>
  <c r="X130" i="1"/>
  <c r="X131" i="1"/>
  <c r="X132" i="1"/>
  <c r="X133" i="1"/>
  <c r="X134" i="1"/>
  <c r="X135" i="1"/>
  <c r="X136" i="1"/>
  <c r="X137" i="1"/>
  <c r="X138" i="1"/>
  <c r="X139" i="1"/>
  <c r="X140" i="1"/>
  <c r="X143" i="1"/>
  <c r="X144" i="1"/>
  <c r="AA106" i="1"/>
  <c r="AA107" i="1"/>
  <c r="AA108" i="1"/>
  <c r="AA109" i="1"/>
  <c r="AA110" i="1"/>
  <c r="AA111" i="1"/>
  <c r="AA124" i="1"/>
  <c r="AA125" i="1"/>
  <c r="AA126" i="1"/>
  <c r="AA130" i="1"/>
  <c r="AA131" i="1"/>
  <c r="AA132" i="1"/>
  <c r="AA133" i="1"/>
  <c r="AA134" i="1"/>
  <c r="AA135" i="1"/>
  <c r="AA136" i="1"/>
  <c r="AA137" i="1"/>
  <c r="AA138" i="1"/>
  <c r="AA139" i="1"/>
  <c r="AA140" i="1"/>
  <c r="AA142" i="1"/>
  <c r="AA143" i="1"/>
  <c r="AA144" i="1"/>
  <c r="AO106" i="1"/>
  <c r="AO107" i="1"/>
  <c r="AO108" i="1"/>
  <c r="AO109" i="1"/>
  <c r="AO110" i="1"/>
  <c r="AO111" i="1"/>
  <c r="AO124" i="1"/>
  <c r="AO125" i="1"/>
  <c r="AO126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N106" i="1"/>
  <c r="AN107" i="1"/>
  <c r="AN108" i="1"/>
  <c r="AN109" i="1"/>
  <c r="AN110" i="1"/>
  <c r="AN111" i="1"/>
  <c r="AN124" i="1"/>
  <c r="AN125" i="1"/>
  <c r="AN126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2" i="1"/>
  <c r="AN143" i="1"/>
  <c r="AN144" i="1"/>
  <c r="U9" i="1" l="1"/>
  <c r="Q28" i="12" s="1"/>
  <c r="L2" i="1"/>
  <c r="AA9" i="1"/>
  <c r="X2" i="1" s="1"/>
  <c r="T9" i="1"/>
  <c r="I17" i="12" l="1"/>
  <c r="D17" i="23"/>
  <c r="D16" i="23"/>
  <c r="D15" i="23" l="1"/>
  <c r="B16" i="23"/>
  <c r="B17" i="23"/>
  <c r="B15" i="23"/>
  <c r="A17" i="23"/>
  <c r="A16" i="23"/>
  <c r="A15" i="23"/>
  <c r="I23" i="8" l="1"/>
  <c r="I24" i="8"/>
  <c r="I25" i="8"/>
  <c r="J23" i="8"/>
  <c r="J24" i="8"/>
  <c r="J25" i="8"/>
  <c r="AG178" i="5" l="1"/>
  <c r="AG177" i="5"/>
  <c r="AG172" i="5"/>
  <c r="AG171" i="5"/>
  <c r="AG117" i="5"/>
  <c r="AG116" i="5"/>
  <c r="AG170" i="5"/>
  <c r="AG164" i="5"/>
  <c r="AG162" i="5"/>
  <c r="AG160" i="5"/>
  <c r="AG154" i="5"/>
  <c r="AG155" i="5"/>
  <c r="AG169" i="5"/>
  <c r="AG161" i="5"/>
  <c r="AG163" i="5"/>
  <c r="AG159" i="5"/>
  <c r="AG153" i="5"/>
  <c r="AG156" i="5"/>
  <c r="AG112" i="5"/>
  <c r="AG113" i="5"/>
  <c r="AG114" i="5"/>
  <c r="AG115" i="5"/>
  <c r="AG118" i="5"/>
  <c r="AG109" i="5"/>
  <c r="C13" i="23" l="1"/>
  <c r="AM109" i="1"/>
  <c r="AM106" i="1"/>
  <c r="AF109" i="1"/>
  <c r="AF108" i="1"/>
  <c r="AF107" i="1"/>
  <c r="AF106" i="1"/>
  <c r="AG194" i="5"/>
  <c r="AM107" i="1"/>
  <c r="AL107" i="1"/>
  <c r="AK107" i="1"/>
  <c r="AJ107" i="1"/>
  <c r="AI107" i="1"/>
  <c r="AH107" i="1"/>
  <c r="AG107" i="1"/>
  <c r="W107" i="1"/>
  <c r="AL106" i="1"/>
  <c r="AK106" i="1"/>
  <c r="AJ106" i="1"/>
  <c r="AI106" i="1"/>
  <c r="AH106" i="1"/>
  <c r="AG106" i="1"/>
  <c r="W106" i="1"/>
  <c r="AL109" i="1"/>
  <c r="AK109" i="1"/>
  <c r="AJ109" i="1"/>
  <c r="AI109" i="1"/>
  <c r="AH109" i="1"/>
  <c r="AG109" i="1"/>
  <c r="W109" i="1"/>
  <c r="AM108" i="1"/>
  <c r="AL108" i="1"/>
  <c r="AK108" i="1"/>
  <c r="AJ108" i="1"/>
  <c r="AI108" i="1"/>
  <c r="AH108" i="1"/>
  <c r="AG108" i="1"/>
  <c r="W108" i="1"/>
  <c r="AG199" i="5"/>
  <c r="AG208" i="5"/>
  <c r="AG207" i="5"/>
  <c r="AG144" i="5"/>
  <c r="AG143" i="5"/>
  <c r="AG146" i="5"/>
  <c r="AG145" i="5"/>
  <c r="AG128" i="5"/>
  <c r="AG127" i="5"/>
  <c r="AG124" i="5"/>
  <c r="AG119" i="5"/>
  <c r="AG111" i="5"/>
  <c r="AG110" i="5"/>
  <c r="AG126" i="5"/>
  <c r="AG125" i="5"/>
  <c r="AG123" i="5"/>
  <c r="AG122" i="5"/>
  <c r="AG121" i="5"/>
  <c r="AG120" i="5"/>
  <c r="AM132" i="1"/>
  <c r="AL132" i="1"/>
  <c r="AK132" i="1"/>
  <c r="AJ132" i="1"/>
  <c r="AI132" i="1"/>
  <c r="AH132" i="1"/>
  <c r="AG132" i="1"/>
  <c r="AF132" i="1"/>
  <c r="W132" i="1"/>
  <c r="AM131" i="1"/>
  <c r="AL131" i="1"/>
  <c r="AK131" i="1"/>
  <c r="AJ131" i="1"/>
  <c r="AI131" i="1"/>
  <c r="AH131" i="1"/>
  <c r="AG131" i="1"/>
  <c r="AF131" i="1"/>
  <c r="W131" i="1"/>
  <c r="AM130" i="1"/>
  <c r="AL130" i="1"/>
  <c r="AK130" i="1"/>
  <c r="AJ130" i="1"/>
  <c r="AI130" i="1"/>
  <c r="AH130" i="1"/>
  <c r="AG130" i="1"/>
  <c r="AF130" i="1"/>
  <c r="W130" i="1"/>
  <c r="AM126" i="1"/>
  <c r="AL126" i="1"/>
  <c r="AK126" i="1"/>
  <c r="AJ126" i="1"/>
  <c r="AI126" i="1"/>
  <c r="AH126" i="1"/>
  <c r="AG126" i="1"/>
  <c r="AF126" i="1"/>
  <c r="W126" i="1"/>
  <c r="AM125" i="1"/>
  <c r="AL125" i="1"/>
  <c r="AK125" i="1"/>
  <c r="AJ125" i="1"/>
  <c r="AI125" i="1"/>
  <c r="AH125" i="1"/>
  <c r="AG125" i="1"/>
  <c r="AF125" i="1"/>
  <c r="W125" i="1"/>
  <c r="AM124" i="1"/>
  <c r="AL124" i="1"/>
  <c r="AK124" i="1"/>
  <c r="AJ124" i="1"/>
  <c r="AI124" i="1"/>
  <c r="AH124" i="1"/>
  <c r="AG124" i="1"/>
  <c r="AF124" i="1"/>
  <c r="W124" i="1"/>
  <c r="AM111" i="1"/>
  <c r="AL111" i="1"/>
  <c r="AK111" i="1"/>
  <c r="AJ111" i="1"/>
  <c r="AI111" i="1"/>
  <c r="AH111" i="1"/>
  <c r="AG111" i="1"/>
  <c r="AF111" i="1"/>
  <c r="W111" i="1"/>
  <c r="AM110" i="1"/>
  <c r="AL110" i="1"/>
  <c r="AK110" i="1"/>
  <c r="AJ110" i="1"/>
  <c r="AI110" i="1"/>
  <c r="AH110" i="1"/>
  <c r="AG110" i="1"/>
  <c r="AF110" i="1"/>
  <c r="W110" i="1"/>
  <c r="I28" i="8"/>
  <c r="I29" i="8"/>
  <c r="I27" i="8"/>
  <c r="A19" i="23"/>
  <c r="H19" i="23"/>
  <c r="A20" i="23"/>
  <c r="H20" i="23"/>
  <c r="A21" i="23"/>
  <c r="H21" i="23"/>
  <c r="A13" i="23"/>
  <c r="B13" i="23"/>
  <c r="A11" i="23"/>
  <c r="AF133" i="1"/>
  <c r="AF134" i="1"/>
  <c r="AF135" i="1"/>
  <c r="AF136" i="1"/>
  <c r="AF137" i="1"/>
  <c r="AF138" i="1"/>
  <c r="AF139" i="1"/>
  <c r="AF140" i="1"/>
  <c r="AF142" i="1"/>
  <c r="AF143" i="1"/>
  <c r="AF144" i="1"/>
  <c r="AG133" i="1"/>
  <c r="AG134" i="1"/>
  <c r="AG135" i="1"/>
  <c r="AG136" i="1"/>
  <c r="AG137" i="1"/>
  <c r="AG138" i="1"/>
  <c r="AG139" i="1"/>
  <c r="AG140" i="1"/>
  <c r="AG142" i="1"/>
  <c r="AG143" i="1"/>
  <c r="AG144" i="1"/>
  <c r="AH133" i="1"/>
  <c r="AH134" i="1"/>
  <c r="AH135" i="1"/>
  <c r="AH136" i="1"/>
  <c r="AH137" i="1"/>
  <c r="AH138" i="1"/>
  <c r="AH139" i="1"/>
  <c r="AH140" i="1"/>
  <c r="AH142" i="1"/>
  <c r="AH143" i="1"/>
  <c r="AH144" i="1"/>
  <c r="AI133" i="1"/>
  <c r="AI134" i="1"/>
  <c r="AI135" i="1"/>
  <c r="AI136" i="1"/>
  <c r="AI137" i="1"/>
  <c r="AI138" i="1"/>
  <c r="AI139" i="1"/>
  <c r="AI140" i="1"/>
  <c r="AI142" i="1"/>
  <c r="AI143" i="1"/>
  <c r="AI144" i="1"/>
  <c r="AJ133" i="1"/>
  <c r="AJ134" i="1"/>
  <c r="AJ135" i="1"/>
  <c r="AJ136" i="1"/>
  <c r="AJ137" i="1"/>
  <c r="AJ138" i="1"/>
  <c r="AJ139" i="1"/>
  <c r="AJ140" i="1"/>
  <c r="AJ142" i="1"/>
  <c r="AJ143" i="1"/>
  <c r="AJ144" i="1"/>
  <c r="AK133" i="1"/>
  <c r="AK134" i="1"/>
  <c r="AK135" i="1"/>
  <c r="AK136" i="1"/>
  <c r="AK137" i="1"/>
  <c r="AK138" i="1"/>
  <c r="AK139" i="1"/>
  <c r="AK140" i="1"/>
  <c r="AK142" i="1"/>
  <c r="AK143" i="1"/>
  <c r="AK144" i="1"/>
  <c r="AL133" i="1"/>
  <c r="AL134" i="1"/>
  <c r="AL135" i="1"/>
  <c r="AL136" i="1"/>
  <c r="AL137" i="1"/>
  <c r="AL138" i="1"/>
  <c r="AL139" i="1"/>
  <c r="AL140" i="1"/>
  <c r="AL142" i="1"/>
  <c r="AL143" i="1"/>
  <c r="AL144" i="1"/>
  <c r="AM133" i="1"/>
  <c r="AM134" i="1"/>
  <c r="AM135" i="1"/>
  <c r="AM136" i="1"/>
  <c r="AM137" i="1"/>
  <c r="AM138" i="1"/>
  <c r="AM139" i="1"/>
  <c r="AM140" i="1"/>
  <c r="AM142" i="1"/>
  <c r="AM143" i="1"/>
  <c r="AM144" i="1"/>
  <c r="AG214" i="5"/>
  <c r="AG213" i="5"/>
  <c r="AG206" i="5"/>
  <c r="AG205" i="5"/>
  <c r="AG187" i="5"/>
  <c r="AG220" i="5"/>
  <c r="AG217" i="5"/>
  <c r="AG218" i="5"/>
  <c r="AG215" i="5"/>
  <c r="AG216" i="5"/>
  <c r="AG209" i="5"/>
  <c r="AG210" i="5"/>
  <c r="AG211" i="5"/>
  <c r="AG212" i="5"/>
  <c r="AG141" i="5"/>
  <c r="AG142" i="5"/>
  <c r="AG139" i="5"/>
  <c r="AG157" i="5"/>
  <c r="AG158" i="5"/>
  <c r="AG151" i="5"/>
  <c r="AG152" i="5"/>
  <c r="AG147" i="5"/>
  <c r="AG148" i="5"/>
  <c r="AG149" i="5"/>
  <c r="AG150" i="5"/>
  <c r="AG173" i="5"/>
  <c r="AG174" i="5"/>
  <c r="AG175" i="5"/>
  <c r="AG176" i="5"/>
  <c r="AG167" i="5"/>
  <c r="AG168" i="5"/>
  <c r="AG165" i="5"/>
  <c r="AG166" i="5"/>
  <c r="AG195" i="5"/>
  <c r="AG198" i="5"/>
  <c r="AG192" i="5"/>
  <c r="AG193" i="5"/>
  <c r="AG190" i="5"/>
  <c r="AG191" i="5"/>
  <c r="AG188" i="5"/>
  <c r="AG189" i="5"/>
  <c r="AG185" i="5"/>
  <c r="W140" i="1"/>
  <c r="W139" i="1"/>
  <c r="W138" i="1"/>
  <c r="W137" i="1"/>
  <c r="W136" i="1"/>
  <c r="W135" i="1"/>
  <c r="W134" i="1"/>
  <c r="W133" i="1"/>
  <c r="E21" i="12"/>
  <c r="J20" i="8"/>
  <c r="J19" i="8"/>
  <c r="AG219" i="5"/>
  <c r="W142" i="1"/>
  <c r="W143" i="1"/>
  <c r="W144" i="1"/>
  <c r="D23" i="12"/>
  <c r="J29" i="8"/>
  <c r="J28" i="8"/>
  <c r="J27" i="8"/>
  <c r="G2" i="8" l="1"/>
  <c r="G21" i="12" s="1"/>
  <c r="L9" i="1"/>
  <c r="N9" i="1"/>
  <c r="O9" i="1"/>
  <c r="P9" i="1"/>
  <c r="S9" i="1"/>
  <c r="Q9" i="1"/>
  <c r="H28" i="12" s="1"/>
  <c r="R9" i="1"/>
  <c r="M9" i="1"/>
  <c r="F17" i="12"/>
  <c r="G17" i="12"/>
  <c r="J28" i="12"/>
  <c r="M28" i="12"/>
  <c r="K28" i="12"/>
  <c r="O28" i="12"/>
  <c r="V9" i="1" l="1"/>
  <c r="C28" i="12"/>
  <c r="E28" i="12"/>
  <c r="D28" i="12"/>
  <c r="F28" i="12"/>
  <c r="N28" i="12"/>
  <c r="G28" i="12"/>
  <c r="E17" i="12"/>
  <c r="G19" i="12" l="1"/>
  <c r="G23" i="12" s="1"/>
  <c r="G22" i="12" l="1"/>
  <c r="G24" i="12" s="1"/>
  <c r="L28" i="12"/>
  <c r="E19" i="12"/>
  <c r="E22" i="12" s="1"/>
  <c r="F19" i="12" l="1"/>
  <c r="F22" i="12" s="1"/>
  <c r="N2" i="7"/>
  <c r="AF39" i="32" l="1"/>
  <c r="AF36" i="32"/>
  <c r="AG36" i="32" s="1"/>
  <c r="AF40" i="32"/>
  <c r="AG40" i="32" s="1"/>
  <c r="AF34" i="32"/>
  <c r="AG34" i="32" s="1"/>
  <c r="AF37" i="32"/>
  <c r="S41" i="33" s="1"/>
  <c r="AF35" i="32"/>
  <c r="AG35" i="32" s="1"/>
  <c r="S37" i="33"/>
  <c r="AF38" i="32"/>
  <c r="S42" i="33" s="1"/>
  <c r="AF42" i="32"/>
  <c r="AG42" i="32" s="1"/>
  <c r="AF45" i="32"/>
  <c r="AG45" i="32" s="1"/>
  <c r="AF43" i="32"/>
  <c r="AG43" i="32" s="1"/>
  <c r="AG33" i="32"/>
  <c r="AF44" i="32"/>
  <c r="AG44" i="32" s="1"/>
  <c r="AF41" i="32"/>
  <c r="S45" i="33" s="1"/>
  <c r="AG38" i="32" l="1"/>
  <c r="S40" i="33"/>
  <c r="AG37" i="32"/>
  <c r="S48" i="33"/>
  <c r="S38" i="33"/>
  <c r="S46" i="33"/>
  <c r="S39" i="33"/>
  <c r="S47" i="33"/>
  <c r="AG41" i="32"/>
  <c r="S44" i="33"/>
  <c r="AG39" i="32"/>
  <c r="S43" i="33"/>
  <c r="AG8" i="32" l="1"/>
  <c r="S4" i="33"/>
  <c r="I20" i="12"/>
  <c r="I22" i="12" s="1"/>
  <c r="AD2" i="3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katja</author>
  </authors>
  <commentList>
    <comment ref="C91" authorId="0" shapeId="0" xr:uid="{A8DE2766-719B-4524-95A9-3E6BC5A9C75C}">
      <text>
        <r>
          <rPr>
            <b/>
            <sz val="9"/>
            <color rgb="FF000000"/>
            <rFont val="Calibri"/>
            <family val="2"/>
          </rPr>
          <t>VOLCANO BASE 2 with  INSERT 4</t>
        </r>
      </text>
    </comment>
    <comment ref="C92" authorId="0" shapeId="0" xr:uid="{B36F6F40-56B8-4945-BCC7-8659D2DBCE25}">
      <text>
        <r>
          <rPr>
            <b/>
            <sz val="9"/>
            <color rgb="FF000000"/>
            <rFont val="Calibri"/>
            <family val="2"/>
          </rPr>
          <t xml:space="preserve">VOLCANO dual texture BASE 2, with INSERTS 4,5,6
</t>
        </r>
      </text>
    </comment>
    <comment ref="C93" authorId="0" shapeId="0" xr:uid="{22ACB46D-9C65-4930-B80F-702A112CD7F0}">
      <text>
        <r>
          <rPr>
            <b/>
            <sz val="9"/>
            <color rgb="FF000000"/>
            <rFont val="Calibri"/>
            <family val="2"/>
          </rPr>
          <t xml:space="preserve">VOLCANO BASE 1, with INSERT 1
</t>
        </r>
      </text>
    </comment>
    <comment ref="C94" authorId="0" shapeId="0" xr:uid="{EC1D63C3-5113-4E7C-9807-D9716F189A43}">
      <text>
        <r>
          <rPr>
            <b/>
            <sz val="9"/>
            <color rgb="FF000000"/>
            <rFont val="Calibri"/>
            <family val="2"/>
          </rPr>
          <t>VOLCANO dual texture BASE 1 with INSERTS 1,2,3</t>
        </r>
      </text>
    </comment>
    <comment ref="C95" authorId="0" shapeId="0" xr:uid="{730CC229-949B-46B6-BC5B-F95B24D5D477}">
      <text>
        <r>
          <rPr>
            <b/>
            <sz val="9"/>
            <color rgb="FF000000"/>
            <rFont val="Calibri"/>
            <family val="2"/>
          </rPr>
          <t>VULCANOE BASE 3, INSERT 7</t>
        </r>
      </text>
    </comment>
    <comment ref="C96" authorId="0" shapeId="0" xr:uid="{7AC6365C-8E97-4D59-A88B-9706A97D838A}">
      <text>
        <r>
          <rPr>
            <b/>
            <sz val="9"/>
            <color rgb="FF000000"/>
            <rFont val="Calibri"/>
            <family val="2"/>
          </rPr>
          <t>VULCANOE SHINE BASE 3, INSERTS 7,8,9</t>
        </r>
      </text>
    </comment>
    <comment ref="C97" authorId="0" shapeId="0" xr:uid="{F2D58C86-8FC3-441B-A4E3-53121A8692E6}">
      <text>
        <r>
          <rPr>
            <b/>
            <sz val="9"/>
            <color rgb="FF000000"/>
            <rFont val="Calibri"/>
            <family val="2"/>
          </rPr>
          <t>10  volcano INSERTS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<sst xmlns="http://schemas.openxmlformats.org/spreadsheetml/2006/main" count="3387" uniqueCount="1016">
  <si>
    <t>sloper</t>
  </si>
  <si>
    <t>Price without VAT</t>
  </si>
  <si>
    <t>black</t>
  </si>
  <si>
    <t>white</t>
  </si>
  <si>
    <t>blue</t>
  </si>
  <si>
    <t>kg</t>
  </si>
  <si>
    <t>sum kg</t>
  </si>
  <si>
    <t>EUR</t>
  </si>
  <si>
    <t>NEW</t>
  </si>
  <si>
    <t>no</t>
  </si>
  <si>
    <t>red</t>
  </si>
  <si>
    <t>yellow</t>
  </si>
  <si>
    <t>SUM</t>
  </si>
  <si>
    <t>ordered</t>
  </si>
  <si>
    <t>Sum SETS</t>
  </si>
  <si>
    <t>jug</t>
  </si>
  <si>
    <t>green</t>
  </si>
  <si>
    <t>orange</t>
  </si>
  <si>
    <t>pink</t>
  </si>
  <si>
    <t>gray</t>
  </si>
  <si>
    <t>greenn</t>
  </si>
  <si>
    <t>sum</t>
  </si>
  <si>
    <t>cordura, canvas</t>
  </si>
  <si>
    <t>purple</t>
  </si>
  <si>
    <t>Sum pieces</t>
  </si>
  <si>
    <t xml:space="preserve">SUM </t>
  </si>
  <si>
    <t>%</t>
  </si>
  <si>
    <t>Delivery address:</t>
  </si>
  <si>
    <t>TEŽA kg</t>
  </si>
  <si>
    <t>360PU</t>
  </si>
  <si>
    <t>št. naročila:</t>
  </si>
  <si>
    <t>Dual Tex.</t>
  </si>
  <si>
    <t>Sum kg</t>
  </si>
  <si>
    <t>sum set</t>
  </si>
  <si>
    <t>sum kos</t>
  </si>
  <si>
    <t>grey</t>
  </si>
  <si>
    <t>WHITE</t>
  </si>
  <si>
    <t>Name:</t>
  </si>
  <si>
    <t>Date:</t>
  </si>
  <si>
    <t>Signature:</t>
  </si>
  <si>
    <t>BLACK</t>
  </si>
  <si>
    <t>YELLOW</t>
  </si>
  <si>
    <t>RED</t>
  </si>
  <si>
    <t>BLUE</t>
  </si>
  <si>
    <t>PINK</t>
  </si>
  <si>
    <t>PURPLE</t>
  </si>
  <si>
    <t>stranka</t>
  </si>
  <si>
    <t>CHALK BAGS</t>
  </si>
  <si>
    <t>black inside</t>
  </si>
  <si>
    <t>ROUTE SETTERS' TOOLBAGS</t>
  </si>
  <si>
    <t>crimp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</si>
  <si>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</si>
  <si>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</si>
  <si>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</si>
  <si>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</si>
  <si>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</si>
  <si>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</si>
  <si>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</si>
  <si>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SKUPAJ kosov</t>
  </si>
  <si>
    <t>10cm CUBE symbol for sizing is representing GRP material</t>
  </si>
  <si>
    <t>S</t>
  </si>
  <si>
    <t>SUM set</t>
  </si>
  <si>
    <t>kos/set</t>
  </si>
  <si>
    <t>L</t>
  </si>
  <si>
    <t>XL</t>
  </si>
  <si>
    <t>HIGH PROFILE</t>
  </si>
  <si>
    <t>WITH INSERTS</t>
  </si>
  <si>
    <t>M</t>
  </si>
  <si>
    <t>SUM (price without VAT)</t>
  </si>
  <si>
    <t>XS</t>
  </si>
  <si>
    <t>DT</t>
  </si>
  <si>
    <t xml:space="preserve">RED                RAL 3000 </t>
  </si>
  <si>
    <t xml:space="preserve">YELLOW       RAL 1018 </t>
  </si>
  <si>
    <t>BLUE             RAL 5015</t>
  </si>
  <si>
    <t>PINK             RAL 4003</t>
  </si>
  <si>
    <t>PU</t>
  </si>
  <si>
    <t>not available</t>
  </si>
  <si>
    <t>QUANTITY</t>
  </si>
  <si>
    <t>PRODUCT</t>
  </si>
  <si>
    <t>360-313PU</t>
  </si>
  <si>
    <t>360-314PU</t>
  </si>
  <si>
    <t>360-315PU</t>
  </si>
  <si>
    <t>360-316PU</t>
  </si>
  <si>
    <t>360-317PU</t>
  </si>
  <si>
    <t>360-318PU</t>
  </si>
  <si>
    <t>360-319PU</t>
  </si>
  <si>
    <t>360-320PU</t>
  </si>
  <si>
    <t>360-300PU</t>
  </si>
  <si>
    <t>360-008PU</t>
  </si>
  <si>
    <t>360-009PU</t>
  </si>
  <si>
    <t>360-010PU</t>
  </si>
  <si>
    <t>360-011PU</t>
  </si>
  <si>
    <t>360-012PU</t>
  </si>
  <si>
    <t>360-013PU</t>
  </si>
  <si>
    <t>360-014PU</t>
  </si>
  <si>
    <t>360-016PU</t>
  </si>
  <si>
    <t>360-017PU</t>
  </si>
  <si>
    <t>360-353PU</t>
  </si>
  <si>
    <t>360-354PU</t>
  </si>
  <si>
    <t>360-355PU</t>
  </si>
  <si>
    <t>360-356PU</t>
  </si>
  <si>
    <t>360-357PU</t>
  </si>
  <si>
    <t>360-358PU</t>
  </si>
  <si>
    <t>360-359PU</t>
  </si>
  <si>
    <t>360-360PU</t>
  </si>
  <si>
    <t>360-380PU</t>
  </si>
  <si>
    <t>360-095PU</t>
  </si>
  <si>
    <t>360-096PU</t>
  </si>
  <si>
    <t>360-097PU</t>
  </si>
  <si>
    <t>360-098PU</t>
  </si>
  <si>
    <t>360-099PU</t>
  </si>
  <si>
    <t>360-100PU</t>
  </si>
  <si>
    <t>360-061PU</t>
  </si>
  <si>
    <t>360-062PU</t>
  </si>
  <si>
    <t>360-063PU</t>
  </si>
  <si>
    <t>360-064PU</t>
  </si>
  <si>
    <t>360-065PU</t>
  </si>
  <si>
    <t>360-066PU</t>
  </si>
  <si>
    <t>360-067PU</t>
  </si>
  <si>
    <t>360-068PU</t>
  </si>
  <si>
    <t>360-069PU</t>
  </si>
  <si>
    <t>360-070PU</t>
  </si>
  <si>
    <t>360-071PU</t>
  </si>
  <si>
    <t>360-072PU</t>
  </si>
  <si>
    <t>360-073PU</t>
  </si>
  <si>
    <t>360-074PU</t>
  </si>
  <si>
    <t>360-075PU</t>
  </si>
  <si>
    <t>360-076PU</t>
  </si>
  <si>
    <t>360-078PU</t>
  </si>
  <si>
    <t>360-079PU</t>
  </si>
  <si>
    <t>360-080PU</t>
  </si>
  <si>
    <t>360-1013PU</t>
  </si>
  <si>
    <t>360-1014PU</t>
  </si>
  <si>
    <t>360-1015PU</t>
  </si>
  <si>
    <t>360-1016PU</t>
  </si>
  <si>
    <t>360-1017PU</t>
  </si>
  <si>
    <t>360-1018PU</t>
  </si>
  <si>
    <t>360-1019PU</t>
  </si>
  <si>
    <t>360-1020PU</t>
  </si>
  <si>
    <t>360-1038PU</t>
  </si>
  <si>
    <t>360-1039PU</t>
  </si>
  <si>
    <t>360-1040PU</t>
  </si>
  <si>
    <t>360-092PU</t>
  </si>
  <si>
    <t>360-093PU</t>
  </si>
  <si>
    <t>360-138PU</t>
  </si>
  <si>
    <t>360-140PU</t>
  </si>
  <si>
    <t>micros</t>
  </si>
  <si>
    <t>360-094PU</t>
  </si>
  <si>
    <t>360-299PU</t>
  </si>
  <si>
    <t>360-309PU</t>
  </si>
  <si>
    <t>360-398PU</t>
  </si>
  <si>
    <t>360-400PU</t>
  </si>
  <si>
    <t>360-415PU</t>
  </si>
  <si>
    <t>360-416PU</t>
  </si>
  <si>
    <t>360-417PU</t>
  </si>
  <si>
    <t>360-419PU</t>
  </si>
  <si>
    <t>360-420PU</t>
  </si>
  <si>
    <t>360-473PU</t>
  </si>
  <si>
    <t>360-475PU</t>
  </si>
  <si>
    <t>360-479PU</t>
  </si>
  <si>
    <t>360-1012PU</t>
  </si>
  <si>
    <t>360-1011PU</t>
  </si>
  <si>
    <t>360-1010PU</t>
  </si>
  <si>
    <t>360-092</t>
  </si>
  <si>
    <t>120x16x9 cm</t>
  </si>
  <si>
    <t>360-094</t>
  </si>
  <si>
    <t>360-096</t>
  </si>
  <si>
    <t>360-098</t>
  </si>
  <si>
    <t>360-100</t>
  </si>
  <si>
    <t>360-121</t>
  </si>
  <si>
    <t>360-121-DT</t>
  </si>
  <si>
    <t>360-122</t>
  </si>
  <si>
    <t>360-122-DT</t>
  </si>
  <si>
    <t>360-123</t>
  </si>
  <si>
    <t>360-123-DT</t>
  </si>
  <si>
    <t>360-124</t>
  </si>
  <si>
    <t>360-125</t>
  </si>
  <si>
    <t>360-127</t>
  </si>
  <si>
    <t>360-128</t>
  </si>
  <si>
    <t>360-129</t>
  </si>
  <si>
    <t>360-132</t>
  </si>
  <si>
    <t>360-222-DT</t>
  </si>
  <si>
    <t>360-223-DT</t>
  </si>
  <si>
    <t>360-225-DT</t>
  </si>
  <si>
    <t>360-226-DT</t>
  </si>
  <si>
    <t>360-227-DT</t>
  </si>
  <si>
    <t>360-228-DT</t>
  </si>
  <si>
    <t>360-236</t>
  </si>
  <si>
    <t>360-239</t>
  </si>
  <si>
    <t>360-240</t>
  </si>
  <si>
    <t>360-232</t>
  </si>
  <si>
    <t>360-233</t>
  </si>
  <si>
    <t>360-234</t>
  </si>
  <si>
    <t>360-235</t>
  </si>
  <si>
    <t>360-237</t>
  </si>
  <si>
    <t>360-238</t>
  </si>
  <si>
    <t>360-231</t>
  </si>
  <si>
    <t>360-281</t>
  </si>
  <si>
    <t>360-141</t>
  </si>
  <si>
    <t>360-291</t>
  </si>
  <si>
    <t>360-292</t>
  </si>
  <si>
    <t>360-293</t>
  </si>
  <si>
    <t>360-294</t>
  </si>
  <si>
    <t>360-295</t>
  </si>
  <si>
    <t>360-301</t>
  </si>
  <si>
    <t>360-301-DT</t>
  </si>
  <si>
    <t>360-302</t>
  </si>
  <si>
    <t>360-302-DT</t>
  </si>
  <si>
    <t>360-305</t>
  </si>
  <si>
    <t>360-305-DT</t>
  </si>
  <si>
    <t>360-306</t>
  </si>
  <si>
    <t>360-306-DT</t>
  </si>
  <si>
    <t>360-307</t>
  </si>
  <si>
    <t>360-307-DT</t>
  </si>
  <si>
    <t>360-310</t>
  </si>
  <si>
    <t>360-310-DT</t>
  </si>
  <si>
    <t>360-314</t>
  </si>
  <si>
    <t>360-314-DT</t>
  </si>
  <si>
    <t>360-315</t>
  </si>
  <si>
    <t>360-315-DT</t>
  </si>
  <si>
    <t>360-318</t>
  </si>
  <si>
    <t>360-318-DT</t>
  </si>
  <si>
    <t>360-319</t>
  </si>
  <si>
    <t>360-319-DT</t>
  </si>
  <si>
    <t>360-461</t>
  </si>
  <si>
    <t>360-303</t>
  </si>
  <si>
    <t>360-303-DT</t>
  </si>
  <si>
    <t>360-304</t>
  </si>
  <si>
    <t>360-304-DT</t>
  </si>
  <si>
    <t>80x48x27 cm</t>
  </si>
  <si>
    <t>67x38x30 cm</t>
  </si>
  <si>
    <t>360-325</t>
  </si>
  <si>
    <t>360-327</t>
  </si>
  <si>
    <t>360-331</t>
  </si>
  <si>
    <t>360-332</t>
  </si>
  <si>
    <t>360-381</t>
  </si>
  <si>
    <t>360-382</t>
  </si>
  <si>
    <t>360-384</t>
  </si>
  <si>
    <t>360-385</t>
  </si>
  <si>
    <t>360-388</t>
  </si>
  <si>
    <t>360-389</t>
  </si>
  <si>
    <t>360-392</t>
  </si>
  <si>
    <t>360-393</t>
  </si>
  <si>
    <t>360-396</t>
  </si>
  <si>
    <t>360-397</t>
  </si>
  <si>
    <t>360-400</t>
  </si>
  <si>
    <t>360-421</t>
  </si>
  <si>
    <t>360-422</t>
  </si>
  <si>
    <t>360-423</t>
  </si>
  <si>
    <t>360-463</t>
  </si>
  <si>
    <t>360-463-DT</t>
  </si>
  <si>
    <t>360-464</t>
  </si>
  <si>
    <t>360-464-DT</t>
  </si>
  <si>
    <t>360-470</t>
  </si>
  <si>
    <t>360-470-DT</t>
  </si>
  <si>
    <t>360-471</t>
  </si>
  <si>
    <t>360-471-DT</t>
  </si>
  <si>
    <t>360-474</t>
  </si>
  <si>
    <t>360-474-DT</t>
  </si>
  <si>
    <t>360-478</t>
  </si>
  <si>
    <t>360-478-DT</t>
  </si>
  <si>
    <t>360-479</t>
  </si>
  <si>
    <t>360-479-DT</t>
  </si>
  <si>
    <t>360-501</t>
  </si>
  <si>
    <t>360-505</t>
  </si>
  <si>
    <t>360-506</t>
  </si>
  <si>
    <t>360-520</t>
  </si>
  <si>
    <t>159x122x48 cm</t>
  </si>
  <si>
    <t>159x73x48 cm</t>
  </si>
  <si>
    <t>64x35x12 cm</t>
  </si>
  <si>
    <t>124x90x39 cm</t>
  </si>
  <si>
    <t>124x64x39 cm</t>
  </si>
  <si>
    <t>90x90x31 cm</t>
  </si>
  <si>
    <t>78x78x49 cm</t>
  </si>
  <si>
    <t>68x68x32 cm</t>
  </si>
  <si>
    <t>58x58x13 cm</t>
  </si>
  <si>
    <t>360-461-DT</t>
  </si>
  <si>
    <t>Mint</t>
  </si>
  <si>
    <t>Deep rose</t>
  </si>
  <si>
    <t>Sum</t>
  </si>
  <si>
    <t>mint</t>
  </si>
  <si>
    <t>dish</t>
  </si>
  <si>
    <t>360-298PU</t>
  </si>
  <si>
    <t>BLACK              RAL 9005</t>
  </si>
  <si>
    <t xml:space="preserve">360LINE D.O.O.                     BAČ 49A                                     6235 KNEŽAK              SLOVENIA                              VAT: SI32177330 </t>
  </si>
  <si>
    <t>360-352PU</t>
  </si>
  <si>
    <t>35x24,5x9,5 cm, 
35x24,5x4 cm,
35x24,5x2 cm</t>
  </si>
  <si>
    <t>360-394PU</t>
  </si>
  <si>
    <t>360-396PU</t>
  </si>
  <si>
    <t>360-390PU</t>
  </si>
  <si>
    <t>360-392PU</t>
  </si>
  <si>
    <t>360-395-DT</t>
  </si>
  <si>
    <t>360-399-DT</t>
  </si>
  <si>
    <t>360-142</t>
  </si>
  <si>
    <t>360-142-B</t>
  </si>
  <si>
    <t>360-143</t>
  </si>
  <si>
    <t>360-144</t>
  </si>
  <si>
    <t>360-145</t>
  </si>
  <si>
    <t>360-145-B</t>
  </si>
  <si>
    <t>360-146</t>
  </si>
  <si>
    <t>360-146-B</t>
  </si>
  <si>
    <t>360-147</t>
  </si>
  <si>
    <t>360-147-B</t>
  </si>
  <si>
    <t>360-148</t>
  </si>
  <si>
    <t>360-148-B</t>
  </si>
  <si>
    <t>360-149</t>
  </si>
  <si>
    <t>360-149-B</t>
  </si>
  <si>
    <t>360-150</t>
  </si>
  <si>
    <t>360-150-B</t>
  </si>
  <si>
    <t>edge</t>
  </si>
  <si>
    <t>55,5x39,5x6 cm</t>
  </si>
  <si>
    <t>blue inside</t>
  </si>
  <si>
    <t>norma</t>
  </si>
  <si>
    <t>deep orange</t>
  </si>
  <si>
    <t>Production quota pet set</t>
  </si>
  <si>
    <t xml:space="preserve">Ordered production quota </t>
  </si>
  <si>
    <t>SUM:</t>
  </si>
  <si>
    <t>sum kos norma</t>
  </si>
  <si>
    <t>360-418PU</t>
  </si>
  <si>
    <t>360-411PU</t>
  </si>
  <si>
    <t>360-412PU</t>
  </si>
  <si>
    <t>360-413PU</t>
  </si>
  <si>
    <t>360-414PU</t>
  </si>
  <si>
    <t>360-221-DT</t>
  </si>
  <si>
    <t>360-224-DT</t>
  </si>
  <si>
    <t>360-230-DT</t>
  </si>
  <si>
    <t>360-308</t>
  </si>
  <si>
    <t>360-309-DT</t>
  </si>
  <si>
    <t>360-311</t>
  </si>
  <si>
    <t>360-312</t>
  </si>
  <si>
    <t>360-313</t>
  </si>
  <si>
    <t>360-316</t>
  </si>
  <si>
    <t>360-309</t>
  </si>
  <si>
    <t>360-308-DT</t>
  </si>
  <si>
    <t>360-311-DT</t>
  </si>
  <si>
    <t>360-312-DT</t>
  </si>
  <si>
    <t>360-313-DT</t>
  </si>
  <si>
    <t>360-316-DT</t>
  </si>
  <si>
    <t>360-229-DT</t>
  </si>
  <si>
    <t>360-317</t>
  </si>
  <si>
    <t>360-317-DT</t>
  </si>
  <si>
    <t>360-320</t>
  </si>
  <si>
    <t>360-320-DT</t>
  </si>
  <si>
    <t>3XL</t>
  </si>
  <si>
    <t>55x55x10,5 cm</t>
  </si>
  <si>
    <t>2XL</t>
  </si>
  <si>
    <t>39x28x17 cm</t>
  </si>
  <si>
    <t>46,5x37,5x12 cm</t>
  </si>
  <si>
    <t>4x  68x68x32 cm</t>
  </si>
  <si>
    <t>4x  90x90x31 cm</t>
  </si>
  <si>
    <t>50x50x14 cm</t>
  </si>
  <si>
    <t>80x80x21 cm</t>
  </si>
  <si>
    <t>40x40x10 cm,        45x45x10 cm</t>
  </si>
  <si>
    <t>35x35x11 cm,       35x35x10 cm</t>
  </si>
  <si>
    <t>70x70x20 cm</t>
  </si>
  <si>
    <t>70x70x11 cm</t>
  </si>
  <si>
    <t>70x70x14 cm</t>
  </si>
  <si>
    <t>70x70x12 cm</t>
  </si>
  <si>
    <t>60x60x20 cm</t>
  </si>
  <si>
    <t>2x  41x41x8 cm</t>
  </si>
  <si>
    <t>93x75x20 cm</t>
  </si>
  <si>
    <t>86,5x67,5x18 cm</t>
  </si>
  <si>
    <t>70,5x56,5x5 cm</t>
  </si>
  <si>
    <t>36x32x11 cm</t>
  </si>
  <si>
    <t>122x122x30 cm</t>
  </si>
  <si>
    <t>82x82x16 cm</t>
  </si>
  <si>
    <t>80x80x30 cm</t>
  </si>
  <si>
    <t>68x68x19 cm</t>
  </si>
  <si>
    <t>60x60x16 cm</t>
  </si>
  <si>
    <t>40x40x10 cm</t>
  </si>
  <si>
    <t>4x  78x78x49 cm</t>
  </si>
  <si>
    <t>4x  58x58x13 cm</t>
  </si>
  <si>
    <t>125x125x30 cm</t>
  </si>
  <si>
    <t>80x80x23 cm</t>
  </si>
  <si>
    <t>125x125x18 cm</t>
  </si>
  <si>
    <t>80x80x8 cm</t>
  </si>
  <si>
    <t>44x44x5 cm</t>
  </si>
  <si>
    <t>31x31x4 cm</t>
  </si>
  <si>
    <t>125x125x39 cm</t>
  </si>
  <si>
    <t>122x122x14 cm</t>
  </si>
  <si>
    <t>70x70x8 cm</t>
  </si>
  <si>
    <t>60x60x6 cm</t>
  </si>
  <si>
    <t>41x41x11 cm</t>
  </si>
  <si>
    <t>36x36x11 cm</t>
  </si>
  <si>
    <t>107x107x25 cm</t>
  </si>
  <si>
    <t>96x96x40 cm</t>
  </si>
  <si>
    <t>72x72x17 cm</t>
  </si>
  <si>
    <t>50x50x2 cm</t>
  </si>
  <si>
    <t>90x90x85 cm</t>
  </si>
  <si>
    <t>72x72x30 cm</t>
  </si>
  <si>
    <t>64x64x25 cm</t>
  </si>
  <si>
    <t>20x20x18cm, 25x25x24cm, 32x32x38cm</t>
  </si>
  <si>
    <t>87x37x31 cm</t>
  </si>
  <si>
    <t>72x28x25 cm</t>
  </si>
  <si>
    <t>42x25x25 cm</t>
  </si>
  <si>
    <t>159x50x48 cm</t>
  </si>
  <si>
    <t>123x123x12 cm</t>
  </si>
  <si>
    <t>4x  40x40x6 cm</t>
  </si>
  <si>
    <t>incut</t>
  </si>
  <si>
    <t xml:space="preserve">crimp </t>
  </si>
  <si>
    <t>foothold</t>
  </si>
  <si>
    <t>29x29x8cm, 
28x28x5 cm, 
30x30x5 cm</t>
  </si>
  <si>
    <t>49x40x25 cm, 49x40x23,5 cm</t>
  </si>
  <si>
    <t>39x20,5x19 cm, 39x33x19,5 cm</t>
  </si>
  <si>
    <t>20x16x9 cm,        20,5x15,5x10 cm,                      22x16x10,5 cm</t>
  </si>
  <si>
    <t xml:space="preserve">70x60x12 cm, 
70x46x12 cm </t>
  </si>
  <si>
    <t>58,5x39,5x5,5 cm, 59x44,5x6 cm</t>
  </si>
  <si>
    <t>40,5x35x11 cm, 40,5x29x11 cm, 40,5x34x12 cm</t>
  </si>
  <si>
    <t>49x49x9 cm, 
37x37x7 cm</t>
  </si>
  <si>
    <t>25x25x3 cm, 
25x25x5 cm, 
25x25x7 cm</t>
  </si>
  <si>
    <t>63x11x5 cm, 
61x10x5 cm</t>
  </si>
  <si>
    <t>pocket</t>
  </si>
  <si>
    <t>ledge</t>
  </si>
  <si>
    <t>insert</t>
  </si>
  <si>
    <t>pinch</t>
  </si>
  <si>
    <t>50x50x11 cm,  
 50x50x12 cm</t>
  </si>
  <si>
    <t>25x25x10 cm,
 25x25x8 cm, 
25x25x7 cm</t>
  </si>
  <si>
    <t>33x33x8,5 cm, 
32x32x7 cm</t>
  </si>
  <si>
    <t>81x15x8 cm,   
80x13x10 cm</t>
  </si>
  <si>
    <t>100x15x8 cm,
 102x17x9 cm</t>
  </si>
  <si>
    <t>105x16x9 cm, 
95x15x3 cm</t>
  </si>
  <si>
    <t>360-1041PU</t>
  </si>
  <si>
    <t>360-1043PU</t>
  </si>
  <si>
    <t>360-1044PU</t>
  </si>
  <si>
    <t>360-1045PU</t>
  </si>
  <si>
    <t>360-1046PU</t>
  </si>
  <si>
    <t>360-1047PU</t>
  </si>
  <si>
    <t>360-1050PU</t>
  </si>
  <si>
    <t>360-1051PU</t>
  </si>
  <si>
    <t>Women sportclimbing chalk bag</t>
  </si>
  <si>
    <t>Men sportclimbing chalk bag</t>
  </si>
  <si>
    <t>Bouldering 
chalk bag</t>
  </si>
  <si>
    <t>brown</t>
  </si>
  <si>
    <t>PU leather</t>
  </si>
  <si>
    <t>BROWN</t>
  </si>
  <si>
    <t>PU leather, 
denim</t>
  </si>
  <si>
    <t>PU leather,
denim</t>
  </si>
  <si>
    <t>70x70x18 cm</t>
  </si>
  <si>
    <t>360-1042PU</t>
  </si>
  <si>
    <t>ID</t>
  </si>
  <si>
    <t>PCS. IN SET</t>
  </si>
  <si>
    <t>PRICE WITHOUT VAT</t>
  </si>
  <si>
    <t>DIMENSIONS</t>
  </si>
  <si>
    <t>SIZE</t>
  </si>
  <si>
    <t>DESCRIPTION</t>
  </si>
  <si>
    <t>T-NUTS</t>
  </si>
  <si>
    <t>FIXING</t>
  </si>
  <si>
    <t>TYPE</t>
  </si>
  <si>
    <t>NOTES</t>
  </si>
  <si>
    <t xml:space="preserve">Sum pcs. by colour: </t>
  </si>
  <si>
    <t>SUM of pcs.</t>
  </si>
  <si>
    <t>SUM price without VAT</t>
  </si>
  <si>
    <t>DEEP ORANGE          
RAL 2011</t>
  </si>
  <si>
    <t>sum SETS</t>
  </si>
  <si>
    <t>BROWN
RAL 8003</t>
  </si>
  <si>
    <r>
      <t xml:space="preserve">PURPLE   </t>
    </r>
    <r>
      <rPr>
        <sz val="11"/>
        <color theme="0"/>
        <rFont val="Calibri"/>
        <family val="2"/>
        <scheme val="minor"/>
      </rPr>
      <t>nS4050-R60B/M</t>
    </r>
  </si>
  <si>
    <t>50mm</t>
  </si>
  <si>
    <t>70mm</t>
  </si>
  <si>
    <t>30mm</t>
  </si>
  <si>
    <t>40mm</t>
  </si>
  <si>
    <t>90mm</t>
  </si>
  <si>
    <t>100mm</t>
  </si>
  <si>
    <t>120mm</t>
  </si>
  <si>
    <t>140mm</t>
  </si>
  <si>
    <t>160mm</t>
  </si>
  <si>
    <t>180mm</t>
  </si>
  <si>
    <t>200mm</t>
  </si>
  <si>
    <t>150mm</t>
  </si>
  <si>
    <t>01</t>
  </si>
  <si>
    <t>02</t>
  </si>
  <si>
    <t>03</t>
  </si>
  <si>
    <t>04</t>
  </si>
  <si>
    <t>05</t>
  </si>
  <si>
    <t>06</t>
  </si>
  <si>
    <t>09</t>
  </si>
  <si>
    <t>360-301PU-DT</t>
  </si>
  <si>
    <t>360-304PU-DT</t>
  </si>
  <si>
    <t>360-305PU-DT</t>
  </si>
  <si>
    <t>360-306PU-DT</t>
  </si>
  <si>
    <t>360-307PU-DT</t>
  </si>
  <si>
    <t>360-125-WI</t>
  </si>
  <si>
    <t>360-127-WI</t>
  </si>
  <si>
    <t>360-128-WI</t>
  </si>
  <si>
    <t>360-132-WI</t>
  </si>
  <si>
    <t>360-129-WI</t>
  </si>
  <si>
    <t>11</t>
  </si>
  <si>
    <t>12</t>
  </si>
  <si>
    <t>MINT</t>
  </si>
  <si>
    <t>DEEP ROSE 
RAL 4008</t>
  </si>
  <si>
    <t>MINT   
RAL 6027</t>
  </si>
  <si>
    <t>14</t>
  </si>
  <si>
    <t>360-1052PU</t>
  </si>
  <si>
    <t>360-1048/1PU</t>
  </si>
  <si>
    <t>360-1048/2PU</t>
  </si>
  <si>
    <t>360-1049/1PU</t>
  </si>
  <si>
    <t>360-1049/2PU</t>
  </si>
  <si>
    <t>MINI LEATHER 
tool bag</t>
  </si>
  <si>
    <t>360 GRP VOLUMES</t>
  </si>
  <si>
    <t>not
available</t>
  </si>
  <si>
    <t>360-1053PU</t>
  </si>
  <si>
    <t>360-015PU-DT</t>
  </si>
  <si>
    <t>wood insert</t>
  </si>
  <si>
    <t>12x12x5 cm, 
14x14x6 cm, 
20x20x10 cm, 
25x25x13 cm, 
30x30x15 cm</t>
  </si>
  <si>
    <t>12x12x5 cm, 
14x14x6 cm, 
20x20x10 cm, 
25x25x13 cm, 
30x30x15 cm, 
40x40x20 cm, 
50x50x25 cm</t>
  </si>
  <si>
    <t>32x32x8 cm, 
32x32x8 cm, 
32x32x12 cm, 
49x49x13 cm, 
50x50x22cm</t>
  </si>
  <si>
    <t>19,5x19,5x8 cm, 
25x25x10 cm, 
29,5x29,5x9 cm, 
41x41x18 cm, 
49x49x19 cm</t>
  </si>
  <si>
    <t>32x32x5 cm, 
31x31x7,5 cm, 
33x33x11 cm</t>
  </si>
  <si>
    <t>15x12x4,5 cm, 
20x16x5,5 cm, 
25x18x6,5 cm, 
30x23x7,5 cm, 
34,5x25,5x7 cm</t>
  </si>
  <si>
    <t>19,5x19,5x4 cm, 20x20x5,5 cm, 
20x20x7,5 cm</t>
  </si>
  <si>
    <t>40x40x15 cm, 
35x35x9 cm, 
30x30x8,5 cm, 
25x25x8 cm</t>
  </si>
  <si>
    <t>97x97x13 cm</t>
  </si>
  <si>
    <r>
      <t>14x12x6 cm, 
30x25x13 cm, 
19x10x8,5 cm, 
19,5x14,5x8 cm, 24,5x12,5x10,5 cm, 
25x21x11 cm, 
28,5x15x13,5 c</t>
    </r>
    <r>
      <rPr>
        <sz val="11"/>
        <rFont val="Calibri"/>
        <family val="2"/>
        <scheme val="minor"/>
      </rPr>
      <t>m</t>
    </r>
  </si>
  <si>
    <t>360-151</t>
  </si>
  <si>
    <t>360-152-B</t>
  </si>
  <si>
    <t>360-153</t>
  </si>
  <si>
    <t>360-154</t>
  </si>
  <si>
    <t>360-153-B</t>
  </si>
  <si>
    <t>360-154-B</t>
  </si>
  <si>
    <t>360-152</t>
  </si>
  <si>
    <t>360-156</t>
  </si>
  <si>
    <t>360-156-B</t>
  </si>
  <si>
    <t>360-157</t>
  </si>
  <si>
    <t>360-157-B</t>
  </si>
  <si>
    <t>360-158</t>
  </si>
  <si>
    <t>360-158-B</t>
  </si>
  <si>
    <t>360-159</t>
  </si>
  <si>
    <t>360-159-B</t>
  </si>
  <si>
    <t>360-160</t>
  </si>
  <si>
    <t>360-160-B</t>
  </si>
  <si>
    <t>78x78,5x38,5 cm</t>
  </si>
  <si>
    <t>25x25x6 cm
25x25,5x6,5 cm
33x33x6,5 cm</t>
  </si>
  <si>
    <t>33x33x13,5 cm
40x41,5x13 cm</t>
  </si>
  <si>
    <t>34x34,5x11,5 cm
42x41x14 cm</t>
  </si>
  <si>
    <t>33,5x33,5x10 cm
33x34x12,5 cm</t>
  </si>
  <si>
    <t>57,5x58x22,5 cm</t>
  </si>
  <si>
    <t>48x48x13,5  cm</t>
  </si>
  <si>
    <t>B</t>
  </si>
  <si>
    <t>360-155</t>
  </si>
  <si>
    <t>360 ID</t>
  </si>
  <si>
    <t>55,5x12x13 cm</t>
  </si>
  <si>
    <t>50x36x23  cm,
47,5x24x22 cm</t>
  </si>
  <si>
    <t>55,5x47x13 cm</t>
  </si>
  <si>
    <t>54x47x31 cm</t>
  </si>
  <si>
    <t>47,5x48x10,5 cm</t>
  </si>
  <si>
    <t>41x40,5x13 cm
48x47,5x12 cm</t>
  </si>
  <si>
    <t>47x47x12 cm</t>
  </si>
  <si>
    <t>10cm BALL 
symbol
 for sizing is 
representing 
PU material</t>
  </si>
  <si>
    <t>360-A-TSHIRT-1</t>
  </si>
  <si>
    <t>360-AB-01</t>
  </si>
  <si>
    <t>360-AB-09</t>
  </si>
  <si>
    <t>360-AB-08</t>
  </si>
  <si>
    <t>360-AB-05</t>
  </si>
  <si>
    <t>360-AB-07</t>
  </si>
  <si>
    <t>360-AB-06</t>
  </si>
  <si>
    <t>DENIM toolbag with magnet</t>
  </si>
  <si>
    <t>MINI DENIM 
tool bag</t>
  </si>
  <si>
    <t xml:space="preserve">LEATHER toolbag with magnet </t>
  </si>
  <si>
    <t xml:space="preserve">LEATHER + 
MINI LEATHER 
toolbag with magnet </t>
  </si>
  <si>
    <t>360-AB-02</t>
  </si>
  <si>
    <t>360-AB-03</t>
  </si>
  <si>
    <t>98</t>
  </si>
  <si>
    <t>25x25x5 cm</t>
  </si>
  <si>
    <t>360-601-DT</t>
  </si>
  <si>
    <t>360-603-DT</t>
  </si>
  <si>
    <t>360-604-DT</t>
  </si>
  <si>
    <t>360-605-DT</t>
  </si>
  <si>
    <t>360-606-DT</t>
  </si>
  <si>
    <t>360-608-DT</t>
  </si>
  <si>
    <t>360-609-DT</t>
  </si>
  <si>
    <t>360-611-DT</t>
  </si>
  <si>
    <t>360-610-DT</t>
  </si>
  <si>
    <t>34x34,5x11,5 cm</t>
  </si>
  <si>
    <t>360-607</t>
  </si>
  <si>
    <t>360-612-DT</t>
  </si>
  <si>
    <t>360-613-DT</t>
  </si>
  <si>
    <t>360-614-DT</t>
  </si>
  <si>
    <t>360-602</t>
  </si>
  <si>
    <t>33,5x33,5x10 cm</t>
  </si>
  <si>
    <t>33x34x12,5 cm</t>
  </si>
  <si>
    <t>40x41,5x13 cm</t>
  </si>
  <si>
    <t>33x33x13,5 cm</t>
  </si>
  <si>
    <t>33x33x6,5 cm</t>
  </si>
  <si>
    <t>25x25x6 cm</t>
  </si>
  <si>
    <t xml:space="preserve">
25x25,5x6,5 cm
</t>
  </si>
  <si>
    <t>33x33x11 cm</t>
  </si>
  <si>
    <t>31x31x7,5 cm</t>
  </si>
  <si>
    <t>32x32x5 cm</t>
  </si>
  <si>
    <t>360-615</t>
  </si>
  <si>
    <t>360-289-B</t>
  </si>
  <si>
    <t>360-290-B</t>
  </si>
  <si>
    <t>19,5 cm - 80 cm</t>
  </si>
  <si>
    <t>WI</t>
  </si>
  <si>
    <t>BLACK
RAL 9005</t>
  </si>
  <si>
    <t xml:space="preserve">RED
RAL 3000 </t>
  </si>
  <si>
    <t xml:space="preserve">YELLOW
RAL 1018 </t>
  </si>
  <si>
    <t>BLUE
RAL 5015</t>
  </si>
  <si>
    <t>PINK
RAL 4003</t>
  </si>
  <si>
    <t>GREY  
RAL 7001</t>
  </si>
  <si>
    <r>
      <t xml:space="preserve">PURPLE
</t>
    </r>
    <r>
      <rPr>
        <sz val="11"/>
        <color theme="0"/>
        <rFont val="Calibri"/>
        <family val="2"/>
        <scheme val="minor"/>
      </rPr>
      <t>S4050-R60B/M</t>
    </r>
  </si>
  <si>
    <t>denim, PVC</t>
  </si>
  <si>
    <t>LOW PROFILE</t>
  </si>
  <si>
    <t>POSITIVE</t>
  </si>
  <si>
    <t>POCKET</t>
  </si>
  <si>
    <t>25 cm - 122 cm</t>
  </si>
  <si>
    <t>WITHOUT INSERTS</t>
  </si>
  <si>
    <t>91</t>
  </si>
  <si>
    <t>90</t>
  </si>
  <si>
    <t>89</t>
  </si>
  <si>
    <t>88</t>
  </si>
  <si>
    <t>87</t>
  </si>
  <si>
    <t>86</t>
  </si>
  <si>
    <t>93</t>
  </si>
  <si>
    <t>92</t>
  </si>
  <si>
    <t>95</t>
  </si>
  <si>
    <t>94</t>
  </si>
  <si>
    <t>96</t>
  </si>
  <si>
    <t>97</t>
  </si>
  <si>
    <t>WI/DT</t>
  </si>
  <si>
    <t>white stripes</t>
  </si>
  <si>
    <t xml:space="preserve">GREEN </t>
  </si>
  <si>
    <t xml:space="preserve">ORANGE </t>
  </si>
  <si>
    <t xml:space="preserve">DEEP ORANGE </t>
  </si>
  <si>
    <t>black stripes</t>
  </si>
  <si>
    <t xml:space="preserve">PINK </t>
  </si>
  <si>
    <t>GREY</t>
  </si>
  <si>
    <t>DEEP ROSE</t>
  </si>
  <si>
    <t xml:space="preserve">DISCOUNT </t>
  </si>
  <si>
    <t>BANK DETAILS:</t>
  </si>
  <si>
    <t>360-621-WI-DT</t>
  </si>
  <si>
    <t>360-620-DT</t>
  </si>
  <si>
    <t>360-640-WI-DT</t>
  </si>
  <si>
    <t>360-622-DT</t>
  </si>
  <si>
    <t>360-623-DT</t>
  </si>
  <si>
    <t>360-624-DT</t>
  </si>
  <si>
    <t>360-625</t>
  </si>
  <si>
    <t>360-626-DT</t>
  </si>
  <si>
    <t>360-627</t>
  </si>
  <si>
    <t>360-628</t>
  </si>
  <si>
    <t>360-629-DT</t>
  </si>
  <si>
    <t>360-630-DT</t>
  </si>
  <si>
    <t>360-631-DT</t>
  </si>
  <si>
    <t>360-632-WI-DT</t>
  </si>
  <si>
    <t>20x20x7,5 cm</t>
  </si>
  <si>
    <t>47,5x24x22 cm</t>
  </si>
  <si>
    <t>70x46x12 cm</t>
  </si>
  <si>
    <t>15x12x4,5 cm</t>
  </si>
  <si>
    <t>20x16x5,5 cm</t>
  </si>
  <si>
    <t>19,5x19,5x8 cm</t>
  </si>
  <si>
    <t>41x41x18 cm</t>
  </si>
  <si>
    <t>80x80x3 cm</t>
  </si>
  <si>
    <t>DEEP ORANGE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</si>
  <si>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</si>
  <si>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</si>
  <si>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</si>
  <si>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</si>
  <si>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</si>
  <si>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footholds</t>
  </si>
  <si>
    <t>feature</t>
  </si>
  <si>
    <t>scoop</t>
  </si>
  <si>
    <t>40x40x6 cm</t>
  </si>
  <si>
    <t>360-701</t>
  </si>
  <si>
    <t>360-701-DT</t>
  </si>
  <si>
    <t>360-702</t>
  </si>
  <si>
    <t>360-702-DT</t>
  </si>
  <si>
    <t>360-711-B</t>
  </si>
  <si>
    <t>360-711-DT</t>
  </si>
  <si>
    <t>360-712-B</t>
  </si>
  <si>
    <t>360-712-DT</t>
  </si>
  <si>
    <t>2xl</t>
  </si>
  <si>
    <t>xs</t>
  </si>
  <si>
    <t>s</t>
  </si>
  <si>
    <t>m</t>
  </si>
  <si>
    <t>l</t>
  </si>
  <si>
    <t>xl</t>
  </si>
  <si>
    <t>3xl</t>
  </si>
  <si>
    <t>various</t>
  </si>
  <si>
    <t>TEXTURE</t>
  </si>
  <si>
    <t>your logo</t>
  </si>
  <si>
    <t>Wooden insert</t>
  </si>
  <si>
    <t>wooden insert</t>
  </si>
  <si>
    <t>PU holds</t>
  </si>
  <si>
    <t>GRP ghost line</t>
  </si>
  <si>
    <t>GRP macros</t>
  </si>
  <si>
    <t>accessories</t>
  </si>
  <si>
    <r>
      <t xml:space="preserve">No. of </t>
    </r>
    <r>
      <rPr>
        <b/>
        <sz val="11"/>
        <color theme="1"/>
        <rFont val="Calibri"/>
        <family val="2"/>
        <scheme val="minor"/>
      </rPr>
      <t>PU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</si>
  <si>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</si>
  <si>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BOLTS</t>
    </r>
    <r>
      <rPr>
        <sz val="12"/>
        <color theme="1"/>
        <rFont val="Calibri"/>
        <family val="2"/>
        <scheme val="minor"/>
      </rPr>
      <t xml:space="preserve"> needed </t>
    </r>
  </si>
  <si>
    <t>prod. quota</t>
  </si>
  <si>
    <r>
      <t xml:space="preserve">No. of </t>
    </r>
    <r>
      <rPr>
        <b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</si>
  <si>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NORMA</t>
  </si>
  <si>
    <t>KG</t>
  </si>
  <si>
    <t>SUM KG</t>
  </si>
  <si>
    <t>360-077PU</t>
  </si>
  <si>
    <t>screws</t>
  </si>
  <si>
    <t>bolts/
 screws</t>
  </si>
  <si>
    <t>bolts/ 
screws</t>
  </si>
  <si>
    <t>bolts/
screws</t>
  </si>
  <si>
    <t>P24 cat.</t>
  </si>
  <si>
    <t>PURE GREEN</t>
  </si>
  <si>
    <t>85</t>
  </si>
  <si>
    <t xml:space="preserve">  please note: 
PRICE FOR FLUORESCENT COLORS IS 10% HIGHER</t>
  </si>
  <si>
    <t>PUREGREEN</t>
  </si>
  <si>
    <t>15</t>
  </si>
  <si>
    <t>10</t>
  </si>
  <si>
    <t>13</t>
  </si>
  <si>
    <t>07</t>
  </si>
  <si>
    <t>08</t>
  </si>
  <si>
    <t>19</t>
  </si>
  <si>
    <t>PURE GREEN
RAL 6037</t>
  </si>
  <si>
    <t>BRIGHT GREEN
RAL 6018</t>
  </si>
  <si>
    <t>APRICOT
ORANGE 
RAL 1033</t>
  </si>
  <si>
    <t xml:space="preserve">BRIGHT GREEN </t>
  </si>
  <si>
    <t xml:space="preserve">APRICOT
ORANGE </t>
  </si>
  <si>
    <t>BRIGHT GREEN          RAL 6018</t>
  </si>
  <si>
    <t>BRIGHT GREEN</t>
  </si>
  <si>
    <t>APRICOT ORANGE</t>
  </si>
  <si>
    <t>55,5x55,5x27 cm</t>
  </si>
  <si>
    <t>55,5x55,5x16,5 cm</t>
  </si>
  <si>
    <t>17x17x5,5 cm,
22x22x7 cm, 27x27x8,5 cm
32x32x9,5 cm, 44x44x13 cm</t>
  </si>
  <si>
    <t>17x17x5,5 cm, 
22x22x7 cm, 27x27x8,5 cm,
32x32x9,5 cm, 44x44x13 cm</t>
  </si>
  <si>
    <t>16,5x16,5x6 cm,
21x21x10 cm, 
26x26x12 cm,
33x33x16 cm, 44x44x21 cm</t>
  </si>
  <si>
    <t>360-397-DT</t>
  </si>
  <si>
    <t>360-400-DT</t>
  </si>
  <si>
    <t>360-481-DT</t>
  </si>
  <si>
    <t>126x126x31 cm</t>
  </si>
  <si>
    <t>360-484-B-DT</t>
  </si>
  <si>
    <t>360-485-B-DT</t>
  </si>
  <si>
    <t>360-486-B-DT</t>
  </si>
  <si>
    <t>360-487-B-DT</t>
  </si>
  <si>
    <t>33x33x12 cm</t>
  </si>
  <si>
    <t>360-488-B-DT</t>
  </si>
  <si>
    <t>360-490-DT</t>
  </si>
  <si>
    <t>28,5x28,5x8,5 cm</t>
  </si>
  <si>
    <t>P24 CATALOGUE</t>
  </si>
  <si>
    <t>Customer:</t>
  </si>
  <si>
    <t>58x58x24 cm</t>
  </si>
  <si>
    <t>57x57x22 cm</t>
  </si>
  <si>
    <t>56x56x14 cm</t>
  </si>
  <si>
    <t>360-721-DT</t>
  </si>
  <si>
    <t>360-722-DT</t>
  </si>
  <si>
    <t>17x17x5,5 cm, 
22x22x6 cm, 
27x27x6,5 cm, 32x32x7 cm, 44x44x12 cm</t>
  </si>
  <si>
    <t>360-GCS-DT</t>
  </si>
  <si>
    <t>360-1054PU</t>
  </si>
  <si>
    <t>360-A-BRUSH</t>
  </si>
  <si>
    <t>360HOLDS BRUSH</t>
  </si>
  <si>
    <t>ORANGE</t>
  </si>
  <si>
    <t>SPECIFY YOUR COLOR/SIZE CHOICE</t>
  </si>
  <si>
    <t>MERCH</t>
  </si>
  <si>
    <t>360HOLDS  UNISEX
T-SHIRT</t>
  </si>
  <si>
    <t>boar hair brush with plastic handle</t>
  </si>
  <si>
    <t>360 BRUSH</t>
  </si>
  <si>
    <t>17x17x5,5 cm</t>
  </si>
  <si>
    <t>360-482-B-DT</t>
  </si>
  <si>
    <t>360-483-B-DT</t>
  </si>
  <si>
    <t>GRP</t>
  </si>
  <si>
    <t>positive</t>
  </si>
  <si>
    <t xml:space="preserve">screws </t>
  </si>
  <si>
    <t>REDUCTOR-30PU</t>
  </si>
  <si>
    <t>REDUCTOR-100PU</t>
  </si>
  <si>
    <t>10cm CYLINDER
symbol
 for sizing is 
representing 
PE material</t>
  </si>
  <si>
    <t>360-301PE</t>
  </si>
  <si>
    <t>360-304PE</t>
  </si>
  <si>
    <t>360-305PE</t>
  </si>
  <si>
    <t>360-306PE</t>
  </si>
  <si>
    <t>360-307PE</t>
  </si>
  <si>
    <t>360-308PE</t>
  </si>
  <si>
    <t>360-309PE</t>
  </si>
  <si>
    <t>360-310PE</t>
  </si>
  <si>
    <t>360-311PE</t>
  </si>
  <si>
    <t>360-312PE</t>
  </si>
  <si>
    <t>360-313PE</t>
  </si>
  <si>
    <t>360-314PE</t>
  </si>
  <si>
    <t>360-315PE</t>
  </si>
  <si>
    <t>360-316PE</t>
  </si>
  <si>
    <t>360-317PE</t>
  </si>
  <si>
    <t>360-318PE-DT</t>
  </si>
  <si>
    <t>360-319PE</t>
  </si>
  <si>
    <t>PE holds</t>
  </si>
  <si>
    <r>
      <t xml:space="preserve">No. of </t>
    </r>
    <r>
      <rPr>
        <b/>
        <sz val="11"/>
        <color theme="1"/>
        <rFont val="Calibri"/>
        <family val="2"/>
        <scheme val="minor"/>
      </rPr>
      <t>PE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</si>
  <si>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t>360 PE</t>
  </si>
  <si>
    <t>REDUCTOR</t>
  </si>
  <si>
    <t>*as piece #486 but opposite dual tex.- shine inside</t>
  </si>
  <si>
    <t>*as piece #484 but opposite dual tex.- shine inside</t>
  </si>
  <si>
    <t>360-378PU</t>
  </si>
  <si>
    <t>new</t>
  </si>
  <si>
    <t>KIDS : MONKEYS (PE)</t>
  </si>
  <si>
    <t>360-1041PE</t>
  </si>
  <si>
    <t>360-1042PE</t>
  </si>
  <si>
    <t>360-1043PE</t>
  </si>
  <si>
    <t>360-1044PE</t>
  </si>
  <si>
    <t>360-1045PE</t>
  </si>
  <si>
    <t>360-1046PE</t>
  </si>
  <si>
    <t>360-1047PE</t>
  </si>
  <si>
    <t>360-1050PE</t>
  </si>
  <si>
    <t>360-1051PE</t>
  </si>
  <si>
    <t>360-1053PE</t>
  </si>
  <si>
    <t>360-1054PE</t>
  </si>
  <si>
    <t>whole line of Monkeys with bananas and coconuts in original colours. Type in quantity in brown and you will get brown Monkeys and yellow bananas.</t>
  </si>
  <si>
    <t>360-1060PU</t>
  </si>
  <si>
    <t>MONKEYS (PU)</t>
  </si>
  <si>
    <t>ALIENS (PU)</t>
  </si>
  <si>
    <t>SMILEYS (PU)</t>
  </si>
  <si>
    <t>360-1060PE</t>
  </si>
  <si>
    <t>Production quota per set</t>
  </si>
  <si>
    <t>360-379PU-NT</t>
  </si>
  <si>
    <t>DOWN CLIMBING JUG/FOOT</t>
  </si>
  <si>
    <t>DCJ-PU</t>
  </si>
  <si>
    <t>DCF-PU</t>
  </si>
  <si>
    <t>DCJ-PE</t>
  </si>
  <si>
    <t>DCF-PE</t>
  </si>
  <si>
    <t>reductor</t>
  </si>
  <si>
    <t>360HOLDS  
T-SHIRT</t>
  </si>
  <si>
    <t>360-641-DT</t>
  </si>
  <si>
    <t>360-642-B-DT</t>
  </si>
  <si>
    <t>360-643-B-DT</t>
  </si>
  <si>
    <t>360-644-B-DT</t>
  </si>
  <si>
    <t>360-645-DT</t>
  </si>
  <si>
    <t>360-646-DT</t>
  </si>
  <si>
    <t>360-647-DT</t>
  </si>
  <si>
    <t>360-648-DT</t>
  </si>
  <si>
    <t>360-723-DT</t>
  </si>
  <si>
    <t>360-649-DT</t>
  </si>
  <si>
    <t>360-727-DT</t>
  </si>
  <si>
    <t>360-650</t>
  </si>
  <si>
    <t>360-161</t>
  </si>
  <si>
    <t>360-651</t>
  </si>
  <si>
    <t>360-162</t>
  </si>
  <si>
    <t>360-652</t>
  </si>
  <si>
    <t>360-163</t>
  </si>
  <si>
    <t>360-660</t>
  </si>
  <si>
    <t>360-724-DT</t>
  </si>
  <si>
    <t>360-725-DT</t>
  </si>
  <si>
    <t>360-726-DT</t>
  </si>
  <si>
    <t>JUG</t>
  </si>
  <si>
    <t>34x34x13 cm</t>
  </si>
  <si>
    <t>41x41x14 cm</t>
  </si>
  <si>
    <t>58x58x23 cm</t>
  </si>
  <si>
    <t>34x34x8,5 cm</t>
  </si>
  <si>
    <t>33x33x8,5 cm</t>
  </si>
  <si>
    <t>33,5x33,5x4,5 cm</t>
  </si>
  <si>
    <t>17 cm - 126 cm</t>
  </si>
  <si>
    <t>BRIGHT
GREEN          RAL 6018</t>
  </si>
  <si>
    <t>PURE 
GREEN
RAL 6037</t>
  </si>
  <si>
    <t>PURPLE   nS4050-R60B/M</t>
  </si>
  <si>
    <t>BOLT</t>
  </si>
  <si>
    <t>50 mm</t>
  </si>
  <si>
    <t>SCREWS (mm)</t>
  </si>
  <si>
    <t>70 mm</t>
  </si>
  <si>
    <t>90 mm</t>
  </si>
  <si>
    <t>100 mm</t>
  </si>
  <si>
    <t>110 mm</t>
  </si>
  <si>
    <t>120 mm</t>
  </si>
  <si>
    <t>150 mm</t>
  </si>
  <si>
    <t>30 mm</t>
  </si>
  <si>
    <t>40 mm</t>
  </si>
  <si>
    <t>140 mm</t>
  </si>
  <si>
    <t>160 mm</t>
  </si>
  <si>
    <t>180 mm</t>
  </si>
  <si>
    <t>200 mm</t>
  </si>
  <si>
    <t xml:space="preserve">100 mm </t>
  </si>
  <si>
    <t xml:space="preserve">180 mm </t>
  </si>
  <si>
    <t>BOLT (mm)</t>
  </si>
  <si>
    <t>SUM production quota:</t>
  </si>
  <si>
    <t>360-1-G-N-DT-w</t>
  </si>
  <si>
    <t>360-2-G-N-DT-w</t>
  </si>
  <si>
    <t>pyramid</t>
  </si>
  <si>
    <t>angle 1,2,3 size 1</t>
  </si>
  <si>
    <t>angle 1,2,3 size 2</t>
  </si>
  <si>
    <t>angle 1 size 3</t>
  </si>
  <si>
    <t>angle 1 size 4</t>
  </si>
  <si>
    <t>angle 2 size 3</t>
  </si>
  <si>
    <t>angle 2 size 4</t>
  </si>
  <si>
    <t>angle 3 size 3</t>
  </si>
  <si>
    <t>angle 3 size 4</t>
  </si>
  <si>
    <t>118x67x8 cm</t>
  </si>
  <si>
    <t>160x90x11 cm</t>
  </si>
  <si>
    <t>118x67x14 cm</t>
  </si>
  <si>
    <t>160x90x19 cm</t>
  </si>
  <si>
    <t>118x67x20 cm</t>
  </si>
  <si>
    <t>160x90x27 cm</t>
  </si>
  <si>
    <r>
      <t xml:space="preserve">GHOST PLYWOOD </t>
    </r>
    <r>
      <rPr>
        <b/>
        <sz val="16"/>
        <rFont val="Calibri (Body)"/>
      </rPr>
      <t>(ghost pattern texture in combination with no texture natural look)</t>
    </r>
  </si>
  <si>
    <t>53,5x32x4, 53,5x32x6,5, 53,5x32x9 cm</t>
  </si>
  <si>
    <t>72x42x5, 73x43x10, 73x43,5x13 cm</t>
  </si>
  <si>
    <t>DOWN CLIMBING JUG/FOOT PU</t>
  </si>
  <si>
    <t>REDUCTORS PU</t>
  </si>
  <si>
    <t>TUBES PU</t>
  </si>
  <si>
    <t>TURTLES PU</t>
  </si>
  <si>
    <t>SNAKES PU</t>
  </si>
  <si>
    <t>VOLCANOES PU</t>
  </si>
  <si>
    <t>BALLS PU</t>
  </si>
  <si>
    <t>JUGGY BALLS PU</t>
  </si>
  <si>
    <t>LEMON screw-ons PU</t>
  </si>
  <si>
    <t>MICROS PU</t>
  </si>
  <si>
    <t>QUARTERS PU</t>
  </si>
  <si>
    <t>SLICES PU</t>
  </si>
  <si>
    <t>DISHES PU</t>
  </si>
  <si>
    <t xml:space="preserve">  KIDS PU</t>
  </si>
  <si>
    <t>GHOST GRP: FRESH</t>
  </si>
  <si>
    <t>GHOST GRP: ASYMMETRIC BALLS</t>
  </si>
  <si>
    <t>GHOST GRP: BESTSELLERS</t>
  </si>
  <si>
    <t>10cm symbol for sizing is also representing material</t>
  </si>
  <si>
    <t xml:space="preserve">GHOST PU </t>
  </si>
  <si>
    <t>HERO POCKETS grp</t>
  </si>
  <si>
    <t>EDGY DISHES grp</t>
  </si>
  <si>
    <t>ASYMMETRIC BALLS grp</t>
  </si>
  <si>
    <t>EVOLUTION BALLS grp</t>
  </si>
  <si>
    <t>SNAKES grp</t>
  </si>
  <si>
    <t>VOLCANOES grp</t>
  </si>
  <si>
    <t>LENSES grp</t>
  </si>
  <si>
    <t>BALLS grp</t>
  </si>
  <si>
    <t>JUGGY BALLS grp</t>
  </si>
  <si>
    <t>PHONES grp</t>
  </si>
  <si>
    <t>QUARTERS grp</t>
  </si>
  <si>
    <t>BARRELS grp</t>
  </si>
  <si>
    <t>DISHES grp</t>
  </si>
  <si>
    <t>PROMO VOLUMES grp</t>
  </si>
  <si>
    <t>DOWN CLIMBING JUG/FOOT PE</t>
  </si>
  <si>
    <t>JUGGY BALLS (PE)</t>
  </si>
  <si>
    <t>GHOST PATTERN TEXTURE WITH NATUR NO TEXTURE</t>
  </si>
  <si>
    <t>GHOST PLYWOOD</t>
  </si>
  <si>
    <t>GHOST PU</t>
  </si>
  <si>
    <t>360-601 PU</t>
  </si>
  <si>
    <t>360-602 NT PU</t>
  </si>
  <si>
    <t>360-603 PU</t>
  </si>
  <si>
    <t>360 GHOST LINE GRP</t>
  </si>
  <si>
    <t xml:space="preserve">CANDIES PU </t>
  </si>
  <si>
    <t>360-91PU</t>
  </si>
  <si>
    <t>360-160PU</t>
  </si>
  <si>
    <t>360-240PU</t>
  </si>
  <si>
    <t>360-297PU</t>
  </si>
  <si>
    <t>360-312PU</t>
  </si>
  <si>
    <t>notes</t>
  </si>
  <si>
    <t>snakes</t>
  </si>
  <si>
    <t>lenses</t>
  </si>
  <si>
    <t>balls</t>
  </si>
  <si>
    <t>asymmetric</t>
  </si>
  <si>
    <t>juggy balls</t>
  </si>
  <si>
    <t>bolt-on</t>
  </si>
  <si>
    <t>bolts-on / screws</t>
  </si>
  <si>
    <t>Plywood</t>
  </si>
  <si>
    <t>No. of pcs.</t>
  </si>
  <si>
    <t>360-746-WI</t>
  </si>
  <si>
    <t>360-750-WI</t>
  </si>
  <si>
    <t>360-753</t>
  </si>
  <si>
    <t>360-754-WI</t>
  </si>
  <si>
    <t>360-757</t>
  </si>
  <si>
    <t>360-758-WI</t>
  </si>
  <si>
    <t>wooden ins.</t>
  </si>
  <si>
    <t>no of fix points</t>
  </si>
  <si>
    <t>FLUORO PINK</t>
  </si>
  <si>
    <t>FLUORO ORANGE</t>
  </si>
  <si>
    <t>FLUORO YELLOW</t>
  </si>
  <si>
    <t>FLUORO GREEN</t>
  </si>
  <si>
    <t>NO OF FIX.POINTS</t>
  </si>
  <si>
    <t>B DT</t>
  </si>
  <si>
    <t>FRESH QUARTERS GRP</t>
  </si>
  <si>
    <t>low</t>
  </si>
  <si>
    <t>medium</t>
  </si>
  <si>
    <t>high</t>
  </si>
  <si>
    <t>no texture</t>
  </si>
  <si>
    <t>No Tex.</t>
  </si>
  <si>
    <t>no tex</t>
  </si>
  <si>
    <t>34</t>
  </si>
  <si>
    <t>36</t>
  </si>
  <si>
    <t>35</t>
  </si>
  <si>
    <t>360-3.1-GNDT-w</t>
  </si>
  <si>
    <t>360-3.2-GNDT-w</t>
  </si>
  <si>
    <t>360-4.1-GNDT-w</t>
  </si>
  <si>
    <t>360-4.2-GNDT-w</t>
  </si>
  <si>
    <t>360-13.1-GNDT-w</t>
  </si>
  <si>
    <t>360-13.2-GNDT-w</t>
  </si>
  <si>
    <t>360-14.1-GNDT-w</t>
  </si>
  <si>
    <t>360-14.2-GNDT-w</t>
  </si>
  <si>
    <t>360-23.1-GNDT-w</t>
  </si>
  <si>
    <t>360-23.2GNDT-w</t>
  </si>
  <si>
    <t>360-24.1-GNDT-w</t>
  </si>
  <si>
    <t>360-24.2-GNDT-w</t>
  </si>
  <si>
    <t>yellow inside</t>
  </si>
  <si>
    <t>dark blue</t>
  </si>
  <si>
    <t>T-shirt</t>
  </si>
  <si>
    <t>360 X SOiLL SETTER TOOL KIT</t>
  </si>
  <si>
    <t>360XSI-STK</t>
  </si>
  <si>
    <t>TYVEK</t>
  </si>
  <si>
    <t>seafoam</t>
  </si>
  <si>
    <t>eden green</t>
  </si>
  <si>
    <t>cypress green</t>
  </si>
  <si>
    <t>360-604 PU</t>
  </si>
  <si>
    <t>32</t>
  </si>
  <si>
    <t>37</t>
  </si>
  <si>
    <t>38</t>
  </si>
  <si>
    <t>colored WI</t>
  </si>
  <si>
    <t>*Some accessories from the list below are not Made in Slovenia, but everything is shipped from Slovenia.</t>
  </si>
  <si>
    <t>Made in Slovenia</t>
  </si>
  <si>
    <t>Order Completed:</t>
  </si>
  <si>
    <t>360 GHOST PLYWOOD</t>
  </si>
  <si>
    <t xml:space="preserve">whole line of Monkeys with bananas and coconuts in original colours. Type in quantity in brown and you will get brown Monkeys and yellow bananas.								</t>
  </si>
  <si>
    <t xml:space="preserve">100% organic
 cotton, 
color: DARK BLUE </t>
  </si>
  <si>
    <t>ORDER COMPLETED:</t>
  </si>
  <si>
    <t>Quarters WI - LARGE</t>
  </si>
  <si>
    <t>Quarters WI - SMALL</t>
  </si>
  <si>
    <t>b.green</t>
  </si>
  <si>
    <t>p.green</t>
  </si>
  <si>
    <t>a.orange</t>
  </si>
  <si>
    <t>d.orange</t>
  </si>
  <si>
    <t>d.rose</t>
  </si>
  <si>
    <t>f.pink</t>
  </si>
  <si>
    <t>f.orange</t>
  </si>
  <si>
    <t>f.yellow</t>
  </si>
  <si>
    <t>f.green</t>
  </si>
  <si>
    <r>
      <t xml:space="preserve">SUM LESENI INSERTI (WI) ZA QUARTERS - </t>
    </r>
    <r>
      <rPr>
        <i/>
        <sz val="11"/>
        <color theme="1"/>
        <rFont val="Calibri"/>
        <family val="2"/>
        <scheme val="minor"/>
      </rPr>
      <t>POBARVANI V ENAKO BARVO KOT KOSI GRP</t>
    </r>
  </si>
  <si>
    <t>360-302PE</t>
  </si>
  <si>
    <t>Order no.:</t>
  </si>
  <si>
    <t>SUM PCS</t>
  </si>
  <si>
    <t>CUSTOMER</t>
  </si>
  <si>
    <t>ORDER NO.:</t>
  </si>
  <si>
    <t>order list: jul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</si>
</sst>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€&quot;_-;\-* #,##0.00\ &quot;€&quot;_-;_-* &quot;-&quot;??\ &quot;€&quot;_-;_-@_-"/>
    <numFmt numFmtId="164" formatCode="_ * #,##0.00_)\ &quot;€&quot;_ ;_ * \(#,##0.00\)\ &quot;€&quot;_ ;_ * &quot;-&quot;??_)\ &quot;€&quot;_ ;_ @_ "/>
    <numFmt numFmtId="165" formatCode="#,##0.00_ ;\-#,##0.00\ "/>
    <numFmt numFmtId="166" formatCode="_-[$€-2]\ * #,##0.00_-;\-[$€-2]\ * #,##0.00_-;_-[$€-2]\ * &quot;-&quot;??_-;_-@_-"/>
    <numFmt numFmtId="167" formatCode="#,##0_ ;\-#,##0\ "/>
    <numFmt numFmtId="168" formatCode="_-* #,##0.00\ [$€-424]_-;\-* #,##0.00\ [$€-424]_-;_-* &quot;-&quot;??\ [$€-424]_-;_-@_-"/>
    <numFmt numFmtId="169" formatCode="0.0"/>
    <numFmt numFmtId="170" formatCode="#,##0.00\ &quot;€&quot;"/>
  </numFmts>
  <fonts count="1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name val="Calibri"/>
      <family val="2"/>
      <scheme val="minor"/>
    </font>
    <font>
      <b/>
      <sz val="9"/>
      <color rgb="FF000000"/>
      <name val="Calibri"/>
      <family val="2"/>
    </font>
    <font>
      <sz val="12"/>
      <color rgb="FF9C0006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0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447BFF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sz val="20"/>
      <color theme="0" tint="-0.14999847407452621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9"/>
      <color theme="0" tint="-0.1499984740745262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8"/>
      <color theme="1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sz val="12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b/>
      <sz val="16"/>
      <name val="Calibri (Body)"/>
    </font>
    <font>
      <sz val="12"/>
      <color theme="0" tint="-0.499984740745262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sz val="11"/>
      <color rgb="FF825A3B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24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7CE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F5"/>
        <bgColor indexed="64"/>
      </patternFill>
    </fill>
    <fill>
      <patternFill patternType="solid">
        <fgColor rgb="FFFF8E00"/>
        <bgColor indexed="64"/>
      </patternFill>
    </fill>
    <fill>
      <patternFill patternType="solid">
        <fgColor rgb="FFE4FF00"/>
        <bgColor indexed="64"/>
      </patternFill>
    </fill>
    <fill>
      <patternFill patternType="solid">
        <fgColor rgb="FFC5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8CCFC6"/>
        <bgColor indexed="64"/>
      </patternFill>
    </fill>
    <fill>
      <patternFill patternType="solid">
        <fgColor rgb="FF6F8958"/>
        <bgColor indexed="64"/>
      </patternFill>
    </fill>
    <fill>
      <patternFill patternType="solid">
        <fgColor theme="8" tint="0.59999389629810485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 style="hair">
        <color auto="1"/>
      </right>
      <top style="thin">
        <color auto="1"/>
      </top>
      <bottom style="medium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auto="1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double">
        <color indexed="64"/>
      </left>
      <right/>
      <top style="thin">
        <color indexed="64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/>
      <bottom/>
      <diagonal style="thin">
        <color auto="1"/>
      </diagonal>
    </border>
    <border diagonalUp="1">
      <left style="thin">
        <color auto="1"/>
      </left>
      <right/>
      <top/>
      <bottom/>
      <diagonal style="thin">
        <color auto="1"/>
      </diagonal>
    </border>
    <border diagonalUp="1">
      <left/>
      <right style="thin">
        <color auto="1"/>
      </right>
      <top/>
      <bottom/>
      <diagonal style="thin">
        <color auto="1"/>
      </diagonal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medium">
        <color theme="1"/>
      </right>
      <top/>
      <bottom style="thin">
        <color theme="1"/>
      </bottom>
      <diagonal/>
    </border>
  </borders>
  <cellStyleXfs count="707">
    <xf numFmtId="0" fontId="0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8" fontId="13" fillId="0" borderId="0"/>
    <xf numFmtId="44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5" fillId="9" borderId="0" applyNumberFormat="0" applyBorder="0" applyAlignment="0" applyProtection="0"/>
    <xf numFmtId="0" fontId="12" fillId="0" borderId="0"/>
    <xf numFmtId="168" fontId="12" fillId="0" borderId="0"/>
    <xf numFmtId="0" fontId="12" fillId="0" borderId="0"/>
  </cellStyleXfs>
  <cellXfs count="1460">
    <xf numFmtId="0" fontId="0" fillId="0" borderId="0" xfId="0"/>
    <xf numFmtId="0" fontId="0" fillId="0" borderId="0" xfId="0" applyAlignment="1">
      <alignment horizontal="center" vertical="center"/>
    </xf>
    <xf numFmtId="0" fontId="0" fillId="0" borderId="5" xfId="0" applyBorder="1"/>
    <xf numFmtId="0" fontId="0" fillId="0" borderId="2" xfId="317" applyNumberFormat="1" applyFont="1" applyBorder="1" applyAlignment="1">
      <alignment horizontal="center" vertical="center"/>
    </xf>
    <xf numFmtId="1" fontId="17" fillId="0" borderId="2" xfId="317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317" applyNumberFormat="1" applyFont="1" applyAlignment="1">
      <alignment horizontal="center" vertical="center"/>
    </xf>
    <xf numFmtId="0" fontId="27" fillId="0" borderId="0" xfId="0" applyFont="1" applyAlignment="1">
      <alignment horizontal="right"/>
    </xf>
    <xf numFmtId="0" fontId="32" fillId="4" borderId="2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8" fillId="0" borderId="5" xfId="0" applyFont="1" applyBorder="1"/>
    <xf numFmtId="0" fontId="0" fillId="0" borderId="8" xfId="0" applyBorder="1"/>
    <xf numFmtId="0" fontId="0" fillId="0" borderId="0" xfId="0" applyAlignment="1">
      <alignment horizontal="right" vertical="center"/>
    </xf>
    <xf numFmtId="0" fontId="25" fillId="0" borderId="0" xfId="0" applyFont="1"/>
    <xf numFmtId="0" fontId="0" fillId="0" borderId="0" xfId="0" applyAlignment="1">
      <alignment horizontal="right"/>
    </xf>
    <xf numFmtId="9" fontId="0" fillId="0" borderId="0" xfId="692" applyFont="1" applyProtection="1"/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4" fillId="0" borderId="0" xfId="0" applyFont="1"/>
    <xf numFmtId="0" fontId="19" fillId="0" borderId="0" xfId="0" applyFont="1"/>
    <xf numFmtId="0" fontId="0" fillId="4" borderId="0" xfId="0" applyFill="1" applyAlignment="1">
      <alignment horizontal="center" vertical="center"/>
    </xf>
    <xf numFmtId="0" fontId="17" fillId="0" borderId="0" xfId="0" applyFont="1"/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7" fillId="0" borderId="0" xfId="317" applyNumberFormat="1" applyFont="1" applyAlignment="1">
      <alignment horizontal="right" vertical="center" wrapText="1"/>
    </xf>
    <xf numFmtId="0" fontId="39" fillId="0" borderId="0" xfId="317" applyNumberFormat="1" applyFont="1" applyAlignment="1">
      <alignment horizontal="center" vertical="center" wrapText="1"/>
    </xf>
    <xf numFmtId="1" fontId="17" fillId="0" borderId="0" xfId="317" applyNumberFormat="1" applyFont="1" applyAlignment="1">
      <alignment horizontal="center" vertical="center"/>
    </xf>
    <xf numFmtId="0" fontId="12" fillId="0" borderId="8" xfId="0" applyFont="1" applyBorder="1"/>
    <xf numFmtId="0" fontId="12" fillId="0" borderId="0" xfId="0" applyFont="1"/>
    <xf numFmtId="2" fontId="0" fillId="0" borderId="0" xfId="0" applyNumberFormat="1"/>
    <xf numFmtId="0" fontId="29" fillId="0" borderId="0" xfId="0" applyFont="1" applyAlignment="1">
      <alignment vertical="center" wrapText="1"/>
    </xf>
    <xf numFmtId="0" fontId="28" fillId="0" borderId="24" xfId="0" applyFont="1" applyBorder="1" applyAlignment="1">
      <alignment horizontal="center"/>
    </xf>
    <xf numFmtId="0" fontId="20" fillId="0" borderId="0" xfId="0" applyFont="1"/>
    <xf numFmtId="0" fontId="16" fillId="4" borderId="22" xfId="0" applyFont="1" applyFill="1" applyBorder="1" applyAlignment="1">
      <alignment horizontal="center" vertical="center" wrapText="1"/>
    </xf>
    <xf numFmtId="0" fontId="41" fillId="4" borderId="23" xfId="0" applyFont="1" applyFill="1" applyBorder="1" applyAlignment="1">
      <alignment horizontal="center" vertical="center"/>
    </xf>
    <xf numFmtId="0" fontId="19" fillId="0" borderId="0" xfId="0" applyFont="1" applyAlignment="1">
      <alignment wrapText="1"/>
    </xf>
    <xf numFmtId="0" fontId="0" fillId="4" borderId="0" xfId="0" applyFill="1"/>
    <xf numFmtId="0" fontId="0" fillId="0" borderId="0" xfId="0" applyAlignment="1">
      <alignment horizontal="center" vertical="center" textRotation="180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37" fillId="0" borderId="0" xfId="0" applyFont="1" applyAlignment="1">
      <alignment horizontal="center" vertical="center" textRotation="180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0" fontId="42" fillId="0" borderId="11" xfId="0" applyFont="1" applyBorder="1" applyAlignment="1">
      <alignment horizontal="center" vertical="center" textRotation="180"/>
    </xf>
    <xf numFmtId="0" fontId="0" fillId="4" borderId="7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 wrapText="1"/>
    </xf>
    <xf numFmtId="2" fontId="0" fillId="4" borderId="7" xfId="0" applyNumberFormat="1" applyFill="1" applyBorder="1" applyAlignment="1">
      <alignment horizontal="center" vertical="center"/>
    </xf>
    <xf numFmtId="166" fontId="0" fillId="4" borderId="7" xfId="0" applyNumberFormat="1" applyFill="1" applyBorder="1" applyAlignment="1">
      <alignment horizontal="center" vertical="center"/>
    </xf>
    <xf numFmtId="166" fontId="20" fillId="4" borderId="16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6" xfId="0" applyFill="1" applyBorder="1" applyAlignment="1" applyProtection="1">
      <alignment horizontal="center" vertical="center"/>
      <protection locked="0"/>
    </xf>
    <xf numFmtId="166" fontId="0" fillId="2" borderId="6" xfId="0" applyNumberFormat="1" applyFill="1" applyBorder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166" fontId="20" fillId="2" borderId="15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0" fillId="4" borderId="6" xfId="0" applyFill="1" applyBorder="1" applyAlignment="1" applyProtection="1">
      <alignment horizontal="center" vertical="center"/>
      <protection locked="0"/>
    </xf>
    <xf numFmtId="166" fontId="0" fillId="4" borderId="0" xfId="0" applyNumberFormat="1" applyFill="1" applyAlignment="1">
      <alignment horizontal="center" vertical="center"/>
    </xf>
    <xf numFmtId="166" fontId="20" fillId="4" borderId="15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12" xfId="0" applyFill="1" applyBorder="1" applyAlignment="1" applyProtection="1">
      <alignment horizontal="center" vertical="center"/>
      <protection locked="0"/>
    </xf>
    <xf numFmtId="166" fontId="0" fillId="2" borderId="13" xfId="0" applyNumberFormat="1" applyFill="1" applyBorder="1" applyAlignment="1">
      <alignment horizontal="center" vertical="center"/>
    </xf>
    <xf numFmtId="166" fontId="0" fillId="2" borderId="5" xfId="0" applyNumberFormat="1" applyFill="1" applyBorder="1" applyAlignment="1">
      <alignment horizontal="center" vertical="center"/>
    </xf>
    <xf numFmtId="166" fontId="20" fillId="2" borderId="17" xfId="0" applyNumberFormat="1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166" fontId="0" fillId="2" borderId="9" xfId="0" applyNumberForma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1" xfId="0" applyBorder="1" applyAlignment="1" applyProtection="1">
      <alignment horizontal="center" vertical="center"/>
      <protection locked="0"/>
    </xf>
    <xf numFmtId="166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6" xfId="0" applyBorder="1" applyAlignment="1" applyProtection="1">
      <alignment horizontal="center" vertical="center"/>
      <protection locked="0"/>
    </xf>
    <xf numFmtId="166" fontId="0" fillId="0" borderId="0" xfId="0" applyNumberFormat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2" xfId="0" applyBorder="1" applyAlignment="1" applyProtection="1">
      <alignment horizontal="center" vertical="center"/>
      <protection locked="0"/>
    </xf>
    <xf numFmtId="166" fontId="0" fillId="0" borderId="5" xfId="0" applyNumberFormat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42" fillId="0" borderId="13" xfId="0" applyFont="1" applyBorder="1" applyAlignment="1">
      <alignment horizontal="center" vertical="center" textRotation="180"/>
    </xf>
    <xf numFmtId="166" fontId="0" fillId="0" borderId="8" xfId="0" applyNumberFormat="1" applyBorder="1" applyAlignment="1">
      <alignment horizontal="center" vertical="center"/>
    </xf>
    <xf numFmtId="0" fontId="0" fillId="2" borderId="7" xfId="0" applyFill="1" applyBorder="1" applyAlignment="1">
      <alignment horizontal="center" vertical="center" wrapText="1"/>
    </xf>
    <xf numFmtId="0" fontId="0" fillId="2" borderId="10" xfId="0" applyFill="1" applyBorder="1" applyAlignment="1" applyProtection="1">
      <alignment horizontal="center" vertical="center"/>
      <protection locked="0"/>
    </xf>
    <xf numFmtId="166" fontId="0" fillId="2" borderId="11" xfId="0" applyNumberFormat="1" applyFill="1" applyBorder="1" applyAlignment="1">
      <alignment horizontal="center" vertical="center"/>
    </xf>
    <xf numFmtId="166" fontId="0" fillId="2" borderId="7" xfId="0" applyNumberForma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13" xfId="0" applyFill="1" applyBorder="1" applyAlignment="1" applyProtection="1">
      <alignment horizontal="center" vertical="center"/>
      <protection locked="0"/>
    </xf>
    <xf numFmtId="166" fontId="0" fillId="4" borderId="5" xfId="0" applyNumberFormat="1" applyFill="1" applyBorder="1" applyAlignment="1">
      <alignment horizontal="center" vertical="center"/>
    </xf>
    <xf numFmtId="166" fontId="20" fillId="4" borderId="17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textRotation="180"/>
    </xf>
    <xf numFmtId="0" fontId="37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26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4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0" fontId="50" fillId="4" borderId="0" xfId="0" applyFont="1" applyFill="1" applyAlignment="1">
      <alignment horizontal="center" vertical="center" textRotation="90"/>
    </xf>
    <xf numFmtId="0" fontId="32" fillId="0" borderId="0" xfId="0" applyFont="1"/>
    <xf numFmtId="0" fontId="54" fillId="0" borderId="0" xfId="0" applyFont="1"/>
    <xf numFmtId="0" fontId="19" fillId="0" borderId="0" xfId="0" applyFont="1" applyAlignment="1">
      <alignment horizontal="left" vertical="center"/>
    </xf>
    <xf numFmtId="0" fontId="32" fillId="4" borderId="30" xfId="0" applyFont="1" applyFill="1" applyBorder="1"/>
    <xf numFmtId="0" fontId="21" fillId="4" borderId="20" xfId="0" applyFont="1" applyFill="1" applyBorder="1" applyAlignment="1">
      <alignment vertical="center"/>
    </xf>
    <xf numFmtId="0" fontId="21" fillId="4" borderId="21" xfId="0" applyFont="1" applyFill="1" applyBorder="1" applyAlignment="1">
      <alignment vertical="center"/>
    </xf>
    <xf numFmtId="0" fontId="27" fillId="0" borderId="0" xfId="0" applyFont="1" applyAlignment="1">
      <alignment horizontal="left"/>
    </xf>
    <xf numFmtId="0" fontId="0" fillId="2" borderId="17" xfId="0" applyFill="1" applyBorder="1" applyAlignment="1" applyProtection="1">
      <alignment horizontal="center" vertical="center"/>
      <protection locked="0"/>
    </xf>
    <xf numFmtId="0" fontId="31" fillId="4" borderId="27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37" fillId="4" borderId="0" xfId="0" applyFont="1" applyFill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0" fillId="4" borderId="0" xfId="0" applyFill="1" applyAlignment="1">
      <alignment vertical="center" textRotation="90"/>
    </xf>
    <xf numFmtId="0" fontId="37" fillId="4" borderId="0" xfId="0" applyFont="1" applyFill="1" applyAlignment="1">
      <alignment horizontal="center" vertical="center" textRotation="90"/>
    </xf>
    <xf numFmtId="0" fontId="18" fillId="6" borderId="8" xfId="0" applyFont="1" applyFill="1" applyBorder="1" applyAlignment="1">
      <alignment horizontal="center" vertical="center" wrapText="1"/>
    </xf>
    <xf numFmtId="0" fontId="42" fillId="4" borderId="0" xfId="0" applyFont="1" applyFill="1" applyAlignment="1">
      <alignment horizontal="center" vertical="center" textRotation="90"/>
    </xf>
    <xf numFmtId="166" fontId="20" fillId="0" borderId="0" xfId="0" applyNumberFormat="1" applyFont="1" applyAlignment="1">
      <alignment horizontal="center" vertical="center"/>
    </xf>
    <xf numFmtId="0" fontId="42" fillId="4" borderId="13" xfId="0" applyFont="1" applyFill="1" applyBorder="1" applyAlignment="1">
      <alignment horizontal="center" vertical="center" textRotation="90"/>
    </xf>
    <xf numFmtId="0" fontId="42" fillId="4" borderId="5" xfId="0" applyFont="1" applyFill="1" applyBorder="1" applyAlignment="1">
      <alignment horizontal="center" vertical="center" textRotation="90"/>
    </xf>
    <xf numFmtId="0" fontId="17" fillId="4" borderId="0" xfId="0" applyFont="1" applyFill="1" applyAlignment="1">
      <alignment horizontal="center" vertical="center" textRotation="90"/>
    </xf>
    <xf numFmtId="0" fontId="0" fillId="4" borderId="0" xfId="0" applyFill="1" applyAlignment="1">
      <alignment horizontal="center" vertical="center" textRotation="90"/>
    </xf>
    <xf numFmtId="0" fontId="0" fillId="4" borderId="5" xfId="0" applyFill="1" applyBorder="1" applyAlignment="1">
      <alignment horizontal="center" vertical="center" textRotation="90"/>
    </xf>
    <xf numFmtId="0" fontId="0" fillId="4" borderId="11" xfId="0" applyFill="1" applyBorder="1" applyAlignment="1">
      <alignment horizontal="center" vertical="center" textRotation="90"/>
    </xf>
    <xf numFmtId="0" fontId="0" fillId="4" borderId="6" xfId="0" applyFill="1" applyBorder="1" applyAlignment="1">
      <alignment horizontal="center" vertical="center" textRotation="90"/>
    </xf>
    <xf numFmtId="0" fontId="42" fillId="4" borderId="6" xfId="0" applyFont="1" applyFill="1" applyBorder="1" applyAlignment="1">
      <alignment horizontal="center" vertical="center" textRotation="90"/>
    </xf>
    <xf numFmtId="0" fontId="42" fillId="0" borderId="11" xfId="0" applyFont="1" applyBorder="1" applyAlignment="1">
      <alignment horizontal="center" vertical="center" textRotation="90"/>
    </xf>
    <xf numFmtId="0" fontId="0" fillId="4" borderId="13" xfId="0" applyFill="1" applyBorder="1" applyAlignment="1">
      <alignment horizontal="center" vertical="center" textRotation="90"/>
    </xf>
    <xf numFmtId="0" fontId="42" fillId="4" borderId="11" xfId="0" applyFont="1" applyFill="1" applyBorder="1" applyAlignment="1">
      <alignment horizontal="center" vertical="center" textRotation="90"/>
    </xf>
    <xf numFmtId="0" fontId="42" fillId="0" borderId="6" xfId="0" applyFont="1" applyBorder="1" applyAlignment="1">
      <alignment horizontal="center" vertical="center" textRotation="90"/>
    </xf>
    <xf numFmtId="2" fontId="0" fillId="0" borderId="0" xfId="0" applyNumberFormat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9" fillId="0" borderId="5" xfId="0" applyFont="1" applyBorder="1" applyAlignment="1">
      <alignment horizontal="left"/>
    </xf>
    <xf numFmtId="0" fontId="17" fillId="0" borderId="2" xfId="0" applyFont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0" fontId="57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6" fillId="4" borderId="0" xfId="0" applyFont="1" applyFill="1"/>
    <xf numFmtId="0" fontId="55" fillId="4" borderId="0" xfId="0" applyFont="1" applyFill="1" applyAlignment="1">
      <alignment vertical="center" wrapText="1"/>
    </xf>
    <xf numFmtId="0" fontId="56" fillId="4" borderId="0" xfId="0" applyFont="1" applyFill="1" applyAlignment="1">
      <alignment vertical="center" wrapText="1"/>
    </xf>
    <xf numFmtId="0" fontId="58" fillId="4" borderId="0" xfId="0" applyFont="1" applyFill="1" applyAlignment="1">
      <alignment horizontal="center" vertical="center"/>
    </xf>
    <xf numFmtId="0" fontId="59" fillId="4" borderId="0" xfId="0" applyFont="1" applyFill="1" applyAlignment="1">
      <alignment vertical="center" wrapText="1"/>
    </xf>
    <xf numFmtId="0" fontId="56" fillId="0" borderId="0" xfId="317" applyNumberFormat="1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1" fillId="4" borderId="29" xfId="0" applyFont="1" applyFill="1" applyBorder="1" applyAlignment="1">
      <alignment horizontal="center" vertical="center" wrapText="1"/>
    </xf>
    <xf numFmtId="0" fontId="0" fillId="0" borderId="0" xfId="317" applyNumberFormat="1" applyFont="1"/>
    <xf numFmtId="0" fontId="17" fillId="0" borderId="19" xfId="317" applyNumberFormat="1" applyFont="1" applyBorder="1" applyAlignment="1">
      <alignment vertical="center"/>
    </xf>
    <xf numFmtId="0" fontId="0" fillId="0" borderId="0" xfId="317" applyNumberFormat="1" applyFont="1" applyAlignment="1">
      <alignment vertical="center"/>
    </xf>
    <xf numFmtId="0" fontId="39" fillId="0" borderId="0" xfId="317" applyNumberFormat="1" applyFont="1" applyAlignment="1">
      <alignment horizontal="center" vertical="center"/>
    </xf>
    <xf numFmtId="0" fontId="39" fillId="0" borderId="2" xfId="317" applyNumberFormat="1" applyFont="1" applyBorder="1" applyAlignment="1">
      <alignment horizontal="center" vertical="center" wrapText="1"/>
    </xf>
    <xf numFmtId="1" fontId="0" fillId="0" borderId="5" xfId="317" applyNumberFormat="1" applyFont="1" applyBorder="1" applyAlignment="1">
      <alignment horizontal="center"/>
    </xf>
    <xf numFmtId="0" fontId="61" fillId="4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0" fillId="0" borderId="7" xfId="0" applyBorder="1"/>
    <xf numFmtId="0" fontId="19" fillId="0" borderId="0" xfId="0" applyFont="1" applyAlignment="1">
      <alignment horizontal="right" vertical="center"/>
    </xf>
    <xf numFmtId="0" fontId="50" fillId="0" borderId="0" xfId="0" applyFont="1" applyAlignment="1">
      <alignment horizontal="center" vertical="center" textRotation="90"/>
    </xf>
    <xf numFmtId="0" fontId="18" fillId="11" borderId="8" xfId="0" applyFont="1" applyFill="1" applyBorder="1" applyAlignment="1">
      <alignment horizontal="center" vertical="center" wrapText="1"/>
    </xf>
    <xf numFmtId="170" fontId="20" fillId="0" borderId="0" xfId="0" applyNumberFormat="1" applyFont="1" applyAlignment="1">
      <alignment horizontal="center" vertical="center"/>
    </xf>
    <xf numFmtId="0" fontId="20" fillId="12" borderId="8" xfId="0" applyFont="1" applyFill="1" applyBorder="1" applyAlignment="1">
      <alignment horizontal="center" vertical="center" wrapText="1"/>
    </xf>
    <xf numFmtId="170" fontId="20" fillId="0" borderId="0" xfId="0" applyNumberFormat="1" applyFont="1"/>
    <xf numFmtId="0" fontId="0" fillId="0" borderId="0" xfId="705" applyNumberFormat="1" applyFont="1" applyAlignment="1">
      <alignment horizontal="center" vertical="center"/>
    </xf>
    <xf numFmtId="0" fontId="0" fillId="0" borderId="1" xfId="0" applyBorder="1"/>
    <xf numFmtId="0" fontId="36" fillId="0" borderId="0" xfId="317" applyNumberFormat="1" applyFont="1" applyAlignment="1">
      <alignment horizontal="left" vertical="center"/>
    </xf>
    <xf numFmtId="0" fontId="32" fillId="0" borderId="0" xfId="317" applyNumberFormat="1" applyFont="1" applyAlignment="1">
      <alignment horizontal="left" vertical="center"/>
    </xf>
    <xf numFmtId="0" fontId="27" fillId="0" borderId="0" xfId="317" applyNumberFormat="1" applyFont="1" applyAlignment="1">
      <alignment horizontal="center" vertical="center"/>
    </xf>
    <xf numFmtId="0" fontId="64" fillId="0" borderId="0" xfId="317" applyNumberFormat="1" applyFont="1" applyAlignment="1">
      <alignment vertical="center"/>
    </xf>
    <xf numFmtId="0" fontId="64" fillId="0" borderId="0" xfId="317" applyNumberFormat="1" applyFont="1" applyAlignment="1">
      <alignment horizontal="center" vertical="center"/>
    </xf>
    <xf numFmtId="0" fontId="65" fillId="4" borderId="0" xfId="317" applyNumberFormat="1" applyFont="1" applyFill="1" applyAlignment="1">
      <alignment horizontal="center" vertical="center" wrapText="1"/>
    </xf>
    <xf numFmtId="0" fontId="27" fillId="0" borderId="2" xfId="317" applyNumberFormat="1" applyFont="1" applyBorder="1" applyAlignment="1">
      <alignment horizontal="center" vertical="center"/>
    </xf>
    <xf numFmtId="0" fontId="0" fillId="0" borderId="0" xfId="0" applyAlignment="1">
      <alignment vertical="center" textRotation="90"/>
    </xf>
    <xf numFmtId="0" fontId="0" fillId="2" borderId="11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42" fillId="0" borderId="0" xfId="0" applyFont="1"/>
    <xf numFmtId="0" fontId="20" fillId="0" borderId="28" xfId="0" applyFont="1" applyBorder="1" applyAlignment="1">
      <alignment horizontal="center"/>
    </xf>
    <xf numFmtId="0" fontId="20" fillId="0" borderId="26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36" fillId="0" borderId="4" xfId="317" applyNumberFormat="1" applyFont="1" applyBorder="1" applyAlignment="1">
      <alignment horizontal="left" vertical="center"/>
    </xf>
    <xf numFmtId="0" fontId="20" fillId="14" borderId="8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66" fontId="0" fillId="4" borderId="8" xfId="0" applyNumberFormat="1" applyFill="1" applyBorder="1" applyAlignment="1">
      <alignment horizontal="center" vertical="center"/>
    </xf>
    <xf numFmtId="0" fontId="20" fillId="0" borderId="2" xfId="0" applyFont="1" applyBorder="1"/>
    <xf numFmtId="0" fontId="69" fillId="0" borderId="0" xfId="0" applyFont="1" applyAlignment="1">
      <alignment horizontal="center" vertical="center" textRotation="90"/>
    </xf>
    <xf numFmtId="0" fontId="69" fillId="4" borderId="0" xfId="0" applyFont="1" applyFill="1" applyAlignment="1">
      <alignment horizontal="center" vertical="center" textRotation="90"/>
    </xf>
    <xf numFmtId="166" fontId="20" fillId="0" borderId="7" xfId="0" applyNumberFormat="1" applyFont="1" applyBorder="1" applyAlignment="1">
      <alignment horizontal="center" vertical="center"/>
    </xf>
    <xf numFmtId="0" fontId="0" fillId="4" borderId="15" xfId="0" applyFill="1" applyBorder="1" applyAlignment="1" applyProtection="1">
      <alignment horizontal="center" vertical="center"/>
      <protection locked="0"/>
    </xf>
    <xf numFmtId="166" fontId="20" fillId="4" borderId="5" xfId="0" applyNumberFormat="1" applyFont="1" applyFill="1" applyBorder="1" applyAlignment="1">
      <alignment horizontal="center" vertical="center"/>
    </xf>
    <xf numFmtId="166" fontId="20" fillId="4" borderId="7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right" vertical="center"/>
    </xf>
    <xf numFmtId="0" fontId="62" fillId="4" borderId="0" xfId="0" applyFont="1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16" xfId="0" applyFill="1" applyBorder="1" applyAlignment="1" applyProtection="1">
      <alignment horizontal="center" vertical="center"/>
      <protection locked="0"/>
    </xf>
    <xf numFmtId="166" fontId="20" fillId="2" borderId="10" xfId="0" applyNumberFormat="1" applyFont="1" applyFill="1" applyBorder="1" applyAlignment="1">
      <alignment horizontal="center" vertical="center"/>
    </xf>
    <xf numFmtId="166" fontId="20" fillId="2" borderId="12" xfId="0" applyNumberFormat="1" applyFont="1" applyFill="1" applyBorder="1" applyAlignment="1">
      <alignment horizontal="center" vertical="center"/>
    </xf>
    <xf numFmtId="0" fontId="73" fillId="0" borderId="0" xfId="0" applyFont="1" applyAlignment="1">
      <alignment horizontal="right" vertical="center"/>
    </xf>
    <xf numFmtId="0" fontId="73" fillId="0" borderId="0" xfId="0" applyFont="1" applyAlignment="1">
      <alignment horizontal="right"/>
    </xf>
    <xf numFmtId="0" fontId="73" fillId="4" borderId="0" xfId="0" applyFont="1" applyFill="1" applyAlignment="1">
      <alignment horizontal="left" vertical="center"/>
    </xf>
    <xf numFmtId="0" fontId="17" fillId="4" borderId="9" xfId="0" applyFont="1" applyFill="1" applyBorder="1" applyAlignment="1">
      <alignment horizontal="center" vertical="center" textRotation="90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textRotation="90"/>
    </xf>
    <xf numFmtId="0" fontId="17" fillId="0" borderId="9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7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165" fontId="72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left" vertical="top"/>
    </xf>
    <xf numFmtId="0" fontId="19" fillId="0" borderId="0" xfId="0" applyFont="1" applyAlignment="1">
      <alignment horizontal="right"/>
    </xf>
    <xf numFmtId="167" fontId="19" fillId="0" borderId="0" xfId="0" applyNumberFormat="1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4" borderId="7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0" fillId="2" borderId="0" xfId="0" applyFill="1"/>
    <xf numFmtId="0" fontId="11" fillId="4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right" vertical="center"/>
    </xf>
    <xf numFmtId="169" fontId="0" fillId="0" borderId="0" xfId="0" applyNumberFormat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 vertical="center" wrapText="1"/>
    </xf>
    <xf numFmtId="0" fontId="22" fillId="2" borderId="5" xfId="0" applyFont="1" applyFill="1" applyBorder="1" applyAlignment="1">
      <alignment horizontal="center" vertical="center" wrapText="1"/>
    </xf>
    <xf numFmtId="170" fontId="74" fillId="4" borderId="0" xfId="0" applyNumberFormat="1" applyFont="1" applyFill="1" applyAlignment="1">
      <alignment horizontal="right" vertical="center"/>
    </xf>
    <xf numFmtId="0" fontId="30" fillId="0" borderId="8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2" fillId="0" borderId="0" xfId="0" applyFont="1"/>
    <xf numFmtId="0" fontId="17" fillId="0" borderId="6" xfId="0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0" fontId="22" fillId="0" borderId="0" xfId="0" applyFont="1" applyAlignment="1">
      <alignment horizontal="left" vertical="center"/>
    </xf>
    <xf numFmtId="0" fontId="72" fillId="0" borderId="0" xfId="0" applyFont="1"/>
    <xf numFmtId="0" fontId="72" fillId="0" borderId="0" xfId="0" applyFont="1" applyAlignment="1">
      <alignment horizontal="right"/>
    </xf>
    <xf numFmtId="0" fontId="22" fillId="2" borderId="7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75" fillId="0" borderId="0" xfId="0" applyFont="1" applyAlignment="1">
      <alignment horizontal="right" vertical="center"/>
    </xf>
    <xf numFmtId="0" fontId="18" fillId="6" borderId="5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/>
    </xf>
    <xf numFmtId="0" fontId="0" fillId="17" borderId="0" xfId="0" applyFill="1" applyAlignment="1">
      <alignment horizontal="center"/>
    </xf>
    <xf numFmtId="0" fontId="11" fillId="17" borderId="0" xfId="0" applyFont="1" applyFill="1" applyAlignment="1">
      <alignment horizontal="center" vertical="center" wrapText="1"/>
    </xf>
    <xf numFmtId="0" fontId="0" fillId="17" borderId="8" xfId="0" applyFill="1" applyBorder="1" applyAlignment="1">
      <alignment horizontal="center" vertical="center" wrapText="1"/>
    </xf>
    <xf numFmtId="0" fontId="0" fillId="17" borderId="0" xfId="0" applyFill="1" applyAlignment="1">
      <alignment horizontal="center" vertical="center"/>
    </xf>
    <xf numFmtId="0" fontId="20" fillId="16" borderId="0" xfId="0" applyFont="1" applyFill="1"/>
    <xf numFmtId="0" fontId="52" fillId="16" borderId="0" xfId="0" applyFont="1" applyFill="1" applyAlignment="1">
      <alignment vertical="center" wrapText="1"/>
    </xf>
    <xf numFmtId="0" fontId="71" fillId="16" borderId="0" xfId="0" applyFont="1" applyFill="1" applyAlignment="1">
      <alignment horizontal="center" vertical="center"/>
    </xf>
    <xf numFmtId="0" fontId="30" fillId="16" borderId="0" xfId="0" applyFont="1" applyFill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18" borderId="0" xfId="0" applyFill="1"/>
    <xf numFmtId="0" fontId="19" fillId="18" borderId="0" xfId="0" applyFont="1" applyFill="1"/>
    <xf numFmtId="0" fontId="0" fillId="18" borderId="8" xfId="0" applyFill="1" applyBorder="1" applyAlignment="1">
      <alignment horizontal="center" vertical="center" wrapText="1"/>
    </xf>
    <xf numFmtId="0" fontId="0" fillId="18" borderId="0" xfId="0" applyFill="1" applyAlignment="1">
      <alignment horizontal="center" vertical="center"/>
    </xf>
    <xf numFmtId="0" fontId="19" fillId="4" borderId="0" xfId="0" applyFont="1" applyFill="1"/>
    <xf numFmtId="0" fontId="30" fillId="4" borderId="0" xfId="0" applyFont="1" applyFill="1" applyAlignment="1">
      <alignment horizontal="center" vertical="center"/>
    </xf>
    <xf numFmtId="0" fontId="42" fillId="4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4" borderId="2" xfId="0" quotePrefix="1" applyFont="1" applyFill="1" applyBorder="1" applyAlignment="1">
      <alignment horizontal="center" vertical="center" wrapText="1"/>
    </xf>
    <xf numFmtId="0" fontId="18" fillId="2" borderId="0" xfId="0" applyFont="1" applyFill="1"/>
    <xf numFmtId="0" fontId="0" fillId="4" borderId="0" xfId="0" applyFill="1" applyAlignment="1">
      <alignment wrapText="1"/>
    </xf>
    <xf numFmtId="0" fontId="41" fillId="4" borderId="31" xfId="0" applyFont="1" applyFill="1" applyBorder="1" applyAlignment="1">
      <alignment horizontal="center" vertical="center"/>
    </xf>
    <xf numFmtId="0" fontId="20" fillId="0" borderId="12" xfId="0" applyFont="1" applyBorder="1"/>
    <xf numFmtId="1" fontId="17" fillId="0" borderId="14" xfId="0" applyNumberFormat="1" applyFont="1" applyBorder="1" applyAlignment="1">
      <alignment horizontal="center" vertical="center"/>
    </xf>
    <xf numFmtId="0" fontId="0" fillId="0" borderId="15" xfId="0" applyBorder="1"/>
    <xf numFmtId="0" fontId="78" fillId="0" borderId="5" xfId="0" applyFont="1" applyBorder="1" applyAlignment="1">
      <alignment horizontal="center"/>
    </xf>
    <xf numFmtId="0" fontId="78" fillId="0" borderId="0" xfId="0" applyFont="1" applyAlignment="1">
      <alignment horizontal="center"/>
    </xf>
    <xf numFmtId="0" fontId="0" fillId="10" borderId="5" xfId="0" applyFill="1" applyBorder="1" applyAlignment="1">
      <alignment horizontal="center" vertical="center" wrapText="1"/>
    </xf>
    <xf numFmtId="0" fontId="30" fillId="4" borderId="8" xfId="0" applyFont="1" applyFill="1" applyBorder="1" applyAlignment="1">
      <alignment horizontal="center" vertical="center"/>
    </xf>
    <xf numFmtId="0" fontId="31" fillId="0" borderId="2" xfId="317" applyNumberFormat="1" applyFont="1" applyBorder="1" applyAlignment="1">
      <alignment horizontal="center" vertical="center" wrapText="1"/>
    </xf>
    <xf numFmtId="166" fontId="20" fillId="4" borderId="8" xfId="0" applyNumberFormat="1" applyFont="1" applyFill="1" applyBorder="1" applyAlignment="1">
      <alignment horizontal="center" vertical="center"/>
    </xf>
    <xf numFmtId="0" fontId="0" fillId="4" borderId="9" xfId="0" quotePrefix="1" applyFill="1" applyBorder="1" applyAlignment="1">
      <alignment horizontal="center" vertical="center" wrapText="1"/>
    </xf>
    <xf numFmtId="0" fontId="43" fillId="0" borderId="0" xfId="0" applyFont="1" applyAlignment="1">
      <alignment horizontal="right" vertical="center"/>
    </xf>
    <xf numFmtId="0" fontId="0" fillId="19" borderId="7" xfId="0" applyFill="1" applyBorder="1" applyAlignment="1">
      <alignment horizontal="center" vertical="center"/>
    </xf>
    <xf numFmtId="0" fontId="0" fillId="19" borderId="7" xfId="0" applyFill="1" applyBorder="1" applyAlignment="1">
      <alignment horizontal="center" vertical="center" wrapText="1"/>
    </xf>
    <xf numFmtId="166" fontId="0" fillId="19" borderId="7" xfId="0" applyNumberFormat="1" applyFill="1" applyBorder="1" applyAlignment="1">
      <alignment horizontal="center" vertical="center"/>
    </xf>
    <xf numFmtId="166" fontId="20" fillId="19" borderId="15" xfId="0" applyNumberFormat="1" applyFont="1" applyFill="1" applyBorder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19" borderId="0" xfId="0" applyFill="1" applyAlignment="1">
      <alignment horizontal="center" vertical="center" wrapText="1"/>
    </xf>
    <xf numFmtId="166" fontId="0" fillId="19" borderId="0" xfId="0" applyNumberFormat="1" applyFill="1" applyAlignment="1">
      <alignment horizontal="center" vertical="center"/>
    </xf>
    <xf numFmtId="0" fontId="0" fillId="19" borderId="5" xfId="0" applyFill="1" applyBorder="1" applyAlignment="1">
      <alignment horizontal="center" vertical="center"/>
    </xf>
    <xf numFmtId="0" fontId="0" fillId="19" borderId="5" xfId="0" applyFill="1" applyBorder="1" applyAlignment="1">
      <alignment horizontal="center" vertical="center" wrapText="1"/>
    </xf>
    <xf numFmtId="166" fontId="0" fillId="19" borderId="5" xfId="0" applyNumberFormat="1" applyFill="1" applyBorder="1" applyAlignment="1">
      <alignment horizontal="center" vertical="center"/>
    </xf>
    <xf numFmtId="0" fontId="43" fillId="4" borderId="0" xfId="0" applyFont="1" applyFill="1" applyAlignment="1">
      <alignment horizontal="right" vertical="center"/>
    </xf>
    <xf numFmtId="0" fontId="0" fillId="19" borderId="8" xfId="0" applyFill="1" applyBorder="1" applyAlignment="1">
      <alignment horizontal="center" vertical="center"/>
    </xf>
    <xf numFmtId="0" fontId="0" fillId="19" borderId="8" xfId="0" applyFill="1" applyBorder="1" applyAlignment="1">
      <alignment horizontal="center" vertical="center" wrapText="1"/>
    </xf>
    <xf numFmtId="0" fontId="75" fillId="19" borderId="8" xfId="0" applyFont="1" applyFill="1" applyBorder="1" applyAlignment="1">
      <alignment horizontal="center" vertical="center"/>
    </xf>
    <xf numFmtId="166" fontId="0" fillId="19" borderId="8" xfId="0" applyNumberFormat="1" applyFill="1" applyBorder="1" applyAlignment="1">
      <alignment horizontal="center" vertical="center"/>
    </xf>
    <xf numFmtId="166" fontId="20" fillId="19" borderId="14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0" fillId="16" borderId="0" xfId="0" applyFont="1" applyFill="1" applyAlignment="1">
      <alignment vertical="center"/>
    </xf>
    <xf numFmtId="0" fontId="27" fillId="0" borderId="0" xfId="317" applyNumberFormat="1" applyFont="1" applyAlignment="1">
      <alignment horizontal="center" vertical="center" wrapText="1"/>
    </xf>
    <xf numFmtId="2" fontId="27" fillId="0" borderId="0" xfId="317" applyNumberFormat="1" applyFont="1" applyAlignment="1">
      <alignment horizontal="center" vertical="center"/>
    </xf>
    <xf numFmtId="0" fontId="68" fillId="0" borderId="10" xfId="317" applyNumberFormat="1" applyFont="1" applyBorder="1" applyAlignment="1">
      <alignment horizontal="center" vertical="center"/>
    </xf>
    <xf numFmtId="0" fontId="66" fillId="0" borderId="0" xfId="317" applyNumberFormat="1" applyFont="1" applyAlignment="1">
      <alignment horizontal="center" vertical="center"/>
    </xf>
    <xf numFmtId="0" fontId="28" fillId="0" borderId="10" xfId="317" applyNumberFormat="1" applyFont="1" applyBorder="1" applyAlignment="1">
      <alignment horizontal="left" vertical="center" wrapText="1"/>
    </xf>
    <xf numFmtId="0" fontId="27" fillId="0" borderId="0" xfId="317" applyNumberFormat="1" applyFont="1" applyAlignment="1">
      <alignment vertical="center" wrapText="1"/>
    </xf>
    <xf numFmtId="169" fontId="27" fillId="0" borderId="1" xfId="317" applyNumberFormat="1" applyFont="1" applyBorder="1" applyAlignment="1">
      <alignment horizontal="center" vertical="center"/>
    </xf>
    <xf numFmtId="0" fontId="27" fillId="0" borderId="0" xfId="317" applyNumberFormat="1" applyFont="1" applyAlignment="1">
      <alignment horizontal="right"/>
    </xf>
    <xf numFmtId="0" fontId="20" fillId="0" borderId="1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73" fillId="0" borderId="0" xfId="0" applyFont="1" applyAlignment="1">
      <alignment horizontal="left" vertical="center"/>
    </xf>
    <xf numFmtId="166" fontId="20" fillId="2" borderId="1" xfId="0" applyNumberFormat="1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56" fillId="20" borderId="0" xfId="0" applyFont="1" applyFill="1" applyAlignment="1">
      <alignment horizontal="center" vertical="center"/>
    </xf>
    <xf numFmtId="0" fontId="59" fillId="20" borderId="0" xfId="0" applyFont="1" applyFill="1" applyAlignment="1">
      <alignment vertical="center" wrapText="1"/>
    </xf>
    <xf numFmtId="0" fontId="57" fillId="20" borderId="0" xfId="0" applyFont="1" applyFill="1" applyAlignment="1">
      <alignment horizontal="center" vertical="center"/>
    </xf>
    <xf numFmtId="0" fontId="20" fillId="15" borderId="0" xfId="0" applyFont="1" applyFill="1" applyAlignment="1">
      <alignment horizontal="center" vertical="center"/>
    </xf>
    <xf numFmtId="0" fontId="67" fillId="15" borderId="0" xfId="0" applyFont="1" applyFill="1" applyAlignment="1">
      <alignment horizontal="center" vertical="center" wrapText="1"/>
    </xf>
    <xf numFmtId="0" fontId="82" fillId="0" borderId="0" xfId="317" applyNumberFormat="1" applyFont="1" applyAlignment="1">
      <alignment vertical="center"/>
    </xf>
    <xf numFmtId="0" fontId="52" fillId="0" borderId="0" xfId="0" applyFont="1" applyAlignment="1">
      <alignment vertical="center" wrapText="1"/>
    </xf>
    <xf numFmtId="0" fontId="71" fillId="0" borderId="0" xfId="0" applyFont="1" applyAlignment="1">
      <alignment horizontal="center" vertical="center"/>
    </xf>
    <xf numFmtId="0" fontId="71" fillId="19" borderId="0" xfId="0" applyFont="1" applyFill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170" fontId="0" fillId="4" borderId="0" xfId="0" applyNumberFormat="1" applyFill="1" applyAlignment="1">
      <alignment horizontal="center" vertical="center"/>
    </xf>
    <xf numFmtId="170" fontId="0" fillId="4" borderId="5" xfId="0" applyNumberForma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 textRotation="90" wrapText="1"/>
    </xf>
    <xf numFmtId="0" fontId="41" fillId="4" borderId="0" xfId="0" applyFont="1" applyFill="1" applyAlignment="1">
      <alignment horizontal="center" vertical="center" textRotation="90" wrapText="1"/>
    </xf>
    <xf numFmtId="0" fontId="46" fillId="0" borderId="0" xfId="0" applyFont="1" applyAlignment="1">
      <alignment horizontal="center" vertical="center" textRotation="90"/>
    </xf>
    <xf numFmtId="0" fontId="46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textRotation="90"/>
    </xf>
    <xf numFmtId="0" fontId="41" fillId="4" borderId="0" xfId="0" applyFont="1" applyFill="1" applyAlignment="1">
      <alignment horizontal="center" vertical="center" textRotation="90"/>
    </xf>
    <xf numFmtId="170" fontId="17" fillId="0" borderId="0" xfId="0" applyNumberFormat="1" applyFont="1" applyAlignment="1">
      <alignment horizontal="center" vertical="center" wrapText="1"/>
    </xf>
    <xf numFmtId="170" fontId="73" fillId="4" borderId="0" xfId="0" applyNumberFormat="1" applyFont="1" applyFill="1" applyAlignment="1">
      <alignment horizontal="center" vertical="center"/>
    </xf>
    <xf numFmtId="170" fontId="11" fillId="0" borderId="0" xfId="0" applyNumberFormat="1" applyFont="1" applyAlignment="1">
      <alignment horizontal="center" vertical="center" wrapText="1"/>
    </xf>
    <xf numFmtId="170" fontId="73" fillId="0" borderId="0" xfId="0" applyNumberFormat="1" applyFont="1" applyAlignment="1">
      <alignment horizontal="center" vertical="center"/>
    </xf>
    <xf numFmtId="0" fontId="20" fillId="21" borderId="0" xfId="0" applyFont="1" applyFill="1" applyAlignment="1">
      <alignment horizontal="center" vertical="center"/>
    </xf>
    <xf numFmtId="0" fontId="46" fillId="21" borderId="0" xfId="0" applyFont="1" applyFill="1" applyAlignment="1">
      <alignment vertical="center" wrapText="1"/>
    </xf>
    <xf numFmtId="0" fontId="71" fillId="21" borderId="0" xfId="0" applyFont="1" applyFill="1" applyAlignment="1">
      <alignment horizontal="center" vertical="center"/>
    </xf>
    <xf numFmtId="0" fontId="30" fillId="21" borderId="0" xfId="0" applyFont="1" applyFill="1" applyAlignment="1">
      <alignment horizontal="center" vertical="center"/>
    </xf>
    <xf numFmtId="0" fontId="17" fillId="0" borderId="6" xfId="0" applyFont="1" applyBorder="1" applyAlignment="1">
      <alignment vertical="center"/>
    </xf>
    <xf numFmtId="0" fontId="19" fillId="2" borderId="7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170" fontId="19" fillId="2" borderId="7" xfId="0" applyNumberFormat="1" applyFont="1" applyFill="1" applyBorder="1" applyAlignment="1">
      <alignment horizontal="center" vertical="center"/>
    </xf>
    <xf numFmtId="170" fontId="19" fillId="4" borderId="0" xfId="0" applyNumberFormat="1" applyFont="1" applyFill="1" applyAlignment="1">
      <alignment horizontal="center" vertical="center"/>
    </xf>
    <xf numFmtId="170" fontId="19" fillId="2" borderId="5" xfId="0" applyNumberFormat="1" applyFont="1" applyFill="1" applyBorder="1" applyAlignment="1">
      <alignment horizontal="center" vertical="center"/>
    </xf>
    <xf numFmtId="166" fontId="20" fillId="4" borderId="0" xfId="0" applyNumberFormat="1" applyFont="1" applyFill="1" applyAlignment="1">
      <alignment horizontal="center" vertical="center"/>
    </xf>
    <xf numFmtId="0" fontId="52" fillId="4" borderId="0" xfId="0" applyFont="1" applyFill="1" applyAlignment="1">
      <alignment horizontal="center" vertical="center"/>
    </xf>
    <xf numFmtId="0" fontId="56" fillId="22" borderId="0" xfId="0" applyFont="1" applyFill="1" applyAlignment="1">
      <alignment horizontal="center" vertical="center"/>
    </xf>
    <xf numFmtId="0" fontId="59" fillId="22" borderId="0" xfId="0" applyFont="1" applyFill="1" applyAlignment="1">
      <alignment vertical="center" wrapText="1"/>
    </xf>
    <xf numFmtId="0" fontId="57" fillId="22" borderId="0" xfId="0" applyFont="1" applyFill="1" applyAlignment="1">
      <alignment horizontal="center" vertical="center"/>
    </xf>
    <xf numFmtId="170" fontId="84" fillId="0" borderId="0" xfId="0" applyNumberFormat="1" applyFont="1" applyAlignment="1">
      <alignment horizontal="center" vertical="center"/>
    </xf>
    <xf numFmtId="0" fontId="42" fillId="4" borderId="9" xfId="0" applyFont="1" applyFill="1" applyBorder="1" applyAlignment="1">
      <alignment horizontal="center" vertical="center" textRotation="90"/>
    </xf>
    <xf numFmtId="0" fontId="11" fillId="2" borderId="9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 wrapText="1"/>
    </xf>
    <xf numFmtId="0" fontId="18" fillId="4" borderId="0" xfId="0" applyFont="1" applyFill="1"/>
    <xf numFmtId="0" fontId="27" fillId="4" borderId="2" xfId="317" applyNumberFormat="1" applyFont="1" applyFill="1" applyBorder="1" applyAlignment="1">
      <alignment horizontal="center" vertical="center"/>
    </xf>
    <xf numFmtId="0" fontId="19" fillId="0" borderId="15" xfId="0" applyFont="1" applyBorder="1" applyAlignment="1">
      <alignment vertical="center" textRotation="90"/>
    </xf>
    <xf numFmtId="0" fontId="42" fillId="4" borderId="7" xfId="0" applyFont="1" applyFill="1" applyBorder="1" applyAlignment="1">
      <alignment horizontal="center" vertical="center" textRotation="90"/>
    </xf>
    <xf numFmtId="0" fontId="19" fillId="0" borderId="0" xfId="0" applyFont="1" applyAlignment="1">
      <alignment vertical="center" textRotation="90"/>
    </xf>
    <xf numFmtId="0" fontId="86" fillId="0" borderId="0" xfId="0" applyFont="1" applyAlignment="1">
      <alignment horizontal="center" vertical="center" textRotation="90"/>
    </xf>
    <xf numFmtId="0" fontId="86" fillId="0" borderId="5" xfId="0" applyFont="1" applyBorder="1" applyAlignment="1">
      <alignment horizontal="center" vertical="center" textRotation="90"/>
    </xf>
    <xf numFmtId="0" fontId="86" fillId="4" borderId="0" xfId="0" applyFont="1" applyFill="1" applyAlignment="1">
      <alignment horizontal="center" vertical="center" textRotation="90"/>
    </xf>
    <xf numFmtId="0" fontId="86" fillId="4" borderId="5" xfId="0" applyFont="1" applyFill="1" applyBorder="1" applyAlignment="1">
      <alignment horizontal="center" vertical="center" textRotation="90"/>
    </xf>
    <xf numFmtId="0" fontId="86" fillId="0" borderId="7" xfId="0" applyFont="1" applyBorder="1" applyAlignment="1">
      <alignment horizontal="center" vertical="center" textRotation="90"/>
    </xf>
    <xf numFmtId="0" fontId="87" fillId="4" borderId="0" xfId="0" applyFont="1" applyFill="1" applyAlignment="1">
      <alignment horizontal="center" vertical="center" textRotation="90"/>
    </xf>
    <xf numFmtId="0" fontId="86" fillId="4" borderId="7" xfId="0" applyFont="1" applyFill="1" applyBorder="1" applyAlignment="1">
      <alignment horizontal="center" vertical="center" textRotation="90"/>
    </xf>
    <xf numFmtId="0" fontId="42" fillId="4" borderId="6" xfId="0" applyFont="1" applyFill="1" applyBorder="1" applyAlignment="1">
      <alignment horizontal="center" vertical="center" textRotation="180"/>
    </xf>
    <xf numFmtId="0" fontId="42" fillId="4" borderId="11" xfId="0" applyFont="1" applyFill="1" applyBorder="1" applyAlignment="1">
      <alignment horizontal="center" vertical="center" textRotation="180"/>
    </xf>
    <xf numFmtId="0" fontId="49" fillId="4" borderId="6" xfId="0" applyFont="1" applyFill="1" applyBorder="1" applyAlignment="1">
      <alignment horizontal="center" vertical="center" textRotation="180"/>
    </xf>
    <xf numFmtId="0" fontId="49" fillId="4" borderId="13" xfId="0" applyFont="1" applyFill="1" applyBorder="1" applyAlignment="1">
      <alignment horizontal="center" vertical="center" textRotation="180"/>
    </xf>
    <xf numFmtId="0" fontId="37" fillId="4" borderId="0" xfId="0" applyFont="1" applyFill="1" applyAlignment="1">
      <alignment horizontal="center" vertical="center" textRotation="180"/>
    </xf>
    <xf numFmtId="0" fontId="42" fillId="4" borderId="13" xfId="0" applyFont="1" applyFill="1" applyBorder="1" applyAlignment="1">
      <alignment horizontal="center" vertical="center" textRotation="180"/>
    </xf>
    <xf numFmtId="0" fontId="48" fillId="4" borderId="6" xfId="0" applyFont="1" applyFill="1" applyBorder="1" applyAlignment="1">
      <alignment horizontal="center" vertical="center" textRotation="180"/>
    </xf>
    <xf numFmtId="0" fontId="48" fillId="4" borderId="13" xfId="0" applyFont="1" applyFill="1" applyBorder="1" applyAlignment="1">
      <alignment horizontal="center" vertical="center" textRotation="180"/>
    </xf>
    <xf numFmtId="0" fontId="42" fillId="4" borderId="0" xfId="0" applyFont="1" applyFill="1" applyAlignment="1">
      <alignment horizontal="center" vertical="center" textRotation="180"/>
    </xf>
    <xf numFmtId="0" fontId="17" fillId="4" borderId="0" xfId="0" applyFont="1" applyFill="1" applyAlignment="1">
      <alignment horizontal="center" vertical="center" textRotation="180"/>
    </xf>
    <xf numFmtId="0" fontId="88" fillId="2" borderId="7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8" fillId="2" borderId="0" xfId="0" applyFont="1" applyFill="1" applyAlignment="1">
      <alignment horizontal="center" vertical="center"/>
    </xf>
    <xf numFmtId="0" fontId="88" fillId="0" borderId="5" xfId="0" applyFont="1" applyBorder="1" applyAlignment="1">
      <alignment horizontal="center" vertical="center"/>
    </xf>
    <xf numFmtId="0" fontId="88" fillId="0" borderId="7" xfId="0" applyFont="1" applyBorder="1" applyAlignment="1">
      <alignment horizontal="center" vertical="center"/>
    </xf>
    <xf numFmtId="0" fontId="88" fillId="4" borderId="0" xfId="0" applyFont="1" applyFill="1" applyAlignment="1">
      <alignment horizontal="center" vertical="center"/>
    </xf>
    <xf numFmtId="0" fontId="88" fillId="2" borderId="5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 textRotation="90"/>
    </xf>
    <xf numFmtId="0" fontId="88" fillId="2" borderId="5" xfId="0" applyFont="1" applyFill="1" applyBorder="1" applyAlignment="1">
      <alignment horizontal="center" vertical="center" wrapText="1"/>
    </xf>
    <xf numFmtId="0" fontId="88" fillId="4" borderId="7" xfId="0" applyFont="1" applyFill="1" applyBorder="1" applyAlignment="1">
      <alignment horizontal="center" vertical="center" textRotation="90"/>
    </xf>
    <xf numFmtId="0" fontId="88" fillId="2" borderId="0" xfId="0" applyFont="1" applyFill="1" applyAlignment="1">
      <alignment horizontal="center" vertical="center" textRotation="90"/>
    </xf>
    <xf numFmtId="0" fontId="88" fillId="4" borderId="5" xfId="0" applyFont="1" applyFill="1" applyBorder="1" applyAlignment="1">
      <alignment horizontal="center" vertical="center" textRotation="90"/>
    </xf>
    <xf numFmtId="0" fontId="88" fillId="4" borderId="7" xfId="0" applyFont="1" applyFill="1" applyBorder="1" applyAlignment="1">
      <alignment horizontal="center" vertical="center" wrapText="1"/>
    </xf>
    <xf numFmtId="0" fontId="88" fillId="19" borderId="8" xfId="0" applyFont="1" applyFill="1" applyBorder="1" applyAlignment="1">
      <alignment horizontal="center" vertical="center" wrapText="1"/>
    </xf>
    <xf numFmtId="0" fontId="89" fillId="4" borderId="0" xfId="0" applyFont="1" applyFill="1" applyAlignment="1">
      <alignment horizontal="center" vertical="center"/>
    </xf>
    <xf numFmtId="0" fontId="88" fillId="19" borderId="7" xfId="0" applyFont="1" applyFill="1" applyBorder="1" applyAlignment="1">
      <alignment horizontal="center" vertical="center"/>
    </xf>
    <xf numFmtId="0" fontId="88" fillId="19" borderId="0" xfId="0" applyFont="1" applyFill="1" applyAlignment="1">
      <alignment horizontal="center" vertical="center"/>
    </xf>
    <xf numFmtId="0" fontId="88" fillId="19" borderId="5" xfId="0" applyFont="1" applyFill="1" applyBorder="1" applyAlignment="1">
      <alignment horizontal="center" vertical="center"/>
    </xf>
    <xf numFmtId="0" fontId="88" fillId="4" borderId="5" xfId="0" applyFont="1" applyFill="1" applyBorder="1" applyAlignment="1">
      <alignment horizontal="center" vertical="center"/>
    </xf>
    <xf numFmtId="0" fontId="88" fillId="4" borderId="0" xfId="0" applyFont="1" applyFill="1" applyAlignment="1">
      <alignment horizontal="center" vertical="center" textRotation="90"/>
    </xf>
    <xf numFmtId="0" fontId="89" fillId="0" borderId="0" xfId="0" applyFont="1" applyAlignment="1">
      <alignment horizontal="center" vertical="center"/>
    </xf>
    <xf numFmtId="0" fontId="42" fillId="19" borderId="9" xfId="0" applyFont="1" applyFill="1" applyBorder="1" applyAlignment="1">
      <alignment horizontal="center" vertical="center" textRotation="180"/>
    </xf>
    <xf numFmtId="0" fontId="17" fillId="4" borderId="19" xfId="317" applyNumberFormat="1" applyFont="1" applyFill="1" applyBorder="1" applyAlignment="1">
      <alignment vertical="center"/>
    </xf>
    <xf numFmtId="0" fontId="39" fillId="4" borderId="2" xfId="317" applyNumberFormat="1" applyFont="1" applyFill="1" applyBorder="1" applyAlignment="1">
      <alignment horizontal="center" vertical="center" wrapText="1"/>
    </xf>
    <xf numFmtId="0" fontId="0" fillId="4" borderId="0" xfId="317" applyNumberFormat="1" applyFont="1" applyFill="1" applyAlignment="1">
      <alignment horizontal="center" vertical="center"/>
    </xf>
    <xf numFmtId="166" fontId="20" fillId="0" borderId="5" xfId="0" applyNumberFormat="1" applyFont="1" applyBorder="1" applyAlignment="1">
      <alignment horizontal="center" vertical="center"/>
    </xf>
    <xf numFmtId="170" fontId="71" fillId="4" borderId="0" xfId="0" applyNumberFormat="1" applyFont="1" applyFill="1" applyAlignment="1">
      <alignment horizontal="right" vertical="center"/>
    </xf>
    <xf numFmtId="0" fontId="7" fillId="4" borderId="0" xfId="0" applyFont="1" applyFill="1" applyAlignment="1">
      <alignment horizontal="center" vertical="center" wrapText="1"/>
    </xf>
    <xf numFmtId="0" fontId="82" fillId="0" borderId="0" xfId="705" applyNumberFormat="1" applyFont="1" applyAlignment="1">
      <alignment vertical="center"/>
    </xf>
    <xf numFmtId="0" fontId="32" fillId="0" borderId="0" xfId="705" applyNumberFormat="1" applyFont="1" applyAlignment="1">
      <alignment horizontal="left" vertical="center"/>
    </xf>
    <xf numFmtId="0" fontId="27" fillId="0" borderId="0" xfId="705" applyNumberFormat="1" applyFont="1" applyAlignment="1">
      <alignment horizontal="center" vertical="center"/>
    </xf>
    <xf numFmtId="0" fontId="68" fillId="0" borderId="10" xfId="705" applyNumberFormat="1" applyFont="1" applyBorder="1" applyAlignment="1">
      <alignment horizontal="center" vertical="center"/>
    </xf>
    <xf numFmtId="0" fontId="64" fillId="0" borderId="0" xfId="705" applyNumberFormat="1" applyFont="1" applyAlignment="1">
      <alignment horizontal="center" vertical="center"/>
    </xf>
    <xf numFmtId="0" fontId="0" fillId="0" borderId="0" xfId="705" applyNumberFormat="1" applyFont="1"/>
    <xf numFmtId="0" fontId="39" fillId="0" borderId="0" xfId="705" applyNumberFormat="1" applyFont="1" applyAlignment="1">
      <alignment horizontal="center" vertical="center"/>
    </xf>
    <xf numFmtId="0" fontId="27" fillId="0" borderId="0" xfId="705" applyNumberFormat="1" applyFont="1" applyAlignment="1">
      <alignment horizontal="right"/>
    </xf>
    <xf numFmtId="0" fontId="36" fillId="0" borderId="4" xfId="705" applyNumberFormat="1" applyFont="1" applyBorder="1" applyAlignment="1">
      <alignment horizontal="left" vertical="center"/>
    </xf>
    <xf numFmtId="0" fontId="36" fillId="0" borderId="0" xfId="705" applyNumberFormat="1" applyFont="1" applyAlignment="1">
      <alignment horizontal="left" vertical="center"/>
    </xf>
    <xf numFmtId="1" fontId="0" fillId="0" borderId="5" xfId="705" applyNumberFormat="1" applyFont="1" applyBorder="1" applyAlignment="1">
      <alignment horizontal="center"/>
    </xf>
    <xf numFmtId="0" fontId="17" fillId="0" borderId="19" xfId="705" applyNumberFormat="1" applyFont="1" applyBorder="1" applyAlignment="1">
      <alignment vertical="center"/>
    </xf>
    <xf numFmtId="0" fontId="39" fillId="0" borderId="2" xfId="705" applyNumberFormat="1" applyFont="1" applyBorder="1" applyAlignment="1">
      <alignment horizontal="center" vertical="center" wrapText="1"/>
    </xf>
    <xf numFmtId="0" fontId="27" fillId="0" borderId="2" xfId="705" applyNumberFormat="1" applyFont="1" applyBorder="1" applyAlignment="1">
      <alignment horizontal="center" vertical="center"/>
    </xf>
    <xf numFmtId="1" fontId="17" fillId="0" borderId="2" xfId="705" applyNumberFormat="1" applyFont="1" applyBorder="1" applyAlignment="1">
      <alignment horizontal="center" vertical="center"/>
    </xf>
    <xf numFmtId="0" fontId="0" fillId="0" borderId="2" xfId="705" applyNumberFormat="1" applyFont="1" applyBorder="1" applyAlignment="1">
      <alignment horizontal="center" vertical="center"/>
    </xf>
    <xf numFmtId="0" fontId="0" fillId="0" borderId="0" xfId="705" applyNumberFormat="1" applyFont="1" applyAlignment="1">
      <alignment vertical="center"/>
    </xf>
    <xf numFmtId="0" fontId="20" fillId="0" borderId="5" xfId="705" applyNumberFormat="1" applyFont="1" applyBorder="1" applyAlignment="1">
      <alignment horizontal="center" vertical="center"/>
    </xf>
    <xf numFmtId="0" fontId="12" fillId="0" borderId="0" xfId="705" applyNumberFormat="1" applyAlignment="1">
      <alignment horizontal="center" vertical="center"/>
    </xf>
    <xf numFmtId="0" fontId="7" fillId="0" borderId="0" xfId="0" applyFont="1" applyAlignment="1">
      <alignment horizontal="left"/>
    </xf>
    <xf numFmtId="0" fontId="12" fillId="0" borderId="5" xfId="705" applyNumberFormat="1" applyBorder="1" applyAlignment="1">
      <alignment horizontal="center" vertical="center"/>
    </xf>
    <xf numFmtId="0" fontId="12" fillId="0" borderId="8" xfId="705" applyNumberFormat="1" applyBorder="1" applyAlignment="1">
      <alignment horizontal="center" vertical="center"/>
    </xf>
    <xf numFmtId="0" fontId="28" fillId="0" borderId="0" xfId="705" applyNumberFormat="1" applyFont="1" applyAlignment="1">
      <alignment horizontal="left" vertical="center" wrapText="1"/>
    </xf>
    <xf numFmtId="0" fontId="68" fillId="0" borderId="0" xfId="705" applyNumberFormat="1" applyFont="1" applyAlignment="1">
      <alignment horizontal="center" vertical="center"/>
    </xf>
    <xf numFmtId="169" fontId="27" fillId="0" borderId="0" xfId="705" applyNumberFormat="1" applyFont="1" applyAlignment="1">
      <alignment horizontal="center" vertical="center"/>
    </xf>
    <xf numFmtId="2" fontId="27" fillId="0" borderId="0" xfId="705" applyNumberFormat="1" applyFont="1" applyAlignment="1">
      <alignment horizontal="center" vertical="center"/>
    </xf>
    <xf numFmtId="0" fontId="23" fillId="0" borderId="6" xfId="705" applyNumberFormat="1" applyFont="1" applyBorder="1" applyAlignment="1">
      <alignment vertical="center"/>
    </xf>
    <xf numFmtId="0" fontId="42" fillId="0" borderId="0" xfId="0" applyFont="1" applyAlignment="1">
      <alignment horizontal="center" wrapText="1"/>
    </xf>
    <xf numFmtId="0" fontId="46" fillId="4" borderId="0" xfId="0" applyFont="1" applyFill="1" applyAlignment="1">
      <alignment vertical="center" wrapText="1"/>
    </xf>
    <xf numFmtId="0" fontId="46" fillId="4" borderId="0" xfId="0" applyFont="1" applyFill="1" applyAlignment="1">
      <alignment horizontal="center" vertical="center" wrapText="1"/>
    </xf>
    <xf numFmtId="0" fontId="0" fillId="25" borderId="5" xfId="0" applyFill="1" applyBorder="1" applyAlignment="1">
      <alignment horizontal="center" vertical="center" wrapText="1"/>
    </xf>
    <xf numFmtId="0" fontId="0" fillId="26" borderId="5" xfId="0" applyFill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 vertical="center" wrapText="1"/>
    </xf>
    <xf numFmtId="0" fontId="18" fillId="28" borderId="13" xfId="0" applyFont="1" applyFill="1" applyBorder="1" applyAlignment="1">
      <alignment horizontal="center" vertical="center"/>
    </xf>
    <xf numFmtId="0" fontId="18" fillId="27" borderId="2" xfId="0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0" fillId="29" borderId="5" xfId="0" applyFill="1" applyBorder="1" applyAlignment="1">
      <alignment horizontal="center" vertical="center" wrapText="1"/>
    </xf>
    <xf numFmtId="0" fontId="0" fillId="29" borderId="8" xfId="0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 vertical="center" wrapText="1"/>
    </xf>
    <xf numFmtId="0" fontId="23" fillId="0" borderId="0" xfId="317" applyNumberFormat="1" applyFont="1" applyAlignment="1">
      <alignment horizontal="center" vertical="center"/>
    </xf>
    <xf numFmtId="0" fontId="20" fillId="30" borderId="8" xfId="0" applyFont="1" applyFill="1" applyBorder="1" applyAlignment="1">
      <alignment horizontal="center" vertical="center" wrapText="1"/>
    </xf>
    <xf numFmtId="0" fontId="0" fillId="26" borderId="8" xfId="0" applyFill="1" applyBorder="1" applyAlignment="1">
      <alignment horizontal="center" vertical="center" wrapText="1"/>
    </xf>
    <xf numFmtId="0" fontId="92" fillId="4" borderId="7" xfId="0" applyFont="1" applyFill="1" applyBorder="1" applyAlignment="1">
      <alignment horizontal="center" vertical="center" textRotation="90"/>
    </xf>
    <xf numFmtId="0" fontId="92" fillId="0" borderId="0" xfId="0" applyFont="1" applyAlignment="1">
      <alignment horizontal="center" vertical="center" textRotation="90"/>
    </xf>
    <xf numFmtId="0" fontId="20" fillId="4" borderId="11" xfId="0" applyFont="1" applyFill="1" applyBorder="1" applyAlignment="1" applyProtection="1">
      <alignment horizontal="center" vertical="center"/>
      <protection locked="0"/>
    </xf>
    <xf numFmtId="0" fontId="45" fillId="31" borderId="5" xfId="0" applyFont="1" applyFill="1" applyBorder="1" applyAlignment="1">
      <alignment horizontal="center" vertical="center" wrapText="1"/>
    </xf>
    <xf numFmtId="0" fontId="0" fillId="4" borderId="1" xfId="0" quotePrefix="1" applyFill="1" applyBorder="1" applyAlignment="1">
      <alignment horizontal="center" vertical="center" wrapText="1"/>
    </xf>
    <xf numFmtId="0" fontId="18" fillId="31" borderId="6" xfId="0" applyFont="1" applyFill="1" applyBorder="1" applyAlignment="1">
      <alignment horizontal="center" vertical="center" wrapText="1"/>
    </xf>
    <xf numFmtId="0" fontId="20" fillId="25" borderId="0" xfId="0" applyFont="1" applyFill="1" applyAlignment="1">
      <alignment horizontal="center" vertical="center" wrapText="1"/>
    </xf>
    <xf numFmtId="0" fontId="20" fillId="29" borderId="0" xfId="0" applyFont="1" applyFill="1" applyAlignment="1">
      <alignment horizontal="center" vertical="center" wrapText="1"/>
    </xf>
    <xf numFmtId="0" fontId="20" fillId="26" borderId="0" xfId="0" applyFont="1" applyFill="1" applyAlignment="1">
      <alignment horizontal="center" vertical="center" wrapText="1"/>
    </xf>
    <xf numFmtId="0" fontId="20" fillId="14" borderId="0" xfId="0" applyFont="1" applyFill="1" applyAlignment="1">
      <alignment horizontal="center" vertical="center" wrapText="1"/>
    </xf>
    <xf numFmtId="0" fontId="52" fillId="13" borderId="0" xfId="0" applyFont="1" applyFill="1" applyAlignment="1">
      <alignment horizontal="center" vertical="center" wrapText="1"/>
    </xf>
    <xf numFmtId="0" fontId="20" fillId="30" borderId="0" xfId="0" applyFont="1" applyFill="1" applyAlignment="1">
      <alignment horizontal="center" vertical="center" wrapText="1"/>
    </xf>
    <xf numFmtId="0" fontId="20" fillId="12" borderId="0" xfId="0" applyFont="1" applyFill="1" applyAlignment="1">
      <alignment horizontal="center" vertical="center" wrapText="1"/>
    </xf>
    <xf numFmtId="0" fontId="18" fillId="6" borderId="0" xfId="0" applyFont="1" applyFill="1" applyAlignment="1">
      <alignment horizontal="center" vertical="center" wrapText="1"/>
    </xf>
    <xf numFmtId="0" fontId="20" fillId="10" borderId="0" xfId="0" applyFont="1" applyFill="1" applyAlignment="1">
      <alignment horizontal="center" vertical="center" wrapText="1"/>
    </xf>
    <xf numFmtId="0" fontId="53" fillId="11" borderId="15" xfId="0" applyFont="1" applyFill="1" applyBorder="1" applyAlignment="1">
      <alignment horizontal="center" vertical="center" wrapText="1"/>
    </xf>
    <xf numFmtId="0" fontId="56" fillId="23" borderId="0" xfId="0" applyFont="1" applyFill="1" applyAlignment="1">
      <alignment horizontal="center" vertical="center"/>
    </xf>
    <xf numFmtId="0" fontId="20" fillId="32" borderId="0" xfId="0" applyFont="1" applyFill="1" applyAlignment="1">
      <alignment horizontal="center" vertical="center"/>
    </xf>
    <xf numFmtId="0" fontId="46" fillId="32" borderId="0" xfId="0" applyFont="1" applyFill="1" applyAlignment="1">
      <alignment vertical="center" wrapText="1"/>
    </xf>
    <xf numFmtId="0" fontId="71" fillId="32" borderId="0" xfId="0" applyFont="1" applyFill="1" applyAlignment="1">
      <alignment horizontal="center" vertical="center"/>
    </xf>
    <xf numFmtId="0" fontId="30" fillId="32" borderId="0" xfId="0" applyFont="1" applyFill="1" applyAlignment="1">
      <alignment horizontal="center" vertical="center"/>
    </xf>
    <xf numFmtId="170" fontId="77" fillId="4" borderId="7" xfId="0" applyNumberFormat="1" applyFont="1" applyFill="1" applyBorder="1" applyAlignment="1">
      <alignment horizontal="center" vertical="center"/>
    </xf>
    <xf numFmtId="170" fontId="77" fillId="2" borderId="0" xfId="0" applyNumberFormat="1" applyFont="1" applyFill="1" applyAlignment="1">
      <alignment horizontal="center" vertical="center"/>
    </xf>
    <xf numFmtId="170" fontId="77" fillId="4" borderId="0" xfId="0" applyNumberFormat="1" applyFont="1" applyFill="1" applyAlignment="1">
      <alignment horizontal="center" vertical="center"/>
    </xf>
    <xf numFmtId="170" fontId="19" fillId="4" borderId="7" xfId="0" applyNumberFormat="1" applyFont="1" applyFill="1" applyBorder="1" applyAlignment="1">
      <alignment horizontal="center" vertical="center"/>
    </xf>
    <xf numFmtId="170" fontId="19" fillId="2" borderId="0" xfId="0" applyNumberFormat="1" applyFont="1" applyFill="1" applyAlignment="1">
      <alignment horizontal="center" vertical="center"/>
    </xf>
    <xf numFmtId="170" fontId="19" fillId="4" borderId="5" xfId="0" applyNumberFormat="1" applyFont="1" applyFill="1" applyBorder="1" applyAlignment="1">
      <alignment horizontal="center" vertical="center"/>
    </xf>
    <xf numFmtId="170" fontId="19" fillId="19" borderId="7" xfId="0" applyNumberFormat="1" applyFont="1" applyFill="1" applyBorder="1" applyAlignment="1">
      <alignment horizontal="center" vertical="center"/>
    </xf>
    <xf numFmtId="170" fontId="19" fillId="19" borderId="0" xfId="0" applyNumberFormat="1" applyFont="1" applyFill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19" borderId="5" xfId="0" applyNumberFormat="1" applyFont="1" applyFill="1" applyBorder="1" applyAlignment="1">
      <alignment horizontal="center" vertical="center"/>
    </xf>
    <xf numFmtId="170" fontId="19" fillId="0" borderId="7" xfId="0" applyNumberFormat="1" applyFont="1" applyBorder="1" applyAlignment="1">
      <alignment horizontal="center" vertical="center"/>
    </xf>
    <xf numFmtId="170" fontId="19" fillId="0" borderId="5" xfId="0" applyNumberFormat="1" applyFont="1" applyBorder="1" applyAlignment="1">
      <alignment horizontal="center" vertical="center"/>
    </xf>
    <xf numFmtId="0" fontId="18" fillId="27" borderId="5" xfId="0" applyFont="1" applyFill="1" applyBorder="1" applyAlignment="1">
      <alignment horizontal="center" vertical="center" wrapText="1"/>
    </xf>
    <xf numFmtId="170" fontId="77" fillId="0" borderId="5" xfId="0" applyNumberFormat="1" applyFont="1" applyBorder="1" applyAlignment="1">
      <alignment horizontal="center" vertical="center"/>
    </xf>
    <xf numFmtId="170" fontId="77" fillId="0" borderId="0" xfId="0" applyNumberFormat="1" applyFont="1" applyAlignment="1">
      <alignment horizontal="center" vertical="center"/>
    </xf>
    <xf numFmtId="170" fontId="77" fillId="4" borderId="5" xfId="0" applyNumberFormat="1" applyFont="1" applyFill="1" applyBorder="1" applyAlignment="1">
      <alignment horizontal="center" vertical="center"/>
    </xf>
    <xf numFmtId="170" fontId="77" fillId="0" borderId="7" xfId="0" applyNumberFormat="1" applyFont="1" applyBorder="1" applyAlignment="1">
      <alignment horizontal="center" vertical="center"/>
    </xf>
    <xf numFmtId="170" fontId="77" fillId="4" borderId="0" xfId="703" applyNumberFormat="1" applyFont="1" applyFill="1" applyBorder="1" applyAlignment="1" applyProtection="1">
      <alignment horizontal="center" vertical="center"/>
    </xf>
    <xf numFmtId="0" fontId="92" fillId="4" borderId="0" xfId="0" applyFont="1" applyFill="1" applyAlignment="1">
      <alignment horizontal="center" vertical="center" textRotation="90"/>
    </xf>
    <xf numFmtId="0" fontId="92" fillId="0" borderId="0" xfId="0" applyFont="1" applyAlignment="1">
      <alignment horizontal="center" vertical="center" textRotation="90" wrapText="1"/>
    </xf>
    <xf numFmtId="0" fontId="28" fillId="0" borderId="2" xfId="317" applyNumberFormat="1" applyFont="1" applyBorder="1" applyAlignment="1">
      <alignment horizontal="center" vertical="center" wrapText="1"/>
    </xf>
    <xf numFmtId="0" fontId="27" fillId="0" borderId="19" xfId="317" applyNumberFormat="1" applyFont="1" applyBorder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72" fillId="0" borderId="0" xfId="0" applyFont="1" applyAlignment="1">
      <alignment horizontal="left" vertical="center"/>
    </xf>
    <xf numFmtId="170" fontId="22" fillId="0" borderId="0" xfId="0" applyNumberFormat="1" applyFont="1" applyAlignment="1">
      <alignment vertical="center"/>
    </xf>
    <xf numFmtId="167" fontId="19" fillId="0" borderId="0" xfId="0" applyNumberFormat="1" applyFont="1" applyAlignment="1">
      <alignment vertical="center"/>
    </xf>
    <xf numFmtId="169" fontId="19" fillId="0" borderId="0" xfId="0" applyNumberFormat="1" applyFont="1" applyAlignment="1">
      <alignment vertical="center"/>
    </xf>
    <xf numFmtId="0" fontId="0" fillId="0" borderId="14" xfId="0" applyBorder="1" applyAlignment="1">
      <alignment horizontal="center" vertical="center"/>
    </xf>
    <xf numFmtId="0" fontId="17" fillId="8" borderId="8" xfId="0" applyFont="1" applyFill="1" applyBorder="1" applyAlignment="1">
      <alignment horizontal="center" vertical="center"/>
    </xf>
    <xf numFmtId="1" fontId="0" fillId="8" borderId="2" xfId="692" applyNumberFormat="1" applyFont="1" applyFill="1" applyBorder="1" applyProtection="1">
      <protection locked="0"/>
    </xf>
    <xf numFmtId="0" fontId="0" fillId="8" borderId="5" xfId="0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77" fillId="0" borderId="0" xfId="0" applyFont="1" applyAlignment="1">
      <alignment vertical="center"/>
    </xf>
    <xf numFmtId="0" fontId="18" fillId="27" borderId="8" xfId="0" applyFont="1" applyFill="1" applyBorder="1" applyAlignment="1">
      <alignment horizontal="center" vertical="center" wrapText="1"/>
    </xf>
    <xf numFmtId="0" fontId="71" fillId="19" borderId="7" xfId="0" applyFont="1" applyFill="1" applyBorder="1" applyAlignment="1">
      <alignment horizontal="center" vertical="center"/>
    </xf>
    <xf numFmtId="166" fontId="20" fillId="19" borderId="16" xfId="0" applyNumberFormat="1" applyFont="1" applyFill="1" applyBorder="1" applyAlignment="1">
      <alignment horizontal="center" vertical="center"/>
    </xf>
    <xf numFmtId="0" fontId="70" fillId="33" borderId="0" xfId="0" applyFont="1" applyFill="1" applyAlignment="1">
      <alignment horizontal="center" vertical="center"/>
    </xf>
    <xf numFmtId="0" fontId="93" fillId="0" borderId="0" xfId="0" applyFont="1" applyAlignment="1">
      <alignment horizontal="center" vertical="center" textRotation="90"/>
    </xf>
    <xf numFmtId="0" fontId="20" fillId="0" borderId="5" xfId="0" applyFont="1" applyBorder="1" applyAlignment="1">
      <alignment horizontal="center"/>
    </xf>
    <xf numFmtId="0" fontId="7" fillId="0" borderId="13" xfId="0" applyFont="1" applyBorder="1" applyAlignment="1">
      <alignment horizontal="center" vertical="center" wrapText="1"/>
    </xf>
    <xf numFmtId="166" fontId="0" fillId="8" borderId="5" xfId="0" applyNumberFormat="1" applyFill="1" applyBorder="1" applyAlignment="1">
      <alignment horizontal="center" vertical="center"/>
    </xf>
    <xf numFmtId="166" fontId="20" fillId="8" borderId="15" xfId="0" applyNumberFormat="1" applyFont="1" applyFill="1" applyBorder="1" applyAlignment="1">
      <alignment horizontal="center" vertical="center"/>
    </xf>
    <xf numFmtId="0" fontId="86" fillId="8" borderId="0" xfId="0" applyFont="1" applyFill="1" applyAlignment="1">
      <alignment horizontal="center" vertical="center" textRotation="90"/>
    </xf>
    <xf numFmtId="0" fontId="0" fillId="8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/>
    </xf>
    <xf numFmtId="170" fontId="77" fillId="8" borderId="0" xfId="703" applyNumberFormat="1" applyFont="1" applyFill="1" applyBorder="1" applyAlignment="1" applyProtection="1">
      <alignment horizontal="center" vertical="center"/>
    </xf>
    <xf numFmtId="166" fontId="0" fillId="8" borderId="0" xfId="0" applyNumberFormat="1" applyFill="1" applyAlignment="1">
      <alignment horizontal="center" vertical="center"/>
    </xf>
    <xf numFmtId="0" fontId="86" fillId="8" borderId="7" xfId="0" applyFont="1" applyFill="1" applyBorder="1" applyAlignment="1">
      <alignment horizontal="center" vertical="center" textRotation="90"/>
    </xf>
    <xf numFmtId="0" fontId="0" fillId="8" borderId="7" xfId="0" applyFill="1" applyBorder="1" applyAlignment="1">
      <alignment horizontal="center" vertical="center" wrapText="1"/>
    </xf>
    <xf numFmtId="0" fontId="0" fillId="8" borderId="7" xfId="0" applyFill="1" applyBorder="1" applyAlignment="1">
      <alignment horizontal="center" vertical="center"/>
    </xf>
    <xf numFmtId="166" fontId="0" fillId="8" borderId="7" xfId="0" applyNumberFormat="1" applyFill="1" applyBorder="1" applyAlignment="1">
      <alignment horizontal="center" vertical="center"/>
    </xf>
    <xf numFmtId="166" fontId="20" fillId="8" borderId="16" xfId="0" applyNumberFormat="1" applyFont="1" applyFill="1" applyBorder="1" applyAlignment="1">
      <alignment horizontal="center" vertical="center"/>
    </xf>
    <xf numFmtId="0" fontId="86" fillId="8" borderId="5" xfId="0" applyFont="1" applyFill="1" applyBorder="1" applyAlignment="1">
      <alignment horizontal="center" vertical="center" textRotation="90"/>
    </xf>
    <xf numFmtId="0" fontId="0" fillId="8" borderId="5" xfId="0" applyFill="1" applyBorder="1" applyAlignment="1">
      <alignment horizontal="center" vertical="center" wrapText="1"/>
    </xf>
    <xf numFmtId="170" fontId="77" fillId="8" borderId="7" xfId="0" applyNumberFormat="1" applyFont="1" applyFill="1" applyBorder="1" applyAlignment="1">
      <alignment horizontal="center" vertical="center"/>
    </xf>
    <xf numFmtId="170" fontId="77" fillId="8" borderId="0" xfId="0" applyNumberFormat="1" applyFont="1" applyFill="1" applyAlignment="1">
      <alignment horizontal="center" vertical="center"/>
    </xf>
    <xf numFmtId="170" fontId="77" fillId="8" borderId="5" xfId="0" applyNumberFormat="1" applyFont="1" applyFill="1" applyBorder="1" applyAlignment="1">
      <alignment horizontal="center" vertical="center"/>
    </xf>
    <xf numFmtId="0" fontId="93" fillId="8" borderId="0" xfId="0" applyFont="1" applyFill="1" applyAlignment="1">
      <alignment horizontal="center" vertical="center" textRotation="90"/>
    </xf>
    <xf numFmtId="0" fontId="93" fillId="8" borderId="5" xfId="0" applyFont="1" applyFill="1" applyBorder="1" applyAlignment="1">
      <alignment horizontal="center" vertical="center" textRotation="90"/>
    </xf>
    <xf numFmtId="166" fontId="20" fillId="8" borderId="0" xfId="0" applyNumberFormat="1" applyFont="1" applyFill="1" applyAlignment="1">
      <alignment horizontal="center" vertical="center"/>
    </xf>
    <xf numFmtId="0" fontId="45" fillId="24" borderId="9" xfId="0" applyFont="1" applyFill="1" applyBorder="1" applyAlignment="1">
      <alignment horizontal="center" vertical="center" wrapText="1"/>
    </xf>
    <xf numFmtId="0" fontId="0" fillId="25" borderId="8" xfId="0" applyFill="1" applyBorder="1" applyAlignment="1">
      <alignment horizontal="center" vertical="center" wrapText="1"/>
    </xf>
    <xf numFmtId="166" fontId="20" fillId="8" borderId="7" xfId="0" applyNumberFormat="1" applyFont="1" applyFill="1" applyBorder="1" applyAlignment="1">
      <alignment horizontal="center" vertical="center"/>
    </xf>
    <xf numFmtId="164" fontId="76" fillId="4" borderId="0" xfId="0" applyNumberFormat="1" applyFont="1" applyFill="1" applyAlignment="1">
      <alignment vertical="center"/>
    </xf>
    <xf numFmtId="0" fontId="20" fillId="4" borderId="6" xfId="0" applyFont="1" applyFill="1" applyBorder="1" applyAlignment="1">
      <alignment horizontal="center" vertical="center" wrapText="1"/>
    </xf>
    <xf numFmtId="0" fontId="18" fillId="27" borderId="0" xfId="0" applyFont="1" applyFill="1" applyAlignment="1">
      <alignment horizontal="center" vertical="center" wrapText="1"/>
    </xf>
    <xf numFmtId="0" fontId="23" fillId="0" borderId="0" xfId="705" applyNumberFormat="1" applyFont="1" applyAlignment="1">
      <alignment vertical="center"/>
    </xf>
    <xf numFmtId="0" fontId="28" fillId="0" borderId="11" xfId="705" applyNumberFormat="1" applyFont="1" applyBorder="1" applyAlignment="1">
      <alignment horizontal="center" vertical="center" wrapText="1"/>
    </xf>
    <xf numFmtId="0" fontId="68" fillId="0" borderId="6" xfId="705" applyNumberFormat="1" applyFont="1" applyBorder="1" applyAlignment="1">
      <alignment horizontal="center" vertical="center"/>
    </xf>
    <xf numFmtId="169" fontId="27" fillId="0" borderId="6" xfId="705" applyNumberFormat="1" applyFont="1" applyBorder="1" applyAlignment="1">
      <alignment horizontal="center" vertical="center"/>
    </xf>
    <xf numFmtId="0" fontId="0" fillId="0" borderId="12" xfId="705" applyNumberFormat="1" applyFont="1" applyBorder="1" applyAlignment="1">
      <alignment horizontal="right" vertical="center"/>
    </xf>
    <xf numFmtId="0" fontId="85" fillId="32" borderId="0" xfId="0" applyFont="1" applyFill="1" applyAlignment="1">
      <alignment horizontal="center" vertical="center" wrapText="1"/>
    </xf>
    <xf numFmtId="0" fontId="85" fillId="20" borderId="0" xfId="0" applyFont="1" applyFill="1" applyAlignment="1">
      <alignment horizontal="center" vertical="center" wrapText="1"/>
    </xf>
    <xf numFmtId="0" fontId="0" fillId="18" borderId="0" xfId="0" applyFill="1" applyAlignment="1">
      <alignment horizontal="center" vertical="center" wrapText="1"/>
    </xf>
    <xf numFmtId="0" fontId="0" fillId="34" borderId="0" xfId="0" applyFill="1"/>
    <xf numFmtId="0" fontId="19" fillId="34" borderId="0" xfId="0" applyFont="1" applyFill="1"/>
    <xf numFmtId="0" fontId="0" fillId="34" borderId="0" xfId="0" applyFill="1" applyAlignment="1">
      <alignment horizontal="center" vertical="center"/>
    </xf>
    <xf numFmtId="0" fontId="0" fillId="34" borderId="8" xfId="0" applyFill="1" applyBorder="1" applyAlignment="1">
      <alignment horizontal="center" vertical="center" wrapText="1"/>
    </xf>
    <xf numFmtId="0" fontId="0" fillId="34" borderId="0" xfId="0" applyFill="1" applyAlignment="1">
      <alignment horizontal="center" vertical="center" wrapText="1"/>
    </xf>
    <xf numFmtId="0" fontId="17" fillId="23" borderId="0" xfId="0" applyFont="1" applyFill="1" applyAlignment="1">
      <alignment horizontal="center" vertical="center"/>
    </xf>
    <xf numFmtId="0" fontId="30" fillId="23" borderId="0" xfId="0" applyFont="1" applyFill="1" applyAlignment="1">
      <alignment horizontal="center" vertical="center"/>
    </xf>
    <xf numFmtId="0" fontId="52" fillId="4" borderId="2" xfId="0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vertical="center"/>
    </xf>
    <xf numFmtId="0" fontId="27" fillId="4" borderId="0" xfId="0" applyFont="1" applyFill="1" applyAlignment="1">
      <alignment vertical="center" wrapText="1"/>
    </xf>
    <xf numFmtId="0" fontId="0" fillId="4" borderId="0" xfId="0" applyFill="1" applyAlignment="1">
      <alignment vertical="center"/>
    </xf>
    <xf numFmtId="0" fontId="77" fillId="4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88" fillId="8" borderId="0" xfId="0" applyFont="1" applyFill="1" applyAlignment="1">
      <alignment horizontal="center" vertical="center" textRotation="90"/>
    </xf>
    <xf numFmtId="0" fontId="97" fillId="8" borderId="7" xfId="0" applyFont="1" applyFill="1" applyBorder="1" applyAlignment="1">
      <alignment horizontal="center" vertical="center" textRotation="90"/>
    </xf>
    <xf numFmtId="0" fontId="97" fillId="0" borderId="0" xfId="0" applyFont="1" applyAlignment="1">
      <alignment horizontal="center" vertical="center" textRotation="90"/>
    </xf>
    <xf numFmtId="0" fontId="97" fillId="8" borderId="0" xfId="0" applyFont="1" applyFill="1" applyAlignment="1">
      <alignment horizontal="center" vertical="center" textRotation="90"/>
    </xf>
    <xf numFmtId="0" fontId="97" fillId="0" borderId="5" xfId="0" applyFont="1" applyBorder="1" applyAlignment="1">
      <alignment horizontal="center" vertical="center" textRotation="90"/>
    </xf>
    <xf numFmtId="0" fontId="97" fillId="4" borderId="0" xfId="0" applyFont="1" applyFill="1" applyAlignment="1">
      <alignment horizontal="center" vertical="center" textRotation="90"/>
    </xf>
    <xf numFmtId="0" fontId="98" fillId="0" borderId="7" xfId="0" applyFont="1" applyBorder="1" applyAlignment="1">
      <alignment horizontal="center" vertical="center" textRotation="90"/>
    </xf>
    <xf numFmtId="0" fontId="98" fillId="8" borderId="0" xfId="0" applyFont="1" applyFill="1" applyAlignment="1">
      <alignment horizontal="center" vertical="center" textRotation="90"/>
    </xf>
    <xf numFmtId="0" fontId="98" fillId="0" borderId="0" xfId="0" applyFont="1" applyAlignment="1">
      <alignment horizontal="center" vertical="center" textRotation="90"/>
    </xf>
    <xf numFmtId="0" fontId="98" fillId="8" borderId="7" xfId="0" applyFont="1" applyFill="1" applyBorder="1" applyAlignment="1">
      <alignment horizontal="center" vertical="center" textRotation="90"/>
    </xf>
    <xf numFmtId="0" fontId="98" fillId="4" borderId="0" xfId="0" applyFont="1" applyFill="1" applyAlignment="1">
      <alignment horizontal="center" vertical="center" textRotation="90"/>
    </xf>
    <xf numFmtId="0" fontId="98" fillId="4" borderId="5" xfId="0" applyFont="1" applyFill="1" applyBorder="1" applyAlignment="1">
      <alignment horizontal="center" vertical="center" textRotation="90"/>
    </xf>
    <xf numFmtId="0" fontId="0" fillId="4" borderId="0" xfId="0" applyFill="1" applyAlignment="1">
      <alignment vertical="center" wrapText="1"/>
    </xf>
    <xf numFmtId="166" fontId="20" fillId="8" borderId="5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99" fillId="0" borderId="14" xfId="0" applyFont="1" applyBorder="1" applyAlignment="1">
      <alignment horizontal="center" vertical="top" wrapText="1"/>
    </xf>
    <xf numFmtId="0" fontId="42" fillId="0" borderId="0" xfId="0" applyFont="1" applyAlignment="1">
      <alignment horizontal="center" vertical="center"/>
    </xf>
    <xf numFmtId="0" fontId="0" fillId="4" borderId="0" xfId="0" applyFill="1" applyAlignment="1" applyProtection="1">
      <alignment horizontal="center" vertical="center" wrapText="1"/>
      <protection locked="0"/>
    </xf>
    <xf numFmtId="44" fontId="19" fillId="4" borderId="0" xfId="691" applyFont="1" applyFill="1" applyBorder="1" applyAlignment="1" applyProtection="1">
      <alignment horizontal="center" vertical="center"/>
    </xf>
    <xf numFmtId="0" fontId="0" fillId="4" borderId="0" xfId="0" applyFill="1" applyAlignment="1">
      <alignment horizontal="right"/>
    </xf>
    <xf numFmtId="0" fontId="28" fillId="4" borderId="0" xfId="0" applyFont="1" applyFill="1" applyAlignment="1">
      <alignment horizontal="left" vertical="center"/>
    </xf>
    <xf numFmtId="0" fontId="17" fillId="4" borderId="0" xfId="0" applyFont="1" applyFill="1" applyAlignment="1">
      <alignment vertical="center"/>
    </xf>
    <xf numFmtId="0" fontId="18" fillId="35" borderId="0" xfId="0" applyFont="1" applyFill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textRotation="90" wrapText="1"/>
    </xf>
    <xf numFmtId="0" fontId="99" fillId="0" borderId="0" xfId="0" applyFont="1" applyAlignment="1">
      <alignment horizontal="center" vertical="top" wrapText="1"/>
    </xf>
    <xf numFmtId="0" fontId="11" fillId="2" borderId="0" xfId="0" applyFont="1" applyFill="1" applyAlignment="1">
      <alignment horizontal="center" vertical="center" wrapText="1"/>
    </xf>
    <xf numFmtId="0" fontId="45" fillId="31" borderId="7" xfId="0" applyFont="1" applyFill="1" applyBorder="1" applyAlignment="1">
      <alignment horizontal="center" vertical="center" wrapText="1"/>
    </xf>
    <xf numFmtId="0" fontId="20" fillId="25" borderId="7" xfId="0" applyFont="1" applyFill="1" applyBorder="1" applyAlignment="1">
      <alignment horizontal="center" vertical="center" wrapText="1"/>
    </xf>
    <xf numFmtId="0" fontId="0" fillId="29" borderId="7" xfId="0" applyFill="1" applyBorder="1" applyAlignment="1">
      <alignment horizontal="center" vertical="center" wrapText="1"/>
    </xf>
    <xf numFmtId="0" fontId="18" fillId="27" borderId="7" xfId="0" applyFont="1" applyFill="1" applyBorder="1" applyAlignment="1">
      <alignment horizontal="center" vertical="center" wrapText="1"/>
    </xf>
    <xf numFmtId="0" fontId="0" fillId="26" borderId="7" xfId="0" applyFill="1" applyBorder="1" applyAlignment="1">
      <alignment horizontal="center" vertical="center" wrapText="1"/>
    </xf>
    <xf numFmtId="0" fontId="18" fillId="35" borderId="7" xfId="0" applyFont="1" applyFill="1" applyBorder="1" applyAlignment="1">
      <alignment horizontal="center" vertical="center" wrapText="1"/>
    </xf>
    <xf numFmtId="0" fontId="20" fillId="14" borderId="7" xfId="0" applyFont="1" applyFill="1" applyBorder="1" applyAlignment="1">
      <alignment horizontal="center" vertical="center" wrapText="1"/>
    </xf>
    <xf numFmtId="0" fontId="20" fillId="13" borderId="7" xfId="0" applyFont="1" applyFill="1" applyBorder="1" applyAlignment="1">
      <alignment horizontal="center" vertical="center" wrapText="1"/>
    </xf>
    <xf numFmtId="0" fontId="20" fillId="30" borderId="7" xfId="0" applyFont="1" applyFill="1" applyBorder="1" applyAlignment="1">
      <alignment horizontal="center" vertical="center" wrapText="1"/>
    </xf>
    <xf numFmtId="0" fontId="20" fillId="12" borderId="7" xfId="0" applyFont="1" applyFill="1" applyBorder="1" applyAlignment="1">
      <alignment horizontal="center" vertical="center" wrapText="1"/>
    </xf>
    <xf numFmtId="0" fontId="18" fillId="6" borderId="7" xfId="0" applyFont="1" applyFill="1" applyBorder="1" applyAlignment="1">
      <alignment horizontal="center" vertical="center" wrapText="1"/>
    </xf>
    <xf numFmtId="0" fontId="0" fillId="10" borderId="7" xfId="0" applyFill="1" applyBorder="1" applyAlignment="1">
      <alignment horizontal="center" vertical="center" wrapText="1"/>
    </xf>
    <xf numFmtId="0" fontId="18" fillId="11" borderId="7" xfId="0" applyFont="1" applyFill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20" fillId="4" borderId="0" xfId="0" quotePrefix="1" applyFont="1" applyFill="1" applyAlignment="1">
      <alignment horizontal="center" vertical="center" wrapText="1"/>
    </xf>
    <xf numFmtId="0" fontId="20" fillId="4" borderId="0" xfId="0" quotePrefix="1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 wrapText="1"/>
    </xf>
    <xf numFmtId="0" fontId="18" fillId="28" borderId="8" xfId="0" applyFont="1" applyFill="1" applyBorder="1" applyAlignment="1">
      <alignment horizontal="center" vertical="center" wrapText="1"/>
    </xf>
    <xf numFmtId="0" fontId="98" fillId="8" borderId="5" xfId="0" applyFont="1" applyFill="1" applyBorder="1" applyAlignment="1">
      <alignment horizontal="center" vertical="center" textRotation="90"/>
    </xf>
    <xf numFmtId="0" fontId="99" fillId="4" borderId="0" xfId="0" applyFont="1" applyFill="1" applyAlignment="1">
      <alignment horizontal="center" vertical="center" textRotation="90"/>
    </xf>
    <xf numFmtId="0" fontId="98" fillId="0" borderId="5" xfId="0" applyFont="1" applyBorder="1" applyAlignment="1">
      <alignment horizontal="center" vertical="center" textRotation="90"/>
    </xf>
    <xf numFmtId="0" fontId="98" fillId="4" borderId="7" xfId="0" applyFont="1" applyFill="1" applyBorder="1" applyAlignment="1">
      <alignment horizontal="center" vertical="center" textRotation="90"/>
    </xf>
    <xf numFmtId="44" fontId="22" fillId="8" borderId="8" xfId="0" applyNumberFormat="1" applyFont="1" applyFill="1" applyBorder="1" applyAlignment="1">
      <alignment horizontal="center" vertical="center"/>
    </xf>
    <xf numFmtId="44" fontId="22" fillId="4" borderId="6" xfId="0" applyNumberFormat="1" applyFont="1" applyFill="1" applyBorder="1" applyAlignment="1">
      <alignment horizontal="center" vertical="center"/>
    </xf>
    <xf numFmtId="0" fontId="84" fillId="4" borderId="0" xfId="691" applyNumberFormat="1" applyFont="1" applyFill="1" applyBorder="1" applyAlignment="1" applyProtection="1">
      <alignment horizontal="center" vertical="center"/>
    </xf>
    <xf numFmtId="44" fontId="84" fillId="4" borderId="0" xfId="691" applyFont="1" applyFill="1" applyBorder="1" applyAlignment="1" applyProtection="1">
      <alignment horizontal="center" vertical="center"/>
    </xf>
    <xf numFmtId="0" fontId="20" fillId="35" borderId="7" xfId="0" applyFont="1" applyFill="1" applyBorder="1" applyAlignment="1">
      <alignment horizontal="center" vertical="center" wrapText="1"/>
    </xf>
    <xf numFmtId="0" fontId="32" fillId="0" borderId="2" xfId="317" applyNumberFormat="1" applyFont="1" applyBorder="1" applyAlignment="1">
      <alignment horizontal="center" vertical="center" wrapText="1"/>
    </xf>
    <xf numFmtId="0" fontId="31" fillId="0" borderId="12" xfId="705" applyNumberFormat="1" applyFont="1" applyBorder="1" applyAlignment="1">
      <alignment horizontal="center" vertical="center" wrapText="1"/>
    </xf>
    <xf numFmtId="0" fontId="7" fillId="2" borderId="0" xfId="0" applyFont="1" applyFill="1" applyAlignment="1">
      <alignment vertical="center" wrapText="1"/>
    </xf>
    <xf numFmtId="0" fontId="5" fillId="4" borderId="0" xfId="0" applyFont="1" applyFill="1" applyAlignment="1">
      <alignment horizontal="center" vertical="center" wrapText="1"/>
    </xf>
    <xf numFmtId="0" fontId="67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17" fillId="0" borderId="0" xfId="317" applyNumberFormat="1" applyFont="1" applyAlignment="1">
      <alignment vertical="center"/>
    </xf>
    <xf numFmtId="0" fontId="0" fillId="4" borderId="9" xfId="0" applyFill="1" applyBorder="1" applyAlignment="1">
      <alignment horizontal="left" vertical="center"/>
    </xf>
    <xf numFmtId="0" fontId="17" fillId="4" borderId="1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170" fontId="19" fillId="4" borderId="8" xfId="0" applyNumberFormat="1" applyFont="1" applyFill="1" applyBorder="1" applyAlignment="1">
      <alignment horizontal="center" vertical="center"/>
    </xf>
    <xf numFmtId="166" fontId="0" fillId="4" borderId="9" xfId="0" applyNumberFormat="1" applyFill="1" applyBorder="1" applyAlignment="1">
      <alignment horizontal="center" vertical="center"/>
    </xf>
    <xf numFmtId="166" fontId="20" fillId="4" borderId="2" xfId="0" applyNumberFormat="1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 wrapText="1"/>
    </xf>
    <xf numFmtId="170" fontId="77" fillId="2" borderId="8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0" fillId="36" borderId="2" xfId="0" applyFill="1" applyBorder="1" applyAlignment="1">
      <alignment horizontal="center" vertical="center"/>
    </xf>
    <xf numFmtId="0" fontId="0" fillId="23" borderId="2" xfId="0" applyFill="1" applyBorder="1" applyAlignment="1">
      <alignment horizontal="center" vertical="center"/>
    </xf>
    <xf numFmtId="0" fontId="17" fillId="4" borderId="9" xfId="0" applyFont="1" applyFill="1" applyBorder="1" applyAlignment="1">
      <alignment vertical="center"/>
    </xf>
    <xf numFmtId="0" fontId="17" fillId="4" borderId="14" xfId="0" applyFont="1" applyFill="1" applyBorder="1" applyAlignment="1">
      <alignment vertical="center" wrapText="1"/>
    </xf>
    <xf numFmtId="166" fontId="20" fillId="2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0" fillId="0" borderId="6" xfId="0" applyBorder="1" applyAlignment="1">
      <alignment vertical="center"/>
    </xf>
    <xf numFmtId="0" fontId="30" fillId="4" borderId="9" xfId="0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17" borderId="0" xfId="0" applyFont="1" applyFill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2" fontId="20" fillId="16" borderId="0" xfId="0" applyNumberFormat="1" applyFont="1" applyFill="1" applyAlignment="1">
      <alignment horizontal="center" vertical="center"/>
    </xf>
    <xf numFmtId="0" fontId="41" fillId="4" borderId="25" xfId="0" applyFont="1" applyFill="1" applyBorder="1" applyAlignment="1">
      <alignment horizontal="center" vertical="center"/>
    </xf>
    <xf numFmtId="0" fontId="20" fillId="0" borderId="35" xfId="0" applyFont="1" applyBorder="1" applyAlignment="1">
      <alignment horizontal="center"/>
    </xf>
    <xf numFmtId="0" fontId="1" fillId="4" borderId="0" xfId="0" applyFont="1" applyFill="1" applyAlignment="1">
      <alignment horizontal="center" vertical="center" textRotation="90"/>
    </xf>
    <xf numFmtId="0" fontId="1" fillId="8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42" fillId="0" borderId="6" xfId="0" applyFont="1" applyBorder="1" applyAlignment="1">
      <alignment horizontal="center" vertical="center" textRotation="180"/>
    </xf>
    <xf numFmtId="166" fontId="20" fillId="0" borderId="15" xfId="0" applyNumberFormat="1" applyFont="1" applyBorder="1" applyAlignment="1">
      <alignment horizontal="center" vertical="center"/>
    </xf>
    <xf numFmtId="166" fontId="20" fillId="0" borderId="17" xfId="0" applyNumberFormat="1" applyFont="1" applyBorder="1" applyAlignment="1">
      <alignment horizontal="center" vertical="center"/>
    </xf>
    <xf numFmtId="166" fontId="20" fillId="0" borderId="16" xfId="0" applyNumberFormat="1" applyFont="1" applyBorder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88" fillId="7" borderId="0" xfId="0" applyFont="1" applyFill="1" applyAlignment="1">
      <alignment horizontal="center" vertical="center" textRotation="90"/>
    </xf>
    <xf numFmtId="0" fontId="0" fillId="7" borderId="0" xfId="0" applyFill="1" applyAlignment="1">
      <alignment horizontal="center" vertical="center" wrapText="1"/>
    </xf>
    <xf numFmtId="170" fontId="19" fillId="7" borderId="0" xfId="0" applyNumberFormat="1" applyFont="1" applyFill="1" applyAlignment="1">
      <alignment horizontal="center" vertical="center"/>
    </xf>
    <xf numFmtId="0" fontId="0" fillId="7" borderId="6" xfId="0" applyFill="1" applyBorder="1" applyAlignment="1" applyProtection="1">
      <alignment horizontal="center" vertical="center"/>
      <protection locked="0"/>
    </xf>
    <xf numFmtId="166" fontId="0" fillId="7" borderId="0" xfId="0" applyNumberFormat="1" applyFill="1" applyAlignment="1">
      <alignment horizontal="center" vertical="center"/>
    </xf>
    <xf numFmtId="166" fontId="20" fillId="7" borderId="15" xfId="0" applyNumberFormat="1" applyFont="1" applyFill="1" applyBorder="1" applyAlignment="1">
      <alignment horizontal="center" vertical="center"/>
    </xf>
    <xf numFmtId="0" fontId="88" fillId="7" borderId="0" xfId="0" applyFont="1" applyFill="1" applyAlignment="1">
      <alignment horizontal="center" vertical="center"/>
    </xf>
    <xf numFmtId="0" fontId="71" fillId="0" borderId="5" xfId="0" applyFont="1" applyBorder="1" applyAlignment="1">
      <alignment horizontal="center" vertical="center"/>
    </xf>
    <xf numFmtId="166" fontId="0" fillId="0" borderId="13" xfId="0" applyNumberFormat="1" applyBorder="1" applyAlignment="1">
      <alignment horizontal="center" vertical="center"/>
    </xf>
    <xf numFmtId="0" fontId="20" fillId="0" borderId="27" xfId="0" applyFont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01" fillId="4" borderId="0" xfId="0" applyFont="1" applyFill="1" applyAlignment="1">
      <alignment horizontal="center" vertical="center" textRotation="90"/>
    </xf>
    <xf numFmtId="0" fontId="0" fillId="4" borderId="0" xfId="0" quotePrefix="1" applyFill="1" applyAlignment="1">
      <alignment horizontal="center" vertical="center" wrapText="1"/>
    </xf>
    <xf numFmtId="0" fontId="20" fillId="0" borderId="36" xfId="0" applyFont="1" applyBorder="1" applyAlignment="1">
      <alignment horizontal="center"/>
    </xf>
    <xf numFmtId="0" fontId="20" fillId="0" borderId="37" xfId="0" applyFont="1" applyBorder="1" applyAlignment="1">
      <alignment horizontal="center"/>
    </xf>
    <xf numFmtId="0" fontId="32" fillId="4" borderId="38" xfId="0" applyFont="1" applyFill="1" applyBorder="1"/>
    <xf numFmtId="0" fontId="28" fillId="0" borderId="39" xfId="0" applyFont="1" applyBorder="1" applyAlignment="1">
      <alignment horizontal="center"/>
    </xf>
    <xf numFmtId="0" fontId="20" fillId="0" borderId="40" xfId="0" applyFont="1" applyBorder="1" applyAlignment="1">
      <alignment horizontal="center"/>
    </xf>
    <xf numFmtId="0" fontId="32" fillId="4" borderId="13" xfId="0" applyFont="1" applyFill="1" applyBorder="1"/>
    <xf numFmtId="0" fontId="20" fillId="0" borderId="42" xfId="0" applyFont="1" applyBorder="1" applyAlignment="1">
      <alignment horizontal="center"/>
    </xf>
    <xf numFmtId="170" fontId="71" fillId="4" borderId="0" xfId="0" applyNumberFormat="1" applyFont="1" applyFill="1" applyAlignment="1">
      <alignment horizontal="left" vertical="center"/>
    </xf>
    <xf numFmtId="0" fontId="1" fillId="4" borderId="0" xfId="0" applyFont="1" applyFill="1" applyAlignment="1">
      <alignment horizontal="center" vertical="center" wrapText="1"/>
    </xf>
    <xf numFmtId="0" fontId="40" fillId="0" borderId="0" xfId="0" applyFont="1" applyAlignment="1">
      <alignment horizontal="center" vertical="center" textRotation="90"/>
    </xf>
    <xf numFmtId="0" fontId="67" fillId="0" borderId="0" xfId="0" applyFont="1" applyAlignment="1">
      <alignment horizontal="center" vertical="center" textRotation="90"/>
    </xf>
    <xf numFmtId="0" fontId="88" fillId="8" borderId="7" xfId="0" applyFont="1" applyFill="1" applyBorder="1" applyAlignment="1">
      <alignment horizontal="center" vertical="center" textRotation="90"/>
    </xf>
    <xf numFmtId="0" fontId="88" fillId="8" borderId="5" xfId="0" applyFont="1" applyFill="1" applyBorder="1" applyAlignment="1">
      <alignment horizontal="center" vertical="center" textRotation="90"/>
    </xf>
    <xf numFmtId="166" fontId="20" fillId="8" borderId="17" xfId="0" applyNumberFormat="1" applyFont="1" applyFill="1" applyBorder="1" applyAlignment="1">
      <alignment horizontal="center" vertical="center"/>
    </xf>
    <xf numFmtId="169" fontId="19" fillId="0" borderId="0" xfId="0" applyNumberFormat="1" applyFont="1" applyAlignment="1">
      <alignment horizontal="left" vertical="center"/>
    </xf>
    <xf numFmtId="164" fontId="76" fillId="4" borderId="0" xfId="0" applyNumberFormat="1" applyFont="1" applyFill="1" applyAlignment="1">
      <alignment horizontal="left" vertical="center"/>
    </xf>
    <xf numFmtId="1" fontId="27" fillId="0" borderId="13" xfId="705" applyNumberFormat="1" applyFont="1" applyBorder="1" applyAlignment="1">
      <alignment horizontal="center" vertical="center"/>
    </xf>
    <xf numFmtId="0" fontId="20" fillId="30" borderId="5" xfId="0" applyFont="1" applyFill="1" applyBorder="1" applyAlignment="1">
      <alignment horizontal="center" vertical="center" wrapText="1"/>
    </xf>
    <xf numFmtId="0" fontId="84" fillId="0" borderId="0" xfId="0" applyFont="1" applyAlignment="1">
      <alignment horizontal="center"/>
    </xf>
    <xf numFmtId="0" fontId="62" fillId="4" borderId="9" xfId="0" applyFont="1" applyFill="1" applyBorder="1" applyAlignment="1">
      <alignment horizontal="center" vertical="center" wrapText="1"/>
    </xf>
    <xf numFmtId="166" fontId="0" fillId="4" borderId="16" xfId="0" applyNumberFormat="1" applyFill="1" applyBorder="1" applyAlignment="1">
      <alignment horizontal="center" vertical="center"/>
    </xf>
    <xf numFmtId="0" fontId="100" fillId="4" borderId="0" xfId="0" applyFont="1" applyFill="1" applyAlignment="1">
      <alignment horizontal="left" vertical="center"/>
    </xf>
    <xf numFmtId="170" fontId="74" fillId="4" borderId="0" xfId="0" applyNumberFormat="1" applyFont="1" applyFill="1" applyAlignment="1">
      <alignment horizontal="left" vertical="center"/>
    </xf>
    <xf numFmtId="0" fontId="75" fillId="0" borderId="0" xfId="0" applyFont="1" applyAlignment="1">
      <alignment horizontal="left" vertical="center"/>
    </xf>
    <xf numFmtId="0" fontId="43" fillId="4" borderId="0" xfId="0" applyFont="1" applyFill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59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/>
    </xf>
    <xf numFmtId="0" fontId="0" fillId="34" borderId="2" xfId="0" applyFill="1" applyBorder="1" applyAlignment="1">
      <alignment horizontal="center" vertical="center"/>
    </xf>
    <xf numFmtId="0" fontId="67" fillId="34" borderId="2" xfId="0" applyFont="1" applyFill="1" applyBorder="1" applyAlignment="1">
      <alignment horizontal="center" vertical="center" wrapText="1"/>
    </xf>
    <xf numFmtId="0" fontId="0" fillId="34" borderId="2" xfId="0" applyFill="1" applyBorder="1" applyAlignment="1">
      <alignment horizontal="center" vertical="center" wrapText="1"/>
    </xf>
    <xf numFmtId="0" fontId="0" fillId="18" borderId="2" xfId="0" applyFill="1" applyBorder="1" applyAlignment="1">
      <alignment horizontal="center" vertical="center" wrapText="1"/>
    </xf>
    <xf numFmtId="0" fontId="20" fillId="34" borderId="2" xfId="0" applyFont="1" applyFill="1" applyBorder="1" applyAlignment="1">
      <alignment horizontal="center" vertical="center"/>
    </xf>
    <xf numFmtId="0" fontId="56" fillId="34" borderId="2" xfId="0" applyFont="1" applyFill="1" applyBorder="1" applyAlignment="1">
      <alignment horizontal="center" vertical="center"/>
    </xf>
    <xf numFmtId="0" fontId="0" fillId="18" borderId="2" xfId="0" applyFill="1" applyBorder="1" applyAlignment="1">
      <alignment horizontal="center" vertical="center"/>
    </xf>
    <xf numFmtId="0" fontId="56" fillId="18" borderId="2" xfId="0" applyFont="1" applyFill="1" applyBorder="1" applyAlignment="1">
      <alignment horizontal="center" vertical="center"/>
    </xf>
    <xf numFmtId="0" fontId="17" fillId="34" borderId="2" xfId="0" applyFont="1" applyFill="1" applyBorder="1" applyAlignment="1">
      <alignment horizontal="center" vertical="center"/>
    </xf>
    <xf numFmtId="0" fontId="17" fillId="18" borderId="2" xfId="0" applyFont="1" applyFill="1" applyBorder="1" applyAlignment="1">
      <alignment horizontal="center" vertical="center"/>
    </xf>
    <xf numFmtId="0" fontId="0" fillId="18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17" borderId="0" xfId="0" applyFill="1"/>
    <xf numFmtId="0" fontId="19" fillId="17" borderId="0" xfId="0" applyFont="1" applyFill="1"/>
    <xf numFmtId="0" fontId="0" fillId="17" borderId="0" xfId="0" applyFill="1" applyAlignment="1">
      <alignment horizontal="center" vertical="center" wrapText="1"/>
    </xf>
    <xf numFmtId="0" fontId="0" fillId="17" borderId="2" xfId="0" applyFill="1" applyBorder="1" applyAlignment="1">
      <alignment horizontal="center" vertical="center" wrapText="1"/>
    </xf>
    <xf numFmtId="0" fontId="61" fillId="17" borderId="2" xfId="0" applyFont="1" applyFill="1" applyBorder="1" applyAlignment="1">
      <alignment horizontal="center" vertical="center" wrapText="1"/>
    </xf>
    <xf numFmtId="0" fontId="0" fillId="17" borderId="2" xfId="0" applyFill="1" applyBorder="1" applyAlignment="1">
      <alignment horizontal="center" vertical="center"/>
    </xf>
    <xf numFmtId="0" fontId="17" fillId="17" borderId="2" xfId="0" applyFont="1" applyFill="1" applyBorder="1" applyAlignment="1">
      <alignment horizontal="center" vertical="center"/>
    </xf>
    <xf numFmtId="0" fontId="11" fillId="18" borderId="0" xfId="0" applyFont="1" applyFill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18" borderId="2" xfId="0" applyFill="1" applyBorder="1" applyAlignment="1">
      <alignment horizontal="center"/>
    </xf>
    <xf numFmtId="0" fontId="0" fillId="17" borderId="2" xfId="0" applyFill="1" applyBorder="1" applyAlignment="1">
      <alignment horizontal="center"/>
    </xf>
    <xf numFmtId="0" fontId="0" fillId="18" borderId="2" xfId="0" applyFill="1" applyBorder="1" applyAlignment="1">
      <alignment vertical="center"/>
    </xf>
    <xf numFmtId="0" fontId="2" fillId="18" borderId="0" xfId="0" applyFont="1" applyFill="1" applyAlignment="1">
      <alignment horizontal="center" vertical="center" wrapText="1"/>
    </xf>
    <xf numFmtId="44" fontId="60" fillId="4" borderId="0" xfId="691" applyFont="1" applyFill="1" applyBorder="1" applyAlignment="1" applyProtection="1">
      <alignment horizontal="center" vertical="center"/>
    </xf>
    <xf numFmtId="0" fontId="56" fillId="0" borderId="5" xfId="0" applyFont="1" applyBorder="1" applyAlignment="1">
      <alignment horizontal="right"/>
    </xf>
    <xf numFmtId="0" fontId="60" fillId="4" borderId="0" xfId="691" applyNumberFormat="1" applyFont="1" applyFill="1" applyAlignment="1" applyProtection="1">
      <alignment horizontal="center" vertical="center"/>
    </xf>
    <xf numFmtId="0" fontId="60" fillId="4" borderId="5" xfId="691" applyNumberFormat="1" applyFont="1" applyFill="1" applyBorder="1" applyAlignment="1" applyProtection="1">
      <alignment horizontal="center" vertical="center"/>
    </xf>
    <xf numFmtId="0" fontId="60" fillId="4" borderId="0" xfId="691" applyNumberFormat="1" applyFont="1" applyFill="1" applyBorder="1" applyAlignment="1" applyProtection="1">
      <alignment horizontal="center" vertical="center"/>
    </xf>
    <xf numFmtId="0" fontId="20" fillId="4" borderId="2" xfId="0" applyFont="1" applyFill="1" applyBorder="1" applyAlignment="1">
      <alignment vertical="center"/>
    </xf>
    <xf numFmtId="0" fontId="30" fillId="4" borderId="2" xfId="0" applyFont="1" applyFill="1" applyBorder="1" applyAlignment="1">
      <alignment horizontal="center" vertical="center"/>
    </xf>
    <xf numFmtId="0" fontId="61" fillId="15" borderId="0" xfId="0" applyFont="1" applyFill="1" applyAlignment="1">
      <alignment horizontal="center" vertical="center" wrapText="1"/>
    </xf>
    <xf numFmtId="1" fontId="27" fillId="0" borderId="12" xfId="317" applyNumberFormat="1" applyFont="1" applyBorder="1" applyAlignment="1">
      <alignment horizontal="center" vertical="center"/>
    </xf>
    <xf numFmtId="169" fontId="0" fillId="0" borderId="5" xfId="317" applyNumberFormat="1" applyFont="1" applyBorder="1" applyAlignment="1">
      <alignment horizontal="center"/>
    </xf>
    <xf numFmtId="2" fontId="0" fillId="2" borderId="6" xfId="0" applyNumberFormat="1" applyFill="1" applyBorder="1" applyAlignment="1">
      <alignment horizontal="center" vertical="center"/>
    </xf>
    <xf numFmtId="2" fontId="0" fillId="2" borderId="11" xfId="0" applyNumberFormat="1" applyFill="1" applyBorder="1" applyAlignment="1">
      <alignment horizontal="center" vertical="center"/>
    </xf>
    <xf numFmtId="2" fontId="0" fillId="2" borderId="16" xfId="0" applyNumberFormat="1" applyFill="1" applyBorder="1" applyAlignment="1">
      <alignment horizontal="center" vertical="center"/>
    </xf>
    <xf numFmtId="2" fontId="0" fillId="2" borderId="13" xfId="0" applyNumberFormat="1" applyFill="1" applyBorder="1" applyAlignment="1">
      <alignment horizontal="center" vertical="center"/>
    </xf>
    <xf numFmtId="2" fontId="0" fillId="2" borderId="17" xfId="0" applyNumberFormat="1" applyFill="1" applyBorder="1" applyAlignment="1">
      <alignment horizontal="center" vertical="center"/>
    </xf>
    <xf numFmtId="2" fontId="11" fillId="4" borderId="0" xfId="0" applyNumberFormat="1" applyFont="1" applyFill="1" applyAlignment="1">
      <alignment horizontal="center" vertical="center" wrapText="1"/>
    </xf>
    <xf numFmtId="2" fontId="0" fillId="4" borderId="5" xfId="0" applyNumberFormat="1" applyFill="1" applyBorder="1" applyAlignment="1">
      <alignment horizontal="center" vertical="center"/>
    </xf>
    <xf numFmtId="2" fontId="0" fillId="2" borderId="15" xfId="0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2" fontId="0" fillId="2" borderId="9" xfId="0" applyNumberFormat="1" applyFill="1" applyBorder="1" applyAlignment="1">
      <alignment horizontal="center" vertical="center"/>
    </xf>
    <xf numFmtId="2" fontId="0" fillId="4" borderId="0" xfId="0" applyNumberFormat="1" applyFill="1"/>
    <xf numFmtId="2" fontId="0" fillId="4" borderId="0" xfId="0" applyNumberFormat="1" applyFill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/>
    </xf>
    <xf numFmtId="2" fontId="0" fillId="4" borderId="2" xfId="0" applyNumberFormat="1" applyFill="1" applyBorder="1" applyAlignment="1">
      <alignment horizontal="center" vertical="center"/>
    </xf>
    <xf numFmtId="169" fontId="41" fillId="4" borderId="31" xfId="0" applyNumberFormat="1" applyFont="1" applyFill="1" applyBorder="1" applyAlignment="1">
      <alignment horizontal="center" vertical="center"/>
    </xf>
    <xf numFmtId="169" fontId="20" fillId="0" borderId="28" xfId="0" applyNumberFormat="1" applyFont="1" applyBorder="1" applyAlignment="1">
      <alignment horizontal="center"/>
    </xf>
    <xf numFmtId="169" fontId="0" fillId="0" borderId="0" xfId="0" applyNumberFormat="1" applyAlignment="1">
      <alignment horizontal="center"/>
    </xf>
    <xf numFmtId="169" fontId="20" fillId="0" borderId="41" xfId="0" applyNumberFormat="1" applyFont="1" applyBorder="1" applyAlignment="1">
      <alignment horizontal="center"/>
    </xf>
    <xf numFmtId="0" fontId="0" fillId="4" borderId="14" xfId="0" applyFill="1" applyBorder="1" applyAlignment="1">
      <alignment horizontal="center" vertical="center" wrapText="1"/>
    </xf>
    <xf numFmtId="0" fontId="30" fillId="4" borderId="0" xfId="0" applyFont="1" applyFill="1" applyAlignment="1">
      <alignment horizontal="center" vertical="center" wrapText="1"/>
    </xf>
    <xf numFmtId="0" fontId="51" fillId="4" borderId="0" xfId="0" applyFont="1" applyFill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vertical="center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46" fillId="2" borderId="2" xfId="0" applyFont="1" applyFill="1" applyBorder="1" applyAlignment="1" applyProtection="1">
      <alignment horizontal="center" vertical="center"/>
      <protection locked="0"/>
    </xf>
    <xf numFmtId="0" fontId="20" fillId="8" borderId="11" xfId="0" applyFont="1" applyFill="1" applyBorder="1" applyAlignment="1" applyProtection="1">
      <alignment horizontal="center" vertical="center"/>
      <protection locked="0"/>
    </xf>
    <xf numFmtId="0" fontId="20" fillId="4" borderId="16" xfId="0" applyFont="1" applyFill="1" applyBorder="1" applyAlignment="1" applyProtection="1">
      <alignment horizontal="center" vertical="center"/>
      <protection locked="0"/>
    </xf>
    <xf numFmtId="0" fontId="20" fillId="8" borderId="6" xfId="0" applyFont="1" applyFill="1" applyBorder="1" applyAlignment="1" applyProtection="1">
      <alignment horizontal="center" vertical="center"/>
      <protection locked="0"/>
    </xf>
    <xf numFmtId="0" fontId="20" fillId="4" borderId="6" xfId="0" applyFont="1" applyFill="1" applyBorder="1" applyAlignment="1" applyProtection="1">
      <alignment horizontal="center" vertical="center"/>
      <protection locked="0"/>
    </xf>
    <xf numFmtId="0" fontId="20" fillId="4" borderId="15" xfId="0" applyFont="1" applyFill="1" applyBorder="1" applyAlignment="1" applyProtection="1">
      <alignment horizontal="center" vertical="center"/>
      <protection locked="0"/>
    </xf>
    <xf numFmtId="0" fontId="20" fillId="4" borderId="13" xfId="0" applyFont="1" applyFill="1" applyBorder="1" applyAlignment="1" applyProtection="1">
      <alignment horizontal="center" vertical="center"/>
      <protection locked="0"/>
    </xf>
    <xf numFmtId="0" fontId="80" fillId="8" borderId="15" xfId="0" applyFont="1" applyFill="1" applyBorder="1" applyAlignment="1" applyProtection="1">
      <alignment horizontal="center" vertical="center" wrapText="1"/>
      <protection locked="0"/>
    </xf>
    <xf numFmtId="0" fontId="80" fillId="4" borderId="15" xfId="0" applyFont="1" applyFill="1" applyBorder="1" applyAlignment="1" applyProtection="1">
      <alignment horizontal="center" vertical="center" wrapText="1"/>
      <protection locked="0"/>
    </xf>
    <xf numFmtId="0" fontId="20" fillId="8" borderId="7" xfId="0" applyFont="1" applyFill="1" applyBorder="1" applyAlignment="1" applyProtection="1">
      <alignment horizontal="center" vertical="center"/>
      <protection locked="0"/>
    </xf>
    <xf numFmtId="0" fontId="20" fillId="8" borderId="13" xfId="0" applyFont="1" applyFill="1" applyBorder="1" applyAlignment="1" applyProtection="1">
      <alignment horizontal="center" vertical="center"/>
      <protection locked="0"/>
    </xf>
    <xf numFmtId="0" fontId="20" fillId="8" borderId="5" xfId="0" applyFont="1" applyFill="1" applyBorder="1" applyAlignment="1" applyProtection="1">
      <alignment horizontal="center" vertical="center"/>
      <protection locked="0"/>
    </xf>
    <xf numFmtId="0" fontId="80" fillId="8" borderId="16" xfId="0" applyFont="1" applyFill="1" applyBorder="1" applyAlignment="1" applyProtection="1">
      <alignment horizontal="center" vertical="center" wrapText="1"/>
      <protection locked="0"/>
    </xf>
    <xf numFmtId="0" fontId="80" fillId="8" borderId="17" xfId="0" applyFont="1" applyFill="1" applyBorder="1" applyAlignment="1" applyProtection="1">
      <alignment horizontal="center" vertical="center" wrapText="1"/>
      <protection locked="0"/>
    </xf>
    <xf numFmtId="0" fontId="80" fillId="0" borderId="15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4" borderId="17" xfId="0" applyFill="1" applyBorder="1" applyAlignment="1" applyProtection="1">
      <alignment horizontal="center" vertical="center"/>
      <protection locked="0"/>
    </xf>
    <xf numFmtId="170" fontId="77" fillId="4" borderId="5" xfId="703" applyNumberFormat="1" applyFont="1" applyFill="1" applyBorder="1" applyAlignment="1" applyProtection="1">
      <alignment horizontal="center" vertical="center"/>
    </xf>
    <xf numFmtId="0" fontId="81" fillId="0" borderId="17" xfId="0" applyFont="1" applyBorder="1" applyAlignment="1">
      <alignment horizontal="center" vertical="center" wrapText="1"/>
    </xf>
    <xf numFmtId="0" fontId="0" fillId="4" borderId="16" xfId="0" applyFill="1" applyBorder="1" applyAlignment="1" applyProtection="1">
      <alignment horizontal="center" vertical="center"/>
      <protection locked="0"/>
    </xf>
    <xf numFmtId="0" fontId="0" fillId="2" borderId="15" xfId="0" applyFill="1" applyBorder="1" applyAlignment="1" applyProtection="1">
      <alignment horizontal="center" vertical="center"/>
      <protection locked="0"/>
    </xf>
    <xf numFmtId="0" fontId="0" fillId="19" borderId="6" xfId="0" applyFill="1" applyBorder="1" applyAlignment="1" applyProtection="1">
      <alignment horizontal="center" vertical="center"/>
      <protection locked="0"/>
    </xf>
    <xf numFmtId="0" fontId="0" fillId="19" borderId="15" xfId="0" applyFill="1" applyBorder="1" applyAlignment="1" applyProtection="1">
      <alignment horizontal="center" vertical="center"/>
      <protection locked="0"/>
    </xf>
    <xf numFmtId="0" fontId="20" fillId="37" borderId="6" xfId="0" applyFont="1" applyFill="1" applyBorder="1" applyAlignment="1" applyProtection="1">
      <alignment horizontal="center" vertical="center"/>
      <protection locked="0"/>
    </xf>
    <xf numFmtId="0" fontId="20" fillId="37" borderId="15" xfId="0" applyFont="1" applyFill="1" applyBorder="1" applyAlignment="1" applyProtection="1">
      <alignment horizontal="center" vertical="center"/>
      <protection locked="0"/>
    </xf>
    <xf numFmtId="0" fontId="0" fillId="7" borderId="15" xfId="0" applyFill="1" applyBorder="1" applyAlignment="1" applyProtection="1">
      <alignment horizontal="center" vertical="center"/>
      <protection locked="0"/>
    </xf>
    <xf numFmtId="0" fontId="20" fillId="4" borderId="0" xfId="0" applyFont="1" applyFill="1" applyAlignment="1" applyProtection="1">
      <alignment horizontal="center" vertical="center"/>
      <protection locked="0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20" fillId="4" borderId="10" xfId="0" applyFont="1" applyFill="1" applyBorder="1" applyAlignment="1" applyProtection="1">
      <alignment horizontal="center" vertical="center"/>
      <protection locked="0"/>
    </xf>
    <xf numFmtId="0" fontId="20" fillId="8" borderId="0" xfId="0" applyFont="1" applyFill="1" applyAlignment="1" applyProtection="1">
      <alignment horizontal="center" vertical="center"/>
      <protection locked="0"/>
    </xf>
    <xf numFmtId="0" fontId="20" fillId="8" borderId="15" xfId="0" applyFont="1" applyFill="1" applyBorder="1" applyAlignment="1" applyProtection="1">
      <alignment horizontal="center" vertical="center"/>
      <protection locked="0"/>
    </xf>
    <xf numFmtId="0" fontId="20" fillId="4" borderId="17" xfId="0" applyFont="1" applyFill="1" applyBorder="1" applyAlignment="1" applyProtection="1">
      <alignment horizontal="center" vertical="center"/>
      <protection locked="0"/>
    </xf>
    <xf numFmtId="0" fontId="20" fillId="8" borderId="1" xfId="0" applyFont="1" applyFill="1" applyBorder="1" applyAlignment="1" applyProtection="1">
      <alignment horizontal="center" vertical="center"/>
      <protection locked="0"/>
    </xf>
    <xf numFmtId="0" fontId="20" fillId="4" borderId="12" xfId="0" applyFont="1" applyFill="1" applyBorder="1" applyAlignment="1" applyProtection="1">
      <alignment horizontal="center" vertical="center"/>
      <protection locked="0"/>
    </xf>
    <xf numFmtId="0" fontId="20" fillId="8" borderId="16" xfId="0" applyFont="1" applyFill="1" applyBorder="1" applyAlignment="1" applyProtection="1">
      <alignment horizontal="center" vertical="center"/>
      <protection locked="0"/>
    </xf>
    <xf numFmtId="0" fontId="20" fillId="8" borderId="17" xfId="0" applyFont="1" applyFill="1" applyBorder="1" applyAlignment="1" applyProtection="1">
      <alignment horizontal="center" vertical="center"/>
      <protection locked="0"/>
    </xf>
    <xf numFmtId="0" fontId="20" fillId="8" borderId="10" xfId="0" applyFont="1" applyFill="1" applyBorder="1" applyAlignment="1" applyProtection="1">
      <alignment horizontal="center" vertical="center"/>
      <protection locked="0"/>
    </xf>
    <xf numFmtId="0" fontId="20" fillId="8" borderId="12" xfId="0" applyFont="1" applyFill="1" applyBorder="1" applyAlignment="1" applyProtection="1">
      <alignment horizontal="center" vertical="center"/>
      <protection locked="0"/>
    </xf>
    <xf numFmtId="0" fontId="81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 wrapText="1"/>
      <protection locked="0"/>
    </xf>
    <xf numFmtId="0" fontId="81" fillId="0" borderId="12" xfId="0" applyFont="1" applyBorder="1" applyAlignment="1">
      <alignment horizontal="center" vertical="center" wrapText="1"/>
    </xf>
    <xf numFmtId="0" fontId="20" fillId="4" borderId="8" xfId="0" quotePrefix="1" applyFont="1" applyFill="1" applyBorder="1" applyAlignment="1">
      <alignment horizontal="center" vertical="center" wrapText="1"/>
    </xf>
    <xf numFmtId="0" fontId="51" fillId="4" borderId="8" xfId="0" applyFont="1" applyFill="1" applyBorder="1" applyAlignment="1">
      <alignment horizontal="center" vertical="center"/>
    </xf>
    <xf numFmtId="0" fontId="0" fillId="19" borderId="0" xfId="0" applyFill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4" borderId="12" xfId="0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19" borderId="1" xfId="0" applyFill="1" applyBorder="1" applyAlignment="1" applyProtection="1">
      <alignment horizontal="center" vertical="center"/>
      <protection locked="0"/>
    </xf>
    <xf numFmtId="0" fontId="20" fillId="37" borderId="1" xfId="0" applyFont="1" applyFill="1" applyBorder="1" applyAlignment="1" applyProtection="1">
      <alignment horizontal="center" vertical="center"/>
      <protection locked="0"/>
    </xf>
    <xf numFmtId="0" fontId="37" fillId="0" borderId="8" xfId="0" applyFont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43" fillId="0" borderId="8" xfId="0" applyFont="1" applyBorder="1" applyAlignment="1">
      <alignment horizontal="center" vertical="center"/>
    </xf>
    <xf numFmtId="0" fontId="0" fillId="4" borderId="8" xfId="0" applyFill="1" applyBorder="1" applyAlignment="1" applyProtection="1">
      <alignment horizontal="center" vertical="center"/>
      <protection locked="0"/>
    </xf>
    <xf numFmtId="0" fontId="0" fillId="4" borderId="8" xfId="0" quotePrefix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0" fillId="7" borderId="1" xfId="0" applyFill="1" applyBorder="1" applyAlignment="1" applyProtection="1">
      <alignment horizontal="center" vertical="center"/>
      <protection locked="0"/>
    </xf>
    <xf numFmtId="0" fontId="20" fillId="4" borderId="7" xfId="0" applyFont="1" applyFill="1" applyBorder="1" applyAlignment="1" applyProtection="1">
      <alignment horizontal="center" vertical="center"/>
      <protection locked="0"/>
    </xf>
    <xf numFmtId="166" fontId="20" fillId="4" borderId="11" xfId="0" applyNumberFormat="1" applyFont="1" applyFill="1" applyBorder="1" applyAlignment="1">
      <alignment horizontal="center" vertical="center"/>
    </xf>
    <xf numFmtId="166" fontId="20" fillId="4" borderId="6" xfId="0" applyNumberFormat="1" applyFont="1" applyFill="1" applyBorder="1" applyAlignment="1">
      <alignment horizontal="center" vertical="center"/>
    </xf>
    <xf numFmtId="0" fontId="80" fillId="4" borderId="7" xfId="0" applyFont="1" applyFill="1" applyBorder="1" applyAlignment="1" applyProtection="1">
      <alignment horizontal="center" vertical="center" wrapText="1"/>
      <protection locked="0"/>
    </xf>
    <xf numFmtId="0" fontId="80" fillId="8" borderId="0" xfId="0" applyFont="1" applyFill="1" applyAlignment="1" applyProtection="1">
      <alignment horizontal="center" vertical="center" wrapText="1"/>
      <protection locked="0"/>
    </xf>
    <xf numFmtId="0" fontId="80" fillId="4" borderId="0" xfId="0" applyFont="1" applyFill="1" applyAlignment="1" applyProtection="1">
      <alignment horizontal="center" vertical="center" wrapText="1"/>
      <protection locked="0"/>
    </xf>
    <xf numFmtId="0" fontId="80" fillId="4" borderId="5" xfId="0" applyFont="1" applyFill="1" applyBorder="1" applyAlignment="1" applyProtection="1">
      <alignment horizontal="center" vertical="center" wrapText="1"/>
      <protection locked="0"/>
    </xf>
    <xf numFmtId="0" fontId="80" fillId="8" borderId="7" xfId="0" applyFont="1" applyFill="1" applyBorder="1" applyAlignment="1" applyProtection="1">
      <alignment horizontal="center" vertical="center" wrapText="1"/>
      <protection locked="0"/>
    </xf>
    <xf numFmtId="0" fontId="80" fillId="8" borderId="5" xfId="0" applyFont="1" applyFill="1" applyBorder="1" applyAlignment="1" applyProtection="1">
      <alignment horizontal="center" vertical="center" wrapText="1"/>
      <protection locked="0"/>
    </xf>
    <xf numFmtId="0" fontId="92" fillId="0" borderId="5" xfId="0" applyFont="1" applyBorder="1" applyAlignment="1">
      <alignment horizontal="center" vertical="center" textRotation="90"/>
    </xf>
    <xf numFmtId="0" fontId="20" fillId="0" borderId="0" xfId="0" applyFont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92" fillId="4" borderId="0" xfId="0" applyFont="1" applyFill="1" applyAlignment="1">
      <alignment horizontal="center" vertical="center" textRotation="90" wrapText="1"/>
    </xf>
    <xf numFmtId="0" fontId="94" fillId="4" borderId="0" xfId="0" applyFont="1" applyFill="1" applyAlignment="1">
      <alignment horizontal="center" vertical="center" textRotation="90" wrapText="1"/>
    </xf>
    <xf numFmtId="0" fontId="20" fillId="4" borderId="0" xfId="0" applyFont="1" applyFill="1" applyAlignment="1" applyProtection="1">
      <alignment vertical="center"/>
      <protection locked="0"/>
    </xf>
    <xf numFmtId="2" fontId="20" fillId="32" borderId="0" xfId="0" applyNumberFormat="1" applyFont="1" applyFill="1" applyAlignment="1">
      <alignment horizontal="center" vertical="center"/>
    </xf>
    <xf numFmtId="0" fontId="20" fillId="0" borderId="6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20" fillId="0" borderId="15" xfId="0" applyFont="1" applyBorder="1" applyAlignment="1" applyProtection="1">
      <alignment horizontal="center" vertical="center"/>
      <protection locked="0"/>
    </xf>
    <xf numFmtId="0" fontId="20" fillId="0" borderId="13" xfId="0" applyFont="1" applyBorder="1" applyAlignment="1" applyProtection="1">
      <alignment horizontal="center" vertical="center"/>
      <protection locked="0"/>
    </xf>
    <xf numFmtId="0" fontId="20" fillId="0" borderId="12" xfId="0" applyFont="1" applyBorder="1" applyAlignment="1" applyProtection="1">
      <alignment horizontal="center" vertical="center"/>
      <protection locked="0"/>
    </xf>
    <xf numFmtId="0" fontId="20" fillId="0" borderId="17" xfId="0" applyFont="1" applyBorder="1" applyAlignment="1" applyProtection="1">
      <alignment horizontal="center" vertical="center"/>
      <protection locked="0"/>
    </xf>
    <xf numFmtId="0" fontId="20" fillId="13" borderId="8" xfId="0" applyFont="1" applyFill="1" applyBorder="1" applyAlignment="1">
      <alignment horizontal="center" vertical="center" wrapText="1"/>
    </xf>
    <xf numFmtId="0" fontId="92" fillId="38" borderId="7" xfId="0" applyFont="1" applyFill="1" applyBorder="1" applyAlignment="1">
      <alignment horizontal="center" vertical="center" textRotation="90"/>
    </xf>
    <xf numFmtId="0" fontId="0" fillId="38" borderId="7" xfId="0" applyFill="1" applyBorder="1" applyAlignment="1">
      <alignment horizontal="center" vertical="center" wrapText="1"/>
    </xf>
    <xf numFmtId="0" fontId="0" fillId="38" borderId="7" xfId="0" applyFill="1" applyBorder="1" applyAlignment="1">
      <alignment horizontal="center" vertical="center"/>
    </xf>
    <xf numFmtId="170" fontId="77" fillId="38" borderId="7" xfId="0" applyNumberFormat="1" applyFont="1" applyFill="1" applyBorder="1" applyAlignment="1">
      <alignment horizontal="center" vertical="center"/>
    </xf>
    <xf numFmtId="0" fontId="20" fillId="38" borderId="11" xfId="0" applyFont="1" applyFill="1" applyBorder="1" applyAlignment="1" applyProtection="1">
      <alignment horizontal="center" vertical="center"/>
      <protection locked="0"/>
    </xf>
    <xf numFmtId="0" fontId="20" fillId="38" borderId="10" xfId="0" applyFont="1" applyFill="1" applyBorder="1" applyAlignment="1" applyProtection="1">
      <alignment horizontal="center" vertical="center"/>
      <protection locked="0"/>
    </xf>
    <xf numFmtId="0" fontId="20" fillId="38" borderId="16" xfId="0" applyFont="1" applyFill="1" applyBorder="1" applyAlignment="1" applyProtection="1">
      <alignment horizontal="center" vertical="center"/>
      <protection locked="0"/>
    </xf>
    <xf numFmtId="166" fontId="20" fillId="38" borderId="7" xfId="0" applyNumberFormat="1" applyFont="1" applyFill="1" applyBorder="1" applyAlignment="1">
      <alignment horizontal="center" vertical="center"/>
    </xf>
    <xf numFmtId="166" fontId="0" fillId="38" borderId="7" xfId="0" applyNumberFormat="1" applyFill="1" applyBorder="1" applyAlignment="1">
      <alignment horizontal="center" vertical="center"/>
    </xf>
    <xf numFmtId="166" fontId="20" fillId="38" borderId="16" xfId="0" applyNumberFormat="1" applyFont="1" applyFill="1" applyBorder="1" applyAlignment="1">
      <alignment horizontal="center" vertical="center"/>
    </xf>
    <xf numFmtId="0" fontId="92" fillId="38" borderId="0" xfId="0" applyFont="1" applyFill="1" applyAlignment="1">
      <alignment horizontal="center" vertical="center" textRotation="90"/>
    </xf>
    <xf numFmtId="0" fontId="0" fillId="38" borderId="0" xfId="0" applyFill="1" applyAlignment="1">
      <alignment horizontal="center" vertical="center" wrapText="1"/>
    </xf>
    <xf numFmtId="0" fontId="0" fillId="38" borderId="0" xfId="0" applyFill="1" applyAlignment="1">
      <alignment horizontal="center" vertical="center"/>
    </xf>
    <xf numFmtId="170" fontId="77" fillId="38" borderId="0" xfId="0" applyNumberFormat="1" applyFont="1" applyFill="1" applyAlignment="1">
      <alignment horizontal="center" vertical="center"/>
    </xf>
    <xf numFmtId="0" fontId="20" fillId="38" borderId="6" xfId="0" applyFont="1" applyFill="1" applyBorder="1" applyAlignment="1" applyProtection="1">
      <alignment horizontal="center" vertical="center"/>
      <protection locked="0"/>
    </xf>
    <xf numFmtId="0" fontId="20" fillId="38" borderId="1" xfId="0" applyFont="1" applyFill="1" applyBorder="1" applyAlignment="1" applyProtection="1">
      <alignment horizontal="center" vertical="center"/>
      <protection locked="0"/>
    </xf>
    <xf numFmtId="0" fontId="20" fillId="38" borderId="15" xfId="0" applyFont="1" applyFill="1" applyBorder="1" applyAlignment="1" applyProtection="1">
      <alignment horizontal="center" vertical="center"/>
      <protection locked="0"/>
    </xf>
    <xf numFmtId="166" fontId="20" fillId="38" borderId="0" xfId="0" applyNumberFormat="1" applyFont="1" applyFill="1" applyAlignment="1">
      <alignment horizontal="center" vertical="center"/>
    </xf>
    <xf numFmtId="166" fontId="0" fillId="38" borderId="0" xfId="0" applyNumberFormat="1" applyFill="1" applyAlignment="1">
      <alignment horizontal="center" vertical="center"/>
    </xf>
    <xf numFmtId="166" fontId="20" fillId="38" borderId="15" xfId="0" applyNumberFormat="1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 wrapText="1"/>
    </xf>
    <xf numFmtId="0" fontId="67" fillId="38" borderId="7" xfId="0" applyFont="1" applyFill="1" applyBorder="1" applyAlignment="1">
      <alignment horizontal="center" vertical="center" textRotation="90"/>
    </xf>
    <xf numFmtId="0" fontId="67" fillId="38" borderId="0" xfId="0" applyFont="1" applyFill="1" applyAlignment="1">
      <alignment horizontal="center" vertical="center" textRotation="90"/>
    </xf>
    <xf numFmtId="0" fontId="92" fillId="21" borderId="8" xfId="0" applyFont="1" applyFill="1" applyBorder="1" applyAlignment="1">
      <alignment horizontal="center" vertical="center" textRotation="90" wrapText="1"/>
    </xf>
    <xf numFmtId="0" fontId="67" fillId="21" borderId="8" xfId="0" applyFont="1" applyFill="1" applyBorder="1" applyAlignment="1">
      <alignment horizontal="center" vertical="center" textRotation="90" wrapText="1"/>
    </xf>
    <xf numFmtId="0" fontId="0" fillId="21" borderId="8" xfId="0" applyFill="1" applyBorder="1" applyAlignment="1">
      <alignment horizontal="center" vertical="center" wrapText="1"/>
    </xf>
    <xf numFmtId="0" fontId="0" fillId="21" borderId="8" xfId="0" applyFill="1" applyBorder="1" applyAlignment="1">
      <alignment horizontal="center" vertical="center"/>
    </xf>
    <xf numFmtId="170" fontId="77" fillId="21" borderId="8" xfId="0" applyNumberFormat="1" applyFont="1" applyFill="1" applyBorder="1" applyAlignment="1">
      <alignment horizontal="center" vertical="center"/>
    </xf>
    <xf numFmtId="0" fontId="20" fillId="21" borderId="9" xfId="0" applyFont="1" applyFill="1" applyBorder="1" applyAlignment="1" applyProtection="1">
      <alignment horizontal="center" vertical="center"/>
      <protection locked="0"/>
    </xf>
    <xf numFmtId="0" fontId="20" fillId="21" borderId="2" xfId="0" applyFont="1" applyFill="1" applyBorder="1" applyAlignment="1" applyProtection="1">
      <alignment horizontal="center" vertical="center"/>
      <protection locked="0"/>
    </xf>
    <xf numFmtId="0" fontId="20" fillId="21" borderId="14" xfId="0" applyFont="1" applyFill="1" applyBorder="1" applyAlignment="1" applyProtection="1">
      <alignment horizontal="center" vertical="center"/>
      <protection locked="0"/>
    </xf>
    <xf numFmtId="166" fontId="20" fillId="21" borderId="8" xfId="0" applyNumberFormat="1" applyFont="1" applyFill="1" applyBorder="1" applyAlignment="1">
      <alignment horizontal="center" vertical="center"/>
    </xf>
    <xf numFmtId="166" fontId="0" fillId="21" borderId="8" xfId="0" applyNumberFormat="1" applyFill="1" applyBorder="1" applyAlignment="1">
      <alignment horizontal="center" vertical="center"/>
    </xf>
    <xf numFmtId="166" fontId="20" fillId="21" borderId="14" xfId="0" applyNumberFormat="1" applyFont="1" applyFill="1" applyBorder="1" applyAlignment="1">
      <alignment horizontal="center" vertical="center"/>
    </xf>
    <xf numFmtId="0" fontId="46" fillId="38" borderId="0" xfId="0" applyFont="1" applyFill="1" applyAlignment="1">
      <alignment horizontal="center" vertical="center" textRotation="90"/>
    </xf>
    <xf numFmtId="0" fontId="20" fillId="38" borderId="0" xfId="0" applyFont="1" applyFill="1" applyAlignment="1" applyProtection="1">
      <alignment horizontal="center" vertical="center"/>
      <protection locked="0"/>
    </xf>
    <xf numFmtId="166" fontId="20" fillId="38" borderId="6" xfId="0" applyNumberFormat="1" applyFont="1" applyFill="1" applyBorder="1" applyAlignment="1">
      <alignment horizontal="center" vertical="center"/>
    </xf>
    <xf numFmtId="0" fontId="92" fillId="21" borderId="8" xfId="0" applyFont="1" applyFill="1" applyBorder="1" applyAlignment="1">
      <alignment horizontal="center" vertical="center" textRotation="90"/>
    </xf>
    <xf numFmtId="0" fontId="20" fillId="21" borderId="8" xfId="0" applyFont="1" applyFill="1" applyBorder="1" applyAlignment="1" applyProtection="1">
      <alignment horizontal="center" vertical="center"/>
      <protection locked="0"/>
    </xf>
    <xf numFmtId="0" fontId="92" fillId="38" borderId="7" xfId="0" applyFont="1" applyFill="1" applyBorder="1" applyAlignment="1">
      <alignment horizontal="center" vertical="center" textRotation="90" wrapText="1"/>
    </xf>
    <xf numFmtId="0" fontId="20" fillId="38" borderId="7" xfId="0" applyFont="1" applyFill="1" applyBorder="1" applyAlignment="1" applyProtection="1">
      <alignment horizontal="center" vertical="center"/>
      <protection locked="0"/>
    </xf>
    <xf numFmtId="166" fontId="20" fillId="38" borderId="11" xfId="0" applyNumberFormat="1" applyFont="1" applyFill="1" applyBorder="1" applyAlignment="1">
      <alignment horizontal="center" vertical="center"/>
    </xf>
    <xf numFmtId="166" fontId="20" fillId="21" borderId="9" xfId="0" applyNumberFormat="1" applyFont="1" applyFill="1" applyBorder="1" applyAlignment="1">
      <alignment horizontal="center" vertical="center"/>
    </xf>
    <xf numFmtId="0" fontId="94" fillId="38" borderId="7" xfId="0" applyFont="1" applyFill="1" applyBorder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0" fontId="94" fillId="21" borderId="8" xfId="0" applyFont="1" applyFill="1" applyBorder="1" applyAlignment="1">
      <alignment horizontal="center" vertical="center" wrapText="1"/>
    </xf>
    <xf numFmtId="166" fontId="0" fillId="2" borderId="17" xfId="0" applyNumberFormat="1" applyFill="1" applyBorder="1" applyAlignment="1">
      <alignment horizontal="center" vertical="center"/>
    </xf>
    <xf numFmtId="0" fontId="103" fillId="4" borderId="2" xfId="0" applyFont="1" applyFill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0" fillId="18" borderId="0" xfId="0" applyFill="1" applyAlignment="1">
      <alignment vertical="center"/>
    </xf>
    <xf numFmtId="0" fontId="0" fillId="18" borderId="8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34" borderId="0" xfId="0" applyFill="1" applyAlignment="1">
      <alignment vertical="center"/>
    </xf>
    <xf numFmtId="0" fontId="0" fillId="15" borderId="0" xfId="0" applyFill="1" applyAlignment="1">
      <alignment horizontal="center" vertical="center"/>
    </xf>
    <xf numFmtId="0" fontId="56" fillId="39" borderId="0" xfId="0" applyFont="1" applyFill="1" applyAlignment="1">
      <alignment horizontal="center" vertical="center"/>
    </xf>
    <xf numFmtId="0" fontId="59" fillId="39" borderId="0" xfId="0" applyFont="1" applyFill="1" applyAlignment="1">
      <alignment vertical="center" wrapText="1"/>
    </xf>
    <xf numFmtId="0" fontId="57" fillId="39" borderId="0" xfId="0" applyFont="1" applyFill="1" applyAlignment="1">
      <alignment horizontal="center" vertical="center"/>
    </xf>
    <xf numFmtId="0" fontId="61" fillId="39" borderId="0" xfId="0" applyFont="1" applyFill="1" applyAlignment="1">
      <alignment horizontal="center" vertical="center" wrapText="1"/>
    </xf>
    <xf numFmtId="0" fontId="0" fillId="39" borderId="0" xfId="0" applyFill="1" applyAlignment="1">
      <alignment horizontal="center" vertical="center"/>
    </xf>
    <xf numFmtId="0" fontId="20" fillId="39" borderId="0" xfId="0" applyFont="1" applyFill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0" fillId="39" borderId="0" xfId="0" applyFill="1"/>
    <xf numFmtId="0" fontId="17" fillId="39" borderId="0" xfId="0" applyFont="1" applyFill="1" applyAlignment="1">
      <alignment horizontal="center" vertical="center"/>
    </xf>
    <xf numFmtId="0" fontId="0" fillId="39" borderId="8" xfId="0" applyFill="1" applyBorder="1" applyAlignment="1">
      <alignment horizontal="center" vertical="center"/>
    </xf>
    <xf numFmtId="0" fontId="18" fillId="39" borderId="0" xfId="0" applyFont="1" applyFill="1"/>
    <xf numFmtId="0" fontId="0" fillId="34" borderId="8" xfId="0" applyFill="1" applyBorder="1" applyAlignment="1">
      <alignment vertical="center"/>
    </xf>
    <xf numFmtId="0" fontId="67" fillId="33" borderId="2" xfId="0" applyFont="1" applyFill="1" applyBorder="1" applyAlignment="1">
      <alignment horizontal="center" vertical="center" wrapText="1"/>
    </xf>
    <xf numFmtId="0" fontId="67" fillId="33" borderId="14" xfId="0" applyFont="1" applyFill="1" applyBorder="1" applyAlignment="1">
      <alignment horizontal="center" vertical="center" wrapText="1"/>
    </xf>
    <xf numFmtId="0" fontId="21" fillId="4" borderId="43" xfId="0" applyFont="1" applyFill="1" applyBorder="1" applyAlignment="1">
      <alignment vertical="center"/>
    </xf>
    <xf numFmtId="0" fontId="30" fillId="4" borderId="7" xfId="0" applyFont="1" applyFill="1" applyBorder="1" applyAlignment="1">
      <alignment horizontal="center" vertical="center"/>
    </xf>
    <xf numFmtId="0" fontId="31" fillId="4" borderId="44" xfId="0" applyFont="1" applyFill="1" applyBorder="1" applyAlignment="1">
      <alignment horizontal="center" vertical="center" wrapText="1"/>
    </xf>
    <xf numFmtId="0" fontId="21" fillId="4" borderId="45" xfId="0" applyFont="1" applyFill="1" applyBorder="1" applyAlignment="1">
      <alignment vertical="center"/>
    </xf>
    <xf numFmtId="0" fontId="46" fillId="4" borderId="2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31" fillId="4" borderId="46" xfId="0" applyFont="1" applyFill="1" applyBorder="1" applyAlignment="1">
      <alignment horizontal="center" vertical="center" wrapText="1"/>
    </xf>
    <xf numFmtId="0" fontId="41" fillId="4" borderId="47" xfId="0" applyFont="1" applyFill="1" applyBorder="1" applyAlignment="1">
      <alignment horizontal="center" vertical="center"/>
    </xf>
    <xf numFmtId="0" fontId="31" fillId="4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37" fillId="0" borderId="5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56" fillId="38" borderId="0" xfId="0" applyFont="1" applyFill="1"/>
    <xf numFmtId="0" fontId="55" fillId="38" borderId="0" xfId="0" applyFont="1" applyFill="1" applyAlignment="1">
      <alignment vertical="center" wrapText="1"/>
    </xf>
    <xf numFmtId="0" fontId="57" fillId="38" borderId="0" xfId="0" applyFont="1" applyFill="1" applyAlignment="1">
      <alignment horizontal="center" vertical="center"/>
    </xf>
    <xf numFmtId="0" fontId="56" fillId="38" borderId="0" xfId="0" applyFont="1" applyFill="1" applyAlignment="1">
      <alignment vertical="center" wrapText="1"/>
    </xf>
    <xf numFmtId="0" fontId="56" fillId="38" borderId="0" xfId="0" applyFont="1" applyFill="1" applyAlignment="1">
      <alignment horizontal="center" vertical="center"/>
    </xf>
    <xf numFmtId="0" fontId="58" fillId="38" borderId="0" xfId="0" applyFont="1" applyFill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0" fillId="2" borderId="11" xfId="0" applyFill="1" applyBorder="1" applyAlignment="1" applyProtection="1">
      <alignment horizontal="center" vertical="center"/>
      <protection locked="0"/>
    </xf>
    <xf numFmtId="166" fontId="20" fillId="2" borderId="16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 textRotation="90"/>
    </xf>
    <xf numFmtId="0" fontId="10" fillId="0" borderId="0" xfId="0" applyFont="1" applyAlignment="1">
      <alignment vertical="center" textRotation="90" wrapText="1"/>
    </xf>
    <xf numFmtId="0" fontId="8" fillId="0" borderId="0" xfId="0" applyFont="1" applyAlignment="1">
      <alignment horizontal="center" vertical="center" textRotation="90" wrapText="1"/>
    </xf>
    <xf numFmtId="0" fontId="17" fillId="0" borderId="8" xfId="0" applyFont="1" applyBorder="1" applyAlignment="1">
      <alignment horizontal="center" vertical="center" textRotation="90" wrapText="1"/>
    </xf>
    <xf numFmtId="0" fontId="17" fillId="4" borderId="0" xfId="0" applyFont="1" applyFill="1" applyAlignment="1">
      <alignment horizontal="center" vertical="center" textRotation="90" wrapText="1"/>
    </xf>
    <xf numFmtId="0" fontId="22" fillId="0" borderId="7" xfId="0" applyFont="1" applyBorder="1" applyAlignment="1">
      <alignment horizontal="center" vertical="center" textRotation="90"/>
    </xf>
    <xf numFmtId="0" fontId="22" fillId="2" borderId="5" xfId="0" applyFont="1" applyFill="1" applyBorder="1" applyAlignment="1">
      <alignment horizontal="center" vertical="center" textRotation="90"/>
    </xf>
    <xf numFmtId="0" fontId="17" fillId="0" borderId="7" xfId="0" applyFont="1" applyBorder="1" applyAlignment="1">
      <alignment horizontal="center" vertical="center" textRotation="90"/>
    </xf>
    <xf numFmtId="0" fontId="17" fillId="2" borderId="5" xfId="0" applyFont="1" applyFill="1" applyBorder="1" applyAlignment="1">
      <alignment horizontal="center" vertical="center" textRotation="90"/>
    </xf>
    <xf numFmtId="0" fontId="22" fillId="2" borderId="0" xfId="0" applyFont="1" applyFill="1" applyAlignment="1">
      <alignment horizontal="center" vertical="center" textRotation="90"/>
    </xf>
    <xf numFmtId="0" fontId="22" fillId="4" borderId="0" xfId="0" applyFont="1" applyFill="1" applyAlignment="1">
      <alignment horizontal="center" vertical="center" textRotation="90"/>
    </xf>
    <xf numFmtId="0" fontId="22" fillId="4" borderId="5" xfId="0" applyFont="1" applyFill="1" applyBorder="1" applyAlignment="1">
      <alignment horizontal="center" vertical="center" textRotation="90"/>
    </xf>
    <xf numFmtId="0" fontId="22" fillId="2" borderId="7" xfId="0" applyFont="1" applyFill="1" applyBorder="1" applyAlignment="1">
      <alignment horizontal="center" vertical="center" textRotation="90"/>
    </xf>
    <xf numFmtId="0" fontId="22" fillId="0" borderId="5" xfId="0" applyFont="1" applyBorder="1" applyAlignment="1">
      <alignment horizontal="center" vertical="center" textRotation="90"/>
    </xf>
    <xf numFmtId="0" fontId="22" fillId="4" borderId="7" xfId="0" applyFont="1" applyFill="1" applyBorder="1" applyAlignment="1">
      <alignment horizontal="center" vertical="center" textRotation="90"/>
    </xf>
    <xf numFmtId="0" fontId="22" fillId="19" borderId="8" xfId="0" applyFont="1" applyFill="1" applyBorder="1" applyAlignment="1">
      <alignment horizontal="center" vertical="center" textRotation="90"/>
    </xf>
    <xf numFmtId="0" fontId="22" fillId="19" borderId="7" xfId="0" applyFont="1" applyFill="1" applyBorder="1" applyAlignment="1">
      <alignment horizontal="center" vertical="center" textRotation="90"/>
    </xf>
    <xf numFmtId="0" fontId="22" fillId="19" borderId="0" xfId="0" applyFont="1" applyFill="1" applyAlignment="1">
      <alignment horizontal="center" vertical="center" textRotation="90"/>
    </xf>
    <xf numFmtId="0" fontId="22" fillId="19" borderId="5" xfId="0" applyFont="1" applyFill="1" applyBorder="1" applyAlignment="1">
      <alignment horizontal="center" vertical="center" textRotation="90"/>
    </xf>
    <xf numFmtId="0" fontId="22" fillId="4" borderId="0" xfId="0" applyFont="1" applyFill="1" applyAlignment="1">
      <alignment vertical="center" textRotation="90"/>
    </xf>
    <xf numFmtId="0" fontId="22" fillId="19" borderId="0" xfId="0" applyFont="1" applyFill="1" applyAlignment="1">
      <alignment vertical="center" textRotation="90"/>
    </xf>
    <xf numFmtId="0" fontId="19" fillId="0" borderId="7" xfId="0" applyFont="1" applyBorder="1" applyAlignment="1">
      <alignment horizontal="center" vertical="center" textRotation="90"/>
    </xf>
    <xf numFmtId="0" fontId="19" fillId="4" borderId="0" xfId="0" applyFont="1" applyFill="1" applyAlignment="1">
      <alignment horizontal="center" vertical="center" textRotation="90"/>
    </xf>
    <xf numFmtId="0" fontId="17" fillId="0" borderId="8" xfId="0" applyFont="1" applyBorder="1" applyAlignment="1">
      <alignment horizontal="left" vertical="center" wrapText="1"/>
    </xf>
    <xf numFmtId="0" fontId="17" fillId="4" borderId="0" xfId="0" applyFont="1" applyFill="1" applyAlignment="1">
      <alignment horizontal="left" vertical="center" wrapText="1"/>
    </xf>
    <xf numFmtId="0" fontId="22" fillId="0" borderId="7" xfId="0" applyFont="1" applyBorder="1" applyAlignment="1">
      <alignment horizontal="left" vertical="center"/>
    </xf>
    <xf numFmtId="0" fontId="22" fillId="2" borderId="5" xfId="0" applyFont="1" applyFill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2" borderId="5" xfId="0" applyFont="1" applyFill="1" applyBorder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2" fillId="4" borderId="5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0" fontId="22" fillId="0" borderId="5" xfId="0" applyFont="1" applyBorder="1" applyAlignment="1">
      <alignment horizontal="left" vertical="center"/>
    </xf>
    <xf numFmtId="0" fontId="22" fillId="4" borderId="7" xfId="0" applyFont="1" applyFill="1" applyBorder="1" applyAlignment="1">
      <alignment horizontal="left" vertical="center"/>
    </xf>
    <xf numFmtId="0" fontId="22" fillId="19" borderId="8" xfId="0" applyFont="1" applyFill="1" applyBorder="1" applyAlignment="1">
      <alignment horizontal="left" vertical="center"/>
    </xf>
    <xf numFmtId="0" fontId="22" fillId="19" borderId="7" xfId="0" applyFont="1" applyFill="1" applyBorder="1" applyAlignment="1">
      <alignment horizontal="left" vertical="center"/>
    </xf>
    <xf numFmtId="0" fontId="22" fillId="19" borderId="0" xfId="0" applyFont="1" applyFill="1" applyAlignment="1">
      <alignment horizontal="left" vertical="center"/>
    </xf>
    <xf numFmtId="0" fontId="22" fillId="19" borderId="5" xfId="0" applyFont="1" applyFill="1" applyBorder="1" applyAlignment="1">
      <alignment horizontal="left" vertical="center"/>
    </xf>
    <xf numFmtId="0" fontId="47" fillId="0" borderId="7" xfId="0" applyFont="1" applyBorder="1" applyAlignment="1">
      <alignment horizontal="center" vertical="center"/>
    </xf>
    <xf numFmtId="0" fontId="88" fillId="0" borderId="7" xfId="0" applyFont="1" applyBorder="1" applyAlignment="1">
      <alignment horizontal="center" vertical="center" textRotation="90"/>
    </xf>
    <xf numFmtId="170" fontId="20" fillId="0" borderId="17" xfId="0" applyNumberFormat="1" applyFont="1" applyBorder="1"/>
    <xf numFmtId="0" fontId="77" fillId="0" borderId="9" xfId="0" applyFont="1" applyBorder="1" applyAlignment="1">
      <alignment vertical="center"/>
    </xf>
    <xf numFmtId="1" fontId="19" fillId="0" borderId="11" xfId="0" applyNumberFormat="1" applyFont="1" applyBorder="1" applyAlignment="1">
      <alignment vertical="center"/>
    </xf>
    <xf numFmtId="170" fontId="76" fillId="0" borderId="13" xfId="0" applyNumberFormat="1" applyFont="1" applyBorder="1"/>
    <xf numFmtId="0" fontId="77" fillId="4" borderId="9" xfId="0" applyFont="1" applyFill="1" applyBorder="1" applyAlignment="1">
      <alignment vertical="center"/>
    </xf>
    <xf numFmtId="164" fontId="104" fillId="4" borderId="14" xfId="0" applyNumberFormat="1" applyFont="1" applyFill="1" applyBorder="1" applyAlignment="1">
      <alignment vertical="center"/>
    </xf>
    <xf numFmtId="0" fontId="105" fillId="0" borderId="14" xfId="0" applyFont="1" applyBorder="1" applyAlignment="1">
      <alignment vertical="center"/>
    </xf>
    <xf numFmtId="169" fontId="106" fillId="0" borderId="16" xfId="0" applyNumberFormat="1" applyFont="1" applyBorder="1" applyAlignment="1">
      <alignment vertical="center"/>
    </xf>
    <xf numFmtId="0" fontId="27" fillId="0" borderId="9" xfId="317" applyNumberFormat="1" applyFont="1" applyBorder="1" applyAlignment="1">
      <alignment horizontal="center" vertical="center"/>
    </xf>
    <xf numFmtId="2" fontId="0" fillId="0" borderId="2" xfId="317" applyNumberFormat="1" applyFont="1" applyBorder="1" applyAlignment="1">
      <alignment horizontal="center" vertical="center"/>
    </xf>
    <xf numFmtId="0" fontId="107" fillId="4" borderId="7" xfId="0" applyFont="1" applyFill="1" applyBorder="1" applyAlignment="1">
      <alignment horizontal="left" vertical="center"/>
    </xf>
    <xf numFmtId="0" fontId="107" fillId="4" borderId="0" xfId="0" applyFont="1" applyFill="1" applyAlignment="1">
      <alignment horizontal="left" vertical="center"/>
    </xf>
    <xf numFmtId="0" fontId="108" fillId="4" borderId="0" xfId="0" applyFont="1" applyFill="1" applyAlignment="1">
      <alignment horizontal="left" vertical="center"/>
    </xf>
    <xf numFmtId="0" fontId="20" fillId="38" borderId="7" xfId="0" applyFont="1" applyFill="1" applyBorder="1" applyAlignment="1">
      <alignment horizontal="center" vertical="center" wrapText="1"/>
    </xf>
    <xf numFmtId="0" fontId="20" fillId="38" borderId="0" xfId="0" applyFont="1" applyFill="1" applyAlignment="1">
      <alignment horizontal="center" vertical="center" wrapText="1"/>
    </xf>
    <xf numFmtId="0" fontId="92" fillId="0" borderId="7" xfId="0" applyFont="1" applyBorder="1" applyAlignment="1">
      <alignment horizontal="center" vertical="center" textRotation="90"/>
    </xf>
    <xf numFmtId="0" fontId="20" fillId="0" borderId="7" xfId="0" applyFont="1" applyBorder="1" applyAlignment="1">
      <alignment horizontal="center" vertical="center" wrapText="1"/>
    </xf>
    <xf numFmtId="0" fontId="20" fillId="0" borderId="11" xfId="0" applyFont="1" applyBorder="1" applyAlignment="1" applyProtection="1">
      <alignment horizontal="center" vertical="center"/>
      <protection locked="0"/>
    </xf>
    <xf numFmtId="0" fontId="20" fillId="0" borderId="16" xfId="0" applyFont="1" applyBorder="1" applyAlignment="1" applyProtection="1">
      <alignment horizontal="center" vertical="center"/>
      <protection locked="0"/>
    </xf>
    <xf numFmtId="0" fontId="94" fillId="0" borderId="0" xfId="0" applyFont="1" applyAlignment="1">
      <alignment horizontal="center" vertical="center" textRotation="90"/>
    </xf>
    <xf numFmtId="0" fontId="94" fillId="38" borderId="0" xfId="0" applyFont="1" applyFill="1" applyAlignment="1">
      <alignment horizontal="center" vertical="center" textRotation="90"/>
    </xf>
    <xf numFmtId="0" fontId="67" fillId="0" borderId="0" xfId="0" applyFont="1" applyAlignment="1">
      <alignment horizontal="center" vertical="center" wrapText="1"/>
    </xf>
    <xf numFmtId="0" fontId="52" fillId="3" borderId="0" xfId="0" applyFont="1" applyFill="1" applyAlignment="1">
      <alignment horizontal="center" vertical="center" wrapText="1"/>
    </xf>
    <xf numFmtId="0" fontId="80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81" fillId="0" borderId="5" xfId="0" applyFont="1" applyBorder="1" applyAlignment="1">
      <alignment horizontal="center" vertical="center" wrapText="1"/>
    </xf>
    <xf numFmtId="0" fontId="109" fillId="40" borderId="48" xfId="0" applyFont="1" applyFill="1" applyBorder="1" applyAlignment="1">
      <alignment horizontal="center" vertical="center" wrapText="1"/>
    </xf>
    <xf numFmtId="0" fontId="109" fillId="41" borderId="8" xfId="0" applyFont="1" applyFill="1" applyBorder="1" applyAlignment="1">
      <alignment horizontal="center" vertical="center" wrapText="1"/>
    </xf>
    <xf numFmtId="0" fontId="109" fillId="42" borderId="8" xfId="0" applyFont="1" applyFill="1" applyBorder="1" applyAlignment="1">
      <alignment horizontal="center" vertical="center" wrapText="1"/>
    </xf>
    <xf numFmtId="0" fontId="109" fillId="43" borderId="14" xfId="0" applyFont="1" applyFill="1" applyBorder="1" applyAlignment="1">
      <alignment horizontal="center" vertical="center" wrapText="1"/>
    </xf>
    <xf numFmtId="0" fontId="80" fillId="8" borderId="1" xfId="0" applyFont="1" applyFill="1" applyBorder="1" applyAlignment="1" applyProtection="1">
      <alignment horizontal="center" vertical="center" wrapText="1"/>
      <protection locked="0"/>
    </xf>
    <xf numFmtId="0" fontId="80" fillId="4" borderId="1" xfId="0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20" fillId="4" borderId="5" xfId="0" applyFont="1" applyFill="1" applyBorder="1" applyAlignment="1" applyProtection="1">
      <alignment horizontal="center" vertical="center"/>
      <protection locked="0"/>
    </xf>
    <xf numFmtId="0" fontId="17" fillId="0" borderId="48" xfId="0" applyFont="1" applyBorder="1" applyAlignment="1">
      <alignment horizontal="center" vertical="center"/>
    </xf>
    <xf numFmtId="0" fontId="20" fillId="4" borderId="49" xfId="0" quotePrefix="1" applyFont="1" applyFill="1" applyBorder="1" applyAlignment="1">
      <alignment horizontal="center" vertical="center" wrapText="1"/>
    </xf>
    <xf numFmtId="0" fontId="80" fillId="8" borderId="50" xfId="0" applyFont="1" applyFill="1" applyBorder="1" applyAlignment="1" applyProtection="1">
      <alignment horizontal="center" vertical="center" wrapText="1"/>
      <protection locked="0"/>
    </xf>
    <xf numFmtId="0" fontId="80" fillId="4" borderId="51" xfId="0" applyFont="1" applyFill="1" applyBorder="1" applyAlignment="1" applyProtection="1">
      <alignment horizontal="center" vertical="center" wrapText="1"/>
      <protection locked="0"/>
    </xf>
    <xf numFmtId="0" fontId="80" fillId="8" borderId="51" xfId="0" applyFont="1" applyFill="1" applyBorder="1" applyAlignment="1" applyProtection="1">
      <alignment horizontal="center" vertical="center" wrapText="1"/>
      <protection locked="0"/>
    </xf>
    <xf numFmtId="0" fontId="80" fillId="8" borderId="52" xfId="0" applyFont="1" applyFill="1" applyBorder="1" applyAlignment="1" applyProtection="1">
      <alignment horizontal="center" vertical="center" wrapText="1"/>
      <protection locked="0"/>
    </xf>
    <xf numFmtId="0" fontId="80" fillId="0" borderId="51" xfId="0" applyFont="1" applyBorder="1" applyAlignment="1" applyProtection="1">
      <alignment horizontal="center" vertical="center" wrapText="1"/>
      <protection locked="0"/>
    </xf>
    <xf numFmtId="0" fontId="81" fillId="0" borderId="52" xfId="0" applyFont="1" applyBorder="1" applyAlignment="1">
      <alignment horizontal="center" vertical="center" wrapText="1"/>
    </xf>
    <xf numFmtId="170" fontId="19" fillId="8" borderId="0" xfId="0" applyNumberFormat="1" applyFont="1" applyFill="1" applyAlignment="1">
      <alignment horizontal="center" vertical="center"/>
    </xf>
    <xf numFmtId="170" fontId="19" fillId="8" borderId="5" xfId="0" applyNumberFormat="1" applyFont="1" applyFill="1" applyBorder="1" applyAlignment="1">
      <alignment horizontal="center" vertical="center"/>
    </xf>
    <xf numFmtId="0" fontId="28" fillId="3" borderId="0" xfId="0" applyFont="1" applyFill="1" applyAlignment="1">
      <alignment horizontal="center" vertical="center" wrapText="1"/>
    </xf>
    <xf numFmtId="0" fontId="0" fillId="44" borderId="0" xfId="0" applyFill="1" applyAlignment="1">
      <alignment horizontal="center" vertical="center" wrapText="1"/>
    </xf>
    <xf numFmtId="0" fontId="25" fillId="0" borderId="2" xfId="317" applyNumberFormat="1" applyFont="1" applyBorder="1" applyAlignment="1">
      <alignment horizontal="center" vertical="center" wrapText="1"/>
    </xf>
    <xf numFmtId="0" fontId="25" fillId="0" borderId="9" xfId="317" applyNumberFormat="1" applyFont="1" applyBorder="1" applyAlignment="1">
      <alignment horizontal="center" vertical="center" wrapText="1"/>
    </xf>
    <xf numFmtId="0" fontId="27" fillId="4" borderId="9" xfId="317" applyNumberFormat="1" applyFont="1" applyFill="1" applyBorder="1" applyAlignment="1">
      <alignment horizontal="center" vertical="center"/>
    </xf>
    <xf numFmtId="0" fontId="25" fillId="0" borderId="53" xfId="317" applyNumberFormat="1" applyFont="1" applyBorder="1" applyAlignment="1">
      <alignment horizontal="center" vertical="center" wrapText="1"/>
    </xf>
    <xf numFmtId="0" fontId="27" fillId="0" borderId="53" xfId="317" applyNumberFormat="1" applyFont="1" applyBorder="1" applyAlignment="1">
      <alignment horizontal="center" vertical="center"/>
    </xf>
    <xf numFmtId="0" fontId="27" fillId="4" borderId="53" xfId="317" applyNumberFormat="1" applyFont="1" applyFill="1" applyBorder="1" applyAlignment="1">
      <alignment horizontal="center" vertical="center"/>
    </xf>
    <xf numFmtId="2" fontId="0" fillId="0" borderId="5" xfId="317" applyNumberFormat="1" applyFont="1" applyBorder="1" applyAlignment="1">
      <alignment horizontal="center"/>
    </xf>
    <xf numFmtId="2" fontId="17" fillId="0" borderId="2" xfId="317" applyNumberFormat="1" applyFont="1" applyBorder="1" applyAlignment="1">
      <alignment horizontal="center" vertical="center"/>
    </xf>
    <xf numFmtId="2" fontId="0" fillId="4" borderId="2" xfId="317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textRotation="90"/>
    </xf>
    <xf numFmtId="0" fontId="19" fillId="2" borderId="0" xfId="0" applyFont="1" applyFill="1" applyAlignment="1">
      <alignment horizontal="center" vertical="center" textRotation="90"/>
    </xf>
    <xf numFmtId="0" fontId="0" fillId="0" borderId="7" xfId="0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0" fillId="7" borderId="0" xfId="0" applyFill="1" applyAlignment="1" applyProtection="1">
      <alignment horizontal="center" vertical="center"/>
      <protection locked="0"/>
    </xf>
    <xf numFmtId="0" fontId="20" fillId="4" borderId="9" xfId="0" quotePrefix="1" applyFont="1" applyFill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/>
    </xf>
    <xf numFmtId="0" fontId="0" fillId="0" borderId="50" xfId="0" applyBorder="1" applyAlignment="1" applyProtection="1">
      <alignment horizontal="center" vertical="center"/>
      <protection locked="0"/>
    </xf>
    <xf numFmtId="0" fontId="0" fillId="2" borderId="51" xfId="0" applyFill="1" applyBorder="1" applyAlignment="1" applyProtection="1">
      <alignment horizontal="center" vertical="center"/>
      <protection locked="0"/>
    </xf>
    <xf numFmtId="0" fontId="37" fillId="0" borderId="48" xfId="0" applyFont="1" applyBorder="1" applyAlignment="1">
      <alignment horizontal="center" vertical="center"/>
    </xf>
    <xf numFmtId="0" fontId="0" fillId="4" borderId="51" xfId="0" applyFill="1" applyBorder="1" applyAlignment="1" applyProtection="1">
      <alignment horizontal="center" vertical="center"/>
      <protection locked="0"/>
    </xf>
    <xf numFmtId="0" fontId="0" fillId="7" borderId="51" xfId="0" applyFill="1" applyBorder="1" applyAlignment="1" applyProtection="1">
      <alignment horizontal="center" vertical="center"/>
      <protection locked="0"/>
    </xf>
    <xf numFmtId="0" fontId="0" fillId="0" borderId="8" xfId="0" applyBorder="1" applyAlignment="1">
      <alignment vertical="center"/>
    </xf>
    <xf numFmtId="170" fontId="19" fillId="38" borderId="7" xfId="0" applyNumberFormat="1" applyFont="1" applyFill="1" applyBorder="1" applyAlignment="1">
      <alignment horizontal="center" vertical="center"/>
    </xf>
    <xf numFmtId="170" fontId="19" fillId="38" borderId="0" xfId="0" applyNumberFormat="1" applyFont="1" applyFill="1" applyAlignment="1">
      <alignment horizontal="center" vertical="center"/>
    </xf>
    <xf numFmtId="0" fontId="27" fillId="4" borderId="7" xfId="0" applyFont="1" applyFill="1" applyBorder="1" applyAlignment="1">
      <alignment horizontal="center" vertical="center" wrapText="1"/>
    </xf>
    <xf numFmtId="0" fontId="110" fillId="4" borderId="7" xfId="0" applyFont="1" applyFill="1" applyBorder="1" applyAlignment="1">
      <alignment horizontal="center" vertical="center" textRotation="90"/>
    </xf>
    <xf numFmtId="0" fontId="110" fillId="8" borderId="0" xfId="0" applyFont="1" applyFill="1" applyAlignment="1">
      <alignment horizontal="center" vertical="center" textRotation="90"/>
    </xf>
    <xf numFmtId="0" fontId="110" fillId="4" borderId="0" xfId="0" applyFont="1" applyFill="1" applyAlignment="1">
      <alignment horizontal="center" vertical="center" textRotation="90"/>
    </xf>
    <xf numFmtId="0" fontId="110" fillId="8" borderId="5" xfId="0" applyFont="1" applyFill="1" applyBorder="1" applyAlignment="1">
      <alignment horizontal="center" vertical="center" textRotation="90"/>
    </xf>
    <xf numFmtId="0" fontId="22" fillId="0" borderId="8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2" fillId="8" borderId="0" xfId="0" applyFont="1" applyFill="1" applyAlignment="1">
      <alignment horizontal="left" vertical="center"/>
    </xf>
    <xf numFmtId="0" fontId="22" fillId="8" borderId="5" xfId="0" applyFont="1" applyFill="1" applyBorder="1" applyAlignment="1">
      <alignment horizontal="left" vertical="center"/>
    </xf>
    <xf numFmtId="0" fontId="22" fillId="8" borderId="7" xfId="0" applyFont="1" applyFill="1" applyBorder="1" applyAlignment="1">
      <alignment horizontal="left" vertical="center"/>
    </xf>
    <xf numFmtId="0" fontId="0" fillId="18" borderId="0" xfId="0" applyFill="1" applyAlignment="1">
      <alignment vertical="center" wrapText="1"/>
    </xf>
    <xf numFmtId="0" fontId="0" fillId="17" borderId="0" xfId="0" applyFill="1" applyAlignment="1">
      <alignment vertical="center" wrapText="1"/>
    </xf>
    <xf numFmtId="0" fontId="22" fillId="38" borderId="7" xfId="0" applyFont="1" applyFill="1" applyBorder="1" applyAlignment="1">
      <alignment horizontal="left" vertical="center"/>
    </xf>
    <xf numFmtId="0" fontId="22" fillId="38" borderId="0" xfId="0" applyFont="1" applyFill="1" applyAlignment="1">
      <alignment horizontal="left" vertical="center"/>
    </xf>
    <xf numFmtId="0" fontId="22" fillId="21" borderId="8" xfId="0" applyFont="1" applyFill="1" applyBorder="1" applyAlignment="1">
      <alignment horizontal="left" vertical="center"/>
    </xf>
    <xf numFmtId="0" fontId="20" fillId="0" borderId="10" xfId="0" applyFont="1" applyBorder="1" applyAlignment="1" applyProtection="1">
      <alignment horizontal="center" vertical="center"/>
      <protection locked="0"/>
    </xf>
    <xf numFmtId="0" fontId="0" fillId="40" borderId="8" xfId="0" applyFill="1" applyBorder="1" applyAlignment="1">
      <alignment horizontal="center" vertical="center" wrapText="1"/>
    </xf>
    <xf numFmtId="0" fontId="27" fillId="41" borderId="8" xfId="0" applyFont="1" applyFill="1" applyBorder="1" applyAlignment="1">
      <alignment horizontal="center" vertical="center" wrapText="1"/>
    </xf>
    <xf numFmtId="0" fontId="0" fillId="42" borderId="8" xfId="0" applyFill="1" applyBorder="1" applyAlignment="1">
      <alignment horizontal="center" vertical="center" wrapText="1"/>
    </xf>
    <xf numFmtId="0" fontId="0" fillId="43" borderId="8" xfId="0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left" vertical="center"/>
    </xf>
    <xf numFmtId="0" fontId="17" fillId="4" borderId="14" xfId="0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39" fillId="0" borderId="8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4" borderId="0" xfId="0" applyFont="1" applyFill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112" fillId="8" borderId="0" xfId="0" applyFont="1" applyFill="1" applyAlignment="1">
      <alignment horizontal="center" vertical="center" wrapText="1"/>
    </xf>
    <xf numFmtId="0" fontId="1" fillId="0" borderId="0" xfId="0" applyFont="1"/>
    <xf numFmtId="0" fontId="1" fillId="4" borderId="7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8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9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32" fillId="0" borderId="8" xfId="0" applyFont="1" applyBorder="1" applyAlignment="1">
      <alignment horizontal="center" vertical="center" wrapText="1"/>
    </xf>
    <xf numFmtId="0" fontId="20" fillId="45" borderId="2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/>
    </xf>
    <xf numFmtId="166" fontId="0" fillId="4" borderId="12" xfId="0" applyNumberFormat="1" applyFill="1" applyBorder="1" applyAlignment="1">
      <alignment horizontal="center" vertical="center"/>
    </xf>
    <xf numFmtId="166" fontId="20" fillId="4" borderId="12" xfId="0" applyNumberFormat="1" applyFont="1" applyFill="1" applyBorder="1" applyAlignment="1">
      <alignment horizontal="center" vertical="center"/>
    </xf>
    <xf numFmtId="0" fontId="20" fillId="4" borderId="12" xfId="0" applyFont="1" applyFill="1" applyBorder="1" applyAlignment="1" applyProtection="1">
      <alignment horizontal="center" vertical="center" wrapText="1"/>
      <protection locked="0"/>
    </xf>
    <xf numFmtId="0" fontId="103" fillId="4" borderId="1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6" fontId="0" fillId="0" borderId="6" xfId="0" applyNumberFormat="1" applyBorder="1" applyAlignment="1">
      <alignment horizontal="center" vertical="center"/>
    </xf>
    <xf numFmtId="166" fontId="20" fillId="0" borderId="1" xfId="0" applyNumberFormat="1" applyFont="1" applyBorder="1" applyAlignment="1">
      <alignment horizontal="center" vertical="center"/>
    </xf>
    <xf numFmtId="0" fontId="25" fillId="0" borderId="0" xfId="0" applyFont="1" applyAlignment="1">
      <alignment vertical="center" wrapText="1"/>
    </xf>
    <xf numFmtId="0" fontId="25" fillId="0" borderId="5" xfId="0" applyFont="1" applyBorder="1" applyAlignment="1">
      <alignment vertical="center" wrapText="1"/>
    </xf>
    <xf numFmtId="0" fontId="25" fillId="0" borderId="2" xfId="0" applyFont="1" applyBorder="1" applyAlignment="1">
      <alignment vertical="center" wrapText="1"/>
    </xf>
    <xf numFmtId="0" fontId="17" fillId="0" borderId="2" xfId="0" applyFont="1" applyBorder="1" applyAlignment="1">
      <alignment vertical="center"/>
    </xf>
    <xf numFmtId="0" fontId="113" fillId="0" borderId="0" xfId="0" applyFont="1" applyAlignment="1">
      <alignment horizontal="center" vertical="center" textRotation="90"/>
    </xf>
    <xf numFmtId="0" fontId="1" fillId="2" borderId="8" xfId="0" applyFont="1" applyFill="1" applyBorder="1" applyAlignment="1">
      <alignment horizontal="center" vertical="center" wrapText="1"/>
    </xf>
    <xf numFmtId="170" fontId="84" fillId="0" borderId="0" xfId="0" applyNumberFormat="1" applyFont="1" applyAlignment="1">
      <alignment horizontal="center" vertical="center" wrapText="1"/>
    </xf>
    <xf numFmtId="0" fontId="20" fillId="0" borderId="8" xfId="0" applyFont="1" applyBorder="1" applyAlignment="1" applyProtection="1">
      <alignment horizontal="center" vertical="center"/>
      <protection locked="0"/>
    </xf>
    <xf numFmtId="0" fontId="18" fillId="47" borderId="8" xfId="0" applyFont="1" applyFill="1" applyBorder="1" applyAlignment="1">
      <alignment vertical="center" wrapText="1"/>
    </xf>
    <xf numFmtId="0" fontId="18" fillId="5" borderId="14" xfId="0" applyFont="1" applyFill="1" applyBorder="1" applyAlignment="1">
      <alignment horizontal="center" vertical="center"/>
    </xf>
    <xf numFmtId="0" fontId="103" fillId="0" borderId="14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1" fillId="0" borderId="0" xfId="0" applyFont="1"/>
    <xf numFmtId="0" fontId="0" fillId="0" borderId="17" xfId="0" applyBorder="1" applyAlignment="1">
      <alignment horizontal="center" vertical="center"/>
    </xf>
    <xf numFmtId="0" fontId="18" fillId="0" borderId="8" xfId="0" applyFont="1" applyBorder="1" applyAlignment="1">
      <alignment vertical="center" wrapText="1"/>
    </xf>
    <xf numFmtId="0" fontId="18" fillId="0" borderId="8" xfId="0" applyFont="1" applyBorder="1" applyAlignment="1">
      <alignment vertical="center"/>
    </xf>
    <xf numFmtId="0" fontId="0" fillId="48" borderId="9" xfId="0" applyFill="1" applyBorder="1" applyAlignment="1">
      <alignment vertical="center"/>
    </xf>
    <xf numFmtId="0" fontId="18" fillId="49" borderId="8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41" fillId="4" borderId="3" xfId="0" applyFont="1" applyFill="1" applyBorder="1" applyAlignment="1">
      <alignment horizontal="center" vertical="center"/>
    </xf>
    <xf numFmtId="0" fontId="41" fillId="4" borderId="54" xfId="0" applyFont="1" applyFill="1" applyBorder="1" applyAlignment="1">
      <alignment horizontal="center" vertical="center"/>
    </xf>
    <xf numFmtId="0" fontId="20" fillId="0" borderId="55" xfId="0" applyFont="1" applyBorder="1" applyAlignment="1">
      <alignment horizontal="center"/>
    </xf>
    <xf numFmtId="170" fontId="19" fillId="2" borderId="8" xfId="0" applyNumberFormat="1" applyFont="1" applyFill="1" applyBorder="1" applyAlignment="1">
      <alignment horizontal="center" vertical="center" wrapText="1"/>
    </xf>
    <xf numFmtId="0" fontId="94" fillId="0" borderId="5" xfId="0" applyFont="1" applyBorder="1" applyAlignment="1">
      <alignment horizontal="center" vertical="center" textRotation="90"/>
    </xf>
    <xf numFmtId="0" fontId="103" fillId="2" borderId="10" xfId="0" applyFont="1" applyFill="1" applyBorder="1" applyAlignment="1" applyProtection="1">
      <alignment horizontal="center" vertical="center" wrapText="1"/>
      <protection locked="0"/>
    </xf>
    <xf numFmtId="0" fontId="103" fillId="0" borderId="15" xfId="0" applyFont="1" applyBorder="1" applyAlignment="1" applyProtection="1">
      <alignment horizontal="center" vertical="center" wrapText="1"/>
      <protection locked="0"/>
    </xf>
    <xf numFmtId="0" fontId="0" fillId="0" borderId="9" xfId="0" quotePrefix="1" applyBorder="1" applyAlignment="1">
      <alignment vertical="center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7" xfId="0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 applyProtection="1">
      <alignment horizontal="center" vertical="center"/>
      <protection locked="0"/>
    </xf>
    <xf numFmtId="0" fontId="31" fillId="0" borderId="10" xfId="705" applyNumberFormat="1" applyFont="1" applyBorder="1" applyAlignment="1">
      <alignment wrapText="1"/>
    </xf>
    <xf numFmtId="0" fontId="114" fillId="0" borderId="12" xfId="705" applyNumberFormat="1" applyFont="1" applyBorder="1" applyAlignment="1">
      <alignment wrapText="1"/>
    </xf>
    <xf numFmtId="0" fontId="103" fillId="0" borderId="10" xfId="0" applyFont="1" applyBorder="1" applyAlignment="1">
      <alignment horizontal="center" vertical="center" wrapText="1"/>
    </xf>
    <xf numFmtId="0" fontId="103" fillId="0" borderId="1" xfId="0" applyFont="1" applyBorder="1" applyAlignment="1">
      <alignment horizontal="center" vertical="center" wrapText="1"/>
    </xf>
    <xf numFmtId="0" fontId="103" fillId="38" borderId="1" xfId="0" applyFont="1" applyFill="1" applyBorder="1" applyAlignment="1">
      <alignment horizontal="center" vertical="center" wrapText="1"/>
    </xf>
    <xf numFmtId="0" fontId="103" fillId="0" borderId="12" xfId="0" applyFont="1" applyBorder="1" applyAlignment="1">
      <alignment horizontal="center" vertical="center" wrapText="1"/>
    </xf>
    <xf numFmtId="0" fontId="83" fillId="0" borderId="2" xfId="317" applyNumberFormat="1" applyFont="1" applyBorder="1" applyAlignment="1">
      <alignment horizontal="center" vertical="center" wrapText="1"/>
    </xf>
    <xf numFmtId="0" fontId="29" fillId="0" borderId="9" xfId="0" applyFont="1" applyBorder="1" applyAlignment="1">
      <alignment horizontal="left"/>
    </xf>
    <xf numFmtId="0" fontId="0" fillId="0" borderId="8" xfId="0" applyBorder="1" applyAlignment="1">
      <alignment horizontal="right" vertical="center"/>
    </xf>
    <xf numFmtId="0" fontId="0" fillId="0" borderId="14" xfId="0" applyBorder="1"/>
    <xf numFmtId="0" fontId="0" fillId="23" borderId="9" xfId="0" applyFill="1" applyBorder="1"/>
    <xf numFmtId="0" fontId="0" fillId="23" borderId="8" xfId="0" applyFill="1" applyBorder="1"/>
    <xf numFmtId="0" fontId="0" fillId="23" borderId="8" xfId="0" applyFill="1" applyBorder="1" applyAlignment="1">
      <alignment horizontal="center" vertical="center"/>
    </xf>
    <xf numFmtId="0" fontId="0" fillId="23" borderId="8" xfId="0" applyFill="1" applyBorder="1" applyAlignment="1">
      <alignment horizontal="right" vertical="center"/>
    </xf>
    <xf numFmtId="0" fontId="0" fillId="23" borderId="14" xfId="0" applyFill="1" applyBorder="1"/>
    <xf numFmtId="0" fontId="1" fillId="0" borderId="0" xfId="0" applyFont="1" applyAlignment="1">
      <alignment horizontal="left"/>
    </xf>
    <xf numFmtId="0" fontId="79" fillId="31" borderId="2" xfId="0" applyFont="1" applyFill="1" applyBorder="1" applyAlignment="1">
      <alignment horizontal="center" vertical="center" wrapText="1"/>
    </xf>
    <xf numFmtId="0" fontId="80" fillId="4" borderId="50" xfId="0" applyFont="1" applyFill="1" applyBorder="1" applyAlignment="1" applyProtection="1">
      <alignment horizontal="center" vertical="center" wrapText="1"/>
      <protection locked="0"/>
    </xf>
    <xf numFmtId="0" fontId="80" fillId="4" borderId="16" xfId="0" applyFont="1" applyFill="1" applyBorder="1" applyAlignment="1" applyProtection="1">
      <alignment horizontal="center" vertical="center" wrapText="1"/>
      <protection locked="0"/>
    </xf>
    <xf numFmtId="0" fontId="80" fillId="4" borderId="10" xfId="0" applyFont="1" applyFill="1" applyBorder="1" applyAlignment="1" applyProtection="1">
      <alignment horizontal="center" vertical="center" wrapText="1"/>
      <protection locked="0"/>
    </xf>
    <xf numFmtId="0" fontId="20" fillId="4" borderId="49" xfId="0" quotePrefix="1" applyFont="1" applyFill="1" applyBorder="1" applyAlignment="1" applyProtection="1">
      <alignment horizontal="center" vertical="center" wrapText="1"/>
      <protection locked="0"/>
    </xf>
    <xf numFmtId="0" fontId="20" fillId="4" borderId="0" xfId="0" quotePrefix="1" applyFont="1" applyFill="1" applyAlignment="1" applyProtection="1">
      <alignment horizontal="center" vertical="center" wrapText="1"/>
      <protection locked="0"/>
    </xf>
    <xf numFmtId="0" fontId="20" fillId="4" borderId="8" xfId="0" quotePrefix="1" applyFont="1" applyFill="1" applyBorder="1" applyAlignment="1" applyProtection="1">
      <alignment horizontal="center" vertical="center" wrapText="1"/>
      <protection locked="0"/>
    </xf>
    <xf numFmtId="0" fontId="80" fillId="4" borderId="52" xfId="0" applyFont="1" applyFill="1" applyBorder="1" applyAlignment="1" applyProtection="1">
      <alignment horizontal="center" vertical="center" wrapText="1"/>
      <protection locked="0"/>
    </xf>
    <xf numFmtId="0" fontId="80" fillId="4" borderId="17" xfId="0" applyFont="1" applyFill="1" applyBorder="1" applyAlignment="1" applyProtection="1">
      <alignment horizontal="center" vertical="center" wrapText="1"/>
      <protection locked="0"/>
    </xf>
    <xf numFmtId="0" fontId="80" fillId="0" borderId="12" xfId="0" applyFont="1" applyBorder="1" applyAlignment="1" applyProtection="1">
      <alignment horizontal="center" vertical="center" wrapText="1"/>
      <protection locked="0"/>
    </xf>
    <xf numFmtId="0" fontId="80" fillId="8" borderId="10" xfId="0" applyFont="1" applyFill="1" applyBorder="1" applyAlignment="1" applyProtection="1">
      <alignment horizontal="center" vertical="center" wrapText="1"/>
      <protection locked="0"/>
    </xf>
    <xf numFmtId="0" fontId="91" fillId="4" borderId="48" xfId="0" applyFont="1" applyFill="1" applyBorder="1" applyAlignment="1" applyProtection="1">
      <alignment horizontal="center" vertical="center" wrapText="1"/>
      <protection locked="0"/>
    </xf>
    <xf numFmtId="0" fontId="91" fillId="4" borderId="8" xfId="0" applyFont="1" applyFill="1" applyBorder="1" applyAlignment="1" applyProtection="1">
      <alignment horizontal="center" vertical="center" wrapText="1"/>
      <protection locked="0"/>
    </xf>
    <xf numFmtId="0" fontId="17" fillId="4" borderId="8" xfId="0" applyFont="1" applyFill="1" applyBorder="1" applyAlignment="1" applyProtection="1">
      <alignment horizontal="center" vertical="center"/>
      <protection locked="0"/>
    </xf>
    <xf numFmtId="0" fontId="80" fillId="8" borderId="12" xfId="0" applyFont="1" applyFill="1" applyBorder="1" applyAlignment="1" applyProtection="1">
      <alignment horizontal="center" vertical="center" wrapText="1"/>
      <protection locked="0"/>
    </xf>
    <xf numFmtId="0" fontId="80" fillId="0" borderId="48" xfId="0" applyFont="1" applyBorder="1" applyAlignment="1" applyProtection="1">
      <alignment horizontal="center" vertical="center" wrapText="1"/>
      <protection locked="0"/>
    </xf>
    <xf numFmtId="0" fontId="80" fillId="0" borderId="8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52" xfId="0" applyBorder="1" applyAlignment="1" applyProtection="1">
      <alignment horizontal="center" vertical="center"/>
      <protection locked="0"/>
    </xf>
    <xf numFmtId="0" fontId="22" fillId="50" borderId="5" xfId="0" applyFont="1" applyFill="1" applyBorder="1" applyAlignment="1">
      <alignment horizontal="center" vertical="center"/>
    </xf>
    <xf numFmtId="0" fontId="88" fillId="50" borderId="5" xfId="0" applyFont="1" applyFill="1" applyBorder="1" applyAlignment="1">
      <alignment horizontal="center" vertical="center"/>
    </xf>
    <xf numFmtId="0" fontId="0" fillId="50" borderId="5" xfId="0" applyFill="1" applyBorder="1" applyAlignment="1">
      <alignment horizontal="center" vertical="center"/>
    </xf>
    <xf numFmtId="0" fontId="0" fillId="50" borderId="5" xfId="0" applyFill="1" applyBorder="1" applyAlignment="1">
      <alignment horizontal="center" vertical="center" wrapText="1"/>
    </xf>
    <xf numFmtId="170" fontId="19" fillId="50" borderId="5" xfId="0" applyNumberFormat="1" applyFont="1" applyFill="1" applyBorder="1" applyAlignment="1">
      <alignment horizontal="center" vertical="center"/>
    </xf>
    <xf numFmtId="0" fontId="0" fillId="50" borderId="13" xfId="0" applyFill="1" applyBorder="1" applyAlignment="1" applyProtection="1">
      <alignment horizontal="center" vertical="center"/>
      <protection locked="0"/>
    </xf>
    <xf numFmtId="170" fontId="0" fillId="50" borderId="8" xfId="0" applyNumberFormat="1" applyFill="1" applyBorder="1" applyAlignment="1">
      <alignment horizontal="center" vertical="center"/>
    </xf>
    <xf numFmtId="166" fontId="0" fillId="50" borderId="5" xfId="0" applyNumberFormat="1" applyFill="1" applyBorder="1" applyAlignment="1">
      <alignment horizontal="center" vertical="center"/>
    </xf>
    <xf numFmtId="166" fontId="20" fillId="50" borderId="17" xfId="0" applyNumberFormat="1" applyFont="1" applyFill="1" applyBorder="1" applyAlignment="1">
      <alignment horizontal="center" vertical="center"/>
    </xf>
    <xf numFmtId="0" fontId="0" fillId="4" borderId="52" xfId="0" applyFill="1" applyBorder="1" applyAlignment="1" applyProtection="1">
      <alignment horizontal="center" vertical="center"/>
      <protection locked="0"/>
    </xf>
    <xf numFmtId="170" fontId="0" fillId="19" borderId="7" xfId="0" applyNumberFormat="1" applyFill="1" applyBorder="1" applyAlignment="1">
      <alignment horizontal="center" vertical="center"/>
    </xf>
    <xf numFmtId="170" fontId="0" fillId="19" borderId="0" xfId="0" applyNumberFormat="1" applyFill="1" applyAlignment="1">
      <alignment horizontal="center" vertical="center"/>
    </xf>
    <xf numFmtId="170" fontId="0" fillId="0" borderId="5" xfId="0" applyNumberFormat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0" fillId="2" borderId="10" xfId="0" applyFill="1" applyBorder="1" applyAlignment="1" applyProtection="1">
      <alignment horizontal="center" vertical="center" wrapText="1"/>
      <protection locked="0"/>
    </xf>
    <xf numFmtId="0" fontId="1" fillId="2" borderId="8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17" fillId="4" borderId="11" xfId="0" applyFont="1" applyFill="1" applyBorder="1" applyAlignment="1">
      <alignment vertical="center"/>
    </xf>
    <xf numFmtId="0" fontId="17" fillId="4" borderId="7" xfId="0" applyFont="1" applyFill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0" fontId="27" fillId="0" borderId="2" xfId="0" applyFont="1" applyBorder="1" applyAlignment="1">
      <alignment horizontal="left"/>
    </xf>
    <xf numFmtId="0" fontId="0" fillId="0" borderId="57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2" borderId="57" xfId="0" applyFill="1" applyBorder="1" applyAlignment="1">
      <alignment horizontal="center" vertical="center"/>
    </xf>
    <xf numFmtId="0" fontId="0" fillId="2" borderId="56" xfId="0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0" fontId="52" fillId="0" borderId="0" xfId="0" applyFont="1" applyAlignment="1">
      <alignment horizontal="center"/>
    </xf>
    <xf numFmtId="0" fontId="39" fillId="0" borderId="2" xfId="317" applyNumberFormat="1" applyFont="1" applyBorder="1" applyAlignment="1">
      <alignment horizontal="center" vertical="center"/>
    </xf>
    <xf numFmtId="0" fontId="39" fillId="0" borderId="2" xfId="317" applyNumberFormat="1" applyFont="1" applyBorder="1" applyAlignment="1">
      <alignment vertical="center"/>
    </xf>
    <xf numFmtId="2" fontId="17" fillId="0" borderId="0" xfId="317" applyNumberFormat="1" applyFont="1" applyAlignment="1">
      <alignment horizontal="center" vertical="center"/>
    </xf>
    <xf numFmtId="2" fontId="0" fillId="4" borderId="0" xfId="317" applyNumberFormat="1" applyFont="1" applyFill="1" applyAlignment="1">
      <alignment horizontal="center" vertical="center"/>
    </xf>
    <xf numFmtId="2" fontId="0" fillId="0" borderId="0" xfId="317" applyNumberFormat="1" applyFont="1" applyAlignment="1">
      <alignment horizontal="center" vertical="center"/>
    </xf>
    <xf numFmtId="0" fontId="17" fillId="0" borderId="7" xfId="317" applyNumberFormat="1" applyFont="1" applyBorder="1" applyAlignment="1">
      <alignment vertical="center"/>
    </xf>
    <xf numFmtId="2" fontId="17" fillId="0" borderId="7" xfId="317" applyNumberFormat="1" applyFont="1" applyBorder="1" applyAlignment="1">
      <alignment horizontal="center" vertical="center"/>
    </xf>
    <xf numFmtId="2" fontId="17" fillId="0" borderId="5" xfId="317" applyNumberFormat="1" applyFont="1" applyBorder="1" applyAlignment="1">
      <alignment horizontal="center" vertical="center"/>
    </xf>
    <xf numFmtId="0" fontId="17" fillId="0" borderId="59" xfId="317" applyNumberFormat="1" applyFont="1" applyBorder="1" applyAlignment="1">
      <alignment vertical="center"/>
    </xf>
    <xf numFmtId="0" fontId="83" fillId="0" borderId="10" xfId="317" applyNumberFormat="1" applyFont="1" applyBorder="1" applyAlignment="1">
      <alignment horizontal="center" vertical="center" wrapText="1"/>
    </xf>
    <xf numFmtId="0" fontId="27" fillId="0" borderId="10" xfId="317" applyNumberFormat="1" applyFont="1" applyBorder="1" applyAlignment="1">
      <alignment horizontal="center" vertical="center"/>
    </xf>
    <xf numFmtId="0" fontId="27" fillId="0" borderId="11" xfId="317" applyNumberFormat="1" applyFont="1" applyBorder="1" applyAlignment="1">
      <alignment horizontal="center" vertical="center"/>
    </xf>
    <xf numFmtId="0" fontId="27" fillId="0" borderId="50" xfId="317" applyNumberFormat="1" applyFont="1" applyBorder="1" applyAlignment="1">
      <alignment horizontal="center" vertical="center"/>
    </xf>
    <xf numFmtId="2" fontId="17" fillId="0" borderId="10" xfId="317" applyNumberFormat="1" applyFont="1" applyBorder="1" applyAlignment="1">
      <alignment horizontal="center" vertical="center"/>
    </xf>
    <xf numFmtId="2" fontId="0" fillId="4" borderId="10" xfId="317" applyNumberFormat="1" applyFont="1" applyFill="1" applyBorder="1" applyAlignment="1">
      <alignment horizontal="center" vertical="center"/>
    </xf>
    <xf numFmtId="2" fontId="0" fillId="0" borderId="10" xfId="317" applyNumberFormat="1" applyFont="1" applyBorder="1" applyAlignment="1">
      <alignment horizontal="center" vertical="center"/>
    </xf>
    <xf numFmtId="0" fontId="83" fillId="0" borderId="7" xfId="317" applyNumberFormat="1" applyFont="1" applyBorder="1" applyAlignment="1">
      <alignment horizontal="center" vertical="center" wrapText="1"/>
    </xf>
    <xf numFmtId="0" fontId="27" fillId="0" borderId="7" xfId="317" applyNumberFormat="1" applyFont="1" applyBorder="1" applyAlignment="1">
      <alignment horizontal="center" vertical="center"/>
    </xf>
    <xf numFmtId="2" fontId="0" fillId="4" borderId="7" xfId="317" applyNumberFormat="1" applyFont="1" applyFill="1" applyBorder="1" applyAlignment="1">
      <alignment horizontal="center" vertical="center"/>
    </xf>
    <xf numFmtId="2" fontId="0" fillId="0" borderId="7" xfId="317" applyNumberFormat="1" applyFont="1" applyBorder="1" applyAlignment="1">
      <alignment horizontal="center" vertical="center"/>
    </xf>
    <xf numFmtId="0" fontId="39" fillId="0" borderId="13" xfId="317" applyNumberFormat="1" applyFont="1" applyBorder="1" applyAlignment="1">
      <alignment vertical="center"/>
    </xf>
    <xf numFmtId="0" fontId="39" fillId="0" borderId="17" xfId="317" applyNumberFormat="1" applyFont="1" applyBorder="1" applyAlignment="1">
      <alignment vertical="center"/>
    </xf>
    <xf numFmtId="0" fontId="0" fillId="0" borderId="10" xfId="317" applyNumberFormat="1" applyFont="1" applyBorder="1" applyAlignment="1">
      <alignment horizontal="center" vertical="center"/>
    </xf>
    <xf numFmtId="0" fontId="0" fillId="0" borderId="51" xfId="0" applyBorder="1" applyAlignment="1" applyProtection="1">
      <alignment horizontal="center" vertical="center"/>
      <protection locked="0"/>
    </xf>
    <xf numFmtId="0" fontId="22" fillId="2" borderId="7" xfId="0" applyFont="1" applyFill="1" applyBorder="1" applyAlignment="1">
      <alignment horizontal="center" vertical="center"/>
    </xf>
    <xf numFmtId="0" fontId="88" fillId="2" borderId="7" xfId="0" applyFont="1" applyFill="1" applyBorder="1" applyAlignment="1">
      <alignment horizontal="center" vertical="center" textRotation="90"/>
    </xf>
    <xf numFmtId="0" fontId="0" fillId="2" borderId="7" xfId="0" applyFill="1" applyBorder="1" applyAlignment="1" applyProtection="1">
      <alignment horizontal="center" vertical="center"/>
      <protection locked="0"/>
    </xf>
    <xf numFmtId="0" fontId="28" fillId="0" borderId="2" xfId="317" applyNumberFormat="1" applyFont="1" applyBorder="1" applyAlignment="1">
      <alignment horizontal="center" vertical="center"/>
    </xf>
    <xf numFmtId="0" fontId="25" fillId="0" borderId="10" xfId="317" applyNumberFormat="1" applyFont="1" applyBorder="1" applyAlignment="1">
      <alignment horizontal="left" vertical="center" wrapText="1"/>
    </xf>
    <xf numFmtId="0" fontId="21" fillId="4" borderId="60" xfId="0" applyFont="1" applyFill="1" applyBorder="1" applyAlignment="1">
      <alignment vertical="center"/>
    </xf>
    <xf numFmtId="0" fontId="21" fillId="4" borderId="61" xfId="0" applyFont="1" applyFill="1" applyBorder="1" applyAlignment="1">
      <alignment vertical="center"/>
    </xf>
    <xf numFmtId="0" fontId="46" fillId="4" borderId="12" xfId="0" applyFont="1" applyFill="1" applyBorder="1" applyAlignment="1">
      <alignment horizontal="center" vertical="center" wrapText="1"/>
    </xf>
    <xf numFmtId="0" fontId="31" fillId="4" borderId="62" xfId="0" applyFont="1" applyFill="1" applyBorder="1" applyAlignment="1">
      <alignment horizontal="center" vertical="center" wrapText="1"/>
    </xf>
    <xf numFmtId="0" fontId="20" fillId="0" borderId="0" xfId="705" applyNumberFormat="1" applyFont="1" applyAlignment="1">
      <alignment horizontal="center" vertical="center"/>
    </xf>
    <xf numFmtId="0" fontId="17" fillId="4" borderId="60" xfId="0" applyFont="1" applyFill="1" applyBorder="1" applyAlignment="1">
      <alignment horizontal="center" vertical="center"/>
    </xf>
    <xf numFmtId="0" fontId="46" fillId="4" borderId="13" xfId="0" applyFont="1" applyFill="1" applyBorder="1" applyAlignment="1">
      <alignment horizontal="center" vertical="center" wrapText="1"/>
    </xf>
    <xf numFmtId="0" fontId="46" fillId="4" borderId="52" xfId="0" applyFont="1" applyFill="1" applyBorder="1" applyAlignment="1">
      <alignment horizontal="center" vertical="center" wrapText="1"/>
    </xf>
    <xf numFmtId="0" fontId="52" fillId="0" borderId="0" xfId="0" applyFont="1"/>
    <xf numFmtId="0" fontId="62" fillId="0" borderId="0" xfId="0" applyFont="1" applyAlignment="1">
      <alignment horizontal="center" vertical="center"/>
    </xf>
    <xf numFmtId="0" fontId="0" fillId="8" borderId="2" xfId="0" applyFill="1" applyBorder="1" applyAlignment="1" applyProtection="1">
      <alignment horizontal="center" vertical="center" wrapText="1"/>
      <protection locked="0"/>
    </xf>
    <xf numFmtId="0" fontId="0" fillId="8" borderId="5" xfId="0" applyFill="1" applyBorder="1" applyAlignment="1">
      <alignment horizontal="right" vertical="center"/>
    </xf>
    <xf numFmtId="44" fontId="19" fillId="8" borderId="0" xfId="691" applyFont="1" applyFill="1" applyAlignment="1" applyProtection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95" fillId="8" borderId="9" xfId="0" applyFont="1" applyFill="1" applyBorder="1" applyAlignment="1">
      <alignment horizontal="center" vertical="center"/>
    </xf>
    <xf numFmtId="0" fontId="95" fillId="8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9" fillId="4" borderId="9" xfId="0" applyFont="1" applyFill="1" applyBorder="1" applyAlignment="1" applyProtection="1">
      <alignment horizontal="center" vertical="center" wrapText="1"/>
      <protection locked="0"/>
    </xf>
    <xf numFmtId="0" fontId="19" fillId="4" borderId="14" xfId="0" applyFont="1" applyFill="1" applyBorder="1" applyAlignment="1" applyProtection="1">
      <alignment horizontal="center" vertical="center" wrapText="1"/>
      <protection locked="0"/>
    </xf>
    <xf numFmtId="44" fontId="22" fillId="8" borderId="8" xfId="0" applyNumberFormat="1" applyFont="1" applyFill="1" applyBorder="1" applyAlignment="1">
      <alignment horizontal="center" vertical="center"/>
    </xf>
    <xf numFmtId="0" fontId="22" fillId="0" borderId="5" xfId="0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4" fontId="19" fillId="8" borderId="5" xfId="691" applyFont="1" applyFill="1" applyBorder="1" applyAlignment="1" applyProtection="1">
      <alignment horizontal="center" vertical="center"/>
    </xf>
    <xf numFmtId="44" fontId="19" fillId="8" borderId="7" xfId="691" applyFont="1" applyFill="1" applyBorder="1" applyAlignment="1" applyProtection="1">
      <alignment horizontal="center" vertical="center"/>
    </xf>
    <xf numFmtId="0" fontId="28" fillId="0" borderId="0" xfId="0" applyFont="1" applyAlignment="1">
      <alignment horizontal="left" wrapText="1"/>
    </xf>
    <xf numFmtId="0" fontId="22" fillId="0" borderId="7" xfId="0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19" fillId="8" borderId="2" xfId="0" applyFont="1" applyFill="1" applyBorder="1" applyAlignment="1" applyProtection="1">
      <alignment horizontal="left" vertical="center" wrapText="1"/>
      <protection locked="0"/>
    </xf>
    <xf numFmtId="0" fontId="0" fillId="34" borderId="5" xfId="0" applyFill="1" applyBorder="1" applyAlignment="1">
      <alignment horizontal="center" vertical="center"/>
    </xf>
    <xf numFmtId="0" fontId="0" fillId="18" borderId="5" xfId="0" applyFill="1" applyBorder="1" applyAlignment="1">
      <alignment horizontal="center" vertical="center"/>
    </xf>
    <xf numFmtId="0" fontId="27" fillId="4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6" fillId="14" borderId="0" xfId="0" applyFont="1" applyFill="1" applyAlignment="1">
      <alignment horizontal="center" vertical="center" wrapText="1"/>
    </xf>
    <xf numFmtId="0" fontId="16" fillId="13" borderId="0" xfId="0" applyFont="1" applyFill="1" applyAlignment="1">
      <alignment horizontal="center" vertical="center" wrapText="1"/>
    </xf>
    <xf numFmtId="0" fontId="16" fillId="30" borderId="0" xfId="0" applyFont="1" applyFill="1" applyAlignment="1">
      <alignment horizontal="center" vertical="center" wrapText="1"/>
    </xf>
    <xf numFmtId="0" fontId="16" fillId="10" borderId="0" xfId="0" applyFont="1" applyFill="1" applyAlignment="1">
      <alignment horizontal="center" vertical="center" wrapText="1"/>
    </xf>
    <xf numFmtId="0" fontId="16" fillId="25" borderId="0" xfId="0" applyFont="1" applyFill="1" applyAlignment="1">
      <alignment horizontal="center" vertical="center" wrapText="1"/>
    </xf>
    <xf numFmtId="0" fontId="16" fillId="29" borderId="0" xfId="0" applyFont="1" applyFill="1" applyAlignment="1">
      <alignment horizontal="center" vertical="center" wrapText="1"/>
    </xf>
    <xf numFmtId="0" fontId="16" fillId="27" borderId="0" xfId="0" applyFont="1" applyFill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90" fillId="31" borderId="0" xfId="0" applyFont="1" applyFill="1" applyAlignment="1">
      <alignment horizontal="center" vertical="center" wrapText="1"/>
    </xf>
    <xf numFmtId="0" fontId="90" fillId="11" borderId="0" xfId="0" applyFont="1" applyFill="1" applyAlignment="1">
      <alignment horizontal="center" vertical="center" wrapText="1"/>
    </xf>
    <xf numFmtId="0" fontId="16" fillId="12" borderId="0" xfId="0" applyFont="1" applyFill="1" applyAlignment="1">
      <alignment horizontal="center" vertical="center" wrapText="1"/>
    </xf>
    <xf numFmtId="0" fontId="90" fillId="6" borderId="0" xfId="0" applyFont="1" applyFill="1" applyAlignment="1">
      <alignment horizontal="center" vertical="center" wrapText="1"/>
    </xf>
    <xf numFmtId="0" fontId="16" fillId="26" borderId="0" xfId="0" applyFont="1" applyFill="1" applyAlignment="1">
      <alignment horizontal="center" vertical="center" wrapText="1"/>
    </xf>
    <xf numFmtId="0" fontId="16" fillId="35" borderId="0" xfId="0" applyFont="1" applyFill="1" applyAlignment="1">
      <alignment horizontal="center" vertical="center" wrapText="1"/>
    </xf>
    <xf numFmtId="0" fontId="42" fillId="0" borderId="7" xfId="0" applyFont="1" applyBorder="1" applyAlignment="1">
      <alignment horizontal="left" vertical="center" textRotation="90"/>
    </xf>
    <xf numFmtId="0" fontId="42" fillId="0" borderId="5" xfId="0" applyFont="1" applyBorder="1" applyAlignment="1">
      <alignment horizontal="left" vertical="center" textRotation="90"/>
    </xf>
    <xf numFmtId="0" fontId="52" fillId="0" borderId="16" xfId="0" applyFont="1" applyBorder="1" applyAlignment="1">
      <alignment horizontal="left" vertical="center" textRotation="90"/>
    </xf>
    <xf numFmtId="0" fontId="52" fillId="0" borderId="17" xfId="0" applyFont="1" applyBorder="1" applyAlignment="1">
      <alignment horizontal="left" vertical="center" textRotation="90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textRotation="90"/>
    </xf>
    <xf numFmtId="0" fontId="17" fillId="4" borderId="13" xfId="0" applyFont="1" applyFill="1" applyBorder="1" applyAlignment="1">
      <alignment horizontal="center" vertical="center" textRotation="90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22" fillId="0" borderId="7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30" fillId="0" borderId="7" xfId="0" applyFont="1" applyBorder="1" applyAlignment="1">
      <alignment horizontal="center" vertical="center" textRotation="90" wrapText="1"/>
    </xf>
    <xf numFmtId="0" fontId="30" fillId="0" borderId="5" xfId="0" applyFont="1" applyBorder="1" applyAlignment="1">
      <alignment horizontal="center" vertical="center" textRotation="90" wrapText="1"/>
    </xf>
    <xf numFmtId="0" fontId="17" fillId="0" borderId="7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 textRotation="90"/>
    </xf>
    <xf numFmtId="0" fontId="17" fillId="4" borderId="1" xfId="0" applyFont="1" applyFill="1" applyBorder="1" applyAlignment="1">
      <alignment horizontal="center" vertical="center" textRotation="90"/>
    </xf>
    <xf numFmtId="0" fontId="17" fillId="4" borderId="12" xfId="0" applyFont="1" applyFill="1" applyBorder="1" applyAlignment="1">
      <alignment horizontal="center" vertical="center" textRotation="90"/>
    </xf>
    <xf numFmtId="0" fontId="7" fillId="2" borderId="11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170" fontId="76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7" fillId="0" borderId="7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0" fillId="0" borderId="0" xfId="0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0" fontId="20" fillId="4" borderId="2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52" fillId="0" borderId="11" xfId="0" applyFont="1" applyBorder="1" applyAlignment="1">
      <alignment horizontal="center"/>
    </xf>
    <xf numFmtId="0" fontId="52" fillId="0" borderId="16" xfId="0" applyFont="1" applyBorder="1" applyAlignment="1">
      <alignment horizontal="center"/>
    </xf>
    <xf numFmtId="0" fontId="52" fillId="0" borderId="13" xfId="0" applyFont="1" applyBorder="1" applyAlignment="1">
      <alignment horizontal="center"/>
    </xf>
    <xf numFmtId="0" fontId="52" fillId="0" borderId="17" xfId="0" applyFont="1" applyBorder="1" applyAlignment="1">
      <alignment horizontal="center"/>
    </xf>
    <xf numFmtId="0" fontId="36" fillId="0" borderId="9" xfId="705" applyNumberFormat="1" applyFont="1" applyBorder="1" applyAlignment="1">
      <alignment horizontal="center" vertical="center"/>
    </xf>
    <xf numFmtId="0" fontId="36" fillId="0" borderId="8" xfId="705" applyNumberFormat="1" applyFont="1" applyBorder="1" applyAlignment="1">
      <alignment horizontal="center" vertical="center"/>
    </xf>
    <xf numFmtId="0" fontId="36" fillId="0" borderId="9" xfId="705" applyNumberFormat="1" applyFont="1" applyBorder="1" applyAlignment="1">
      <alignment horizontal="left" vertical="center"/>
    </xf>
    <xf numFmtId="0" fontId="36" fillId="0" borderId="8" xfId="705" applyNumberFormat="1" applyFont="1" applyBorder="1" applyAlignment="1">
      <alignment horizontal="left" vertical="center"/>
    </xf>
    <xf numFmtId="0" fontId="36" fillId="0" borderId="14" xfId="705" applyNumberFormat="1" applyFont="1" applyBorder="1" applyAlignment="1">
      <alignment horizontal="left" vertical="center"/>
    </xf>
    <xf numFmtId="0" fontId="23" fillId="0" borderId="0" xfId="705" applyNumberFormat="1" applyFont="1" applyAlignment="1">
      <alignment horizontal="center" vertical="center"/>
    </xf>
    <xf numFmtId="0" fontId="32" fillId="0" borderId="33" xfId="705" applyNumberFormat="1" applyFont="1" applyBorder="1" applyAlignment="1">
      <alignment horizontal="center" vertical="center"/>
    </xf>
    <xf numFmtId="0" fontId="32" fillId="0" borderId="34" xfId="705" applyNumberFormat="1" applyFont="1" applyBorder="1" applyAlignment="1">
      <alignment horizontal="center" vertical="center"/>
    </xf>
    <xf numFmtId="0" fontId="31" fillId="0" borderId="10" xfId="705" applyNumberFormat="1" applyFont="1" applyBorder="1" applyAlignment="1">
      <alignment horizontal="center" vertical="center" wrapText="1"/>
    </xf>
    <xf numFmtId="0" fontId="31" fillId="0" borderId="12" xfId="705" applyNumberFormat="1" applyFont="1" applyBorder="1" applyAlignment="1">
      <alignment horizontal="center" vertical="center" wrapText="1"/>
    </xf>
    <xf numFmtId="0" fontId="63" fillId="33" borderId="9" xfId="0" applyFont="1" applyFill="1" applyBorder="1" applyAlignment="1">
      <alignment horizontal="center" vertical="center" wrapText="1"/>
    </xf>
    <xf numFmtId="0" fontId="63" fillId="33" borderId="8" xfId="0" applyFont="1" applyFill="1" applyBorder="1" applyAlignment="1">
      <alignment horizontal="center" vertical="center" wrapText="1"/>
    </xf>
    <xf numFmtId="0" fontId="63" fillId="33" borderId="14" xfId="0" applyFont="1" applyFill="1" applyBorder="1" applyAlignment="1">
      <alignment horizontal="center" vertical="center" wrapText="1"/>
    </xf>
    <xf numFmtId="0" fontId="0" fillId="0" borderId="0" xfId="317" applyNumberFormat="1" applyFont="1" applyAlignment="1">
      <alignment horizontal="center"/>
    </xf>
    <xf numFmtId="0" fontId="36" fillId="0" borderId="9" xfId="317" applyNumberFormat="1" applyFont="1" applyBorder="1" applyAlignment="1">
      <alignment horizontal="left" vertical="center"/>
    </xf>
    <xf numFmtId="0" fontId="36" fillId="0" borderId="8" xfId="317" applyNumberFormat="1" applyFont="1" applyBorder="1" applyAlignment="1">
      <alignment horizontal="left" vertical="center"/>
    </xf>
    <xf numFmtId="0" fontId="36" fillId="0" borderId="14" xfId="317" applyNumberFormat="1" applyFont="1" applyBorder="1" applyAlignment="1">
      <alignment horizontal="left" vertical="center"/>
    </xf>
    <xf numFmtId="0" fontId="36" fillId="0" borderId="9" xfId="317" applyNumberFormat="1" applyFont="1" applyBorder="1" applyAlignment="1">
      <alignment horizontal="center" vertical="center"/>
    </xf>
    <xf numFmtId="0" fontId="36" fillId="0" borderId="8" xfId="317" applyNumberFormat="1" applyFont="1" applyBorder="1" applyAlignment="1">
      <alignment horizontal="center" vertical="center"/>
    </xf>
    <xf numFmtId="0" fontId="36" fillId="0" borderId="14" xfId="317" applyNumberFormat="1" applyFont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 textRotation="90"/>
    </xf>
    <xf numFmtId="0" fontId="40" fillId="0" borderId="6" xfId="0" applyFont="1" applyBorder="1" applyAlignment="1">
      <alignment horizontal="center" vertical="center" textRotation="90"/>
    </xf>
    <xf numFmtId="0" fontId="0" fillId="4" borderId="0" xfId="0" applyFill="1" applyAlignment="1">
      <alignment horizontal="center" vertical="center" wrapText="1"/>
    </xf>
    <xf numFmtId="0" fontId="40" fillId="0" borderId="13" xfId="0" applyFont="1" applyBorder="1" applyAlignment="1">
      <alignment horizontal="center" vertical="center" textRotation="90"/>
    </xf>
    <xf numFmtId="0" fontId="40" fillId="0" borderId="16" xfId="0" applyFont="1" applyBorder="1" applyAlignment="1">
      <alignment horizontal="center" vertical="center" textRotation="90" wrapText="1"/>
    </xf>
    <xf numFmtId="0" fontId="40" fillId="0" borderId="15" xfId="0" applyFont="1" applyBorder="1" applyAlignment="1">
      <alignment horizontal="center" vertical="center" textRotation="90" wrapText="1"/>
    </xf>
    <xf numFmtId="0" fontId="40" fillId="0" borderId="17" xfId="0" applyFont="1" applyBorder="1" applyAlignment="1">
      <alignment horizontal="center" vertical="center" textRotation="90" wrapText="1"/>
    </xf>
    <xf numFmtId="0" fontId="1" fillId="8" borderId="0" xfId="0" applyFont="1" applyFill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4" fontId="22" fillId="0" borderId="0" xfId="0" applyNumberFormat="1" applyFont="1" applyAlignment="1">
      <alignment horizontal="center" vertical="center"/>
    </xf>
    <xf numFmtId="0" fontId="40" fillId="0" borderId="2" xfId="0" applyFont="1" applyBorder="1" applyAlignment="1">
      <alignment horizontal="center" vertical="center" textRotation="90"/>
    </xf>
    <xf numFmtId="0" fontId="40" fillId="0" borderId="16" xfId="0" applyFont="1" applyBorder="1" applyAlignment="1">
      <alignment horizontal="center" vertical="center" textRotation="90"/>
    </xf>
    <xf numFmtId="0" fontId="40" fillId="0" borderId="15" xfId="0" applyFont="1" applyBorder="1" applyAlignment="1">
      <alignment horizontal="center" vertical="center" textRotation="90"/>
    </xf>
    <xf numFmtId="0" fontId="40" fillId="0" borderId="17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wrapText="1"/>
    </xf>
    <xf numFmtId="0" fontId="0" fillId="18" borderId="0" xfId="0" applyFill="1" applyAlignment="1">
      <alignment horizontal="center" vertical="center" wrapText="1"/>
    </xf>
    <xf numFmtId="0" fontId="40" fillId="0" borderId="10" xfId="0" applyFont="1" applyBorder="1" applyAlignment="1">
      <alignment horizontal="center" vertical="center" textRotation="90"/>
    </xf>
    <xf numFmtId="0" fontId="40" fillId="0" borderId="1" xfId="0" applyFont="1" applyBorder="1" applyAlignment="1">
      <alignment horizontal="center" vertical="center" textRotation="90"/>
    </xf>
    <xf numFmtId="0" fontId="40" fillId="0" borderId="12" xfId="0" applyFont="1" applyBorder="1" applyAlignment="1">
      <alignment horizontal="center" vertical="center" textRotation="90"/>
    </xf>
    <xf numFmtId="0" fontId="19" fillId="0" borderId="15" xfId="0" applyFont="1" applyBorder="1" applyAlignment="1">
      <alignment horizontal="center" vertical="center"/>
    </xf>
    <xf numFmtId="0" fontId="0" fillId="17" borderId="0" xfId="0" applyFill="1" applyAlignment="1">
      <alignment horizontal="center" vertical="center" wrapText="1"/>
    </xf>
    <xf numFmtId="0" fontId="17" fillId="42" borderId="11" xfId="0" applyFont="1" applyFill="1" applyBorder="1" applyAlignment="1">
      <alignment horizontal="center" vertical="center" wrapText="1"/>
    </xf>
    <xf numFmtId="0" fontId="17" fillId="42" borderId="7" xfId="0" applyFont="1" applyFill="1" applyBorder="1" applyAlignment="1">
      <alignment horizontal="center" vertical="center" wrapText="1"/>
    </xf>
    <xf numFmtId="0" fontId="17" fillId="42" borderId="16" xfId="0" applyFont="1" applyFill="1" applyBorder="1" applyAlignment="1">
      <alignment horizontal="center" vertical="center" wrapText="1"/>
    </xf>
    <xf numFmtId="0" fontId="17" fillId="42" borderId="6" xfId="0" applyFont="1" applyFill="1" applyBorder="1" applyAlignment="1">
      <alignment horizontal="center" vertical="center" wrapText="1"/>
    </xf>
    <xf numFmtId="0" fontId="17" fillId="42" borderId="0" xfId="0" applyFont="1" applyFill="1" applyAlignment="1">
      <alignment horizontal="center" vertical="center" wrapText="1"/>
    </xf>
    <xf numFmtId="0" fontId="17" fillId="42" borderId="15" xfId="0" applyFont="1" applyFill="1" applyBorder="1" applyAlignment="1">
      <alignment horizontal="center" vertical="center" wrapText="1"/>
    </xf>
    <xf numFmtId="0" fontId="17" fillId="42" borderId="13" xfId="0" applyFont="1" applyFill="1" applyBorder="1" applyAlignment="1">
      <alignment horizontal="center" vertical="center" wrapText="1"/>
    </xf>
    <xf numFmtId="0" fontId="17" fillId="42" borderId="5" xfId="0" applyFont="1" applyFill="1" applyBorder="1" applyAlignment="1">
      <alignment horizontal="center" vertical="center" wrapText="1"/>
    </xf>
    <xf numFmtId="0" fontId="17" fillId="42" borderId="17" xfId="0" applyFont="1" applyFill="1" applyBorder="1" applyAlignment="1">
      <alignment horizontal="center" vertical="center" wrapText="1"/>
    </xf>
    <xf numFmtId="0" fontId="77" fillId="4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0" fillId="4" borderId="6" xfId="0" applyFill="1" applyBorder="1" applyAlignment="1">
      <alignment horizontal="right" vertical="center"/>
    </xf>
    <xf numFmtId="0" fontId="0" fillId="4" borderId="0" xfId="0" applyFill="1" applyAlignment="1">
      <alignment horizontal="right" vertical="center"/>
    </xf>
    <xf numFmtId="167" fontId="19" fillId="0" borderId="0" xfId="0" applyNumberFormat="1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0" fontId="27" fillId="0" borderId="9" xfId="317" applyNumberFormat="1" applyFont="1" applyBorder="1" applyAlignment="1">
      <alignment horizontal="center" vertical="center"/>
    </xf>
    <xf numFmtId="0" fontId="27" fillId="0" borderId="8" xfId="317" applyNumberFormat="1" applyFont="1" applyBorder="1" applyAlignment="1">
      <alignment horizontal="center" vertical="center"/>
    </xf>
    <xf numFmtId="0" fontId="27" fillId="0" borderId="14" xfId="317" applyNumberFormat="1" applyFont="1" applyBorder="1" applyAlignment="1">
      <alignment horizontal="center" vertical="center"/>
    </xf>
    <xf numFmtId="0" fontId="17" fillId="0" borderId="9" xfId="317" applyNumberFormat="1" applyFont="1" applyBorder="1" applyAlignment="1">
      <alignment horizontal="left" vertical="center"/>
    </xf>
    <xf numFmtId="0" fontId="17" fillId="0" borderId="8" xfId="317" applyNumberFormat="1" applyFont="1" applyBorder="1" applyAlignment="1">
      <alignment horizontal="left" vertical="center"/>
    </xf>
    <xf numFmtId="0" fontId="17" fillId="0" borderId="14" xfId="317" applyNumberFormat="1" applyFont="1" applyBorder="1" applyAlignment="1">
      <alignment horizontal="left" vertical="center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65" fontId="72" fillId="0" borderId="0" xfId="0" applyNumberFormat="1" applyFont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2" fontId="0" fillId="0" borderId="0" xfId="0" applyNumberFormat="1" applyAlignment="1">
      <alignment horizontal="left"/>
    </xf>
    <xf numFmtId="0" fontId="33" fillId="0" borderId="9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left" vertical="top" wrapText="1"/>
    </xf>
    <xf numFmtId="0" fontId="33" fillId="0" borderId="14" xfId="0" applyFont="1" applyBorder="1" applyAlignment="1">
      <alignment horizontal="left" vertical="top" wrapText="1"/>
    </xf>
    <xf numFmtId="0" fontId="29" fillId="0" borderId="9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/>
    </xf>
    <xf numFmtId="0" fontId="20" fillId="4" borderId="14" xfId="0" applyFont="1" applyFill="1" applyBorder="1" applyAlignment="1">
      <alignment horizontal="center" vertical="center"/>
    </xf>
    <xf numFmtId="0" fontId="0" fillId="50" borderId="13" xfId="0" applyFill="1" applyBorder="1" applyAlignment="1">
      <alignment horizontal="center" vertical="center" wrapText="1"/>
    </xf>
    <xf numFmtId="0" fontId="0" fillId="50" borderId="5" xfId="0" applyFill="1" applyBorder="1" applyAlignment="1">
      <alignment horizontal="center" vertical="center" wrapText="1"/>
    </xf>
    <xf numFmtId="0" fontId="0" fillId="50" borderId="17" xfId="0" applyFill="1" applyBorder="1" applyAlignment="1">
      <alignment horizontal="center" vertical="center" wrapText="1"/>
    </xf>
    <xf numFmtId="0" fontId="111" fillId="50" borderId="9" xfId="0" applyFont="1" applyFill="1" applyBorder="1" applyAlignment="1">
      <alignment horizontal="center" vertical="center" wrapText="1"/>
    </xf>
    <xf numFmtId="0" fontId="111" fillId="50" borderId="8" xfId="0" applyFont="1" applyFill="1" applyBorder="1" applyAlignment="1">
      <alignment horizontal="center" vertical="center" wrapText="1"/>
    </xf>
    <xf numFmtId="0" fontId="111" fillId="50" borderId="1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2" fillId="0" borderId="0" xfId="0" applyFont="1" applyAlignment="1">
      <alignment horizontal="center" vertical="center"/>
    </xf>
    <xf numFmtId="0" fontId="116" fillId="0" borderId="9" xfId="0" applyFont="1" applyBorder="1" applyAlignment="1">
      <alignment horizontal="left" vertical="top" wrapText="1"/>
    </xf>
    <xf numFmtId="0" fontId="116" fillId="0" borderId="8" xfId="0" applyFont="1" applyBorder="1" applyAlignment="1">
      <alignment horizontal="left" vertical="top" wrapText="1"/>
    </xf>
    <xf numFmtId="0" fontId="116" fillId="0" borderId="14" xfId="0" applyFont="1" applyBorder="1" applyAlignment="1">
      <alignment horizontal="left" vertical="top" wrapText="1"/>
    </xf>
    <xf numFmtId="0" fontId="36" fillId="0" borderId="9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18" fillId="46" borderId="9" xfId="0" applyFont="1" applyFill="1" applyBorder="1" applyAlignment="1">
      <alignment horizontal="center" vertical="center"/>
    </xf>
    <xf numFmtId="0" fontId="18" fillId="46" borderId="8" xfId="0" applyFont="1" applyFill="1" applyBorder="1" applyAlignment="1">
      <alignment horizontal="center" vertical="center"/>
    </xf>
    <xf numFmtId="0" fontId="18" fillId="46" borderId="14" xfId="0" applyFont="1" applyFill="1" applyBorder="1" applyAlignment="1">
      <alignment horizontal="center" vertical="center"/>
    </xf>
    <xf numFmtId="0" fontId="107" fillId="0" borderId="9" xfId="0" applyFont="1" applyBorder="1" applyAlignment="1">
      <alignment horizontal="center" vertical="center"/>
    </xf>
    <xf numFmtId="0" fontId="107" fillId="0" borderId="8" xfId="0" applyFont="1" applyBorder="1" applyAlignment="1">
      <alignment horizontal="center" vertical="center"/>
    </xf>
    <xf numFmtId="0" fontId="107" fillId="0" borderId="14" xfId="0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19" fillId="0" borderId="0" xfId="0" applyFont="1" applyAlignment="1">
      <alignment horizontal="left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4" borderId="9" xfId="0" applyFont="1" applyFill="1" applyBorder="1" applyAlignment="1">
      <alignment horizontal="left" vertical="center"/>
    </xf>
    <xf numFmtId="0" fontId="17" fillId="4" borderId="8" xfId="0" applyFont="1" applyFill="1" applyBorder="1" applyAlignment="1">
      <alignment horizontal="left" vertical="center"/>
    </xf>
    <xf numFmtId="0" fontId="17" fillId="4" borderId="14" xfId="0" applyFont="1" applyFill="1" applyBorder="1" applyAlignment="1">
      <alignment horizontal="left" vertical="center"/>
    </xf>
    <xf numFmtId="0" fontId="17" fillId="4" borderId="9" xfId="0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4" xfId="0" applyBorder="1" applyAlignment="1">
      <alignment vertical="center"/>
    </xf>
    <xf numFmtId="0" fontId="17" fillId="4" borderId="10" xfId="0" applyFont="1" applyFill="1" applyBorder="1" applyAlignment="1">
      <alignment horizontal="left" vertical="center"/>
    </xf>
    <xf numFmtId="0" fontId="17" fillId="4" borderId="12" xfId="0" applyFont="1" applyFill="1" applyBorder="1" applyAlignment="1">
      <alignment horizontal="left" vertical="center"/>
    </xf>
  </cellXfs>
  <cellStyles count="707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Besuchter Hyperlink" xfId="232" builtinId="9" hidden="1"/>
    <cellStyle name="Besuchter Hyperlink" xfId="234" builtinId="9" hidden="1"/>
    <cellStyle name="Besuchter Hyperlink" xfId="236" builtinId="9" hidden="1"/>
    <cellStyle name="Besuchter Hyperlink" xfId="238" builtinId="9" hidden="1"/>
    <cellStyle name="Besuchter Hyperlink" xfId="240" builtinId="9" hidden="1"/>
    <cellStyle name="Besuchter Hyperlink" xfId="242" builtinId="9" hidden="1"/>
    <cellStyle name="Besuchter Hyperlink" xfId="244" builtinId="9" hidden="1"/>
    <cellStyle name="Besuchter Hyperlink" xfId="246" builtinId="9" hidden="1"/>
    <cellStyle name="Besuchter Hyperlink" xfId="248" builtinId="9" hidden="1"/>
    <cellStyle name="Besuchter Hyperlink" xfId="250" builtinId="9" hidden="1"/>
    <cellStyle name="Besuchter Hyperlink" xfId="252" builtinId="9" hidden="1"/>
    <cellStyle name="Besuchter Hyperlink" xfId="254" builtinId="9" hidden="1"/>
    <cellStyle name="Besuchter Hyperlink" xfId="256" builtinId="9" hidden="1"/>
    <cellStyle name="Besuchter Hyperlink" xfId="258" builtinId="9" hidden="1"/>
    <cellStyle name="Besuchter Hyperlink" xfId="260" builtinId="9" hidden="1"/>
    <cellStyle name="Besuchter Hyperlink" xfId="262" builtinId="9" hidden="1"/>
    <cellStyle name="Besuchter Hyperlink" xfId="264" builtinId="9" hidden="1"/>
    <cellStyle name="Besuchter Hyperlink" xfId="266" builtinId="9" hidden="1"/>
    <cellStyle name="Besuchter Hyperlink" xfId="268" builtinId="9" hidden="1"/>
    <cellStyle name="Besuchter Hyperlink" xfId="270" builtinId="9" hidden="1"/>
    <cellStyle name="Besuchter Hyperlink" xfId="272" builtinId="9" hidden="1"/>
    <cellStyle name="Besuchter Hyperlink" xfId="274" builtinId="9" hidden="1"/>
    <cellStyle name="Besuchter Hyperlink" xfId="276" builtinId="9" hidden="1"/>
    <cellStyle name="Besuchter Hyperlink" xfId="278" builtinId="9" hidden="1"/>
    <cellStyle name="Besuchter Hyperlink" xfId="280" builtinId="9" hidden="1"/>
    <cellStyle name="Besuchter Hyperlink" xfId="282" builtinId="9" hidden="1"/>
    <cellStyle name="Besuchter Hyperlink" xfId="284" builtinId="9" hidden="1"/>
    <cellStyle name="Besuchter Hyperlink" xfId="286" builtinId="9" hidden="1"/>
    <cellStyle name="Besuchter Hyperlink" xfId="288" builtinId="9" hidden="1"/>
    <cellStyle name="Besuchter Hyperlink" xfId="290" builtinId="9" hidden="1"/>
    <cellStyle name="Besuchter Hyperlink" xfId="292" builtinId="9" hidden="1"/>
    <cellStyle name="Besuchter Hyperlink" xfId="294" builtinId="9" hidden="1"/>
    <cellStyle name="Besuchter Hyperlink" xfId="296" builtinId="9" hidden="1"/>
    <cellStyle name="Besuchter Hyperlink" xfId="298" builtinId="9" hidden="1"/>
    <cellStyle name="Besuchter Hyperlink" xfId="300" builtinId="9" hidden="1"/>
    <cellStyle name="Besuchter Hyperlink" xfId="302" builtinId="9" hidden="1"/>
    <cellStyle name="Besuchter Hyperlink" xfId="304" builtinId="9" hidden="1"/>
    <cellStyle name="Besuchter Hyperlink" xfId="306" builtinId="9" hidden="1"/>
    <cellStyle name="Besuchter Hyperlink" xfId="308" builtinId="9" hidden="1"/>
    <cellStyle name="Besuchter Hyperlink" xfId="310" builtinId="9" hidden="1"/>
    <cellStyle name="Besuchter Hyperlink" xfId="312" builtinId="9" hidden="1"/>
    <cellStyle name="Besuchter Hyperlink" xfId="314" builtinId="9" hidden="1"/>
    <cellStyle name="Besuchter Hyperlink" xfId="316" builtinId="9" hidden="1"/>
    <cellStyle name="Besuchter Hyperlink" xfId="320" builtinId="9" hidden="1"/>
    <cellStyle name="Besuchter Hyperlink" xfId="322" builtinId="9" hidden="1"/>
    <cellStyle name="Besuchter Hyperlink" xfId="324" builtinId="9" hidden="1"/>
    <cellStyle name="Besuchter Hyperlink" xfId="326" builtinId="9" hidden="1"/>
    <cellStyle name="Besuchter Hyperlink" xfId="328" builtinId="9" hidden="1"/>
    <cellStyle name="Besuchter Hyperlink" xfId="330" builtinId="9" hidden="1"/>
    <cellStyle name="Besuchter Hyperlink" xfId="332" builtinId="9" hidden="1"/>
    <cellStyle name="Besuchter Hyperlink" xfId="334" builtinId="9" hidden="1"/>
    <cellStyle name="Besuchter Hyperlink" xfId="336" builtinId="9" hidden="1"/>
    <cellStyle name="Besuchter Hyperlink" xfId="338" builtinId="9" hidden="1"/>
    <cellStyle name="Besuchter Hyperlink" xfId="340" builtinId="9" hidden="1"/>
    <cellStyle name="Besuchter Hyperlink" xfId="342" builtinId="9" hidden="1"/>
    <cellStyle name="Besuchter Hyperlink" xfId="344" builtinId="9" hidden="1"/>
    <cellStyle name="Besuchter Hyperlink" xfId="346" builtinId="9" hidden="1"/>
    <cellStyle name="Besuchter Hyperlink" xfId="348" builtinId="9" hidden="1"/>
    <cellStyle name="Besuchter Hyperlink" xfId="350" builtinId="9" hidden="1"/>
    <cellStyle name="Besuchter Hyperlink" xfId="352" builtinId="9" hidden="1"/>
    <cellStyle name="Besuchter Hyperlink" xfId="354" builtinId="9" hidden="1"/>
    <cellStyle name="Besuchter Hyperlink" xfId="356" builtinId="9" hidden="1"/>
    <cellStyle name="Besuchter Hyperlink" xfId="358" builtinId="9" hidden="1"/>
    <cellStyle name="Besuchter Hyperlink" xfId="360" builtinId="9" hidden="1"/>
    <cellStyle name="Besuchter Hyperlink" xfId="362" builtinId="9" hidden="1"/>
    <cellStyle name="Besuchter Hyperlink" xfId="364" builtinId="9" hidden="1"/>
    <cellStyle name="Besuchter Hyperlink" xfId="366" builtinId="9" hidden="1"/>
    <cellStyle name="Besuchter Hyperlink" xfId="368" builtinId="9" hidden="1"/>
    <cellStyle name="Besuchter Hyperlink" xfId="370" builtinId="9" hidden="1"/>
    <cellStyle name="Besuchter Hyperlink" xfId="372" builtinId="9" hidden="1"/>
    <cellStyle name="Besuchter Hyperlink" xfId="374" builtinId="9" hidden="1"/>
    <cellStyle name="Besuchter Hyperlink" xfId="376" builtinId="9" hidden="1"/>
    <cellStyle name="Besuchter Hyperlink" xfId="378" builtinId="9" hidden="1"/>
    <cellStyle name="Besuchter Hyperlink" xfId="380" builtinId="9" hidden="1"/>
    <cellStyle name="Besuchter Hyperlink" xfId="382" builtinId="9" hidden="1"/>
    <cellStyle name="Besuchter Hyperlink" xfId="384" builtinId="9" hidden="1"/>
    <cellStyle name="Besuchter Hyperlink" xfId="386" builtinId="9" hidden="1"/>
    <cellStyle name="Besuchter Hyperlink" xfId="388" builtinId="9" hidden="1"/>
    <cellStyle name="Besuchter Hyperlink" xfId="390" builtinId="9" hidden="1"/>
    <cellStyle name="Besuchter Hyperlink" xfId="392" builtinId="9" hidden="1"/>
    <cellStyle name="Besuchter Hyperlink" xfId="394" builtinId="9" hidden="1"/>
    <cellStyle name="Besuchter Hyperlink" xfId="396" builtinId="9" hidden="1"/>
    <cellStyle name="Besuchter Hyperlink" xfId="398" builtinId="9" hidden="1"/>
    <cellStyle name="Besuchter Hyperlink" xfId="400" builtinId="9" hidden="1"/>
    <cellStyle name="Besuchter Hyperlink" xfId="402" builtinId="9" hidden="1"/>
    <cellStyle name="Besuchter Hyperlink" xfId="404" builtinId="9" hidden="1"/>
    <cellStyle name="Besuchter Hyperlink" xfId="406" builtinId="9" hidden="1"/>
    <cellStyle name="Besuchter Hyperlink" xfId="408" builtinId="9" hidden="1"/>
    <cellStyle name="Besuchter Hyperlink" xfId="410" builtinId="9" hidden="1"/>
    <cellStyle name="Besuchter Hyperlink" xfId="412" builtinId="9" hidden="1"/>
    <cellStyle name="Besuchter Hyperlink" xfId="414" builtinId="9" hidden="1"/>
    <cellStyle name="Besuchter Hyperlink" xfId="416" builtinId="9" hidden="1"/>
    <cellStyle name="Besuchter Hyperlink" xfId="418" builtinId="9" hidden="1"/>
    <cellStyle name="Besuchter Hyperlink" xfId="420" builtinId="9" hidden="1"/>
    <cellStyle name="Besuchter Hyperlink" xfId="422" builtinId="9" hidden="1"/>
    <cellStyle name="Besuchter Hyperlink" xfId="424" builtinId="9" hidden="1"/>
    <cellStyle name="Besuchter Hyperlink" xfId="426" builtinId="9" hidden="1"/>
    <cellStyle name="Besuchter Hyperlink" xfId="428" builtinId="9" hidden="1"/>
    <cellStyle name="Besuchter Hyperlink" xfId="430" builtinId="9" hidden="1"/>
    <cellStyle name="Besuchter Hyperlink" xfId="432" builtinId="9" hidden="1"/>
    <cellStyle name="Besuchter Hyperlink" xfId="434" builtinId="9" hidden="1"/>
    <cellStyle name="Besuchter Hyperlink" xfId="436" builtinId="9" hidden="1"/>
    <cellStyle name="Besuchter Hyperlink" xfId="438" builtinId="9" hidden="1"/>
    <cellStyle name="Besuchter Hyperlink" xfId="440" builtinId="9" hidden="1"/>
    <cellStyle name="Besuchter Hyperlink" xfId="442" builtinId="9" hidden="1"/>
    <cellStyle name="Besuchter Hyperlink" xfId="444" builtinId="9" hidden="1"/>
    <cellStyle name="Besuchter Hyperlink" xfId="446" builtinId="9" hidden="1"/>
    <cellStyle name="Besuchter Hyperlink" xfId="448" builtinId="9" hidden="1"/>
    <cellStyle name="Besuchter Hyperlink" xfId="450" builtinId="9" hidden="1"/>
    <cellStyle name="Besuchter Hyperlink" xfId="452" builtinId="9" hidden="1"/>
    <cellStyle name="Besuchter Hyperlink" xfId="454" builtinId="9" hidden="1"/>
    <cellStyle name="Besuchter Hyperlink" xfId="456" builtinId="9" hidden="1"/>
    <cellStyle name="Besuchter Hyperlink" xfId="458" builtinId="9" hidden="1"/>
    <cellStyle name="Besuchter Hyperlink" xfId="460" builtinId="9" hidden="1"/>
    <cellStyle name="Besuchter Hyperlink" xfId="462" builtinId="9" hidden="1"/>
    <cellStyle name="Besuchter Hyperlink" xfId="464" builtinId="9" hidden="1"/>
    <cellStyle name="Besuchter Hyperlink" xfId="466" builtinId="9" hidden="1"/>
    <cellStyle name="Besuchter Hyperlink" xfId="468" builtinId="9" hidden="1"/>
    <cellStyle name="Besuchter Hyperlink" xfId="470" builtinId="9" hidden="1"/>
    <cellStyle name="Besuchter Hyperlink" xfId="472" builtinId="9" hidden="1"/>
    <cellStyle name="Besuchter Hyperlink" xfId="474" builtinId="9" hidden="1"/>
    <cellStyle name="Besuchter Hyperlink" xfId="476" builtinId="9" hidden="1"/>
    <cellStyle name="Besuchter Hyperlink" xfId="478" builtinId="9" hidden="1"/>
    <cellStyle name="Besuchter Hyperlink" xfId="480" builtinId="9" hidden="1"/>
    <cellStyle name="Besuchter Hyperlink" xfId="482" builtinId="9" hidden="1"/>
    <cellStyle name="Besuchter Hyperlink" xfId="484" builtinId="9" hidden="1"/>
    <cellStyle name="Besuchter Hyperlink" xfId="486" builtinId="9" hidden="1"/>
    <cellStyle name="Besuchter Hyperlink" xfId="488" builtinId="9" hidden="1"/>
    <cellStyle name="Besuchter Hyperlink" xfId="490" builtinId="9" hidden="1"/>
    <cellStyle name="Besuchter Hyperlink" xfId="492" builtinId="9" hidden="1"/>
    <cellStyle name="Besuchter Hyperlink" xfId="494" builtinId="9" hidden="1"/>
    <cellStyle name="Besuchter Hyperlink" xfId="496" builtinId="9" hidden="1"/>
    <cellStyle name="Besuchter Hyperlink" xfId="498" builtinId="9" hidden="1"/>
    <cellStyle name="Besuchter Hyperlink" xfId="500" builtinId="9" hidden="1"/>
    <cellStyle name="Besuchter Hyperlink" xfId="502" builtinId="9" hidden="1"/>
    <cellStyle name="Besuchter Hyperlink" xfId="504" builtinId="9" hidden="1"/>
    <cellStyle name="Besuchter Hyperlink" xfId="506" builtinId="9" hidden="1"/>
    <cellStyle name="Besuchter Hyperlink" xfId="508" builtinId="9" hidden="1"/>
    <cellStyle name="Besuchter Hyperlink" xfId="510" builtinId="9" hidden="1"/>
    <cellStyle name="Besuchter Hyperlink" xfId="512" builtinId="9" hidden="1"/>
    <cellStyle name="Besuchter Hyperlink" xfId="514" builtinId="9" hidden="1"/>
    <cellStyle name="Besuchter Hyperlink" xfId="516" builtinId="9" hidden="1"/>
    <cellStyle name="Besuchter Hyperlink" xfId="518" builtinId="9" hidden="1"/>
    <cellStyle name="Besuchter Hyperlink" xfId="520" builtinId="9" hidden="1"/>
    <cellStyle name="Besuchter Hyperlink" xfId="522" builtinId="9" hidden="1"/>
    <cellStyle name="Besuchter Hyperlink" xfId="524" builtinId="9" hidden="1"/>
    <cellStyle name="Besuchter Hyperlink" xfId="526" builtinId="9" hidden="1"/>
    <cellStyle name="Besuchter Hyperlink" xfId="528" builtinId="9" hidden="1"/>
    <cellStyle name="Besuchter Hyperlink" xfId="530" builtinId="9" hidden="1"/>
    <cellStyle name="Besuchter Hyperlink" xfId="532" builtinId="9" hidden="1"/>
    <cellStyle name="Besuchter Hyperlink" xfId="534" builtinId="9" hidden="1"/>
    <cellStyle name="Besuchter Hyperlink" xfId="536" builtinId="9" hidden="1"/>
    <cellStyle name="Besuchter Hyperlink" xfId="538" builtinId="9" hidden="1"/>
    <cellStyle name="Besuchter Hyperlink" xfId="540" builtinId="9" hidden="1"/>
    <cellStyle name="Besuchter Hyperlink" xfId="542" builtinId="9" hidden="1"/>
    <cellStyle name="Besuchter Hyperlink" xfId="544" builtinId="9" hidden="1"/>
    <cellStyle name="Besuchter Hyperlink" xfId="546" builtinId="9" hidden="1"/>
    <cellStyle name="Besuchter Hyperlink" xfId="548" builtinId="9" hidden="1"/>
    <cellStyle name="Besuchter Hyperlink" xfId="550" builtinId="9" hidden="1"/>
    <cellStyle name="Besuchter Hyperlink" xfId="552" builtinId="9" hidden="1"/>
    <cellStyle name="Besuchter Hyperlink" xfId="554" builtinId="9" hidden="1"/>
    <cellStyle name="Besuchter Hyperlink" xfId="556" builtinId="9" hidden="1"/>
    <cellStyle name="Besuchter Hyperlink" xfId="558" builtinId="9" hidden="1"/>
    <cellStyle name="Besuchter Hyperlink" xfId="560" builtinId="9" hidden="1"/>
    <cellStyle name="Besuchter Hyperlink" xfId="562" builtinId="9" hidden="1"/>
    <cellStyle name="Besuchter Hyperlink" xfId="564" builtinId="9" hidden="1"/>
    <cellStyle name="Besuchter Hyperlink" xfId="566" builtinId="9" hidden="1"/>
    <cellStyle name="Besuchter Hyperlink" xfId="568" builtinId="9" hidden="1"/>
    <cellStyle name="Besuchter Hyperlink" xfId="570" builtinId="9" hidden="1"/>
    <cellStyle name="Besuchter Hyperlink" xfId="572" builtinId="9" hidden="1"/>
    <cellStyle name="Besuchter Hyperlink" xfId="574" builtinId="9" hidden="1"/>
    <cellStyle name="Besuchter Hyperlink" xfId="576" builtinId="9" hidden="1"/>
    <cellStyle name="Besuchter Hyperlink" xfId="578" builtinId="9" hidden="1"/>
    <cellStyle name="Besuchter Hyperlink" xfId="580" builtinId="9" hidden="1"/>
    <cellStyle name="Besuchter Hyperlink" xfId="582" builtinId="9" hidden="1"/>
    <cellStyle name="Besuchter Hyperlink" xfId="584" builtinId="9" hidden="1"/>
    <cellStyle name="Besuchter Hyperlink" xfId="586" builtinId="9" hidden="1"/>
    <cellStyle name="Besuchter Hyperlink" xfId="588" builtinId="9" hidden="1"/>
    <cellStyle name="Besuchter Hyperlink" xfId="590" builtinId="9" hidden="1"/>
    <cellStyle name="Besuchter Hyperlink" xfId="592" builtinId="9" hidden="1"/>
    <cellStyle name="Besuchter Hyperlink" xfId="594" builtinId="9" hidden="1"/>
    <cellStyle name="Besuchter Hyperlink" xfId="596" builtinId="9" hidden="1"/>
    <cellStyle name="Besuchter Hyperlink" xfId="598" builtinId="9" hidden="1"/>
    <cellStyle name="Besuchter Hyperlink" xfId="600" builtinId="9" hidden="1"/>
    <cellStyle name="Besuchter Hyperlink" xfId="602" builtinId="9" hidden="1"/>
    <cellStyle name="Besuchter Hyperlink" xfId="604" builtinId="9" hidden="1"/>
    <cellStyle name="Besuchter Hyperlink" xfId="606" builtinId="9" hidden="1"/>
    <cellStyle name="Besuchter Hyperlink" xfId="608" builtinId="9" hidden="1"/>
    <cellStyle name="Besuchter Hyperlink" xfId="610" builtinId="9" hidden="1"/>
    <cellStyle name="Besuchter Hyperlink" xfId="612" builtinId="9" hidden="1"/>
    <cellStyle name="Besuchter Hyperlink" xfId="614" builtinId="9" hidden="1"/>
    <cellStyle name="Besuchter Hyperlink" xfId="616" builtinId="9" hidden="1"/>
    <cellStyle name="Besuchter Hyperlink" xfId="618" builtinId="9" hidden="1"/>
    <cellStyle name="Besuchter Hyperlink" xfId="620" builtinId="9" hidden="1"/>
    <cellStyle name="Besuchter Hyperlink" xfId="622" builtinId="9" hidden="1"/>
    <cellStyle name="Besuchter Hyperlink" xfId="624" builtinId="9" hidden="1"/>
    <cellStyle name="Besuchter Hyperlink" xfId="626" builtinId="9" hidden="1"/>
    <cellStyle name="Besuchter Hyperlink" xfId="628" builtinId="9" hidden="1"/>
    <cellStyle name="Besuchter Hyperlink" xfId="630" builtinId="9" hidden="1"/>
    <cellStyle name="Besuchter Hyperlink" xfId="632" builtinId="9" hidden="1"/>
    <cellStyle name="Besuchter Hyperlink" xfId="634" builtinId="9" hidden="1"/>
    <cellStyle name="Besuchter Hyperlink" xfId="636" builtinId="9" hidden="1"/>
    <cellStyle name="Besuchter Hyperlink" xfId="638" builtinId="9" hidden="1"/>
    <cellStyle name="Besuchter Hyperlink" xfId="640" builtinId="9" hidden="1"/>
    <cellStyle name="Besuchter Hyperlink" xfId="642" builtinId="9" hidden="1"/>
    <cellStyle name="Besuchter Hyperlink" xfId="644" builtinId="9" hidden="1"/>
    <cellStyle name="Besuchter Hyperlink" xfId="646" builtinId="9" hidden="1"/>
    <cellStyle name="Besuchter Hyperlink" xfId="648" builtinId="9" hidden="1"/>
    <cellStyle name="Besuchter Hyperlink" xfId="650" builtinId="9" hidden="1"/>
    <cellStyle name="Besuchter Hyperlink" xfId="652" builtinId="9" hidden="1"/>
    <cellStyle name="Besuchter Hyperlink" xfId="654" builtinId="9" hidden="1"/>
    <cellStyle name="Besuchter Hyperlink" xfId="656" builtinId="9" hidden="1"/>
    <cellStyle name="Besuchter Hyperlink" xfId="658" builtinId="9" hidden="1"/>
    <cellStyle name="Besuchter Hyperlink" xfId="660" builtinId="9" hidden="1"/>
    <cellStyle name="Besuchter Hyperlink" xfId="662" builtinId="9" hidden="1"/>
    <cellStyle name="Besuchter Hyperlink" xfId="664" builtinId="9" hidden="1"/>
    <cellStyle name="Besuchter Hyperlink" xfId="666" builtinId="9" hidden="1"/>
    <cellStyle name="Besuchter Hyperlink" xfId="668" builtinId="9" hidden="1"/>
    <cellStyle name="Besuchter Hyperlink" xfId="670" builtinId="9" hidden="1"/>
    <cellStyle name="Besuchter Hyperlink" xfId="672" builtinId="9" hidden="1"/>
    <cellStyle name="Besuchter Hyperlink" xfId="674" builtinId="9" hidden="1"/>
    <cellStyle name="Besuchter Hyperlink" xfId="676" builtinId="9" hidden="1"/>
    <cellStyle name="Besuchter Hyperlink" xfId="678" builtinId="9" hidden="1"/>
    <cellStyle name="Besuchter Hyperlink" xfId="680" builtinId="9" hidden="1"/>
    <cellStyle name="Besuchter Hyperlink" xfId="682" builtinId="9" hidden="1"/>
    <cellStyle name="Besuchter Hyperlink" xfId="684" builtinId="9" hidden="1"/>
    <cellStyle name="Besuchter Hyperlink" xfId="686" builtinId="9" hidden="1"/>
    <cellStyle name="Besuchter Hyperlink" xfId="688" builtinId="9" hidden="1"/>
    <cellStyle name="Besuchter Hyperlink" xfId="690" builtinId="9" hidden="1"/>
    <cellStyle name="Besuchter Hyperlink" xfId="694" builtinId="9" hidden="1"/>
    <cellStyle name="Besuchter Hyperlink" xfId="696" builtinId="9" hidden="1"/>
    <cellStyle name="Besuchter Hyperlink" xfId="698" builtinId="9" hidden="1"/>
    <cellStyle name="Besuchter Hyperlink" xfId="700" builtinId="9" hidden="1"/>
    <cellStyle name="Besuchter Hyperlink" xfId="702" builtinId="9" hidden="1"/>
    <cellStyle name="Currency 2" xfId="318" xr:uid="{00000000-0005-0000-0000-000000000000}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Link" xfId="375" builtinId="8" hidden="1"/>
    <cellStyle name="Link" xfId="377" builtinId="8" hidden="1"/>
    <cellStyle name="Link" xfId="379" builtinId="8" hidden="1"/>
    <cellStyle name="Link" xfId="381" builtinId="8" hidden="1"/>
    <cellStyle name="Link" xfId="383" builtinId="8" hidden="1"/>
    <cellStyle name="Link" xfId="385" builtinId="8" hidden="1"/>
    <cellStyle name="Link" xfId="387" builtinId="8" hidden="1"/>
    <cellStyle name="Link" xfId="389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99" builtinId="8" hidden="1"/>
    <cellStyle name="Link" xfId="401" builtinId="8" hidden="1"/>
    <cellStyle name="Link" xfId="403" builtinId="8" hidden="1"/>
    <cellStyle name="Link" xfId="405" builtinId="8" hidden="1"/>
    <cellStyle name="Link" xfId="407" builtinId="8" hidden="1"/>
    <cellStyle name="Link" xfId="409" builtinId="8" hidden="1"/>
    <cellStyle name="Link" xfId="411" builtinId="8" hidden="1"/>
    <cellStyle name="Link" xfId="413" builtinId="8" hidden="1"/>
    <cellStyle name="Link" xfId="415" builtinId="8" hidden="1"/>
    <cellStyle name="Link" xfId="417" builtinId="8" hidden="1"/>
    <cellStyle name="Link" xfId="419" builtinId="8" hidden="1"/>
    <cellStyle name="Link" xfId="421" builtinId="8" hidden="1"/>
    <cellStyle name="Link" xfId="423" builtinId="8" hidden="1"/>
    <cellStyle name="Link" xfId="425" builtinId="8" hidden="1"/>
    <cellStyle name="Link" xfId="427" builtinId="8" hidden="1"/>
    <cellStyle name="Link" xfId="429" builtinId="8" hidden="1"/>
    <cellStyle name="Link" xfId="431" builtinId="8" hidden="1"/>
    <cellStyle name="Link" xfId="433" builtinId="8" hidden="1"/>
    <cellStyle name="Link" xfId="435" builtinId="8" hidden="1"/>
    <cellStyle name="Link" xfId="437" builtinId="8" hidden="1"/>
    <cellStyle name="Link" xfId="439" builtinId="8" hidden="1"/>
    <cellStyle name="Link" xfId="441" builtinId="8" hidden="1"/>
    <cellStyle name="Link" xfId="443" builtinId="8" hidden="1"/>
    <cellStyle name="Link" xfId="445" builtinId="8" hidden="1"/>
    <cellStyle name="Link" xfId="447" builtinId="8" hidden="1"/>
    <cellStyle name="Link" xfId="449" builtinId="8" hidden="1"/>
    <cellStyle name="Link" xfId="451" builtinId="8" hidden="1"/>
    <cellStyle name="Link" xfId="453" builtinId="8" hidden="1"/>
    <cellStyle name="Link" xfId="455" builtinId="8" hidden="1"/>
    <cellStyle name="Link" xfId="457" builtinId="8" hidden="1"/>
    <cellStyle name="Link" xfId="459" builtinId="8" hidden="1"/>
    <cellStyle name="Link" xfId="461" builtinId="8" hidden="1"/>
    <cellStyle name="Link" xfId="463" builtinId="8" hidden="1"/>
    <cellStyle name="Link" xfId="465" builtinId="8" hidden="1"/>
    <cellStyle name="Link" xfId="467" builtinId="8" hidden="1"/>
    <cellStyle name="Link" xfId="469" builtinId="8" hidden="1"/>
    <cellStyle name="Link" xfId="471" builtinId="8" hidden="1"/>
    <cellStyle name="Link" xfId="473" builtinId="8" hidden="1"/>
    <cellStyle name="Link" xfId="475" builtinId="8" hidden="1"/>
    <cellStyle name="Link" xfId="477" builtinId="8" hidden="1"/>
    <cellStyle name="Link" xfId="479" builtinId="8" hidden="1"/>
    <cellStyle name="Link" xfId="481" builtinId="8" hidden="1"/>
    <cellStyle name="Link" xfId="483" builtinId="8" hidden="1"/>
    <cellStyle name="Link" xfId="485" builtinId="8" hidden="1"/>
    <cellStyle name="Link" xfId="487" builtinId="8" hidden="1"/>
    <cellStyle name="Link" xfId="489" builtinId="8" hidden="1"/>
    <cellStyle name="Link" xfId="491" builtinId="8" hidden="1"/>
    <cellStyle name="Link" xfId="493" builtinId="8" hidden="1"/>
    <cellStyle name="Link" xfId="495" builtinId="8" hidden="1"/>
    <cellStyle name="Link" xfId="497" builtinId="8" hidden="1"/>
    <cellStyle name="Link" xfId="499" builtinId="8" hidden="1"/>
    <cellStyle name="Link" xfId="501" builtinId="8" hidden="1"/>
    <cellStyle name="Link" xfId="503" builtinId="8" hidden="1"/>
    <cellStyle name="Link" xfId="505" builtinId="8" hidden="1"/>
    <cellStyle name="Link" xfId="507" builtinId="8" hidden="1"/>
    <cellStyle name="Link" xfId="509" builtinId="8" hidden="1"/>
    <cellStyle name="Link" xfId="511" builtinId="8" hidden="1"/>
    <cellStyle name="Link" xfId="513" builtinId="8" hidden="1"/>
    <cellStyle name="Link" xfId="515" builtinId="8" hidden="1"/>
    <cellStyle name="Link" xfId="517" builtinId="8" hidden="1"/>
    <cellStyle name="Link" xfId="519" builtinId="8" hidden="1"/>
    <cellStyle name="Link" xfId="521" builtinId="8" hidden="1"/>
    <cellStyle name="Link" xfId="523" builtinId="8" hidden="1"/>
    <cellStyle name="Link" xfId="525" builtinId="8" hidden="1"/>
    <cellStyle name="Link" xfId="527" builtinId="8" hidden="1"/>
    <cellStyle name="Link" xfId="529" builtinId="8" hidden="1"/>
    <cellStyle name="Link" xfId="531" builtinId="8" hidden="1"/>
    <cellStyle name="Link" xfId="533" builtinId="8" hidden="1"/>
    <cellStyle name="Link" xfId="535" builtinId="8" hidden="1"/>
    <cellStyle name="Link" xfId="537" builtinId="8" hidden="1"/>
    <cellStyle name="Link" xfId="539" builtinId="8" hidden="1"/>
    <cellStyle name="Link" xfId="541" builtinId="8" hidden="1"/>
    <cellStyle name="Link" xfId="543" builtinId="8" hidden="1"/>
    <cellStyle name="Link" xfId="545" builtinId="8" hidden="1"/>
    <cellStyle name="Link" xfId="547" builtinId="8" hidden="1"/>
    <cellStyle name="Link" xfId="549" builtinId="8" hidden="1"/>
    <cellStyle name="Link" xfId="551" builtinId="8" hidden="1"/>
    <cellStyle name="Link" xfId="553" builtinId="8" hidden="1"/>
    <cellStyle name="Link" xfId="555" builtinId="8" hidden="1"/>
    <cellStyle name="Link" xfId="557" builtinId="8" hidden="1"/>
    <cellStyle name="Link" xfId="559" builtinId="8" hidden="1"/>
    <cellStyle name="Link" xfId="561" builtinId="8" hidden="1"/>
    <cellStyle name="Link" xfId="563" builtinId="8" hidden="1"/>
    <cellStyle name="Link" xfId="565" builtinId="8" hidden="1"/>
    <cellStyle name="Link" xfId="567" builtinId="8" hidden="1"/>
    <cellStyle name="Link" xfId="569" builtinId="8" hidden="1"/>
    <cellStyle name="Link" xfId="571" builtinId="8" hidden="1"/>
    <cellStyle name="Link" xfId="573" builtinId="8" hidden="1"/>
    <cellStyle name="Link" xfId="575" builtinId="8" hidden="1"/>
    <cellStyle name="Link" xfId="577" builtinId="8" hidden="1"/>
    <cellStyle name="Link" xfId="579" builtinId="8" hidden="1"/>
    <cellStyle name="Link" xfId="581" builtinId="8" hidden="1"/>
    <cellStyle name="Link" xfId="583" builtinId="8" hidden="1"/>
    <cellStyle name="Link" xfId="585" builtinId="8" hidden="1"/>
    <cellStyle name="Link" xfId="587" builtinId="8" hidden="1"/>
    <cellStyle name="Link" xfId="589" builtinId="8" hidden="1"/>
    <cellStyle name="Link" xfId="591" builtinId="8" hidden="1"/>
    <cellStyle name="Link" xfId="593" builtinId="8" hidden="1"/>
    <cellStyle name="Link" xfId="595" builtinId="8" hidden="1"/>
    <cellStyle name="Link" xfId="597" builtinId="8" hidden="1"/>
    <cellStyle name="Link" xfId="599" builtinId="8" hidden="1"/>
    <cellStyle name="Link" xfId="601" builtinId="8" hidden="1"/>
    <cellStyle name="Link" xfId="603" builtinId="8" hidden="1"/>
    <cellStyle name="Link" xfId="605" builtinId="8" hidden="1"/>
    <cellStyle name="Link" xfId="607" builtinId="8" hidden="1"/>
    <cellStyle name="Link" xfId="609" builtinId="8" hidden="1"/>
    <cellStyle name="Link" xfId="611" builtinId="8" hidden="1"/>
    <cellStyle name="Link" xfId="613" builtinId="8" hidden="1"/>
    <cellStyle name="Link" xfId="615" builtinId="8" hidden="1"/>
    <cellStyle name="Link" xfId="617" builtinId="8" hidden="1"/>
    <cellStyle name="Link" xfId="619" builtinId="8" hidden="1"/>
    <cellStyle name="Link" xfId="621" builtinId="8" hidden="1"/>
    <cellStyle name="Link" xfId="623" builtinId="8" hidden="1"/>
    <cellStyle name="Link" xfId="625" builtinId="8" hidden="1"/>
    <cellStyle name="Link" xfId="627" builtinId="8" hidden="1"/>
    <cellStyle name="Link" xfId="629" builtinId="8" hidden="1"/>
    <cellStyle name="Link" xfId="631" builtinId="8" hidden="1"/>
    <cellStyle name="Link" xfId="633" builtinId="8" hidden="1"/>
    <cellStyle name="Link" xfId="635" builtinId="8" hidden="1"/>
    <cellStyle name="Link" xfId="637" builtinId="8" hidden="1"/>
    <cellStyle name="Link" xfId="639" builtinId="8" hidden="1"/>
    <cellStyle name="Link" xfId="641" builtinId="8" hidden="1"/>
    <cellStyle name="Link" xfId="643" builtinId="8" hidden="1"/>
    <cellStyle name="Link" xfId="645" builtinId="8" hidden="1"/>
    <cellStyle name="Link" xfId="647" builtinId="8" hidden="1"/>
    <cellStyle name="Link" xfId="649" builtinId="8" hidden="1"/>
    <cellStyle name="Link" xfId="651" builtinId="8" hidden="1"/>
    <cellStyle name="Link" xfId="653" builtinId="8" hidden="1"/>
    <cellStyle name="Link" xfId="655" builtinId="8" hidden="1"/>
    <cellStyle name="Link" xfId="657" builtinId="8" hidden="1"/>
    <cellStyle name="Link" xfId="659" builtinId="8" hidden="1"/>
    <cellStyle name="Link" xfId="661" builtinId="8" hidden="1"/>
    <cellStyle name="Link" xfId="663" builtinId="8" hidden="1"/>
    <cellStyle name="Link" xfId="665" builtinId="8" hidden="1"/>
    <cellStyle name="Link" xfId="667" builtinId="8" hidden="1"/>
    <cellStyle name="Link" xfId="669" builtinId="8" hidden="1"/>
    <cellStyle name="Link" xfId="671" builtinId="8" hidden="1"/>
    <cellStyle name="Link" xfId="673" builtinId="8" hidden="1"/>
    <cellStyle name="Link" xfId="675" builtinId="8" hidden="1"/>
    <cellStyle name="Link" xfId="677" builtinId="8" hidden="1"/>
    <cellStyle name="Link" xfId="679" builtinId="8" hidden="1"/>
    <cellStyle name="Link" xfId="681" builtinId="8" hidden="1"/>
    <cellStyle name="Link" xfId="683" builtinId="8" hidden="1"/>
    <cellStyle name="Link" xfId="685" builtinId="8" hidden="1"/>
    <cellStyle name="Link" xfId="687" builtinId="8" hidden="1"/>
    <cellStyle name="Link" xfId="689" builtinId="8" hidden="1"/>
    <cellStyle name="Link" xfId="693" builtinId="8" hidden="1"/>
    <cellStyle name="Link" xfId="695" builtinId="8" hidden="1"/>
    <cellStyle name="Link" xfId="697" builtinId="8" hidden="1"/>
    <cellStyle name="Link" xfId="699" builtinId="8" hidden="1"/>
    <cellStyle name="Link" xfId="701" builtinId="8" hidden="1"/>
    <cellStyle name="Navadno 2" xfId="704" xr:uid="{2CA44EF3-A533-474B-B666-D04AAB8F131A}"/>
    <cellStyle name="Navadno 2 2" xfId="706" xr:uid="{67C59153-3716-4FDE-97A1-63AF3B2E4C4C}"/>
    <cellStyle name="Normal 2" xfId="317" xr:uid="{00000000-0005-0000-0000-00005F010000}"/>
    <cellStyle name="Normal 2 2" xfId="705" xr:uid="{78C29F1D-B65E-4429-870C-9775089D1F69}"/>
    <cellStyle name="Prozent" xfId="692" builtinId="5"/>
    <cellStyle name="Schlecht" xfId="703" builtinId="27"/>
    <cellStyle name="Standard" xfId="0" builtinId="0"/>
    <cellStyle name="Währung" xfId="691" builtinId="4"/>
  </cellStyles>
  <dxfs count="249">
    <dxf>
      <fill>
        <patternFill>
          <bgColor rgb="FFC5FF00"/>
        </patternFill>
      </fill>
    </dxf>
    <dxf>
      <fill>
        <patternFill>
          <bgColor rgb="FFE4FF00"/>
        </patternFill>
      </fill>
    </dxf>
    <dxf>
      <fill>
        <patternFill>
          <bgColor rgb="FFFF8E00"/>
        </patternFill>
      </fill>
    </dxf>
    <dxf>
      <fill>
        <patternFill>
          <bgColor rgb="FFFF00F5"/>
        </patternFill>
      </fill>
    </dxf>
    <dxf>
      <fill>
        <patternFill>
          <bgColor rgb="FF825A3B"/>
        </patternFill>
      </fill>
    </dxf>
    <dxf>
      <font>
        <color theme="0"/>
      </font>
      <fill>
        <patternFill>
          <bgColor rgb="FFC21AA0"/>
        </patternFill>
      </fill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</dxf>
    <dxf>
      <fill>
        <patternFill>
          <bgColor rgb="FFA6A6A6"/>
        </patternFill>
      </fill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</dxf>
    <dxf>
      <fill>
        <patternFill>
          <bgColor rgb="FFE26E0E"/>
        </patternFill>
      </fill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99A1C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887DE"/>
        </patternFill>
      </fill>
    </dxf>
    <dxf>
      <font>
        <color theme="0"/>
      </font>
      <fill>
        <patternFill>
          <bgColor rgb="FF0887DE"/>
        </patternFill>
      </fill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5FF00"/>
        </patternFill>
      </fill>
    </dxf>
    <dxf>
      <fill>
        <patternFill>
          <bgColor rgb="FFE4FF00"/>
        </patternFill>
      </fill>
    </dxf>
    <dxf>
      <fill>
        <patternFill>
          <bgColor rgb="FFFF8E00"/>
        </patternFill>
      </fill>
    </dxf>
    <dxf>
      <fill>
        <patternFill>
          <bgColor rgb="FFFF00F5"/>
        </patternFill>
      </fill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Medium4"/>
  <colors>
    <mruColors>
      <color rgb="FF6F8958"/>
      <color rgb="FF8CCFC6"/>
      <color rgb="FF73CFB7"/>
      <color rgb="FF65EDC5"/>
      <color rgb="FF00CBD9"/>
      <color rgb="FFFF00F5"/>
      <color rgb="FFC5FF00"/>
      <color rgb="FFE4FF00"/>
      <color rgb="FFFF8E00"/>
      <color rgb="FF825A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63" Type="http://schemas.openxmlformats.org/officeDocument/2006/relationships/image" Target="../media/image6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9" Type="http://schemas.openxmlformats.org/officeDocument/2006/relationships/image" Target="../media/image31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5" Type="http://schemas.openxmlformats.org/officeDocument/2006/relationships/image" Target="../media/image7.jpeg"/><Relationship Id="rId61" Type="http://schemas.openxmlformats.org/officeDocument/2006/relationships/image" Target="../media/image63.jpeg"/><Relationship Id="rId19" Type="http://schemas.openxmlformats.org/officeDocument/2006/relationships/image" Target="../media/image2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pn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64" Type="http://schemas.openxmlformats.org/officeDocument/2006/relationships/image" Target="../media/image1.pn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pn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65" Type="http://schemas.openxmlformats.org/officeDocument/2006/relationships/image" Target="../media/image2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81.jpeg"/><Relationship Id="rId21" Type="http://schemas.openxmlformats.org/officeDocument/2006/relationships/image" Target="../media/image3.jpeg"/><Relationship Id="rId42" Type="http://schemas.openxmlformats.org/officeDocument/2006/relationships/image" Target="../media/image106.png"/><Relationship Id="rId63" Type="http://schemas.openxmlformats.org/officeDocument/2006/relationships/image" Target="../media/image127.jpeg"/><Relationship Id="rId84" Type="http://schemas.openxmlformats.org/officeDocument/2006/relationships/image" Target="../media/image148.jpeg"/><Relationship Id="rId138" Type="http://schemas.openxmlformats.org/officeDocument/2006/relationships/image" Target="../media/image202.jpeg"/><Relationship Id="rId159" Type="http://schemas.openxmlformats.org/officeDocument/2006/relationships/image" Target="../media/image223.jpeg"/><Relationship Id="rId170" Type="http://schemas.openxmlformats.org/officeDocument/2006/relationships/image" Target="../media/image234.png"/><Relationship Id="rId191" Type="http://schemas.openxmlformats.org/officeDocument/2006/relationships/image" Target="../media/image255.jpeg"/><Relationship Id="rId205" Type="http://schemas.openxmlformats.org/officeDocument/2006/relationships/image" Target="../media/image269.png"/><Relationship Id="rId107" Type="http://schemas.openxmlformats.org/officeDocument/2006/relationships/image" Target="../media/image171.jpeg"/><Relationship Id="rId11" Type="http://schemas.openxmlformats.org/officeDocument/2006/relationships/image" Target="../media/image76.jpeg"/><Relationship Id="rId32" Type="http://schemas.openxmlformats.org/officeDocument/2006/relationships/image" Target="../media/image96.jpeg"/><Relationship Id="rId53" Type="http://schemas.openxmlformats.org/officeDocument/2006/relationships/image" Target="../media/image117.png"/><Relationship Id="rId74" Type="http://schemas.openxmlformats.org/officeDocument/2006/relationships/image" Target="../media/image138.jpeg"/><Relationship Id="rId128" Type="http://schemas.openxmlformats.org/officeDocument/2006/relationships/image" Target="../media/image192.jpeg"/><Relationship Id="rId149" Type="http://schemas.openxmlformats.org/officeDocument/2006/relationships/image" Target="../media/image213.jpeg"/><Relationship Id="rId5" Type="http://schemas.openxmlformats.org/officeDocument/2006/relationships/image" Target="../media/image70.jpeg"/><Relationship Id="rId95" Type="http://schemas.openxmlformats.org/officeDocument/2006/relationships/image" Target="../media/image159.jpeg"/><Relationship Id="rId160" Type="http://schemas.openxmlformats.org/officeDocument/2006/relationships/image" Target="../media/image224.jpeg"/><Relationship Id="rId181" Type="http://schemas.openxmlformats.org/officeDocument/2006/relationships/image" Target="../media/image245.jpeg"/><Relationship Id="rId22" Type="http://schemas.openxmlformats.org/officeDocument/2006/relationships/image" Target="../media/image86.jpeg"/><Relationship Id="rId43" Type="http://schemas.openxmlformats.org/officeDocument/2006/relationships/image" Target="../media/image107.png"/><Relationship Id="rId64" Type="http://schemas.openxmlformats.org/officeDocument/2006/relationships/image" Target="../media/image128.jpeg"/><Relationship Id="rId118" Type="http://schemas.openxmlformats.org/officeDocument/2006/relationships/image" Target="../media/image182.jpeg"/><Relationship Id="rId139" Type="http://schemas.openxmlformats.org/officeDocument/2006/relationships/image" Target="../media/image203.jpeg"/><Relationship Id="rId85" Type="http://schemas.openxmlformats.org/officeDocument/2006/relationships/image" Target="../media/image149.jpeg"/><Relationship Id="rId150" Type="http://schemas.openxmlformats.org/officeDocument/2006/relationships/image" Target="../media/image214.jpeg"/><Relationship Id="rId171" Type="http://schemas.openxmlformats.org/officeDocument/2006/relationships/image" Target="../media/image235.png"/><Relationship Id="rId192" Type="http://schemas.openxmlformats.org/officeDocument/2006/relationships/image" Target="../media/image256.jpeg"/><Relationship Id="rId206" Type="http://schemas.openxmlformats.org/officeDocument/2006/relationships/image" Target="../media/image1.png"/><Relationship Id="rId12" Type="http://schemas.openxmlformats.org/officeDocument/2006/relationships/image" Target="../media/image77.jpeg"/><Relationship Id="rId33" Type="http://schemas.openxmlformats.org/officeDocument/2006/relationships/image" Target="../media/image97.jpeg"/><Relationship Id="rId108" Type="http://schemas.openxmlformats.org/officeDocument/2006/relationships/image" Target="../media/image172.jpeg"/><Relationship Id="rId129" Type="http://schemas.openxmlformats.org/officeDocument/2006/relationships/image" Target="../media/image193.jpeg"/><Relationship Id="rId54" Type="http://schemas.openxmlformats.org/officeDocument/2006/relationships/image" Target="../media/image118.png"/><Relationship Id="rId75" Type="http://schemas.openxmlformats.org/officeDocument/2006/relationships/image" Target="../media/image139.jpeg"/><Relationship Id="rId96" Type="http://schemas.openxmlformats.org/officeDocument/2006/relationships/image" Target="../media/image160.jpeg"/><Relationship Id="rId140" Type="http://schemas.openxmlformats.org/officeDocument/2006/relationships/image" Target="../media/image204.jpeg"/><Relationship Id="rId161" Type="http://schemas.openxmlformats.org/officeDocument/2006/relationships/image" Target="../media/image225.png"/><Relationship Id="rId182" Type="http://schemas.openxmlformats.org/officeDocument/2006/relationships/image" Target="../media/image246.jpeg"/><Relationship Id="rId6" Type="http://schemas.openxmlformats.org/officeDocument/2006/relationships/image" Target="../media/image71.jpeg"/><Relationship Id="rId23" Type="http://schemas.openxmlformats.org/officeDocument/2006/relationships/image" Target="../media/image87.jpeg"/><Relationship Id="rId119" Type="http://schemas.openxmlformats.org/officeDocument/2006/relationships/image" Target="../media/image183.jpeg"/><Relationship Id="rId44" Type="http://schemas.openxmlformats.org/officeDocument/2006/relationships/image" Target="../media/image108.png"/><Relationship Id="rId65" Type="http://schemas.openxmlformats.org/officeDocument/2006/relationships/image" Target="../media/image129.jpeg"/><Relationship Id="rId86" Type="http://schemas.openxmlformats.org/officeDocument/2006/relationships/image" Target="../media/image150.jpeg"/><Relationship Id="rId130" Type="http://schemas.openxmlformats.org/officeDocument/2006/relationships/image" Target="../media/image194.jpeg"/><Relationship Id="rId151" Type="http://schemas.openxmlformats.org/officeDocument/2006/relationships/image" Target="../media/image215.jpeg"/><Relationship Id="rId172" Type="http://schemas.openxmlformats.org/officeDocument/2006/relationships/image" Target="../media/image236.png"/><Relationship Id="rId193" Type="http://schemas.openxmlformats.org/officeDocument/2006/relationships/image" Target="../media/image257.jpeg"/><Relationship Id="rId207" Type="http://schemas.openxmlformats.org/officeDocument/2006/relationships/image" Target="../media/image270.jpeg"/><Relationship Id="rId13" Type="http://schemas.openxmlformats.org/officeDocument/2006/relationships/image" Target="../media/image78.jpeg"/><Relationship Id="rId109" Type="http://schemas.openxmlformats.org/officeDocument/2006/relationships/image" Target="../media/image173.jpeg"/><Relationship Id="rId34" Type="http://schemas.openxmlformats.org/officeDocument/2006/relationships/image" Target="../media/image98.jpeg"/><Relationship Id="rId55" Type="http://schemas.openxmlformats.org/officeDocument/2006/relationships/image" Target="../media/image119.png"/><Relationship Id="rId76" Type="http://schemas.openxmlformats.org/officeDocument/2006/relationships/image" Target="../media/image140.jpeg"/><Relationship Id="rId97" Type="http://schemas.openxmlformats.org/officeDocument/2006/relationships/image" Target="../media/image161.jpeg"/><Relationship Id="rId120" Type="http://schemas.openxmlformats.org/officeDocument/2006/relationships/image" Target="../media/image184.jpeg"/><Relationship Id="rId141" Type="http://schemas.openxmlformats.org/officeDocument/2006/relationships/image" Target="../media/image205.jpeg"/><Relationship Id="rId7" Type="http://schemas.openxmlformats.org/officeDocument/2006/relationships/image" Target="../media/image72.jpeg"/><Relationship Id="rId162" Type="http://schemas.openxmlformats.org/officeDocument/2006/relationships/image" Target="../media/image226.png"/><Relationship Id="rId183" Type="http://schemas.openxmlformats.org/officeDocument/2006/relationships/image" Target="../media/image247.jpeg"/><Relationship Id="rId24" Type="http://schemas.openxmlformats.org/officeDocument/2006/relationships/image" Target="../media/image88.jpeg"/><Relationship Id="rId45" Type="http://schemas.openxmlformats.org/officeDocument/2006/relationships/image" Target="../media/image109.png"/><Relationship Id="rId66" Type="http://schemas.openxmlformats.org/officeDocument/2006/relationships/image" Target="../media/image130.jpeg"/><Relationship Id="rId87" Type="http://schemas.openxmlformats.org/officeDocument/2006/relationships/image" Target="../media/image151.jpeg"/><Relationship Id="rId110" Type="http://schemas.openxmlformats.org/officeDocument/2006/relationships/image" Target="../media/image174.jpeg"/><Relationship Id="rId131" Type="http://schemas.openxmlformats.org/officeDocument/2006/relationships/image" Target="../media/image195.jpeg"/><Relationship Id="rId152" Type="http://schemas.openxmlformats.org/officeDocument/2006/relationships/image" Target="../media/image216.jpeg"/><Relationship Id="rId173" Type="http://schemas.openxmlformats.org/officeDocument/2006/relationships/image" Target="../media/image237.png"/><Relationship Id="rId194" Type="http://schemas.openxmlformats.org/officeDocument/2006/relationships/image" Target="../media/image258.jpeg"/><Relationship Id="rId208" Type="http://schemas.openxmlformats.org/officeDocument/2006/relationships/image" Target="../media/image271.jpeg"/><Relationship Id="rId19" Type="http://schemas.openxmlformats.org/officeDocument/2006/relationships/image" Target="../media/image84.jpeg"/><Relationship Id="rId14" Type="http://schemas.openxmlformats.org/officeDocument/2006/relationships/image" Target="../media/image79.jpeg"/><Relationship Id="rId30" Type="http://schemas.openxmlformats.org/officeDocument/2006/relationships/image" Target="../media/image94.jpeg"/><Relationship Id="rId35" Type="http://schemas.openxmlformats.org/officeDocument/2006/relationships/image" Target="../media/image99.jpeg"/><Relationship Id="rId56" Type="http://schemas.openxmlformats.org/officeDocument/2006/relationships/image" Target="../media/image120.png"/><Relationship Id="rId77" Type="http://schemas.openxmlformats.org/officeDocument/2006/relationships/image" Target="../media/image141.jpeg"/><Relationship Id="rId100" Type="http://schemas.openxmlformats.org/officeDocument/2006/relationships/image" Target="../media/image164.jpeg"/><Relationship Id="rId105" Type="http://schemas.openxmlformats.org/officeDocument/2006/relationships/image" Target="../media/image169.jpeg"/><Relationship Id="rId126" Type="http://schemas.openxmlformats.org/officeDocument/2006/relationships/image" Target="../media/image190.jpeg"/><Relationship Id="rId147" Type="http://schemas.openxmlformats.org/officeDocument/2006/relationships/image" Target="../media/image211.jpeg"/><Relationship Id="rId168" Type="http://schemas.openxmlformats.org/officeDocument/2006/relationships/image" Target="../media/image232.png"/><Relationship Id="rId8" Type="http://schemas.openxmlformats.org/officeDocument/2006/relationships/image" Target="../media/image73.jpeg"/><Relationship Id="rId51" Type="http://schemas.openxmlformats.org/officeDocument/2006/relationships/image" Target="../media/image115.png"/><Relationship Id="rId72" Type="http://schemas.openxmlformats.org/officeDocument/2006/relationships/image" Target="../media/image136.jpeg"/><Relationship Id="rId93" Type="http://schemas.openxmlformats.org/officeDocument/2006/relationships/image" Target="../media/image157.jpeg"/><Relationship Id="rId98" Type="http://schemas.openxmlformats.org/officeDocument/2006/relationships/image" Target="../media/image162.jpeg"/><Relationship Id="rId121" Type="http://schemas.openxmlformats.org/officeDocument/2006/relationships/image" Target="../media/image185.jpeg"/><Relationship Id="rId142" Type="http://schemas.openxmlformats.org/officeDocument/2006/relationships/image" Target="../media/image206.jpeg"/><Relationship Id="rId163" Type="http://schemas.openxmlformats.org/officeDocument/2006/relationships/image" Target="../media/image227.png"/><Relationship Id="rId184" Type="http://schemas.openxmlformats.org/officeDocument/2006/relationships/image" Target="../media/image248.jpeg"/><Relationship Id="rId189" Type="http://schemas.openxmlformats.org/officeDocument/2006/relationships/image" Target="../media/image253.jpeg"/><Relationship Id="rId3" Type="http://schemas.openxmlformats.org/officeDocument/2006/relationships/image" Target="../media/image68.jpeg"/><Relationship Id="rId214" Type="http://schemas.openxmlformats.org/officeDocument/2006/relationships/image" Target="../media/image2.png"/><Relationship Id="rId25" Type="http://schemas.openxmlformats.org/officeDocument/2006/relationships/image" Target="../media/image89.jpeg"/><Relationship Id="rId46" Type="http://schemas.openxmlformats.org/officeDocument/2006/relationships/image" Target="../media/image110.png"/><Relationship Id="rId67" Type="http://schemas.openxmlformats.org/officeDocument/2006/relationships/image" Target="../media/image131.jpeg"/><Relationship Id="rId116" Type="http://schemas.openxmlformats.org/officeDocument/2006/relationships/image" Target="../media/image180.jpeg"/><Relationship Id="rId137" Type="http://schemas.openxmlformats.org/officeDocument/2006/relationships/image" Target="../media/image201.jpeg"/><Relationship Id="rId158" Type="http://schemas.openxmlformats.org/officeDocument/2006/relationships/image" Target="../media/image222.jpeg"/><Relationship Id="rId20" Type="http://schemas.openxmlformats.org/officeDocument/2006/relationships/image" Target="../media/image85.jpeg"/><Relationship Id="rId41" Type="http://schemas.openxmlformats.org/officeDocument/2006/relationships/image" Target="../media/image105.png"/><Relationship Id="rId62" Type="http://schemas.openxmlformats.org/officeDocument/2006/relationships/image" Target="../media/image126.jpeg"/><Relationship Id="rId83" Type="http://schemas.openxmlformats.org/officeDocument/2006/relationships/image" Target="../media/image147.jpeg"/><Relationship Id="rId88" Type="http://schemas.openxmlformats.org/officeDocument/2006/relationships/image" Target="../media/image152.jpeg"/><Relationship Id="rId111" Type="http://schemas.openxmlformats.org/officeDocument/2006/relationships/image" Target="../media/image175.jpeg"/><Relationship Id="rId132" Type="http://schemas.openxmlformats.org/officeDocument/2006/relationships/image" Target="../media/image196.jpeg"/><Relationship Id="rId153" Type="http://schemas.openxmlformats.org/officeDocument/2006/relationships/image" Target="../media/image217.jpeg"/><Relationship Id="rId174" Type="http://schemas.openxmlformats.org/officeDocument/2006/relationships/image" Target="../media/image238.png"/><Relationship Id="rId179" Type="http://schemas.openxmlformats.org/officeDocument/2006/relationships/image" Target="../media/image243.jpeg"/><Relationship Id="rId195" Type="http://schemas.openxmlformats.org/officeDocument/2006/relationships/image" Target="../media/image259.jpeg"/><Relationship Id="rId209" Type="http://schemas.openxmlformats.org/officeDocument/2006/relationships/image" Target="../media/image272.jpeg"/><Relationship Id="rId190" Type="http://schemas.openxmlformats.org/officeDocument/2006/relationships/image" Target="../media/image254.jpeg"/><Relationship Id="rId204" Type="http://schemas.openxmlformats.org/officeDocument/2006/relationships/image" Target="../media/image268.jpeg"/><Relationship Id="rId15" Type="http://schemas.openxmlformats.org/officeDocument/2006/relationships/image" Target="../media/image80.jpeg"/><Relationship Id="rId36" Type="http://schemas.openxmlformats.org/officeDocument/2006/relationships/image" Target="../media/image100.jpeg"/><Relationship Id="rId57" Type="http://schemas.openxmlformats.org/officeDocument/2006/relationships/image" Target="../media/image121.png"/><Relationship Id="rId106" Type="http://schemas.openxmlformats.org/officeDocument/2006/relationships/image" Target="../media/image170.jpeg"/><Relationship Id="rId127" Type="http://schemas.openxmlformats.org/officeDocument/2006/relationships/image" Target="../media/image191.jpeg"/><Relationship Id="rId10" Type="http://schemas.openxmlformats.org/officeDocument/2006/relationships/image" Target="../media/image75.jpeg"/><Relationship Id="rId31" Type="http://schemas.openxmlformats.org/officeDocument/2006/relationships/image" Target="../media/image95.jpeg"/><Relationship Id="rId52" Type="http://schemas.openxmlformats.org/officeDocument/2006/relationships/image" Target="../media/image116.png"/><Relationship Id="rId73" Type="http://schemas.openxmlformats.org/officeDocument/2006/relationships/image" Target="../media/image137.jpeg"/><Relationship Id="rId78" Type="http://schemas.openxmlformats.org/officeDocument/2006/relationships/image" Target="../media/image142.jpeg"/><Relationship Id="rId94" Type="http://schemas.openxmlformats.org/officeDocument/2006/relationships/image" Target="../media/image158.png"/><Relationship Id="rId99" Type="http://schemas.openxmlformats.org/officeDocument/2006/relationships/image" Target="../media/image163.jpeg"/><Relationship Id="rId101" Type="http://schemas.openxmlformats.org/officeDocument/2006/relationships/image" Target="../media/image165.jpeg"/><Relationship Id="rId122" Type="http://schemas.openxmlformats.org/officeDocument/2006/relationships/image" Target="../media/image186.jpeg"/><Relationship Id="rId143" Type="http://schemas.openxmlformats.org/officeDocument/2006/relationships/image" Target="../media/image207.jpeg"/><Relationship Id="rId148" Type="http://schemas.openxmlformats.org/officeDocument/2006/relationships/image" Target="../media/image212.jpeg"/><Relationship Id="rId164" Type="http://schemas.openxmlformats.org/officeDocument/2006/relationships/image" Target="../media/image228.png"/><Relationship Id="rId169" Type="http://schemas.openxmlformats.org/officeDocument/2006/relationships/image" Target="../media/image233.png"/><Relationship Id="rId185" Type="http://schemas.openxmlformats.org/officeDocument/2006/relationships/image" Target="../media/image249.jpeg"/><Relationship Id="rId4" Type="http://schemas.openxmlformats.org/officeDocument/2006/relationships/image" Target="../media/image69.jpeg"/><Relationship Id="rId9" Type="http://schemas.openxmlformats.org/officeDocument/2006/relationships/image" Target="../media/image74.jpeg"/><Relationship Id="rId180" Type="http://schemas.openxmlformats.org/officeDocument/2006/relationships/image" Target="../media/image244.jpeg"/><Relationship Id="rId210" Type="http://schemas.openxmlformats.org/officeDocument/2006/relationships/image" Target="../media/image273.jpeg"/><Relationship Id="rId26" Type="http://schemas.openxmlformats.org/officeDocument/2006/relationships/image" Target="../media/image90.jpeg"/><Relationship Id="rId47" Type="http://schemas.openxmlformats.org/officeDocument/2006/relationships/image" Target="../media/image111.png"/><Relationship Id="rId68" Type="http://schemas.openxmlformats.org/officeDocument/2006/relationships/image" Target="../media/image132.jpeg"/><Relationship Id="rId89" Type="http://schemas.openxmlformats.org/officeDocument/2006/relationships/image" Target="../media/image153.jpeg"/><Relationship Id="rId112" Type="http://schemas.openxmlformats.org/officeDocument/2006/relationships/image" Target="../media/image176.jpeg"/><Relationship Id="rId133" Type="http://schemas.openxmlformats.org/officeDocument/2006/relationships/image" Target="../media/image197.jpeg"/><Relationship Id="rId154" Type="http://schemas.openxmlformats.org/officeDocument/2006/relationships/image" Target="../media/image218.jpeg"/><Relationship Id="rId175" Type="http://schemas.openxmlformats.org/officeDocument/2006/relationships/image" Target="../media/image239.png"/><Relationship Id="rId196" Type="http://schemas.openxmlformats.org/officeDocument/2006/relationships/image" Target="../media/image260.jpeg"/><Relationship Id="rId200" Type="http://schemas.openxmlformats.org/officeDocument/2006/relationships/image" Target="../media/image264.jpeg"/><Relationship Id="rId16" Type="http://schemas.openxmlformats.org/officeDocument/2006/relationships/image" Target="../media/image81.jpeg"/><Relationship Id="rId37" Type="http://schemas.openxmlformats.org/officeDocument/2006/relationships/image" Target="../media/image101.jpeg"/><Relationship Id="rId58" Type="http://schemas.openxmlformats.org/officeDocument/2006/relationships/image" Target="../media/image122.png"/><Relationship Id="rId79" Type="http://schemas.openxmlformats.org/officeDocument/2006/relationships/image" Target="../media/image143.jpeg"/><Relationship Id="rId102" Type="http://schemas.openxmlformats.org/officeDocument/2006/relationships/image" Target="../media/image166.jpeg"/><Relationship Id="rId123" Type="http://schemas.openxmlformats.org/officeDocument/2006/relationships/image" Target="../media/image187.jpeg"/><Relationship Id="rId144" Type="http://schemas.openxmlformats.org/officeDocument/2006/relationships/image" Target="../media/image208.jpeg"/><Relationship Id="rId90" Type="http://schemas.openxmlformats.org/officeDocument/2006/relationships/image" Target="../media/image154.jpeg"/><Relationship Id="rId165" Type="http://schemas.openxmlformats.org/officeDocument/2006/relationships/image" Target="../media/image229.png"/><Relationship Id="rId186" Type="http://schemas.openxmlformats.org/officeDocument/2006/relationships/image" Target="../media/image250.jpeg"/><Relationship Id="rId211" Type="http://schemas.openxmlformats.org/officeDocument/2006/relationships/image" Target="../media/image274.png"/><Relationship Id="rId27" Type="http://schemas.openxmlformats.org/officeDocument/2006/relationships/image" Target="../media/image91.jpeg"/><Relationship Id="rId48" Type="http://schemas.openxmlformats.org/officeDocument/2006/relationships/image" Target="../media/image112.png"/><Relationship Id="rId69" Type="http://schemas.openxmlformats.org/officeDocument/2006/relationships/image" Target="../media/image133.jpeg"/><Relationship Id="rId113" Type="http://schemas.openxmlformats.org/officeDocument/2006/relationships/image" Target="../media/image177.jpeg"/><Relationship Id="rId134" Type="http://schemas.openxmlformats.org/officeDocument/2006/relationships/image" Target="../media/image198.jpeg"/><Relationship Id="rId80" Type="http://schemas.openxmlformats.org/officeDocument/2006/relationships/image" Target="../media/image144.jpeg"/><Relationship Id="rId155" Type="http://schemas.openxmlformats.org/officeDocument/2006/relationships/image" Target="../media/image219.jpeg"/><Relationship Id="rId176" Type="http://schemas.openxmlformats.org/officeDocument/2006/relationships/image" Target="../media/image240.png"/><Relationship Id="rId197" Type="http://schemas.openxmlformats.org/officeDocument/2006/relationships/image" Target="../media/image261.jpeg"/><Relationship Id="rId201" Type="http://schemas.openxmlformats.org/officeDocument/2006/relationships/image" Target="../media/image265.jpeg"/><Relationship Id="rId17" Type="http://schemas.openxmlformats.org/officeDocument/2006/relationships/image" Target="../media/image82.jpeg"/><Relationship Id="rId38" Type="http://schemas.openxmlformats.org/officeDocument/2006/relationships/image" Target="../media/image102.jpeg"/><Relationship Id="rId59" Type="http://schemas.openxmlformats.org/officeDocument/2006/relationships/image" Target="../media/image123.png"/><Relationship Id="rId103" Type="http://schemas.openxmlformats.org/officeDocument/2006/relationships/image" Target="../media/image167.jpeg"/><Relationship Id="rId124" Type="http://schemas.openxmlformats.org/officeDocument/2006/relationships/image" Target="../media/image188.jpeg"/><Relationship Id="rId70" Type="http://schemas.openxmlformats.org/officeDocument/2006/relationships/image" Target="../media/image134.jpeg"/><Relationship Id="rId91" Type="http://schemas.openxmlformats.org/officeDocument/2006/relationships/image" Target="../media/image155.jpeg"/><Relationship Id="rId145" Type="http://schemas.openxmlformats.org/officeDocument/2006/relationships/image" Target="../media/image209.jpeg"/><Relationship Id="rId166" Type="http://schemas.openxmlformats.org/officeDocument/2006/relationships/image" Target="../media/image230.png"/><Relationship Id="rId187" Type="http://schemas.openxmlformats.org/officeDocument/2006/relationships/image" Target="../media/image251.jpeg"/><Relationship Id="rId1" Type="http://schemas.openxmlformats.org/officeDocument/2006/relationships/image" Target="../media/image66.jpeg"/><Relationship Id="rId212" Type="http://schemas.openxmlformats.org/officeDocument/2006/relationships/image" Target="../media/image275.png"/><Relationship Id="rId28" Type="http://schemas.openxmlformats.org/officeDocument/2006/relationships/image" Target="../media/image92.jpeg"/><Relationship Id="rId49" Type="http://schemas.openxmlformats.org/officeDocument/2006/relationships/image" Target="../media/image113.png"/><Relationship Id="rId114" Type="http://schemas.openxmlformats.org/officeDocument/2006/relationships/image" Target="../media/image178.jpeg"/><Relationship Id="rId60" Type="http://schemas.openxmlformats.org/officeDocument/2006/relationships/image" Target="../media/image124.jpeg"/><Relationship Id="rId81" Type="http://schemas.openxmlformats.org/officeDocument/2006/relationships/image" Target="../media/image145.jpeg"/><Relationship Id="rId135" Type="http://schemas.openxmlformats.org/officeDocument/2006/relationships/image" Target="../media/image199.jpeg"/><Relationship Id="rId156" Type="http://schemas.openxmlformats.org/officeDocument/2006/relationships/image" Target="../media/image220.jpeg"/><Relationship Id="rId177" Type="http://schemas.openxmlformats.org/officeDocument/2006/relationships/image" Target="../media/image241.jpeg"/><Relationship Id="rId198" Type="http://schemas.openxmlformats.org/officeDocument/2006/relationships/image" Target="../media/image262.jpeg"/><Relationship Id="rId202" Type="http://schemas.openxmlformats.org/officeDocument/2006/relationships/image" Target="../media/image266.jpeg"/><Relationship Id="rId18" Type="http://schemas.openxmlformats.org/officeDocument/2006/relationships/image" Target="../media/image83.jpeg"/><Relationship Id="rId39" Type="http://schemas.openxmlformats.org/officeDocument/2006/relationships/image" Target="../media/image103.jpeg"/><Relationship Id="rId50" Type="http://schemas.openxmlformats.org/officeDocument/2006/relationships/image" Target="../media/image114.png"/><Relationship Id="rId104" Type="http://schemas.openxmlformats.org/officeDocument/2006/relationships/image" Target="../media/image168.jpeg"/><Relationship Id="rId125" Type="http://schemas.openxmlformats.org/officeDocument/2006/relationships/image" Target="../media/image189.jpeg"/><Relationship Id="rId146" Type="http://schemas.openxmlformats.org/officeDocument/2006/relationships/image" Target="../media/image210.jpeg"/><Relationship Id="rId167" Type="http://schemas.openxmlformats.org/officeDocument/2006/relationships/image" Target="../media/image231.png"/><Relationship Id="rId188" Type="http://schemas.openxmlformats.org/officeDocument/2006/relationships/image" Target="../media/image252.jpeg"/><Relationship Id="rId71" Type="http://schemas.openxmlformats.org/officeDocument/2006/relationships/image" Target="../media/image135.jpeg"/><Relationship Id="rId92" Type="http://schemas.openxmlformats.org/officeDocument/2006/relationships/image" Target="../media/image156.jpeg"/><Relationship Id="rId213" Type="http://schemas.openxmlformats.org/officeDocument/2006/relationships/image" Target="../media/image276.png"/><Relationship Id="rId2" Type="http://schemas.openxmlformats.org/officeDocument/2006/relationships/image" Target="../media/image67.jpeg"/><Relationship Id="rId29" Type="http://schemas.openxmlformats.org/officeDocument/2006/relationships/image" Target="../media/image93.jpeg"/><Relationship Id="rId40" Type="http://schemas.openxmlformats.org/officeDocument/2006/relationships/image" Target="../media/image104.jpeg"/><Relationship Id="rId115" Type="http://schemas.openxmlformats.org/officeDocument/2006/relationships/image" Target="../media/image179.jpeg"/><Relationship Id="rId136" Type="http://schemas.openxmlformats.org/officeDocument/2006/relationships/image" Target="../media/image200.jpeg"/><Relationship Id="rId157" Type="http://schemas.openxmlformats.org/officeDocument/2006/relationships/image" Target="../media/image221.jpeg"/><Relationship Id="rId178" Type="http://schemas.openxmlformats.org/officeDocument/2006/relationships/image" Target="../media/image242.jpeg"/><Relationship Id="rId61" Type="http://schemas.openxmlformats.org/officeDocument/2006/relationships/image" Target="../media/image125.jpeg"/><Relationship Id="rId82" Type="http://schemas.openxmlformats.org/officeDocument/2006/relationships/image" Target="../media/image146.jpeg"/><Relationship Id="rId199" Type="http://schemas.openxmlformats.org/officeDocument/2006/relationships/image" Target="../media/image263.jpeg"/><Relationship Id="rId203" Type="http://schemas.openxmlformats.org/officeDocument/2006/relationships/image" Target="../media/image267.jpe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92.jpeg"/><Relationship Id="rId21" Type="http://schemas.openxmlformats.org/officeDocument/2006/relationships/image" Target="../media/image296.jpeg"/><Relationship Id="rId42" Type="http://schemas.openxmlformats.org/officeDocument/2006/relationships/image" Target="../media/image317.jpeg"/><Relationship Id="rId63" Type="http://schemas.openxmlformats.org/officeDocument/2006/relationships/image" Target="../media/image338.jpeg"/><Relationship Id="rId84" Type="http://schemas.openxmlformats.org/officeDocument/2006/relationships/image" Target="../media/image359.jpeg"/><Relationship Id="rId138" Type="http://schemas.openxmlformats.org/officeDocument/2006/relationships/image" Target="../media/image1.png"/><Relationship Id="rId16" Type="http://schemas.openxmlformats.org/officeDocument/2006/relationships/image" Target="../media/image292.jpeg"/><Relationship Id="rId107" Type="http://schemas.openxmlformats.org/officeDocument/2006/relationships/image" Target="../media/image382.jpeg"/><Relationship Id="rId11" Type="http://schemas.openxmlformats.org/officeDocument/2006/relationships/image" Target="../media/image287.jpeg"/><Relationship Id="rId32" Type="http://schemas.openxmlformats.org/officeDocument/2006/relationships/image" Target="../media/image307.jpeg"/><Relationship Id="rId37" Type="http://schemas.openxmlformats.org/officeDocument/2006/relationships/image" Target="../media/image312.png"/><Relationship Id="rId53" Type="http://schemas.openxmlformats.org/officeDocument/2006/relationships/image" Target="../media/image328.jpeg"/><Relationship Id="rId58" Type="http://schemas.openxmlformats.org/officeDocument/2006/relationships/image" Target="../media/image333.jpeg"/><Relationship Id="rId74" Type="http://schemas.openxmlformats.org/officeDocument/2006/relationships/image" Target="../media/image349.jpeg"/><Relationship Id="rId79" Type="http://schemas.openxmlformats.org/officeDocument/2006/relationships/image" Target="../media/image354.jpeg"/><Relationship Id="rId102" Type="http://schemas.openxmlformats.org/officeDocument/2006/relationships/image" Target="../media/image377.png"/><Relationship Id="rId123" Type="http://schemas.openxmlformats.org/officeDocument/2006/relationships/image" Target="../media/image398.jpeg"/><Relationship Id="rId128" Type="http://schemas.openxmlformats.org/officeDocument/2006/relationships/image" Target="../media/image403.jpeg"/><Relationship Id="rId5" Type="http://schemas.openxmlformats.org/officeDocument/2006/relationships/image" Target="../media/image281.png"/><Relationship Id="rId90" Type="http://schemas.openxmlformats.org/officeDocument/2006/relationships/image" Target="../media/image365.jpeg"/><Relationship Id="rId95" Type="http://schemas.openxmlformats.org/officeDocument/2006/relationships/image" Target="../media/image370.jpeg"/><Relationship Id="rId22" Type="http://schemas.openxmlformats.org/officeDocument/2006/relationships/image" Target="../media/image297.jpeg"/><Relationship Id="rId27" Type="http://schemas.openxmlformats.org/officeDocument/2006/relationships/image" Target="../media/image302.png"/><Relationship Id="rId43" Type="http://schemas.openxmlformats.org/officeDocument/2006/relationships/image" Target="../media/image318.jpeg"/><Relationship Id="rId48" Type="http://schemas.openxmlformats.org/officeDocument/2006/relationships/image" Target="../media/image323.jpeg"/><Relationship Id="rId64" Type="http://schemas.openxmlformats.org/officeDocument/2006/relationships/image" Target="../media/image339.jpeg"/><Relationship Id="rId69" Type="http://schemas.openxmlformats.org/officeDocument/2006/relationships/image" Target="../media/image344.jpeg"/><Relationship Id="rId113" Type="http://schemas.openxmlformats.org/officeDocument/2006/relationships/image" Target="../media/image388.jpeg"/><Relationship Id="rId118" Type="http://schemas.openxmlformats.org/officeDocument/2006/relationships/image" Target="../media/image393.jpeg"/><Relationship Id="rId134" Type="http://schemas.openxmlformats.org/officeDocument/2006/relationships/image" Target="../media/image409.jpeg"/><Relationship Id="rId139" Type="http://schemas.openxmlformats.org/officeDocument/2006/relationships/image" Target="../media/image2.png"/><Relationship Id="rId80" Type="http://schemas.openxmlformats.org/officeDocument/2006/relationships/image" Target="../media/image355.jpeg"/><Relationship Id="rId85" Type="http://schemas.openxmlformats.org/officeDocument/2006/relationships/image" Target="../media/image360.jpeg"/><Relationship Id="rId12" Type="http://schemas.openxmlformats.org/officeDocument/2006/relationships/image" Target="../media/image288.jpeg"/><Relationship Id="rId17" Type="http://schemas.openxmlformats.org/officeDocument/2006/relationships/image" Target="../media/image293.jpeg"/><Relationship Id="rId33" Type="http://schemas.openxmlformats.org/officeDocument/2006/relationships/image" Target="../media/image308.jpeg"/><Relationship Id="rId38" Type="http://schemas.openxmlformats.org/officeDocument/2006/relationships/image" Target="../media/image313.png"/><Relationship Id="rId59" Type="http://schemas.openxmlformats.org/officeDocument/2006/relationships/image" Target="../media/image334.jpeg"/><Relationship Id="rId103" Type="http://schemas.openxmlformats.org/officeDocument/2006/relationships/image" Target="../media/image378.jpeg"/><Relationship Id="rId108" Type="http://schemas.openxmlformats.org/officeDocument/2006/relationships/image" Target="../media/image383.jpeg"/><Relationship Id="rId124" Type="http://schemas.openxmlformats.org/officeDocument/2006/relationships/image" Target="../media/image399.jpeg"/><Relationship Id="rId129" Type="http://schemas.openxmlformats.org/officeDocument/2006/relationships/image" Target="../media/image404.jpeg"/><Relationship Id="rId54" Type="http://schemas.openxmlformats.org/officeDocument/2006/relationships/image" Target="../media/image329.jpeg"/><Relationship Id="rId70" Type="http://schemas.openxmlformats.org/officeDocument/2006/relationships/image" Target="../media/image345.jpeg"/><Relationship Id="rId75" Type="http://schemas.openxmlformats.org/officeDocument/2006/relationships/image" Target="../media/image350.jpeg"/><Relationship Id="rId91" Type="http://schemas.openxmlformats.org/officeDocument/2006/relationships/image" Target="../media/image366.jpeg"/><Relationship Id="rId96" Type="http://schemas.openxmlformats.org/officeDocument/2006/relationships/image" Target="../media/image371.jpeg"/><Relationship Id="rId1" Type="http://schemas.openxmlformats.org/officeDocument/2006/relationships/image" Target="../media/image277.png"/><Relationship Id="rId6" Type="http://schemas.openxmlformats.org/officeDocument/2006/relationships/image" Target="../media/image282.png"/><Relationship Id="rId23" Type="http://schemas.openxmlformats.org/officeDocument/2006/relationships/image" Target="../media/image298.jpeg"/><Relationship Id="rId28" Type="http://schemas.openxmlformats.org/officeDocument/2006/relationships/image" Target="../media/image303.png"/><Relationship Id="rId49" Type="http://schemas.openxmlformats.org/officeDocument/2006/relationships/image" Target="../media/image324.jpeg"/><Relationship Id="rId114" Type="http://schemas.openxmlformats.org/officeDocument/2006/relationships/image" Target="../media/image389.jpeg"/><Relationship Id="rId119" Type="http://schemas.openxmlformats.org/officeDocument/2006/relationships/image" Target="../media/image394.jpeg"/><Relationship Id="rId44" Type="http://schemas.openxmlformats.org/officeDocument/2006/relationships/image" Target="../media/image319.jpeg"/><Relationship Id="rId60" Type="http://schemas.openxmlformats.org/officeDocument/2006/relationships/image" Target="../media/image335.jpeg"/><Relationship Id="rId65" Type="http://schemas.openxmlformats.org/officeDocument/2006/relationships/image" Target="../media/image340.jpeg"/><Relationship Id="rId81" Type="http://schemas.openxmlformats.org/officeDocument/2006/relationships/image" Target="../media/image356.jpeg"/><Relationship Id="rId86" Type="http://schemas.openxmlformats.org/officeDocument/2006/relationships/image" Target="../media/image361.jpeg"/><Relationship Id="rId130" Type="http://schemas.openxmlformats.org/officeDocument/2006/relationships/image" Target="../media/image405.jpeg"/><Relationship Id="rId135" Type="http://schemas.openxmlformats.org/officeDocument/2006/relationships/image" Target="../media/image410.jpeg"/><Relationship Id="rId13" Type="http://schemas.openxmlformats.org/officeDocument/2006/relationships/image" Target="../media/image289.jpeg"/><Relationship Id="rId18" Type="http://schemas.openxmlformats.org/officeDocument/2006/relationships/image" Target="../media/image47.jpeg"/><Relationship Id="rId39" Type="http://schemas.openxmlformats.org/officeDocument/2006/relationships/image" Target="../media/image314.png"/><Relationship Id="rId109" Type="http://schemas.openxmlformats.org/officeDocument/2006/relationships/image" Target="../media/image384.jpeg"/><Relationship Id="rId34" Type="http://schemas.openxmlformats.org/officeDocument/2006/relationships/image" Target="../media/image309.jpeg"/><Relationship Id="rId50" Type="http://schemas.openxmlformats.org/officeDocument/2006/relationships/image" Target="../media/image325.jpeg"/><Relationship Id="rId55" Type="http://schemas.openxmlformats.org/officeDocument/2006/relationships/image" Target="../media/image330.jpeg"/><Relationship Id="rId76" Type="http://schemas.openxmlformats.org/officeDocument/2006/relationships/image" Target="../media/image351.jpeg"/><Relationship Id="rId97" Type="http://schemas.openxmlformats.org/officeDocument/2006/relationships/image" Target="../media/image372.jpeg"/><Relationship Id="rId104" Type="http://schemas.openxmlformats.org/officeDocument/2006/relationships/image" Target="../media/image379.jpeg"/><Relationship Id="rId120" Type="http://schemas.openxmlformats.org/officeDocument/2006/relationships/image" Target="../media/image395.jpeg"/><Relationship Id="rId125" Type="http://schemas.openxmlformats.org/officeDocument/2006/relationships/image" Target="../media/image400.jpeg"/><Relationship Id="rId7" Type="http://schemas.openxmlformats.org/officeDocument/2006/relationships/image" Target="../media/image283.jpeg"/><Relationship Id="rId71" Type="http://schemas.openxmlformats.org/officeDocument/2006/relationships/image" Target="../media/image346.jpeg"/><Relationship Id="rId92" Type="http://schemas.openxmlformats.org/officeDocument/2006/relationships/image" Target="../media/image367.jpeg"/><Relationship Id="rId2" Type="http://schemas.openxmlformats.org/officeDocument/2006/relationships/image" Target="../media/image278.png"/><Relationship Id="rId29" Type="http://schemas.openxmlformats.org/officeDocument/2006/relationships/image" Target="../media/image304.png"/><Relationship Id="rId24" Type="http://schemas.openxmlformats.org/officeDocument/2006/relationships/image" Target="../media/image299.jpeg"/><Relationship Id="rId40" Type="http://schemas.openxmlformats.org/officeDocument/2006/relationships/image" Target="../media/image315.png"/><Relationship Id="rId45" Type="http://schemas.openxmlformats.org/officeDocument/2006/relationships/image" Target="../media/image320.jpeg"/><Relationship Id="rId66" Type="http://schemas.openxmlformats.org/officeDocument/2006/relationships/image" Target="../media/image341.jpeg"/><Relationship Id="rId87" Type="http://schemas.openxmlformats.org/officeDocument/2006/relationships/image" Target="../media/image362.jpeg"/><Relationship Id="rId110" Type="http://schemas.openxmlformats.org/officeDocument/2006/relationships/image" Target="../media/image385.jpeg"/><Relationship Id="rId115" Type="http://schemas.openxmlformats.org/officeDocument/2006/relationships/image" Target="../media/image390.jpeg"/><Relationship Id="rId131" Type="http://schemas.openxmlformats.org/officeDocument/2006/relationships/image" Target="../media/image406.jpeg"/><Relationship Id="rId136" Type="http://schemas.openxmlformats.org/officeDocument/2006/relationships/image" Target="../media/image411.jpeg"/><Relationship Id="rId61" Type="http://schemas.openxmlformats.org/officeDocument/2006/relationships/image" Target="../media/image336.jpeg"/><Relationship Id="rId82" Type="http://schemas.openxmlformats.org/officeDocument/2006/relationships/image" Target="../media/image357.jpeg"/><Relationship Id="rId19" Type="http://schemas.openxmlformats.org/officeDocument/2006/relationships/image" Target="../media/image294.jpeg"/><Relationship Id="rId14" Type="http://schemas.openxmlformats.org/officeDocument/2006/relationships/image" Target="../media/image290.jpeg"/><Relationship Id="rId30" Type="http://schemas.openxmlformats.org/officeDocument/2006/relationships/image" Target="../media/image305.png"/><Relationship Id="rId35" Type="http://schemas.openxmlformats.org/officeDocument/2006/relationships/image" Target="../media/image310.jpeg"/><Relationship Id="rId56" Type="http://schemas.openxmlformats.org/officeDocument/2006/relationships/image" Target="../media/image331.jpeg"/><Relationship Id="rId77" Type="http://schemas.openxmlformats.org/officeDocument/2006/relationships/image" Target="../media/image352.jpeg"/><Relationship Id="rId100" Type="http://schemas.openxmlformats.org/officeDocument/2006/relationships/image" Target="../media/image375.jpeg"/><Relationship Id="rId105" Type="http://schemas.openxmlformats.org/officeDocument/2006/relationships/image" Target="../media/image380.jpeg"/><Relationship Id="rId126" Type="http://schemas.openxmlformats.org/officeDocument/2006/relationships/image" Target="../media/image401.jpeg"/><Relationship Id="rId8" Type="http://schemas.openxmlformats.org/officeDocument/2006/relationships/image" Target="../media/image284.jpeg"/><Relationship Id="rId51" Type="http://schemas.openxmlformats.org/officeDocument/2006/relationships/image" Target="../media/image326.jpeg"/><Relationship Id="rId72" Type="http://schemas.openxmlformats.org/officeDocument/2006/relationships/image" Target="../media/image347.jpeg"/><Relationship Id="rId93" Type="http://schemas.openxmlformats.org/officeDocument/2006/relationships/image" Target="../media/image368.jpeg"/><Relationship Id="rId98" Type="http://schemas.openxmlformats.org/officeDocument/2006/relationships/image" Target="../media/image373.jpeg"/><Relationship Id="rId121" Type="http://schemas.openxmlformats.org/officeDocument/2006/relationships/image" Target="../media/image396.jpeg"/><Relationship Id="rId3" Type="http://schemas.openxmlformats.org/officeDocument/2006/relationships/image" Target="../media/image279.png"/><Relationship Id="rId25" Type="http://schemas.openxmlformats.org/officeDocument/2006/relationships/image" Target="../media/image300.jpeg"/><Relationship Id="rId46" Type="http://schemas.openxmlformats.org/officeDocument/2006/relationships/image" Target="../media/image321.jpeg"/><Relationship Id="rId67" Type="http://schemas.openxmlformats.org/officeDocument/2006/relationships/image" Target="../media/image342.jpeg"/><Relationship Id="rId116" Type="http://schemas.openxmlformats.org/officeDocument/2006/relationships/image" Target="../media/image391.jpeg"/><Relationship Id="rId137" Type="http://schemas.openxmlformats.org/officeDocument/2006/relationships/image" Target="../media/image412.jpeg"/><Relationship Id="rId20" Type="http://schemas.openxmlformats.org/officeDocument/2006/relationships/image" Target="../media/image295.jpeg"/><Relationship Id="rId41" Type="http://schemas.openxmlformats.org/officeDocument/2006/relationships/image" Target="../media/image316.jpeg"/><Relationship Id="rId62" Type="http://schemas.openxmlformats.org/officeDocument/2006/relationships/image" Target="../media/image337.jpeg"/><Relationship Id="rId83" Type="http://schemas.openxmlformats.org/officeDocument/2006/relationships/image" Target="../media/image358.jpeg"/><Relationship Id="rId88" Type="http://schemas.openxmlformats.org/officeDocument/2006/relationships/image" Target="../media/image363.png"/><Relationship Id="rId111" Type="http://schemas.openxmlformats.org/officeDocument/2006/relationships/image" Target="../media/image386.jpeg"/><Relationship Id="rId132" Type="http://schemas.openxmlformats.org/officeDocument/2006/relationships/image" Target="../media/image407.png"/><Relationship Id="rId15" Type="http://schemas.openxmlformats.org/officeDocument/2006/relationships/image" Target="../media/image291.jpeg"/><Relationship Id="rId36" Type="http://schemas.openxmlformats.org/officeDocument/2006/relationships/image" Target="../media/image311.png"/><Relationship Id="rId57" Type="http://schemas.openxmlformats.org/officeDocument/2006/relationships/image" Target="../media/image332.jpeg"/><Relationship Id="rId106" Type="http://schemas.openxmlformats.org/officeDocument/2006/relationships/image" Target="../media/image381.jpeg"/><Relationship Id="rId127" Type="http://schemas.openxmlformats.org/officeDocument/2006/relationships/image" Target="../media/image402.jpeg"/><Relationship Id="rId10" Type="http://schemas.openxmlformats.org/officeDocument/2006/relationships/image" Target="../media/image286.jpeg"/><Relationship Id="rId31" Type="http://schemas.openxmlformats.org/officeDocument/2006/relationships/image" Target="../media/image306.jpeg"/><Relationship Id="rId52" Type="http://schemas.openxmlformats.org/officeDocument/2006/relationships/image" Target="../media/image327.jpeg"/><Relationship Id="rId73" Type="http://schemas.openxmlformats.org/officeDocument/2006/relationships/image" Target="../media/image348.jpeg"/><Relationship Id="rId78" Type="http://schemas.openxmlformats.org/officeDocument/2006/relationships/image" Target="../media/image353.jpeg"/><Relationship Id="rId94" Type="http://schemas.openxmlformats.org/officeDocument/2006/relationships/image" Target="../media/image369.jpeg"/><Relationship Id="rId99" Type="http://schemas.openxmlformats.org/officeDocument/2006/relationships/image" Target="../media/image374.jpeg"/><Relationship Id="rId101" Type="http://schemas.openxmlformats.org/officeDocument/2006/relationships/image" Target="../media/image376.jpeg"/><Relationship Id="rId122" Type="http://schemas.openxmlformats.org/officeDocument/2006/relationships/image" Target="../media/image397.jpeg"/><Relationship Id="rId4" Type="http://schemas.openxmlformats.org/officeDocument/2006/relationships/image" Target="../media/image280.png"/><Relationship Id="rId9" Type="http://schemas.openxmlformats.org/officeDocument/2006/relationships/image" Target="../media/image285.jpeg"/><Relationship Id="rId26" Type="http://schemas.openxmlformats.org/officeDocument/2006/relationships/image" Target="../media/image301.jpeg"/><Relationship Id="rId47" Type="http://schemas.openxmlformats.org/officeDocument/2006/relationships/image" Target="../media/image322.jpeg"/><Relationship Id="rId68" Type="http://schemas.openxmlformats.org/officeDocument/2006/relationships/image" Target="../media/image343.jpeg"/><Relationship Id="rId89" Type="http://schemas.openxmlformats.org/officeDocument/2006/relationships/image" Target="../media/image364.jpeg"/><Relationship Id="rId112" Type="http://schemas.openxmlformats.org/officeDocument/2006/relationships/image" Target="../media/image387.jpeg"/><Relationship Id="rId133" Type="http://schemas.openxmlformats.org/officeDocument/2006/relationships/image" Target="../media/image408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5.jpeg"/><Relationship Id="rId18" Type="http://schemas.openxmlformats.org/officeDocument/2006/relationships/image" Target="../media/image430.jpeg"/><Relationship Id="rId26" Type="http://schemas.openxmlformats.org/officeDocument/2006/relationships/image" Target="../media/image386.jpeg"/><Relationship Id="rId3" Type="http://schemas.openxmlformats.org/officeDocument/2006/relationships/image" Target="../media/image415.jpeg"/><Relationship Id="rId21" Type="http://schemas.openxmlformats.org/officeDocument/2006/relationships/image" Target="../media/image433.jpeg"/><Relationship Id="rId34" Type="http://schemas.openxmlformats.org/officeDocument/2006/relationships/image" Target="../media/image1.png"/><Relationship Id="rId7" Type="http://schemas.openxmlformats.org/officeDocument/2006/relationships/image" Target="../media/image419.jpeg"/><Relationship Id="rId12" Type="http://schemas.openxmlformats.org/officeDocument/2006/relationships/image" Target="../media/image424.jpeg"/><Relationship Id="rId17" Type="http://schemas.openxmlformats.org/officeDocument/2006/relationships/image" Target="../media/image429.jpeg"/><Relationship Id="rId25" Type="http://schemas.openxmlformats.org/officeDocument/2006/relationships/image" Target="../media/image398.jpeg"/><Relationship Id="rId33" Type="http://schemas.openxmlformats.org/officeDocument/2006/relationships/image" Target="../media/image440.png"/><Relationship Id="rId2" Type="http://schemas.openxmlformats.org/officeDocument/2006/relationships/image" Target="../media/image414.jpeg"/><Relationship Id="rId16" Type="http://schemas.openxmlformats.org/officeDocument/2006/relationships/image" Target="../media/image428.jpeg"/><Relationship Id="rId20" Type="http://schemas.openxmlformats.org/officeDocument/2006/relationships/image" Target="../media/image432.jpeg"/><Relationship Id="rId29" Type="http://schemas.openxmlformats.org/officeDocument/2006/relationships/image" Target="../media/image400.jpeg"/><Relationship Id="rId1" Type="http://schemas.openxmlformats.org/officeDocument/2006/relationships/image" Target="../media/image413.jpeg"/><Relationship Id="rId6" Type="http://schemas.openxmlformats.org/officeDocument/2006/relationships/image" Target="../media/image418.jpeg"/><Relationship Id="rId11" Type="http://schemas.openxmlformats.org/officeDocument/2006/relationships/image" Target="../media/image423.jpeg"/><Relationship Id="rId24" Type="http://schemas.openxmlformats.org/officeDocument/2006/relationships/image" Target="../media/image397.jpeg"/><Relationship Id="rId32" Type="http://schemas.openxmlformats.org/officeDocument/2006/relationships/image" Target="../media/image439.jpeg"/><Relationship Id="rId5" Type="http://schemas.openxmlformats.org/officeDocument/2006/relationships/image" Target="../media/image417.jpeg"/><Relationship Id="rId15" Type="http://schemas.openxmlformats.org/officeDocument/2006/relationships/image" Target="../media/image427.jpeg"/><Relationship Id="rId23" Type="http://schemas.openxmlformats.org/officeDocument/2006/relationships/image" Target="../media/image435.jpeg"/><Relationship Id="rId28" Type="http://schemas.openxmlformats.org/officeDocument/2006/relationships/image" Target="../media/image399.jpeg"/><Relationship Id="rId36" Type="http://schemas.openxmlformats.org/officeDocument/2006/relationships/image" Target="../media/image2.png"/><Relationship Id="rId10" Type="http://schemas.openxmlformats.org/officeDocument/2006/relationships/image" Target="../media/image422.jpeg"/><Relationship Id="rId19" Type="http://schemas.openxmlformats.org/officeDocument/2006/relationships/image" Target="../media/image431.jpeg"/><Relationship Id="rId31" Type="http://schemas.openxmlformats.org/officeDocument/2006/relationships/image" Target="../media/image438.jpeg"/><Relationship Id="rId4" Type="http://schemas.openxmlformats.org/officeDocument/2006/relationships/image" Target="../media/image416.jpeg"/><Relationship Id="rId9" Type="http://schemas.openxmlformats.org/officeDocument/2006/relationships/image" Target="../media/image421.jpeg"/><Relationship Id="rId14" Type="http://schemas.openxmlformats.org/officeDocument/2006/relationships/image" Target="../media/image426.jpeg"/><Relationship Id="rId22" Type="http://schemas.openxmlformats.org/officeDocument/2006/relationships/image" Target="../media/image434.jpeg"/><Relationship Id="rId27" Type="http://schemas.openxmlformats.org/officeDocument/2006/relationships/image" Target="../media/image436.jpeg"/><Relationship Id="rId30" Type="http://schemas.openxmlformats.org/officeDocument/2006/relationships/image" Target="../media/image437.jpeg"/><Relationship Id="rId35" Type="http://schemas.openxmlformats.org/officeDocument/2006/relationships/image" Target="../media/image441.jpeg"/><Relationship Id="rId8" Type="http://schemas.openxmlformats.org/officeDocument/2006/relationships/image" Target="../media/image42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9.jpeg"/><Relationship Id="rId13" Type="http://schemas.openxmlformats.org/officeDocument/2006/relationships/image" Target="../media/image454.jpeg"/><Relationship Id="rId3" Type="http://schemas.openxmlformats.org/officeDocument/2006/relationships/image" Target="../media/image444.jpeg"/><Relationship Id="rId7" Type="http://schemas.openxmlformats.org/officeDocument/2006/relationships/image" Target="../media/image448.jpeg"/><Relationship Id="rId12" Type="http://schemas.openxmlformats.org/officeDocument/2006/relationships/image" Target="../media/image453.jpeg"/><Relationship Id="rId2" Type="http://schemas.openxmlformats.org/officeDocument/2006/relationships/image" Target="../media/image443.jpeg"/><Relationship Id="rId16" Type="http://schemas.openxmlformats.org/officeDocument/2006/relationships/image" Target="../media/image1.png"/><Relationship Id="rId1" Type="http://schemas.openxmlformats.org/officeDocument/2006/relationships/image" Target="../media/image442.jpeg"/><Relationship Id="rId6" Type="http://schemas.openxmlformats.org/officeDocument/2006/relationships/image" Target="../media/image447.jpeg"/><Relationship Id="rId11" Type="http://schemas.openxmlformats.org/officeDocument/2006/relationships/image" Target="../media/image452.png"/><Relationship Id="rId5" Type="http://schemas.openxmlformats.org/officeDocument/2006/relationships/image" Target="../media/image446.jpeg"/><Relationship Id="rId15" Type="http://schemas.openxmlformats.org/officeDocument/2006/relationships/image" Target="../media/image456.jpeg"/><Relationship Id="rId10" Type="http://schemas.openxmlformats.org/officeDocument/2006/relationships/image" Target="../media/image451.jpeg"/><Relationship Id="rId4" Type="http://schemas.openxmlformats.org/officeDocument/2006/relationships/image" Target="../media/image445.jpeg"/><Relationship Id="rId9" Type="http://schemas.openxmlformats.org/officeDocument/2006/relationships/image" Target="../media/image450.jpeg"/><Relationship Id="rId14" Type="http://schemas.openxmlformats.org/officeDocument/2006/relationships/image" Target="../media/image4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28223</xdr:colOff>
      <xdr:row>0</xdr:row>
      <xdr:rowOff>0</xdr:rowOff>
    </xdr:from>
    <xdr:to>
      <xdr:col>3</xdr:col>
      <xdr:colOff>733778</xdr:colOff>
      <xdr:row>6</xdr:row>
      <xdr:rowOff>400077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3EABE7-74B7-FF9D-FA42-4F32EE7B6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3" y="0"/>
          <a:ext cx="2808111" cy="1387855"/>
        </a:xfrm>
        <a:prstGeom prst="rect">
          <a:avLst/>
        </a:prstGeom>
      </xdr:spPr>
    </xdr:pic>
    <xdr:clientData/>
  </xdr:twoCellAnchor>
  <xdr:twoCellAnchor editAs="oneCell">
    <xdr:from>
      <xdr:col>3</xdr:col>
      <xdr:colOff>846666</xdr:colOff>
      <xdr:row>0</xdr:row>
      <xdr:rowOff>190193</xdr:rowOff>
    </xdr:from>
    <xdr:to>
      <xdr:col>6</xdr:col>
      <xdr:colOff>141111</xdr:colOff>
      <xdr:row>5</xdr:row>
      <xdr:rowOff>30978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D5734DC-AE3A-2109-51C8-46C5DA5D6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9222" y="190193"/>
          <a:ext cx="1961445" cy="6310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8995</xdr:colOff>
      <xdr:row>3</xdr:row>
      <xdr:rowOff>28724</xdr:rowOff>
    </xdr:from>
    <xdr:ext cx="625352" cy="585110"/>
    <xdr:pic>
      <xdr:nvPicPr>
        <xdr:cNvPr id="3" name="Picture 2">
          <a:extLst>
            <a:ext uri="{FF2B5EF4-FFF2-40B4-BE49-F238E27FC236}">
              <a16:creationId xmlns:a16="http://schemas.microsoft.com/office/drawing/2014/main" id="{A14B3120-5F72-42FF-9231-7DF4A4631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6995" y="706057"/>
          <a:ext cx="625352" cy="585110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46</xdr:row>
      <xdr:rowOff>73025</xdr:rowOff>
    </xdr:from>
    <xdr:to>
      <xdr:col>2</xdr:col>
      <xdr:colOff>981075</xdr:colOff>
      <xdr:row>46</xdr:row>
      <xdr:rowOff>758825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926262F3-32DB-CD22-32E1-5AF6530F6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" y="30076775"/>
          <a:ext cx="1117600" cy="685800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60</xdr:row>
      <xdr:rowOff>66675</xdr:rowOff>
    </xdr:from>
    <xdr:to>
      <xdr:col>2</xdr:col>
      <xdr:colOff>990600</xdr:colOff>
      <xdr:row>60</xdr:row>
      <xdr:rowOff>752475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5DD7A3D1-E001-AE6A-6BA1-A5363DAB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41627425"/>
          <a:ext cx="1117600" cy="6858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59</xdr:row>
      <xdr:rowOff>104775</xdr:rowOff>
    </xdr:from>
    <xdr:to>
      <xdr:col>2</xdr:col>
      <xdr:colOff>914400</xdr:colOff>
      <xdr:row>59</xdr:row>
      <xdr:rowOff>714375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A26B636F-CF0E-96D6-CC8B-C3889B1F3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3373100"/>
          <a:ext cx="914400" cy="609600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58</xdr:row>
      <xdr:rowOff>66675</xdr:rowOff>
    </xdr:from>
    <xdr:to>
      <xdr:col>2</xdr:col>
      <xdr:colOff>993775</xdr:colOff>
      <xdr:row>58</xdr:row>
      <xdr:rowOff>733425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EC748981-B249-8985-08B4-F71B24600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9976425"/>
          <a:ext cx="1089025" cy="6667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57</xdr:row>
      <xdr:rowOff>123824</xdr:rowOff>
    </xdr:from>
    <xdr:to>
      <xdr:col>2</xdr:col>
      <xdr:colOff>928688</xdr:colOff>
      <xdr:row>57</xdr:row>
      <xdr:rowOff>742949</xdr:rowOff>
    </xdr:to>
    <xdr:pic>
      <xdr:nvPicPr>
        <xdr:cNvPr id="38" name="Slika 37">
          <a:extLst>
            <a:ext uri="{FF2B5EF4-FFF2-40B4-BE49-F238E27FC236}">
              <a16:creationId xmlns:a16="http://schemas.microsoft.com/office/drawing/2014/main" id="{8BCABDA8-FD4C-01E4-60F2-2017EFA60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1753849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107951</xdr:colOff>
      <xdr:row>56</xdr:row>
      <xdr:rowOff>76200</xdr:rowOff>
    </xdr:from>
    <xdr:to>
      <xdr:col>2</xdr:col>
      <xdr:colOff>1003301</xdr:colOff>
      <xdr:row>56</xdr:row>
      <xdr:rowOff>762000</xdr:rowOff>
    </xdr:to>
    <xdr:pic>
      <xdr:nvPicPr>
        <xdr:cNvPr id="46" name="Slika 45">
          <a:extLst>
            <a:ext uri="{FF2B5EF4-FFF2-40B4-BE49-F238E27FC236}">
              <a16:creationId xmlns:a16="http://schemas.microsoft.com/office/drawing/2014/main" id="{9F45A1CC-2480-DB73-FB11-A37F23D5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1" y="38334950"/>
          <a:ext cx="1117600" cy="68580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55</xdr:row>
      <xdr:rowOff>95250</xdr:rowOff>
    </xdr:from>
    <xdr:to>
      <xdr:col>2</xdr:col>
      <xdr:colOff>928688</xdr:colOff>
      <xdr:row>55</xdr:row>
      <xdr:rowOff>733425</xdr:rowOff>
    </xdr:to>
    <xdr:pic>
      <xdr:nvPicPr>
        <xdr:cNvPr id="48" name="Slika 47">
          <a:extLst>
            <a:ext uri="{FF2B5EF4-FFF2-40B4-BE49-F238E27FC236}">
              <a16:creationId xmlns:a16="http://schemas.microsoft.com/office/drawing/2014/main" id="{068BC202-E855-B62F-0114-8AC7AA8A4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10086975"/>
          <a:ext cx="957263" cy="638175"/>
        </a:xfrm>
        <a:prstGeom prst="rect">
          <a:avLst/>
        </a:prstGeom>
      </xdr:spPr>
    </xdr:pic>
    <xdr:clientData/>
  </xdr:twoCellAnchor>
  <xdr:twoCellAnchor>
    <xdr:from>
      <xdr:col>1</xdr:col>
      <xdr:colOff>107950</xdr:colOff>
      <xdr:row>54</xdr:row>
      <xdr:rowOff>82549</xdr:rowOff>
    </xdr:from>
    <xdr:to>
      <xdr:col>2</xdr:col>
      <xdr:colOff>989013</xdr:colOff>
      <xdr:row>54</xdr:row>
      <xdr:rowOff>758824</xdr:rowOff>
    </xdr:to>
    <xdr:pic>
      <xdr:nvPicPr>
        <xdr:cNvPr id="50" name="Slika 49">
          <a:extLst>
            <a:ext uri="{FF2B5EF4-FFF2-40B4-BE49-F238E27FC236}">
              <a16:creationId xmlns:a16="http://schemas.microsoft.com/office/drawing/2014/main" id="{84090B5E-59A8-A47A-4B65-76F944A76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36690299"/>
          <a:ext cx="1103313" cy="67627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53</xdr:row>
      <xdr:rowOff>76200</xdr:rowOff>
    </xdr:from>
    <xdr:to>
      <xdr:col>2</xdr:col>
      <xdr:colOff>933450</xdr:colOff>
      <xdr:row>53</xdr:row>
      <xdr:rowOff>704850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E8B25275-047A-250A-CD83-EF2F9B339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29625"/>
          <a:ext cx="942975" cy="628650"/>
        </a:xfrm>
        <a:prstGeom prst="rect">
          <a:avLst/>
        </a:prstGeom>
      </xdr:spPr>
    </xdr:pic>
    <xdr:clientData/>
  </xdr:twoCellAnchor>
  <xdr:twoCellAnchor>
    <xdr:from>
      <xdr:col>1</xdr:col>
      <xdr:colOff>69056</xdr:colOff>
      <xdr:row>52</xdr:row>
      <xdr:rowOff>66676</xdr:rowOff>
    </xdr:from>
    <xdr:to>
      <xdr:col>2</xdr:col>
      <xdr:colOff>928688</xdr:colOff>
      <xdr:row>52</xdr:row>
      <xdr:rowOff>736364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54195E77-5CEC-C196-6299-8DEAC8024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994" y="35285364"/>
          <a:ext cx="1085850" cy="669688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51</xdr:row>
      <xdr:rowOff>95250</xdr:rowOff>
    </xdr:from>
    <xdr:to>
      <xdr:col>2</xdr:col>
      <xdr:colOff>923925</xdr:colOff>
      <xdr:row>51</xdr:row>
      <xdr:rowOff>723900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0F4B0542-5977-20F5-B01F-3B2FDCB2E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50" y="34226500"/>
          <a:ext cx="936625" cy="628650"/>
        </a:xfrm>
        <a:prstGeom prst="rect">
          <a:avLst/>
        </a:prstGeom>
      </xdr:spPr>
    </xdr:pic>
    <xdr:clientData/>
  </xdr:twoCellAnchor>
  <xdr:twoCellAnchor>
    <xdr:from>
      <xdr:col>1</xdr:col>
      <xdr:colOff>92075</xdr:colOff>
      <xdr:row>50</xdr:row>
      <xdr:rowOff>79375</xdr:rowOff>
    </xdr:from>
    <xdr:to>
      <xdr:col>2</xdr:col>
      <xdr:colOff>1001713</xdr:colOff>
      <xdr:row>50</xdr:row>
      <xdr:rowOff>774700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94FFA8F6-B20C-F606-B004-291E1B90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5" y="33385125"/>
          <a:ext cx="1131888" cy="695325"/>
        </a:xfrm>
        <a:prstGeom prst="rect">
          <a:avLst/>
        </a:prstGeom>
      </xdr:spPr>
    </xdr:pic>
    <xdr:clientData/>
  </xdr:twoCellAnchor>
  <xdr:twoCellAnchor>
    <xdr:from>
      <xdr:col>1</xdr:col>
      <xdr:colOff>204787</xdr:colOff>
      <xdr:row>49</xdr:row>
      <xdr:rowOff>76199</xdr:rowOff>
    </xdr:from>
    <xdr:to>
      <xdr:col>2</xdr:col>
      <xdr:colOff>933450</xdr:colOff>
      <xdr:row>49</xdr:row>
      <xdr:rowOff>714374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6973E926-A599-2E8F-45DC-91CDE76C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487" y="5153024"/>
          <a:ext cx="957263" cy="638175"/>
        </a:xfrm>
        <a:prstGeom prst="rect">
          <a:avLst/>
        </a:prstGeom>
      </xdr:spPr>
    </xdr:pic>
    <xdr:clientData/>
  </xdr:twoCellAnchor>
  <xdr:twoCellAnchor>
    <xdr:from>
      <xdr:col>1</xdr:col>
      <xdr:colOff>82550</xdr:colOff>
      <xdr:row>48</xdr:row>
      <xdr:rowOff>57150</xdr:rowOff>
    </xdr:from>
    <xdr:to>
      <xdr:col>2</xdr:col>
      <xdr:colOff>877401</xdr:colOff>
      <xdr:row>48</xdr:row>
      <xdr:rowOff>682625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4159B257-32F3-92DF-DF82-235D735F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50" y="31711900"/>
          <a:ext cx="1017101" cy="62547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47</xdr:row>
      <xdr:rowOff>76200</xdr:rowOff>
    </xdr:from>
    <xdr:to>
      <xdr:col>2</xdr:col>
      <xdr:colOff>919163</xdr:colOff>
      <xdr:row>47</xdr:row>
      <xdr:rowOff>695325</xdr:rowOff>
    </xdr:to>
    <xdr:pic>
      <xdr:nvPicPr>
        <xdr:cNvPr id="64" name="Slika 63">
          <a:extLst>
            <a:ext uri="{FF2B5EF4-FFF2-40B4-BE49-F238E27FC236}">
              <a16:creationId xmlns:a16="http://schemas.microsoft.com/office/drawing/2014/main" id="{121D57E3-9876-26A0-2843-62AD4259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3514725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136525</xdr:colOff>
      <xdr:row>74</xdr:row>
      <xdr:rowOff>95250</xdr:rowOff>
    </xdr:from>
    <xdr:to>
      <xdr:col>2</xdr:col>
      <xdr:colOff>989013</xdr:colOff>
      <xdr:row>74</xdr:row>
      <xdr:rowOff>752475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0102D1B2-51E3-A6E4-1969-FAEF4B6D7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52752625"/>
          <a:ext cx="1074738" cy="65722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73</xdr:row>
      <xdr:rowOff>88900</xdr:rowOff>
    </xdr:from>
    <xdr:to>
      <xdr:col>2</xdr:col>
      <xdr:colOff>919163</xdr:colOff>
      <xdr:row>73</xdr:row>
      <xdr:rowOff>708025</xdr:rowOff>
    </xdr:to>
    <xdr:pic>
      <xdr:nvPicPr>
        <xdr:cNvPr id="72" name="Slika 71">
          <a:extLst>
            <a:ext uri="{FF2B5EF4-FFF2-40B4-BE49-F238E27FC236}">
              <a16:creationId xmlns:a16="http://schemas.microsoft.com/office/drawing/2014/main" id="{13D4A29A-F505-45BD-0E4E-2ED515875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075" y="51920775"/>
          <a:ext cx="922338" cy="619125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72</xdr:row>
      <xdr:rowOff>63500</xdr:rowOff>
    </xdr:from>
    <xdr:to>
      <xdr:col>2</xdr:col>
      <xdr:colOff>993775</xdr:colOff>
      <xdr:row>72</xdr:row>
      <xdr:rowOff>749300</xdr:rowOff>
    </xdr:to>
    <xdr:pic>
      <xdr:nvPicPr>
        <xdr:cNvPr id="74" name="Slika 73">
          <a:extLst>
            <a:ext uri="{FF2B5EF4-FFF2-40B4-BE49-F238E27FC236}">
              <a16:creationId xmlns:a16="http://schemas.microsoft.com/office/drawing/2014/main" id="{9E724628-F933-09D5-AC3F-A10E9D487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51069875"/>
          <a:ext cx="1117600" cy="6858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71</xdr:row>
      <xdr:rowOff>47625</xdr:rowOff>
    </xdr:from>
    <xdr:to>
      <xdr:col>2</xdr:col>
      <xdr:colOff>933450</xdr:colOff>
      <xdr:row>71</xdr:row>
      <xdr:rowOff>695325</xdr:rowOff>
    </xdr:to>
    <xdr:pic>
      <xdr:nvPicPr>
        <xdr:cNvPr id="76" name="Slika 75">
          <a:extLst>
            <a:ext uri="{FF2B5EF4-FFF2-40B4-BE49-F238E27FC236}">
              <a16:creationId xmlns:a16="http://schemas.microsoft.com/office/drawing/2014/main" id="{68EB9F98-D30B-F763-E0C0-1876AED1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2698075"/>
          <a:ext cx="971550" cy="64770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70</xdr:row>
      <xdr:rowOff>47625</xdr:rowOff>
    </xdr:from>
    <xdr:to>
      <xdr:col>2</xdr:col>
      <xdr:colOff>947738</xdr:colOff>
      <xdr:row>70</xdr:row>
      <xdr:rowOff>742950</xdr:rowOff>
    </xdr:to>
    <xdr:pic>
      <xdr:nvPicPr>
        <xdr:cNvPr id="78" name="Slika 77">
          <a:extLst>
            <a:ext uri="{FF2B5EF4-FFF2-40B4-BE49-F238E27FC236}">
              <a16:creationId xmlns:a16="http://schemas.microsoft.com/office/drawing/2014/main" id="{8EC61DA9-D1CF-E7E7-5D93-0FE5B463B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21878925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69</xdr:row>
      <xdr:rowOff>66675</xdr:rowOff>
    </xdr:from>
    <xdr:to>
      <xdr:col>2</xdr:col>
      <xdr:colOff>928689</xdr:colOff>
      <xdr:row>69</xdr:row>
      <xdr:rowOff>723900</xdr:rowOff>
    </xdr:to>
    <xdr:pic>
      <xdr:nvPicPr>
        <xdr:cNvPr id="80" name="Slika 79">
          <a:extLst>
            <a:ext uri="{FF2B5EF4-FFF2-40B4-BE49-F238E27FC236}">
              <a16:creationId xmlns:a16="http://schemas.microsoft.com/office/drawing/2014/main" id="{AE299F35-72DD-DA72-9298-2458E870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21078825"/>
          <a:ext cx="985838" cy="657225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68</xdr:row>
      <xdr:rowOff>66675</xdr:rowOff>
    </xdr:from>
    <xdr:to>
      <xdr:col>2</xdr:col>
      <xdr:colOff>971550</xdr:colOff>
      <xdr:row>68</xdr:row>
      <xdr:rowOff>733425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7B90FB4E-DB0A-3B0E-DA6A-343A3CBC1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775" y="47771050"/>
          <a:ext cx="1089025" cy="666750"/>
        </a:xfrm>
        <a:prstGeom prst="rect">
          <a:avLst/>
        </a:prstGeom>
      </xdr:spPr>
    </xdr:pic>
    <xdr:clientData/>
  </xdr:twoCellAnchor>
  <xdr:twoCellAnchor>
    <xdr:from>
      <xdr:col>1</xdr:col>
      <xdr:colOff>209548</xdr:colOff>
      <xdr:row>67</xdr:row>
      <xdr:rowOff>95249</xdr:rowOff>
    </xdr:from>
    <xdr:to>
      <xdr:col>2</xdr:col>
      <xdr:colOff>923925</xdr:colOff>
      <xdr:row>67</xdr:row>
      <xdr:rowOff>723900</xdr:rowOff>
    </xdr:to>
    <xdr:pic>
      <xdr:nvPicPr>
        <xdr:cNvPr id="84" name="Slika 83">
          <a:extLst>
            <a:ext uri="{FF2B5EF4-FFF2-40B4-BE49-F238E27FC236}">
              <a16:creationId xmlns:a16="http://schemas.microsoft.com/office/drawing/2014/main" id="{90B4B279-BF93-32A6-BB5D-8C90E3910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8" y="19469099"/>
          <a:ext cx="942977" cy="628651"/>
        </a:xfrm>
        <a:prstGeom prst="rect">
          <a:avLst/>
        </a:prstGeom>
      </xdr:spPr>
    </xdr:pic>
    <xdr:clientData/>
  </xdr:twoCellAnchor>
  <xdr:twoCellAnchor>
    <xdr:from>
      <xdr:col>1</xdr:col>
      <xdr:colOff>91738</xdr:colOff>
      <xdr:row>66</xdr:row>
      <xdr:rowOff>50800</xdr:rowOff>
    </xdr:from>
    <xdr:to>
      <xdr:col>2</xdr:col>
      <xdr:colOff>963753</xdr:colOff>
      <xdr:row>66</xdr:row>
      <xdr:rowOff>822325</xdr:rowOff>
    </xdr:to>
    <xdr:pic>
      <xdr:nvPicPr>
        <xdr:cNvPr id="86" name="Slika 85">
          <a:extLst>
            <a:ext uri="{FF2B5EF4-FFF2-40B4-BE49-F238E27FC236}">
              <a16:creationId xmlns:a16="http://schemas.microsoft.com/office/drawing/2014/main" id="{47F0EBF9-CC0B-5B44-79B5-DD111036B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5738" y="46104175"/>
          <a:ext cx="1094265" cy="7715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65</xdr:row>
      <xdr:rowOff>76200</xdr:rowOff>
    </xdr:from>
    <xdr:to>
      <xdr:col>2</xdr:col>
      <xdr:colOff>928688</xdr:colOff>
      <xdr:row>65</xdr:row>
      <xdr:rowOff>695325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517728B9-E5AD-FCD7-B358-F29956188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7811750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63</xdr:row>
      <xdr:rowOff>85725</xdr:rowOff>
    </xdr:from>
    <xdr:to>
      <xdr:col>2</xdr:col>
      <xdr:colOff>933450</xdr:colOff>
      <xdr:row>63</xdr:row>
      <xdr:rowOff>714375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C14389D6-5A39-A302-080A-6440E2E0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6182975"/>
          <a:ext cx="942975" cy="628650"/>
        </a:xfrm>
        <a:prstGeom prst="rect">
          <a:avLst/>
        </a:prstGeom>
      </xdr:spPr>
    </xdr:pic>
    <xdr:clientData/>
  </xdr:twoCellAnchor>
  <xdr:twoCellAnchor>
    <xdr:from>
      <xdr:col>1</xdr:col>
      <xdr:colOff>117475</xdr:colOff>
      <xdr:row>64</xdr:row>
      <xdr:rowOff>76200</xdr:rowOff>
    </xdr:from>
    <xdr:to>
      <xdr:col>2</xdr:col>
      <xdr:colOff>984250</xdr:colOff>
      <xdr:row>64</xdr:row>
      <xdr:rowOff>742950</xdr:rowOff>
    </xdr:to>
    <xdr:pic>
      <xdr:nvPicPr>
        <xdr:cNvPr id="92" name="Slika 91">
          <a:extLst>
            <a:ext uri="{FF2B5EF4-FFF2-40B4-BE49-F238E27FC236}">
              <a16:creationId xmlns:a16="http://schemas.microsoft.com/office/drawing/2014/main" id="{7B851391-5DB7-3A3C-E6FA-F14DC2CE7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44478575"/>
          <a:ext cx="1089025" cy="666750"/>
        </a:xfrm>
        <a:prstGeom prst="rect">
          <a:avLst/>
        </a:prstGeom>
      </xdr:spPr>
    </xdr:pic>
    <xdr:clientData/>
  </xdr:twoCellAnchor>
  <xdr:twoCellAnchor>
    <xdr:from>
      <xdr:col>2</xdr:col>
      <xdr:colOff>15912</xdr:colOff>
      <xdr:row>61</xdr:row>
      <xdr:rowOff>45720</xdr:rowOff>
    </xdr:from>
    <xdr:to>
      <xdr:col>2</xdr:col>
      <xdr:colOff>896780</xdr:colOff>
      <xdr:row>61</xdr:row>
      <xdr:rowOff>784724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2D80D47E-542A-5D2A-2ADC-07013E5DC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916"/>
        <a:stretch/>
      </xdr:blipFill>
      <xdr:spPr>
        <a:xfrm>
          <a:off x="504068" y="14999970"/>
          <a:ext cx="877058" cy="735194"/>
        </a:xfrm>
        <a:prstGeom prst="rect">
          <a:avLst/>
        </a:prstGeom>
      </xdr:spPr>
    </xdr:pic>
    <xdr:clientData/>
  </xdr:twoCellAnchor>
  <xdr:twoCellAnchor>
    <xdr:from>
      <xdr:col>2</xdr:col>
      <xdr:colOff>45721</xdr:colOff>
      <xdr:row>75</xdr:row>
      <xdr:rowOff>18574</xdr:rowOff>
    </xdr:from>
    <xdr:to>
      <xdr:col>2</xdr:col>
      <xdr:colOff>898902</xdr:colOff>
      <xdr:row>75</xdr:row>
      <xdr:rowOff>809625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4378F38B-5EE8-B78C-34F1-08BE77FF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1021" y="25897999"/>
          <a:ext cx="853181" cy="791051"/>
        </a:xfrm>
        <a:prstGeom prst="rect">
          <a:avLst/>
        </a:prstGeom>
      </xdr:spPr>
    </xdr:pic>
    <xdr:clientData/>
  </xdr:twoCellAnchor>
  <xdr:twoCellAnchor>
    <xdr:from>
      <xdr:col>1</xdr:col>
      <xdr:colOff>178593</xdr:colOff>
      <xdr:row>32</xdr:row>
      <xdr:rowOff>59532</xdr:rowOff>
    </xdr:from>
    <xdr:to>
      <xdr:col>2</xdr:col>
      <xdr:colOff>1000125</xdr:colOff>
      <xdr:row>32</xdr:row>
      <xdr:rowOff>761376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38AA553B-52F4-A160-25F2-B697CC753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531" y="2797970"/>
          <a:ext cx="1047750" cy="701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119061</xdr:colOff>
      <xdr:row>33</xdr:row>
      <xdr:rowOff>99219</xdr:rowOff>
    </xdr:from>
    <xdr:to>
      <xdr:col>2</xdr:col>
      <xdr:colOff>982333</xdr:colOff>
      <xdr:row>33</xdr:row>
      <xdr:rowOff>789032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6C4F353B-57D8-F65F-C8A3-97AF0B0D7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061" y="19831844"/>
          <a:ext cx="1085522" cy="689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202405</xdr:colOff>
      <xdr:row>34</xdr:row>
      <xdr:rowOff>83343</xdr:rowOff>
    </xdr:from>
    <xdr:to>
      <xdr:col>2</xdr:col>
      <xdr:colOff>1012030</xdr:colOff>
      <xdr:row>34</xdr:row>
      <xdr:rowOff>777211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7E6BC93E-6962-512D-0857-824884D0D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343" y="4488656"/>
          <a:ext cx="1035843" cy="693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83343</xdr:colOff>
      <xdr:row>35</xdr:row>
      <xdr:rowOff>44283</xdr:rowOff>
    </xdr:from>
    <xdr:to>
      <xdr:col>2</xdr:col>
      <xdr:colOff>988219</xdr:colOff>
      <xdr:row>35</xdr:row>
      <xdr:rowOff>801956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9BC97FF8-B0B9-83D0-5B44-1FE7244D0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343" y="21427908"/>
          <a:ext cx="1127126" cy="75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36</xdr:row>
      <xdr:rowOff>71438</xdr:rowOff>
    </xdr:from>
    <xdr:to>
      <xdr:col>2</xdr:col>
      <xdr:colOff>968608</xdr:colOff>
      <xdr:row>36</xdr:row>
      <xdr:rowOff>773438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68180D0A-DCBB-0713-DA40-59CD28299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875" y="22280563"/>
          <a:ext cx="1047983" cy="70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158748</xdr:colOff>
      <xdr:row>37</xdr:row>
      <xdr:rowOff>70456</xdr:rowOff>
    </xdr:from>
    <xdr:to>
      <xdr:col>2</xdr:col>
      <xdr:colOff>980282</xdr:colOff>
      <xdr:row>37</xdr:row>
      <xdr:rowOff>797717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8F6526BE-8368-6A0A-1E0E-925151BA6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2748" y="23105081"/>
          <a:ext cx="1043784" cy="72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186532</xdr:colOff>
      <xdr:row>38</xdr:row>
      <xdr:rowOff>59531</xdr:rowOff>
    </xdr:from>
    <xdr:to>
      <xdr:col>2</xdr:col>
      <xdr:colOff>1002484</xdr:colOff>
      <xdr:row>38</xdr:row>
      <xdr:rowOff>754331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0C8C7298-7E2C-287B-98DD-AB48FE616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532" y="23919656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166687</xdr:colOff>
      <xdr:row>39</xdr:row>
      <xdr:rowOff>59531</xdr:rowOff>
    </xdr:from>
    <xdr:to>
      <xdr:col>2</xdr:col>
      <xdr:colOff>998777</xdr:colOff>
      <xdr:row>39</xdr:row>
      <xdr:rowOff>765131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D43AC601-6DE4-E32F-DE57-391F1912D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687" y="24745156"/>
          <a:ext cx="1054340" cy="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186531</xdr:colOff>
      <xdr:row>40</xdr:row>
      <xdr:rowOff>75407</xdr:rowOff>
    </xdr:from>
    <xdr:to>
      <xdr:col>2</xdr:col>
      <xdr:colOff>1002483</xdr:colOff>
      <xdr:row>40</xdr:row>
      <xdr:rowOff>770207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226E6CD0-5288-948B-186D-8D8C89CE1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531" y="25586532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134937</xdr:colOff>
      <xdr:row>41</xdr:row>
      <xdr:rowOff>63500</xdr:rowOff>
    </xdr:from>
    <xdr:to>
      <xdr:col>2</xdr:col>
      <xdr:colOff>968375</xdr:colOff>
      <xdr:row>41</xdr:row>
      <xdr:rowOff>772658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07A67931-2302-D974-2BDB-EE2479503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937" y="26400125"/>
          <a:ext cx="1055688" cy="70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174625</xdr:colOff>
      <xdr:row>42</xdr:row>
      <xdr:rowOff>83344</xdr:rowOff>
    </xdr:from>
    <xdr:to>
      <xdr:col>2</xdr:col>
      <xdr:colOff>990577</xdr:colOff>
      <xdr:row>42</xdr:row>
      <xdr:rowOff>778144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72D6D874-3A8C-42D0-4BF7-918EB31ED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7245469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158750</xdr:colOff>
      <xdr:row>43</xdr:row>
      <xdr:rowOff>71437</xdr:rowOff>
    </xdr:from>
    <xdr:to>
      <xdr:col>2</xdr:col>
      <xdr:colOff>974702</xdr:colOff>
      <xdr:row>43</xdr:row>
      <xdr:rowOff>766237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3C0D14C1-BDA5-432A-467B-A3DEACFC4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50" y="28059062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138905</xdr:colOff>
      <xdr:row>44</xdr:row>
      <xdr:rowOff>35718</xdr:rowOff>
    </xdr:from>
    <xdr:to>
      <xdr:col>2</xdr:col>
      <xdr:colOff>984250</xdr:colOff>
      <xdr:row>44</xdr:row>
      <xdr:rowOff>754781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612498EC-D34F-F332-83A5-E1AF82DAC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905" y="28848843"/>
          <a:ext cx="1067595" cy="719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421822</xdr:colOff>
      <xdr:row>1</xdr:row>
      <xdr:rowOff>54428</xdr:rowOff>
    </xdr:from>
    <xdr:to>
      <xdr:col>11</xdr:col>
      <xdr:colOff>397000</xdr:colOff>
      <xdr:row>5</xdr:row>
      <xdr:rowOff>136072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EF0420-F17D-46CA-9F1C-FC8FEA45B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5643" y="217714"/>
          <a:ext cx="2181552" cy="993322"/>
        </a:xfrm>
        <a:prstGeom prst="rect">
          <a:avLst/>
        </a:prstGeom>
      </xdr:spPr>
    </xdr:pic>
    <xdr:clientData/>
  </xdr:twoCellAnchor>
  <xdr:twoCellAnchor editAs="oneCell">
    <xdr:from>
      <xdr:col>0</xdr:col>
      <xdr:colOff>123296</xdr:colOff>
      <xdr:row>0</xdr:row>
      <xdr:rowOff>127148</xdr:rowOff>
    </xdr:from>
    <xdr:to>
      <xdr:col>2</xdr:col>
      <xdr:colOff>266628</xdr:colOff>
      <xdr:row>2</xdr:row>
      <xdr:rowOff>162277</xdr:rowOff>
    </xdr:to>
    <xdr:pic>
      <xdr:nvPicPr>
        <xdr:cNvPr id="2" name="Slika 40">
          <a:extLst>
            <a:ext uri="{FF2B5EF4-FFF2-40B4-BE49-F238E27FC236}">
              <a16:creationId xmlns:a16="http://schemas.microsoft.com/office/drawing/2014/main" id="{134492EE-5FB2-6A45-A0D6-38C60F499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96" y="127148"/>
          <a:ext cx="637221" cy="571351"/>
        </a:xfrm>
        <a:prstGeom prst="rect">
          <a:avLst/>
        </a:prstGeom>
      </xdr:spPr>
    </xdr:pic>
    <xdr:clientData/>
  </xdr:twoCellAnchor>
  <xdr:twoCellAnchor>
    <xdr:from>
      <xdr:col>2</xdr:col>
      <xdr:colOff>271464</xdr:colOff>
      <xdr:row>0</xdr:row>
      <xdr:rowOff>105983</xdr:rowOff>
    </xdr:from>
    <xdr:to>
      <xdr:col>2</xdr:col>
      <xdr:colOff>987778</xdr:colOff>
      <xdr:row>3</xdr:row>
      <xdr:rowOff>3662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6DE3BA-AFFF-D34C-8B16-8DDA937C3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5353" y="105983"/>
          <a:ext cx="716314" cy="687901"/>
        </a:xfrm>
        <a:prstGeom prst="rect">
          <a:avLst/>
        </a:prstGeom>
      </xdr:spPr>
    </xdr:pic>
    <xdr:clientData/>
  </xdr:twoCellAnchor>
  <xdr:twoCellAnchor>
    <xdr:from>
      <xdr:col>1</xdr:col>
      <xdr:colOff>185964</xdr:colOff>
      <xdr:row>12</xdr:row>
      <xdr:rowOff>65768</xdr:rowOff>
    </xdr:from>
    <xdr:to>
      <xdr:col>2</xdr:col>
      <xdr:colOff>1025521</xdr:colOff>
      <xdr:row>12</xdr:row>
      <xdr:rowOff>773339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CCAED9-880C-0FDB-77FC-411ECF2AF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964" y="3256643"/>
          <a:ext cx="1061807" cy="707571"/>
        </a:xfrm>
        <a:prstGeom prst="rect">
          <a:avLst/>
        </a:prstGeom>
      </xdr:spPr>
    </xdr:pic>
    <xdr:clientData/>
  </xdr:twoCellAnchor>
  <xdr:twoCellAnchor>
    <xdr:from>
      <xdr:col>1</xdr:col>
      <xdr:colOff>181429</xdr:colOff>
      <xdr:row>13</xdr:row>
      <xdr:rowOff>72571</xdr:rowOff>
    </xdr:from>
    <xdr:to>
      <xdr:col>2</xdr:col>
      <xdr:colOff>979715</xdr:colOff>
      <xdr:row>13</xdr:row>
      <xdr:rowOff>761849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1F4FFAA-EC0F-1737-CFFB-D61BF7C81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572" y="3683000"/>
          <a:ext cx="1034143" cy="689278"/>
        </a:xfrm>
        <a:prstGeom prst="rect">
          <a:avLst/>
        </a:prstGeom>
      </xdr:spPr>
    </xdr:pic>
    <xdr:clientData/>
  </xdr:twoCellAnchor>
  <xdr:twoCellAnchor>
    <xdr:from>
      <xdr:col>1</xdr:col>
      <xdr:colOff>131534</xdr:colOff>
      <xdr:row>14</xdr:row>
      <xdr:rowOff>72572</xdr:rowOff>
    </xdr:from>
    <xdr:to>
      <xdr:col>2</xdr:col>
      <xdr:colOff>1024851</xdr:colOff>
      <xdr:row>14</xdr:row>
      <xdr:rowOff>816429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956A8A-CF3D-35D0-F2A4-16B02E8D7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534" y="4914447"/>
          <a:ext cx="1115567" cy="743857"/>
        </a:xfrm>
        <a:prstGeom prst="rect">
          <a:avLst/>
        </a:prstGeom>
      </xdr:spPr>
    </xdr:pic>
    <xdr:clientData/>
  </xdr:twoCellAnchor>
  <xdr:twoCellAnchor>
    <xdr:from>
      <xdr:col>1</xdr:col>
      <xdr:colOff>130175</xdr:colOff>
      <xdr:row>15</xdr:row>
      <xdr:rowOff>50800</xdr:rowOff>
    </xdr:from>
    <xdr:to>
      <xdr:col>2</xdr:col>
      <xdr:colOff>1012825</xdr:colOff>
      <xdr:row>15</xdr:row>
      <xdr:rowOff>787400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6790C1A-CB45-FD2F-6E92-92A1A5F3A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175" y="5718175"/>
          <a:ext cx="1104900" cy="736600"/>
        </a:xfrm>
        <a:prstGeom prst="rect">
          <a:avLst/>
        </a:prstGeom>
      </xdr:spPr>
    </xdr:pic>
    <xdr:clientData/>
  </xdr:twoCellAnchor>
  <xdr:twoCellAnchor>
    <xdr:from>
      <xdr:col>1</xdr:col>
      <xdr:colOff>145698</xdr:colOff>
      <xdr:row>17</xdr:row>
      <xdr:rowOff>56444</xdr:rowOff>
    </xdr:from>
    <xdr:to>
      <xdr:col>2</xdr:col>
      <xdr:colOff>1017443</xdr:colOff>
      <xdr:row>17</xdr:row>
      <xdr:rowOff>793043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370F779-AB72-5E25-23BF-56388B8E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698" y="7374819"/>
          <a:ext cx="1093995" cy="736599"/>
        </a:xfrm>
        <a:prstGeom prst="rect">
          <a:avLst/>
        </a:prstGeom>
      </xdr:spPr>
    </xdr:pic>
    <xdr:clientData/>
  </xdr:twoCellAnchor>
  <xdr:twoCellAnchor>
    <xdr:from>
      <xdr:col>1</xdr:col>
      <xdr:colOff>192616</xdr:colOff>
      <xdr:row>16</xdr:row>
      <xdr:rowOff>78318</xdr:rowOff>
    </xdr:from>
    <xdr:to>
      <xdr:col>2</xdr:col>
      <xdr:colOff>1022153</xdr:colOff>
      <xdr:row>16</xdr:row>
      <xdr:rowOff>782462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224C872-3577-B6C1-AEF7-788924A2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616" y="6571193"/>
          <a:ext cx="1051787" cy="704144"/>
        </a:xfrm>
        <a:prstGeom prst="rect">
          <a:avLst/>
        </a:prstGeom>
      </xdr:spPr>
    </xdr:pic>
    <xdr:clientData/>
  </xdr:twoCellAnchor>
  <xdr:twoCellAnchor>
    <xdr:from>
      <xdr:col>2</xdr:col>
      <xdr:colOff>1058</xdr:colOff>
      <xdr:row>18</xdr:row>
      <xdr:rowOff>98424</xdr:rowOff>
    </xdr:from>
    <xdr:to>
      <xdr:col>2</xdr:col>
      <xdr:colOff>983192</xdr:colOff>
      <xdr:row>18</xdr:row>
      <xdr:rowOff>752934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FD5803D-8D5D-7D48-350B-FE3C40B91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308" y="8242299"/>
          <a:ext cx="982134" cy="654510"/>
        </a:xfrm>
        <a:prstGeom prst="rect">
          <a:avLst/>
        </a:prstGeom>
      </xdr:spPr>
    </xdr:pic>
    <xdr:clientData/>
  </xdr:twoCellAnchor>
  <xdr:twoCellAnchor>
    <xdr:from>
      <xdr:col>1</xdr:col>
      <xdr:colOff>222249</xdr:colOff>
      <xdr:row>19</xdr:row>
      <xdr:rowOff>33867</xdr:rowOff>
    </xdr:from>
    <xdr:to>
      <xdr:col>2</xdr:col>
      <xdr:colOff>1011766</xdr:colOff>
      <xdr:row>19</xdr:row>
      <xdr:rowOff>718522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1355D09-F214-6F5A-6B3B-097A85EBC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" y="9003242"/>
          <a:ext cx="1011767" cy="68465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21</xdr:row>
      <xdr:rowOff>84667</xdr:rowOff>
    </xdr:from>
    <xdr:to>
      <xdr:col>2</xdr:col>
      <xdr:colOff>993954</xdr:colOff>
      <xdr:row>21</xdr:row>
      <xdr:rowOff>778934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7B43416-F347-727A-0A3D-99D688CE5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0705042"/>
          <a:ext cx="1041579" cy="69426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20</xdr:row>
      <xdr:rowOff>34926</xdr:rowOff>
    </xdr:from>
    <xdr:to>
      <xdr:col>2</xdr:col>
      <xdr:colOff>1025097</xdr:colOff>
      <xdr:row>20</xdr:row>
      <xdr:rowOff>758824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D4AF438-14BB-D544-901F-041540745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450" y="9829801"/>
          <a:ext cx="1075897" cy="723898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22</xdr:row>
      <xdr:rowOff>98424</xdr:rowOff>
    </xdr:from>
    <xdr:to>
      <xdr:col>2</xdr:col>
      <xdr:colOff>1016000</xdr:colOff>
      <xdr:row>22</xdr:row>
      <xdr:rowOff>741769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8F1DF77-5E92-5CBD-A6D0-CCB7EE833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050" y="11544299"/>
          <a:ext cx="965200" cy="643345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23</xdr:row>
      <xdr:rowOff>84667</xdr:rowOff>
    </xdr:from>
    <xdr:to>
      <xdr:col>2</xdr:col>
      <xdr:colOff>1001184</xdr:colOff>
      <xdr:row>23</xdr:row>
      <xdr:rowOff>773191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6FD1F2F-C50E-6E51-7A05-8C3D79983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1" y="12356042"/>
          <a:ext cx="1032933" cy="688524"/>
        </a:xfrm>
        <a:prstGeom prst="rect">
          <a:avLst/>
        </a:prstGeom>
      </xdr:spPr>
    </xdr:pic>
    <xdr:clientData/>
  </xdr:twoCellAnchor>
  <xdr:twoCellAnchor>
    <xdr:from>
      <xdr:col>1</xdr:col>
      <xdr:colOff>170394</xdr:colOff>
      <xdr:row>24</xdr:row>
      <xdr:rowOff>65617</xdr:rowOff>
    </xdr:from>
    <xdr:to>
      <xdr:col>2</xdr:col>
      <xdr:colOff>1025679</xdr:colOff>
      <xdr:row>24</xdr:row>
      <xdr:rowOff>793750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A5BEF8B-A114-58D2-037E-249EDAFD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394" y="13162492"/>
          <a:ext cx="1077535" cy="728133"/>
        </a:xfrm>
        <a:prstGeom prst="rect">
          <a:avLst/>
        </a:prstGeom>
      </xdr:spPr>
    </xdr:pic>
    <xdr:clientData/>
  </xdr:twoCellAnchor>
  <xdr:twoCellAnchor>
    <xdr:from>
      <xdr:col>2</xdr:col>
      <xdr:colOff>16933</xdr:colOff>
      <xdr:row>25</xdr:row>
      <xdr:rowOff>101601</xdr:rowOff>
    </xdr:from>
    <xdr:to>
      <xdr:col>2</xdr:col>
      <xdr:colOff>957055</xdr:colOff>
      <xdr:row>25</xdr:row>
      <xdr:rowOff>728134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5840EAE-5795-AE05-8FA5-0F2EE5783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33" y="13682134"/>
          <a:ext cx="940122" cy="626533"/>
        </a:xfrm>
        <a:prstGeom prst="rect">
          <a:avLst/>
        </a:prstGeom>
      </xdr:spPr>
    </xdr:pic>
    <xdr:clientData/>
  </xdr:twoCellAnchor>
  <xdr:twoCellAnchor>
    <xdr:from>
      <xdr:col>2</xdr:col>
      <xdr:colOff>1059</xdr:colOff>
      <xdr:row>27</xdr:row>
      <xdr:rowOff>66675</xdr:rowOff>
    </xdr:from>
    <xdr:to>
      <xdr:col>2</xdr:col>
      <xdr:colOff>1017059</xdr:colOff>
      <xdr:row>27</xdr:row>
      <xdr:rowOff>743876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D6FCE84-EE41-72D2-67AD-7ED517E6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309" y="15243175"/>
          <a:ext cx="1016000" cy="677201"/>
        </a:xfrm>
        <a:prstGeom prst="rect">
          <a:avLst/>
        </a:prstGeom>
      </xdr:spPr>
    </xdr:pic>
    <xdr:clientData/>
  </xdr:twoCellAnchor>
  <xdr:twoCellAnchor>
    <xdr:from>
      <xdr:col>1</xdr:col>
      <xdr:colOff>181681</xdr:colOff>
      <xdr:row>28</xdr:row>
      <xdr:rowOff>59973</xdr:rowOff>
    </xdr:from>
    <xdr:to>
      <xdr:col>2</xdr:col>
      <xdr:colOff>1014666</xdr:colOff>
      <xdr:row>28</xdr:row>
      <xdr:rowOff>765527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FBF0A9B-49DD-6793-5808-4C408B6B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681" y="16061973"/>
          <a:ext cx="1055235" cy="705554"/>
        </a:xfrm>
        <a:prstGeom prst="rect">
          <a:avLst/>
        </a:prstGeom>
      </xdr:spPr>
    </xdr:pic>
    <xdr:clientData/>
  </xdr:twoCellAnchor>
  <xdr:twoCellAnchor>
    <xdr:from>
      <xdr:col>1</xdr:col>
      <xdr:colOff>183444</xdr:colOff>
      <xdr:row>29</xdr:row>
      <xdr:rowOff>59972</xdr:rowOff>
    </xdr:from>
    <xdr:to>
      <xdr:col>2</xdr:col>
      <xdr:colOff>1001889</xdr:colOff>
      <xdr:row>29</xdr:row>
      <xdr:rowOff>755705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7D0B3FEC-DEFC-BE57-E8B3-E20358D8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444" y="16887472"/>
          <a:ext cx="1040695" cy="695733"/>
        </a:xfrm>
        <a:prstGeom prst="rect">
          <a:avLst/>
        </a:prstGeom>
      </xdr:spPr>
    </xdr:pic>
    <xdr:clientData/>
  </xdr:twoCellAnchor>
  <xdr:twoCellAnchor>
    <xdr:from>
      <xdr:col>2</xdr:col>
      <xdr:colOff>4406</xdr:colOff>
      <xdr:row>30</xdr:row>
      <xdr:rowOff>74082</xdr:rowOff>
    </xdr:from>
    <xdr:to>
      <xdr:col>2</xdr:col>
      <xdr:colOff>1012471</xdr:colOff>
      <xdr:row>30</xdr:row>
      <xdr:rowOff>746125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48E3FEA-E6DC-6AC2-3327-47EDB62AA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656" y="17727082"/>
          <a:ext cx="1008065" cy="672043"/>
        </a:xfrm>
        <a:prstGeom prst="rect">
          <a:avLst/>
        </a:prstGeom>
      </xdr:spPr>
    </xdr:pic>
    <xdr:clientData/>
  </xdr:twoCellAnchor>
  <xdr:twoCellAnchor editAs="oneCell">
    <xdr:from>
      <xdr:col>23</xdr:col>
      <xdr:colOff>79375</xdr:colOff>
      <xdr:row>0</xdr:row>
      <xdr:rowOff>0</xdr:rowOff>
    </xdr:from>
    <xdr:to>
      <xdr:col>26</xdr:col>
      <xdr:colOff>696736</xdr:colOff>
      <xdr:row>5</xdr:row>
      <xdr:rowOff>165480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92666C3-E816-654A-B4F5-3AE2FF37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8125" y="0"/>
          <a:ext cx="2808111" cy="1387855"/>
        </a:xfrm>
        <a:prstGeom prst="rect">
          <a:avLst/>
        </a:prstGeom>
      </xdr:spPr>
    </xdr:pic>
    <xdr:clientData/>
  </xdr:twoCellAnchor>
  <xdr:twoCellAnchor editAs="oneCell">
    <xdr:from>
      <xdr:col>19</xdr:col>
      <xdr:colOff>714375</xdr:colOff>
      <xdr:row>1</xdr:row>
      <xdr:rowOff>111125</xdr:rowOff>
    </xdr:from>
    <xdr:to>
      <xdr:col>22</xdr:col>
      <xdr:colOff>714375</xdr:colOff>
      <xdr:row>4</xdr:row>
      <xdr:rowOff>53901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CA3926C-88E9-E44E-A2CD-5ADD2FB1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4462125" y="396875"/>
          <a:ext cx="2190750" cy="704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204107</xdr:colOff>
      <xdr:row>149</xdr:row>
      <xdr:rowOff>0</xdr:rowOff>
    </xdr:from>
    <xdr:to>
      <xdr:col>2</xdr:col>
      <xdr:colOff>1055223</xdr:colOff>
      <xdr:row>149</xdr:row>
      <xdr:rowOff>730696</xdr:rowOff>
    </xdr:to>
    <xdr:pic>
      <xdr:nvPicPr>
        <xdr:cNvPr id="163" name="Picture 85">
          <a:extLst>
            <a:ext uri="{FF2B5EF4-FFF2-40B4-BE49-F238E27FC236}">
              <a16:creationId xmlns:a16="http://schemas.microsoft.com/office/drawing/2014/main" id="{2ADAD141-E3CB-4FFC-9623-805C888E7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88446429"/>
          <a:ext cx="1096044" cy="730696"/>
        </a:xfrm>
        <a:prstGeom prst="rect">
          <a:avLst/>
        </a:prstGeom>
      </xdr:spPr>
    </xdr:pic>
    <xdr:clientData/>
  </xdr:twoCellAnchor>
  <xdr:twoCellAnchor>
    <xdr:from>
      <xdr:col>1</xdr:col>
      <xdr:colOff>202406</xdr:colOff>
      <xdr:row>173</xdr:row>
      <xdr:rowOff>54428</xdr:rowOff>
    </xdr:from>
    <xdr:to>
      <xdr:col>3</xdr:col>
      <xdr:colOff>11906</xdr:colOff>
      <xdr:row>173</xdr:row>
      <xdr:rowOff>792388</xdr:rowOff>
    </xdr:to>
    <xdr:pic>
      <xdr:nvPicPr>
        <xdr:cNvPr id="165" name="Picture 85">
          <a:extLst>
            <a:ext uri="{FF2B5EF4-FFF2-40B4-BE49-F238E27FC236}">
              <a16:creationId xmlns:a16="http://schemas.microsoft.com/office/drawing/2014/main" id="{E6707B88-3E58-4254-86B9-1CE84F1EE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344" y="49012928"/>
          <a:ext cx="988218" cy="73796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175</xdr:row>
      <xdr:rowOff>11945</xdr:rowOff>
    </xdr:from>
    <xdr:to>
      <xdr:col>2</xdr:col>
      <xdr:colOff>941224</xdr:colOff>
      <xdr:row>175</xdr:row>
      <xdr:rowOff>722466</xdr:rowOff>
    </xdr:to>
    <xdr:pic>
      <xdr:nvPicPr>
        <xdr:cNvPr id="167" name="Picture 85">
          <a:extLst>
            <a:ext uri="{FF2B5EF4-FFF2-40B4-BE49-F238E27FC236}">
              <a16:creationId xmlns:a16="http://schemas.microsoft.com/office/drawing/2014/main" id="{BD9724CE-3D08-42A9-BFD1-4296593A3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56" y="125360945"/>
          <a:ext cx="929318" cy="710521"/>
        </a:xfrm>
        <a:prstGeom prst="rect">
          <a:avLst/>
        </a:prstGeom>
      </xdr:spPr>
    </xdr:pic>
    <xdr:clientData/>
  </xdr:twoCellAnchor>
  <xdr:twoCellAnchor>
    <xdr:from>
      <xdr:col>2</xdr:col>
      <xdr:colOff>34675</xdr:colOff>
      <xdr:row>188</xdr:row>
      <xdr:rowOff>59688</xdr:rowOff>
    </xdr:from>
    <xdr:to>
      <xdr:col>2</xdr:col>
      <xdr:colOff>928688</xdr:colOff>
      <xdr:row>188</xdr:row>
      <xdr:rowOff>693737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B2349887-392F-9A4A-BC06-E0A04FDC6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831" y="71521001"/>
          <a:ext cx="894013" cy="634049"/>
        </a:xfrm>
        <a:prstGeom prst="rect">
          <a:avLst/>
        </a:prstGeom>
      </xdr:spPr>
    </xdr:pic>
    <xdr:clientData/>
  </xdr:twoCellAnchor>
  <xdr:twoCellAnchor>
    <xdr:from>
      <xdr:col>1</xdr:col>
      <xdr:colOff>208984</xdr:colOff>
      <xdr:row>184</xdr:row>
      <xdr:rowOff>148225</xdr:rowOff>
    </xdr:from>
    <xdr:to>
      <xdr:col>2</xdr:col>
      <xdr:colOff>906519</xdr:colOff>
      <xdr:row>184</xdr:row>
      <xdr:rowOff>768111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41A2BF9A-7B46-DF41-BD5F-E5E2B56EA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922" y="68275788"/>
          <a:ext cx="923753" cy="619886"/>
        </a:xfrm>
        <a:prstGeom prst="rect">
          <a:avLst/>
        </a:prstGeom>
      </xdr:spPr>
    </xdr:pic>
    <xdr:clientData/>
  </xdr:twoCellAnchor>
  <xdr:twoCellAnchor>
    <xdr:from>
      <xdr:col>2</xdr:col>
      <xdr:colOff>32341</xdr:colOff>
      <xdr:row>191</xdr:row>
      <xdr:rowOff>116102</xdr:rowOff>
    </xdr:from>
    <xdr:to>
      <xdr:col>2</xdr:col>
      <xdr:colOff>936461</xdr:colOff>
      <xdr:row>191</xdr:row>
      <xdr:rowOff>735013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139134EE-F27A-0540-B40A-3B8DBAF6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497" y="74077727"/>
          <a:ext cx="904120" cy="618911"/>
        </a:xfrm>
        <a:prstGeom prst="rect">
          <a:avLst/>
        </a:prstGeom>
      </xdr:spPr>
    </xdr:pic>
    <xdr:clientData/>
  </xdr:twoCellAnchor>
  <xdr:twoCellAnchor>
    <xdr:from>
      <xdr:col>1</xdr:col>
      <xdr:colOff>187739</xdr:colOff>
      <xdr:row>185</xdr:row>
      <xdr:rowOff>99193</xdr:rowOff>
    </xdr:from>
    <xdr:to>
      <xdr:col>2</xdr:col>
      <xdr:colOff>916608</xdr:colOff>
      <xdr:row>185</xdr:row>
      <xdr:rowOff>736720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B2B393E1-D03B-3A4B-A92B-B6A8CBB5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26" y="41589541"/>
          <a:ext cx="971825" cy="637527"/>
        </a:xfrm>
        <a:prstGeom prst="rect">
          <a:avLst/>
        </a:prstGeom>
      </xdr:spPr>
    </xdr:pic>
    <xdr:clientData/>
  </xdr:twoCellAnchor>
  <xdr:twoCellAnchor>
    <xdr:from>
      <xdr:col>2</xdr:col>
      <xdr:colOff>14652</xdr:colOff>
      <xdr:row>210</xdr:row>
      <xdr:rowOff>94582</xdr:rowOff>
    </xdr:from>
    <xdr:to>
      <xdr:col>3</xdr:col>
      <xdr:colOff>13766</xdr:colOff>
      <xdr:row>210</xdr:row>
      <xdr:rowOff>750224</xdr:rowOff>
    </xdr:to>
    <xdr:pic>
      <xdr:nvPicPr>
        <xdr:cNvPr id="186" name="Slika 173">
          <a:extLst>
            <a:ext uri="{FF2B5EF4-FFF2-40B4-BE49-F238E27FC236}">
              <a16:creationId xmlns:a16="http://schemas.microsoft.com/office/drawing/2014/main" id="{43B558F3-027C-7D48-B4E2-2A23C859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116" y="103835439"/>
          <a:ext cx="951614" cy="655642"/>
        </a:xfrm>
        <a:prstGeom prst="rect">
          <a:avLst/>
        </a:prstGeom>
      </xdr:spPr>
    </xdr:pic>
    <xdr:clientData/>
  </xdr:twoCellAnchor>
  <xdr:twoCellAnchor>
    <xdr:from>
      <xdr:col>2</xdr:col>
      <xdr:colOff>18969</xdr:colOff>
      <xdr:row>214</xdr:row>
      <xdr:rowOff>73218</xdr:rowOff>
    </xdr:from>
    <xdr:to>
      <xdr:col>3</xdr:col>
      <xdr:colOff>23442</xdr:colOff>
      <xdr:row>214</xdr:row>
      <xdr:rowOff>733245</xdr:rowOff>
    </xdr:to>
    <xdr:pic>
      <xdr:nvPicPr>
        <xdr:cNvPr id="187" name="Slika 172">
          <a:extLst>
            <a:ext uri="{FF2B5EF4-FFF2-40B4-BE49-F238E27FC236}">
              <a16:creationId xmlns:a16="http://schemas.microsoft.com/office/drawing/2014/main" id="{95F397B5-ECB4-774D-8CAB-F90AF30F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125" y="92370468"/>
          <a:ext cx="956973" cy="660027"/>
        </a:xfrm>
        <a:prstGeom prst="rect">
          <a:avLst/>
        </a:prstGeom>
      </xdr:spPr>
    </xdr:pic>
    <xdr:clientData/>
  </xdr:twoCellAnchor>
  <xdr:twoCellAnchor>
    <xdr:from>
      <xdr:col>1</xdr:col>
      <xdr:colOff>185875</xdr:colOff>
      <xdr:row>208</xdr:row>
      <xdr:rowOff>96517</xdr:rowOff>
    </xdr:from>
    <xdr:to>
      <xdr:col>2</xdr:col>
      <xdr:colOff>888141</xdr:colOff>
      <xdr:row>208</xdr:row>
      <xdr:rowOff>730439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7BEBE68-C81F-0F40-AB5E-82081003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268" y="176431481"/>
          <a:ext cx="933587" cy="633922"/>
        </a:xfrm>
        <a:prstGeom prst="rect">
          <a:avLst/>
        </a:prstGeom>
      </xdr:spPr>
    </xdr:pic>
    <xdr:clientData/>
  </xdr:twoCellAnchor>
  <xdr:twoCellAnchor>
    <xdr:from>
      <xdr:col>2</xdr:col>
      <xdr:colOff>20682</xdr:colOff>
      <xdr:row>216</xdr:row>
      <xdr:rowOff>98886</xdr:rowOff>
    </xdr:from>
    <xdr:to>
      <xdr:col>2</xdr:col>
      <xdr:colOff>952324</xdr:colOff>
      <xdr:row>216</xdr:row>
      <xdr:rowOff>724066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826D6D-6E04-8A40-9947-7EA72BE1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838" y="94063011"/>
          <a:ext cx="931642" cy="625180"/>
        </a:xfrm>
        <a:prstGeom prst="rect">
          <a:avLst/>
        </a:prstGeom>
      </xdr:spPr>
    </xdr:pic>
    <xdr:clientData/>
  </xdr:twoCellAnchor>
  <xdr:twoCellAnchor>
    <xdr:from>
      <xdr:col>2</xdr:col>
      <xdr:colOff>32485</xdr:colOff>
      <xdr:row>218</xdr:row>
      <xdr:rowOff>80743</xdr:rowOff>
    </xdr:from>
    <xdr:to>
      <xdr:col>2</xdr:col>
      <xdr:colOff>950492</xdr:colOff>
      <xdr:row>218</xdr:row>
      <xdr:rowOff>696773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757ECA9-6AA8-B944-B822-F8C29DFEB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45" y="1966788"/>
          <a:ext cx="918007" cy="616030"/>
        </a:xfrm>
        <a:prstGeom prst="rect">
          <a:avLst/>
        </a:prstGeom>
      </xdr:spPr>
    </xdr:pic>
    <xdr:clientData/>
  </xdr:twoCellAnchor>
  <xdr:twoCellAnchor>
    <xdr:from>
      <xdr:col>2</xdr:col>
      <xdr:colOff>30922</xdr:colOff>
      <xdr:row>219</xdr:row>
      <xdr:rowOff>180783</xdr:rowOff>
    </xdr:from>
    <xdr:to>
      <xdr:col>2</xdr:col>
      <xdr:colOff>933769</xdr:colOff>
      <xdr:row>219</xdr:row>
      <xdr:rowOff>786641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9475B07E-B056-F44D-BDB9-DE87D7F46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075" y="2907777"/>
          <a:ext cx="902847" cy="605858"/>
        </a:xfrm>
        <a:prstGeom prst="rect">
          <a:avLst/>
        </a:prstGeom>
      </xdr:spPr>
    </xdr:pic>
    <xdr:clientData/>
  </xdr:twoCellAnchor>
  <xdr:twoCellAnchor>
    <xdr:from>
      <xdr:col>2</xdr:col>
      <xdr:colOff>36169</xdr:colOff>
      <xdr:row>217</xdr:row>
      <xdr:rowOff>85940</xdr:rowOff>
    </xdr:from>
    <xdr:to>
      <xdr:col>2</xdr:col>
      <xdr:colOff>931304</xdr:colOff>
      <xdr:row>217</xdr:row>
      <xdr:rowOff>697234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BC62E0D8-2B12-A14E-9DF6-07F430B0C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325" y="94883503"/>
          <a:ext cx="895135" cy="611294"/>
        </a:xfrm>
        <a:prstGeom prst="rect">
          <a:avLst/>
        </a:prstGeom>
      </xdr:spPr>
    </xdr:pic>
    <xdr:clientData/>
  </xdr:twoCellAnchor>
  <xdr:twoCellAnchor>
    <xdr:from>
      <xdr:col>1</xdr:col>
      <xdr:colOff>229642</xdr:colOff>
      <xdr:row>209</xdr:row>
      <xdr:rowOff>118417</xdr:rowOff>
    </xdr:from>
    <xdr:to>
      <xdr:col>2</xdr:col>
      <xdr:colOff>931753</xdr:colOff>
      <xdr:row>209</xdr:row>
      <xdr:rowOff>748867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4ACD1AED-C6CC-6849-8071-1AE10EA3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810" y="7821501"/>
          <a:ext cx="939494" cy="630450"/>
        </a:xfrm>
        <a:prstGeom prst="rect">
          <a:avLst/>
        </a:prstGeom>
      </xdr:spPr>
    </xdr:pic>
    <xdr:clientData/>
  </xdr:twoCellAnchor>
  <xdr:twoCellAnchor>
    <xdr:from>
      <xdr:col>2</xdr:col>
      <xdr:colOff>35110</xdr:colOff>
      <xdr:row>194</xdr:row>
      <xdr:rowOff>159233</xdr:rowOff>
    </xdr:from>
    <xdr:to>
      <xdr:col>2</xdr:col>
      <xdr:colOff>933055</xdr:colOff>
      <xdr:row>194</xdr:row>
      <xdr:rowOff>761999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098A6D1-A642-C84E-B7C2-607AF284D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266" y="76621171"/>
          <a:ext cx="897945" cy="602766"/>
        </a:xfrm>
        <a:prstGeom prst="rect">
          <a:avLst/>
        </a:prstGeom>
      </xdr:spPr>
    </xdr:pic>
    <xdr:clientData/>
  </xdr:twoCellAnchor>
  <xdr:twoCellAnchor>
    <xdr:from>
      <xdr:col>1</xdr:col>
      <xdr:colOff>201774</xdr:colOff>
      <xdr:row>189</xdr:row>
      <xdr:rowOff>60366</xdr:rowOff>
    </xdr:from>
    <xdr:to>
      <xdr:col>2</xdr:col>
      <xdr:colOff>949532</xdr:colOff>
      <xdr:row>189</xdr:row>
      <xdr:rowOff>723782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E67E621-F584-4542-A9F5-6B3EDADED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648" y="80646975"/>
          <a:ext cx="988620" cy="663416"/>
        </a:xfrm>
        <a:prstGeom prst="rect">
          <a:avLst/>
        </a:prstGeom>
      </xdr:spPr>
    </xdr:pic>
    <xdr:clientData/>
  </xdr:twoCellAnchor>
  <xdr:twoCellAnchor>
    <xdr:from>
      <xdr:col>1</xdr:col>
      <xdr:colOff>201774</xdr:colOff>
      <xdr:row>190</xdr:row>
      <xdr:rowOff>61904</xdr:rowOff>
    </xdr:from>
    <xdr:to>
      <xdr:col>2</xdr:col>
      <xdr:colOff>949532</xdr:colOff>
      <xdr:row>190</xdr:row>
      <xdr:rowOff>722244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80C3FE11-789F-4840-9B97-8C713E3EB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16" y="82538067"/>
          <a:ext cx="984037" cy="660340"/>
        </a:xfrm>
        <a:prstGeom prst="rect">
          <a:avLst/>
        </a:prstGeom>
      </xdr:spPr>
    </xdr:pic>
    <xdr:clientData/>
  </xdr:twoCellAnchor>
  <xdr:twoCellAnchor>
    <xdr:from>
      <xdr:col>2</xdr:col>
      <xdr:colOff>31635</xdr:colOff>
      <xdr:row>187</xdr:row>
      <xdr:rowOff>124680</xdr:rowOff>
    </xdr:from>
    <xdr:to>
      <xdr:col>2</xdr:col>
      <xdr:colOff>928688</xdr:colOff>
      <xdr:row>187</xdr:row>
      <xdr:rowOff>722727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923CE7A0-E005-154C-8D29-1140A89A6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791" y="70752555"/>
          <a:ext cx="897053" cy="598047"/>
        </a:xfrm>
        <a:prstGeom prst="rect">
          <a:avLst/>
        </a:prstGeom>
      </xdr:spPr>
    </xdr:pic>
    <xdr:clientData/>
  </xdr:twoCellAnchor>
  <xdr:twoCellAnchor>
    <xdr:from>
      <xdr:col>2</xdr:col>
      <xdr:colOff>26798</xdr:colOff>
      <xdr:row>192</xdr:row>
      <xdr:rowOff>95542</xdr:rowOff>
    </xdr:from>
    <xdr:to>
      <xdr:col>2</xdr:col>
      <xdr:colOff>921378</xdr:colOff>
      <xdr:row>192</xdr:row>
      <xdr:rowOff>714374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573AA37D-C07B-5E45-B74F-6B2AB5451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954" y="74890605"/>
          <a:ext cx="894580" cy="61883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</xdr:row>
      <xdr:rowOff>97524</xdr:rowOff>
    </xdr:from>
    <xdr:to>
      <xdr:col>2</xdr:col>
      <xdr:colOff>950233</xdr:colOff>
      <xdr:row>5</xdr:row>
      <xdr:rowOff>147911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1F3E54-56B6-2E48-B399-2D6375C0E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1821" y="342453"/>
          <a:ext cx="1127126" cy="1059764"/>
        </a:xfrm>
        <a:prstGeom prst="rect">
          <a:avLst/>
        </a:prstGeom>
      </xdr:spPr>
    </xdr:pic>
    <xdr:clientData/>
  </xdr:twoCellAnchor>
  <xdr:twoCellAnchor>
    <xdr:from>
      <xdr:col>2</xdr:col>
      <xdr:colOff>6580</xdr:colOff>
      <xdr:row>186</xdr:row>
      <xdr:rowOff>112506</xdr:rowOff>
    </xdr:from>
    <xdr:to>
      <xdr:col>2</xdr:col>
      <xdr:colOff>930331</xdr:colOff>
      <xdr:row>186</xdr:row>
      <xdr:rowOff>732392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EF031F7-7E58-A04D-925E-809710396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980" y="56906906"/>
          <a:ext cx="923751" cy="619886"/>
        </a:xfrm>
        <a:prstGeom prst="rect">
          <a:avLst/>
        </a:prstGeom>
      </xdr:spPr>
    </xdr:pic>
    <xdr:clientData/>
  </xdr:twoCellAnchor>
  <xdr:twoCellAnchor>
    <xdr:from>
      <xdr:col>2</xdr:col>
      <xdr:colOff>4712</xdr:colOff>
      <xdr:row>212</xdr:row>
      <xdr:rowOff>73218</xdr:rowOff>
    </xdr:from>
    <xdr:to>
      <xdr:col>2</xdr:col>
      <xdr:colOff>934867</xdr:colOff>
      <xdr:row>212</xdr:row>
      <xdr:rowOff>711200</xdr:rowOff>
    </xdr:to>
    <xdr:pic>
      <xdr:nvPicPr>
        <xdr:cNvPr id="204" name="Slika 172">
          <a:extLst>
            <a:ext uri="{FF2B5EF4-FFF2-40B4-BE49-F238E27FC236}">
              <a16:creationId xmlns:a16="http://schemas.microsoft.com/office/drawing/2014/main" id="{3B3CE7E0-EB7F-F44A-83CC-41006FB54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868" y="90703593"/>
          <a:ext cx="930155" cy="637982"/>
        </a:xfrm>
        <a:prstGeom prst="rect">
          <a:avLst/>
        </a:prstGeom>
      </xdr:spPr>
    </xdr:pic>
    <xdr:clientData/>
  </xdr:twoCellAnchor>
  <xdr:twoCellAnchor>
    <xdr:from>
      <xdr:col>2</xdr:col>
      <xdr:colOff>44196</xdr:colOff>
      <xdr:row>204</xdr:row>
      <xdr:rowOff>115286</xdr:rowOff>
    </xdr:from>
    <xdr:to>
      <xdr:col>2</xdr:col>
      <xdr:colOff>885543</xdr:colOff>
      <xdr:row>204</xdr:row>
      <xdr:rowOff>696118</xdr:rowOff>
    </xdr:to>
    <xdr:pic>
      <xdr:nvPicPr>
        <xdr:cNvPr id="206" name="Slika 172">
          <a:extLst>
            <a:ext uri="{FF2B5EF4-FFF2-40B4-BE49-F238E27FC236}">
              <a16:creationId xmlns:a16="http://schemas.microsoft.com/office/drawing/2014/main" id="{52BDFCA8-37CB-104D-9F8E-07E15527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910" y="173130107"/>
          <a:ext cx="847697" cy="580832"/>
        </a:xfrm>
        <a:prstGeom prst="rect">
          <a:avLst/>
        </a:prstGeom>
      </xdr:spPr>
    </xdr:pic>
    <xdr:clientData/>
  </xdr:twoCellAnchor>
  <xdr:twoCellAnchor>
    <xdr:from>
      <xdr:col>1</xdr:col>
      <xdr:colOff>217713</xdr:colOff>
      <xdr:row>118</xdr:row>
      <xdr:rowOff>159657</xdr:rowOff>
    </xdr:from>
    <xdr:to>
      <xdr:col>2</xdr:col>
      <xdr:colOff>943428</xdr:colOff>
      <xdr:row>118</xdr:row>
      <xdr:rowOff>807357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1B1E0-9EB7-D046-B54C-8F2468DDD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2" y="8502287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38893</xdr:colOff>
      <xdr:row>123</xdr:row>
      <xdr:rowOff>108584</xdr:rowOff>
    </xdr:from>
    <xdr:to>
      <xdr:col>2</xdr:col>
      <xdr:colOff>940593</xdr:colOff>
      <xdr:row>123</xdr:row>
      <xdr:rowOff>717549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D083ACD-3AD9-1E4C-B41F-73F6F344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049" y="15324772"/>
          <a:ext cx="901700" cy="608965"/>
        </a:xfrm>
        <a:prstGeom prst="rect">
          <a:avLst/>
        </a:prstGeom>
      </xdr:spPr>
    </xdr:pic>
    <xdr:clientData/>
  </xdr:twoCellAnchor>
  <xdr:twoCellAnchor>
    <xdr:from>
      <xdr:col>2</xdr:col>
      <xdr:colOff>46719</xdr:colOff>
      <xdr:row>126</xdr:row>
      <xdr:rowOff>112305</xdr:rowOff>
    </xdr:from>
    <xdr:to>
      <xdr:col>3</xdr:col>
      <xdr:colOff>42183</xdr:colOff>
      <xdr:row>126</xdr:row>
      <xdr:rowOff>760005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6BBB1FE-1092-E24C-9D0B-4F429DE33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433" y="84277019"/>
          <a:ext cx="947964" cy="647700"/>
        </a:xfrm>
        <a:prstGeom prst="rect">
          <a:avLst/>
        </a:prstGeom>
      </xdr:spPr>
    </xdr:pic>
    <xdr:clientData/>
  </xdr:twoCellAnchor>
  <xdr:twoCellAnchor>
    <xdr:from>
      <xdr:col>2</xdr:col>
      <xdr:colOff>26987</xdr:colOff>
      <xdr:row>127</xdr:row>
      <xdr:rowOff>84410</xdr:rowOff>
    </xdr:from>
    <xdr:to>
      <xdr:col>2</xdr:col>
      <xdr:colOff>931862</xdr:colOff>
      <xdr:row>127</xdr:row>
      <xdr:rowOff>706075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2D6E80-D0F3-1541-AFAF-83F2E8963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701" y="85074624"/>
          <a:ext cx="904875" cy="621665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142</xdr:row>
      <xdr:rowOff>125728</xdr:rowOff>
    </xdr:from>
    <xdr:to>
      <xdr:col>2</xdr:col>
      <xdr:colOff>925978</xdr:colOff>
      <xdr:row>142</xdr:row>
      <xdr:rowOff>728660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C9701D8-B058-9D40-95AA-6BA96A2D3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793" y="23247666"/>
          <a:ext cx="905341" cy="602932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143</xdr:row>
      <xdr:rowOff>83027</xdr:rowOff>
    </xdr:from>
    <xdr:to>
      <xdr:col>2</xdr:col>
      <xdr:colOff>934720</xdr:colOff>
      <xdr:row>143</xdr:row>
      <xdr:rowOff>691423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3D4E989-1814-C047-B272-5FA41DE7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606" y="24038402"/>
          <a:ext cx="890270" cy="608396"/>
        </a:xfrm>
        <a:prstGeom prst="rect">
          <a:avLst/>
        </a:prstGeom>
      </xdr:spPr>
    </xdr:pic>
    <xdr:clientData/>
  </xdr:twoCellAnchor>
  <xdr:twoCellAnchor>
    <xdr:from>
      <xdr:col>2</xdr:col>
      <xdr:colOff>36831</xdr:colOff>
      <xdr:row>145</xdr:row>
      <xdr:rowOff>56833</xdr:rowOff>
    </xdr:from>
    <xdr:to>
      <xdr:col>3</xdr:col>
      <xdr:colOff>38259</xdr:colOff>
      <xdr:row>145</xdr:row>
      <xdr:rowOff>704533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E7B2300-4652-CA4D-9C86-35C86C56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87" y="25679083"/>
          <a:ext cx="953928" cy="647700"/>
        </a:xfrm>
        <a:prstGeom prst="rect">
          <a:avLst/>
        </a:prstGeom>
      </xdr:spPr>
    </xdr:pic>
    <xdr:clientData/>
  </xdr:twoCellAnchor>
  <xdr:twoCellAnchor>
    <xdr:from>
      <xdr:col>1</xdr:col>
      <xdr:colOff>223520</xdr:colOff>
      <xdr:row>144</xdr:row>
      <xdr:rowOff>60960</xdr:rowOff>
    </xdr:from>
    <xdr:to>
      <xdr:col>2</xdr:col>
      <xdr:colOff>944880</xdr:colOff>
      <xdr:row>144</xdr:row>
      <xdr:rowOff>715010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70D00645-37A2-4548-B0E0-C75A0005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6620256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3293</xdr:colOff>
      <xdr:row>207</xdr:row>
      <xdr:rowOff>42010</xdr:rowOff>
    </xdr:from>
    <xdr:to>
      <xdr:col>2</xdr:col>
      <xdr:colOff>946492</xdr:colOff>
      <xdr:row>207</xdr:row>
      <xdr:rowOff>690990</xdr:rowOff>
    </xdr:to>
    <xdr:pic>
      <xdr:nvPicPr>
        <xdr:cNvPr id="223" name="Slika 173">
          <a:extLst>
            <a:ext uri="{FF2B5EF4-FFF2-40B4-BE49-F238E27FC236}">
              <a16:creationId xmlns:a16="http://schemas.microsoft.com/office/drawing/2014/main" id="{68639900-1C23-184F-8158-F08ADA151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007" y="175546939"/>
          <a:ext cx="943199" cy="648980"/>
        </a:xfrm>
        <a:prstGeom prst="rect">
          <a:avLst/>
        </a:prstGeom>
      </xdr:spPr>
    </xdr:pic>
    <xdr:clientData/>
  </xdr:twoCellAnchor>
  <xdr:twoCellAnchor>
    <xdr:from>
      <xdr:col>2</xdr:col>
      <xdr:colOff>3027</xdr:colOff>
      <xdr:row>206</xdr:row>
      <xdr:rowOff>120775</xdr:rowOff>
    </xdr:from>
    <xdr:to>
      <xdr:col>3</xdr:col>
      <xdr:colOff>11558</xdr:colOff>
      <xdr:row>206</xdr:row>
      <xdr:rowOff>782767</xdr:rowOff>
    </xdr:to>
    <xdr:pic>
      <xdr:nvPicPr>
        <xdr:cNvPr id="224" name="Slika 173">
          <a:extLst>
            <a:ext uri="{FF2B5EF4-FFF2-40B4-BE49-F238E27FC236}">
              <a16:creationId xmlns:a16="http://schemas.microsoft.com/office/drawing/2014/main" id="{B378D4DA-3CB4-DC48-8A6C-E4C72DF7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183" y="85750525"/>
          <a:ext cx="954681" cy="661992"/>
        </a:xfrm>
        <a:prstGeom prst="rect">
          <a:avLst/>
        </a:prstGeom>
      </xdr:spPr>
    </xdr:pic>
    <xdr:clientData/>
  </xdr:twoCellAnchor>
  <xdr:twoCellAnchor>
    <xdr:from>
      <xdr:col>2</xdr:col>
      <xdr:colOff>62593</xdr:colOff>
      <xdr:row>109</xdr:row>
      <xdr:rowOff>76200</xdr:rowOff>
    </xdr:from>
    <xdr:to>
      <xdr:col>2</xdr:col>
      <xdr:colOff>917462</xdr:colOff>
      <xdr:row>109</xdr:row>
      <xdr:rowOff>723900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E17ADB-F518-6E4A-A197-7D129AEB0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1307" y="70125771"/>
          <a:ext cx="854869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110</xdr:row>
      <xdr:rowOff>101600</xdr:rowOff>
    </xdr:from>
    <xdr:to>
      <xdr:col>3</xdr:col>
      <xdr:colOff>0</xdr:colOff>
      <xdr:row>110</xdr:row>
      <xdr:rowOff>749300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FA9527D-0257-A14B-AE56-CC1F6BF63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4472517"/>
          <a:ext cx="963083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112</xdr:row>
      <xdr:rowOff>101600</xdr:rowOff>
    </xdr:from>
    <xdr:to>
      <xdr:col>3</xdr:col>
      <xdr:colOff>0</xdr:colOff>
      <xdr:row>112</xdr:row>
      <xdr:rowOff>749300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2F7DBC3-F3D1-1C47-A436-8940DB61F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83312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113</xdr:row>
      <xdr:rowOff>101600</xdr:rowOff>
    </xdr:from>
    <xdr:to>
      <xdr:col>3</xdr:col>
      <xdr:colOff>0</xdr:colOff>
      <xdr:row>113</xdr:row>
      <xdr:rowOff>749300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FFF76C-CAB2-B644-A307-567631CB1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91440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114</xdr:row>
      <xdr:rowOff>88900</xdr:rowOff>
    </xdr:from>
    <xdr:to>
      <xdr:col>3</xdr:col>
      <xdr:colOff>0</xdr:colOff>
      <xdr:row>114</xdr:row>
      <xdr:rowOff>736600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53909A6-30E0-ED49-9FCD-E5ECEDDD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99568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115</xdr:row>
      <xdr:rowOff>101600</xdr:rowOff>
    </xdr:from>
    <xdr:to>
      <xdr:col>3</xdr:col>
      <xdr:colOff>0</xdr:colOff>
      <xdr:row>115</xdr:row>
      <xdr:rowOff>749300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F99B654-F556-0745-9187-84D717DE0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107950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14021</xdr:colOff>
      <xdr:row>193</xdr:row>
      <xdr:rowOff>82814</xdr:rowOff>
    </xdr:from>
    <xdr:to>
      <xdr:col>3</xdr:col>
      <xdr:colOff>13244</xdr:colOff>
      <xdr:row>193</xdr:row>
      <xdr:rowOff>731572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18BE770-0BC4-42C1-8B75-59EA90B54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177" y="75711314"/>
          <a:ext cx="951723" cy="648758"/>
        </a:xfrm>
        <a:prstGeom prst="rect">
          <a:avLst/>
        </a:prstGeom>
      </xdr:spPr>
    </xdr:pic>
    <xdr:clientData/>
  </xdr:twoCellAnchor>
  <xdr:twoCellAnchor>
    <xdr:from>
      <xdr:col>2</xdr:col>
      <xdr:colOff>99483</xdr:colOff>
      <xdr:row>198</xdr:row>
      <xdr:rowOff>131234</xdr:rowOff>
    </xdr:from>
    <xdr:to>
      <xdr:col>2</xdr:col>
      <xdr:colOff>881591</xdr:colOff>
      <xdr:row>198</xdr:row>
      <xdr:rowOff>725341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7D412BA6-E1DD-4C17-9B54-6210A4C68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066" y="94598067"/>
          <a:ext cx="782108" cy="594107"/>
        </a:xfrm>
        <a:prstGeom prst="rect">
          <a:avLst/>
        </a:prstGeom>
      </xdr:spPr>
    </xdr:pic>
    <xdr:clientData/>
  </xdr:twoCellAnchor>
  <xdr:twoCellAnchor>
    <xdr:from>
      <xdr:col>2</xdr:col>
      <xdr:colOff>67507</xdr:colOff>
      <xdr:row>111</xdr:row>
      <xdr:rowOff>169330</xdr:rowOff>
    </xdr:from>
    <xdr:to>
      <xdr:col>2</xdr:col>
      <xdr:colOff>914462</xdr:colOff>
      <xdr:row>111</xdr:row>
      <xdr:rowOff>645581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B15D631B-0EA5-495E-9C49-BFAC8F5C8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757" y="71892580"/>
          <a:ext cx="846955" cy="476251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154</xdr:row>
      <xdr:rowOff>135391</xdr:rowOff>
    </xdr:from>
    <xdr:to>
      <xdr:col>2</xdr:col>
      <xdr:colOff>921316</xdr:colOff>
      <xdr:row>154</xdr:row>
      <xdr:rowOff>583406</xdr:rowOff>
    </xdr:to>
    <xdr:pic>
      <xdr:nvPicPr>
        <xdr:cNvPr id="66" name="Slika 65">
          <a:extLst>
            <a:ext uri="{FF2B5EF4-FFF2-40B4-BE49-F238E27FC236}">
              <a16:creationId xmlns:a16="http://schemas.microsoft.com/office/drawing/2014/main" id="{AD3B4ECE-C990-408B-8D2C-0629F376C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026" y="7743485"/>
          <a:ext cx="863259" cy="448015"/>
        </a:xfrm>
        <a:prstGeom prst="rect">
          <a:avLst/>
        </a:prstGeom>
      </xdr:spPr>
    </xdr:pic>
    <xdr:clientData/>
  </xdr:twoCellAnchor>
  <xdr:twoCellAnchor>
    <xdr:from>
      <xdr:col>2</xdr:col>
      <xdr:colOff>83344</xdr:colOff>
      <xdr:row>158</xdr:row>
      <xdr:rowOff>142875</xdr:rowOff>
    </xdr:from>
    <xdr:to>
      <xdr:col>2</xdr:col>
      <xdr:colOff>896389</xdr:colOff>
      <xdr:row>158</xdr:row>
      <xdr:rowOff>619125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C4B911C7-C2DD-4276-B39F-464F9E92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3" y="9417844"/>
          <a:ext cx="813045" cy="476250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159</xdr:row>
      <xdr:rowOff>166687</xdr:rowOff>
    </xdr:from>
    <xdr:to>
      <xdr:col>2</xdr:col>
      <xdr:colOff>951047</xdr:colOff>
      <xdr:row>159</xdr:row>
      <xdr:rowOff>622300</xdr:rowOff>
    </xdr:to>
    <xdr:pic>
      <xdr:nvPicPr>
        <xdr:cNvPr id="70" name="Slika 69">
          <a:extLst>
            <a:ext uri="{FF2B5EF4-FFF2-40B4-BE49-F238E27FC236}">
              <a16:creationId xmlns:a16="http://schemas.microsoft.com/office/drawing/2014/main" id="{F76EED05-6E43-49A6-8C8F-46F63B02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57" y="10275093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162</xdr:row>
      <xdr:rowOff>136525</xdr:rowOff>
    </xdr:from>
    <xdr:to>
      <xdr:col>2</xdr:col>
      <xdr:colOff>917215</xdr:colOff>
      <xdr:row>162</xdr:row>
      <xdr:rowOff>574674</xdr:rowOff>
    </xdr:to>
    <xdr:pic>
      <xdr:nvPicPr>
        <xdr:cNvPr id="73" name="Slika 72">
          <a:extLst>
            <a:ext uri="{FF2B5EF4-FFF2-40B4-BE49-F238E27FC236}">
              <a16:creationId xmlns:a16="http://schemas.microsoft.com/office/drawing/2014/main" id="{C3440D21-D3EE-4063-966B-D276AA59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2745244"/>
          <a:ext cx="857683" cy="438149"/>
        </a:xfrm>
        <a:prstGeom prst="rect">
          <a:avLst/>
        </a:prstGeom>
      </xdr:spPr>
    </xdr:pic>
    <xdr:clientData/>
  </xdr:twoCellAnchor>
  <xdr:twoCellAnchor>
    <xdr:from>
      <xdr:col>1</xdr:col>
      <xdr:colOff>198863</xdr:colOff>
      <xdr:row>177</xdr:row>
      <xdr:rowOff>166687</xdr:rowOff>
    </xdr:from>
    <xdr:to>
      <xdr:col>2</xdr:col>
      <xdr:colOff>926307</xdr:colOff>
      <xdr:row>177</xdr:row>
      <xdr:rowOff>651668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602D521D-BE4B-4781-976F-EA17DD085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801" y="52458937"/>
          <a:ext cx="953662" cy="484981"/>
        </a:xfrm>
        <a:prstGeom prst="rect">
          <a:avLst/>
        </a:prstGeom>
      </xdr:spPr>
    </xdr:pic>
    <xdr:clientData/>
  </xdr:twoCellAnchor>
  <xdr:twoCellAnchor>
    <xdr:from>
      <xdr:col>2</xdr:col>
      <xdr:colOff>56357</xdr:colOff>
      <xdr:row>108</xdr:row>
      <xdr:rowOff>163514</xdr:rowOff>
    </xdr:from>
    <xdr:to>
      <xdr:col>2</xdr:col>
      <xdr:colOff>896144</xdr:colOff>
      <xdr:row>108</xdr:row>
      <xdr:rowOff>617190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88792202-0DDF-463C-970D-14A8B189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357" y="2883431"/>
          <a:ext cx="839787" cy="453676"/>
        </a:xfrm>
        <a:prstGeom prst="rect">
          <a:avLst/>
        </a:prstGeom>
      </xdr:spPr>
    </xdr:pic>
    <xdr:clientData/>
  </xdr:twoCellAnchor>
  <xdr:twoCellAnchor>
    <xdr:from>
      <xdr:col>2</xdr:col>
      <xdr:colOff>1801</xdr:colOff>
      <xdr:row>117</xdr:row>
      <xdr:rowOff>127001</xdr:rowOff>
    </xdr:from>
    <xdr:to>
      <xdr:col>2</xdr:col>
      <xdr:colOff>938129</xdr:colOff>
      <xdr:row>117</xdr:row>
      <xdr:rowOff>719667</xdr:rowOff>
    </xdr:to>
    <xdr:pic>
      <xdr:nvPicPr>
        <xdr:cNvPr id="87" name="Slika 86">
          <a:extLst>
            <a:ext uri="{FF2B5EF4-FFF2-40B4-BE49-F238E27FC236}">
              <a16:creationId xmlns:a16="http://schemas.microsoft.com/office/drawing/2014/main" id="{50C65C8B-27E5-40D3-90E5-DE54E166F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515" y="84164715"/>
          <a:ext cx="936328" cy="592666"/>
        </a:xfrm>
        <a:prstGeom prst="rect">
          <a:avLst/>
        </a:prstGeom>
      </xdr:spPr>
    </xdr:pic>
    <xdr:clientData/>
  </xdr:twoCellAnchor>
  <xdr:twoCellAnchor>
    <xdr:from>
      <xdr:col>2</xdr:col>
      <xdr:colOff>56810</xdr:colOff>
      <xdr:row>152</xdr:row>
      <xdr:rowOff>188346</xdr:rowOff>
    </xdr:from>
    <xdr:to>
      <xdr:col>3</xdr:col>
      <xdr:colOff>4980</xdr:colOff>
      <xdr:row>152</xdr:row>
      <xdr:rowOff>671853</xdr:rowOff>
    </xdr:to>
    <xdr:pic>
      <xdr:nvPicPr>
        <xdr:cNvPr id="220" name="Slika 219">
          <a:extLst>
            <a:ext uri="{FF2B5EF4-FFF2-40B4-BE49-F238E27FC236}">
              <a16:creationId xmlns:a16="http://schemas.microsoft.com/office/drawing/2014/main" id="{ABC31EDB-7EBE-40F0-B687-B8A1B4646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966" y="31644659"/>
          <a:ext cx="900670" cy="483507"/>
        </a:xfrm>
        <a:prstGeom prst="rect">
          <a:avLst/>
        </a:prstGeom>
      </xdr:spPr>
    </xdr:pic>
    <xdr:clientData/>
  </xdr:twoCellAnchor>
  <xdr:twoCellAnchor>
    <xdr:from>
      <xdr:col>2</xdr:col>
      <xdr:colOff>118836</xdr:colOff>
      <xdr:row>153</xdr:row>
      <xdr:rowOff>183697</xdr:rowOff>
    </xdr:from>
    <xdr:to>
      <xdr:col>3</xdr:col>
      <xdr:colOff>4361</xdr:colOff>
      <xdr:row>153</xdr:row>
      <xdr:rowOff>652691</xdr:rowOff>
    </xdr:to>
    <xdr:pic>
      <xdr:nvPicPr>
        <xdr:cNvPr id="221" name="Slika 220">
          <a:extLst>
            <a:ext uri="{FF2B5EF4-FFF2-40B4-BE49-F238E27FC236}">
              <a16:creationId xmlns:a16="http://schemas.microsoft.com/office/drawing/2014/main" id="{E88975E1-403C-4C3D-8881-790D50600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992" y="32473447"/>
          <a:ext cx="838025" cy="468994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154</xdr:row>
      <xdr:rowOff>171110</xdr:rowOff>
    </xdr:from>
    <xdr:to>
      <xdr:col>2</xdr:col>
      <xdr:colOff>924491</xdr:colOff>
      <xdr:row>154</xdr:row>
      <xdr:rowOff>615950</xdr:rowOff>
    </xdr:to>
    <xdr:pic>
      <xdr:nvPicPr>
        <xdr:cNvPr id="222" name="Slika 221">
          <a:extLst>
            <a:ext uri="{FF2B5EF4-FFF2-40B4-BE49-F238E27FC236}">
              <a16:creationId xmlns:a16="http://schemas.microsoft.com/office/drawing/2014/main" id="{C306784E-1032-4F05-BDCA-9B5F8BC93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026" y="7779204"/>
          <a:ext cx="866434" cy="444840"/>
        </a:xfrm>
        <a:prstGeom prst="rect">
          <a:avLst/>
        </a:prstGeom>
      </xdr:spPr>
    </xdr:pic>
    <xdr:clientData/>
  </xdr:twoCellAnchor>
  <xdr:twoCellAnchor>
    <xdr:from>
      <xdr:col>2</xdr:col>
      <xdr:colOff>86519</xdr:colOff>
      <xdr:row>158</xdr:row>
      <xdr:rowOff>172243</xdr:rowOff>
    </xdr:from>
    <xdr:to>
      <xdr:col>2</xdr:col>
      <xdr:colOff>896389</xdr:colOff>
      <xdr:row>158</xdr:row>
      <xdr:rowOff>648493</xdr:rowOff>
    </xdr:to>
    <xdr:pic>
      <xdr:nvPicPr>
        <xdr:cNvPr id="231" name="Slika 230">
          <a:extLst>
            <a:ext uri="{FF2B5EF4-FFF2-40B4-BE49-F238E27FC236}">
              <a16:creationId xmlns:a16="http://schemas.microsoft.com/office/drawing/2014/main" id="{08EFAA32-8713-45AF-AA92-14DBF1F3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5" y="36629181"/>
          <a:ext cx="809870" cy="476250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160</xdr:row>
      <xdr:rowOff>202410</xdr:rowOff>
    </xdr:from>
    <xdr:to>
      <xdr:col>2</xdr:col>
      <xdr:colOff>921727</xdr:colOff>
      <xdr:row>160</xdr:row>
      <xdr:rowOff>658816</xdr:rowOff>
    </xdr:to>
    <xdr:pic>
      <xdr:nvPicPr>
        <xdr:cNvPr id="232" name="Slika 231">
          <a:extLst>
            <a:ext uri="{FF2B5EF4-FFF2-40B4-BE49-F238E27FC236}">
              <a16:creationId xmlns:a16="http://schemas.microsoft.com/office/drawing/2014/main" id="{F9C15428-B124-4D27-8EB7-D5A7D1DDC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607" y="38326223"/>
          <a:ext cx="877276" cy="456406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159</xdr:row>
      <xdr:rowOff>199231</xdr:rowOff>
    </xdr:from>
    <xdr:to>
      <xdr:col>2</xdr:col>
      <xdr:colOff>951047</xdr:colOff>
      <xdr:row>159</xdr:row>
      <xdr:rowOff>654844</xdr:rowOff>
    </xdr:to>
    <xdr:pic>
      <xdr:nvPicPr>
        <xdr:cNvPr id="243" name="Slika 242">
          <a:extLst>
            <a:ext uri="{FF2B5EF4-FFF2-40B4-BE49-F238E27FC236}">
              <a16:creationId xmlns:a16="http://schemas.microsoft.com/office/drawing/2014/main" id="{2B43DACC-14A6-473B-B455-59B5BB08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57" y="10307637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22612</xdr:colOff>
      <xdr:row>161</xdr:row>
      <xdr:rowOff>103982</xdr:rowOff>
    </xdr:from>
    <xdr:to>
      <xdr:col>3</xdr:col>
      <xdr:colOff>2037</xdr:colOff>
      <xdr:row>161</xdr:row>
      <xdr:rowOff>637382</xdr:rowOff>
    </xdr:to>
    <xdr:pic>
      <xdr:nvPicPr>
        <xdr:cNvPr id="244" name="Slika 243">
          <a:extLst>
            <a:ext uri="{FF2B5EF4-FFF2-40B4-BE49-F238E27FC236}">
              <a16:creationId xmlns:a16="http://schemas.microsoft.com/office/drawing/2014/main" id="{2C664DF6-8DCC-4026-9D15-2156E701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768" y="39061232"/>
          <a:ext cx="931925" cy="533400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162</xdr:row>
      <xdr:rowOff>175419</xdr:rowOff>
    </xdr:from>
    <xdr:to>
      <xdr:col>2</xdr:col>
      <xdr:colOff>917215</xdr:colOff>
      <xdr:row>162</xdr:row>
      <xdr:rowOff>610393</xdr:rowOff>
    </xdr:to>
    <xdr:pic>
      <xdr:nvPicPr>
        <xdr:cNvPr id="245" name="Slika 244">
          <a:extLst>
            <a:ext uri="{FF2B5EF4-FFF2-40B4-BE49-F238E27FC236}">
              <a16:creationId xmlns:a16="http://schemas.microsoft.com/office/drawing/2014/main" id="{B99CB0EC-06F1-4598-902D-EAA51AAC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2784138"/>
          <a:ext cx="857683" cy="43497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168</xdr:row>
      <xdr:rowOff>249462</xdr:rowOff>
    </xdr:from>
    <xdr:to>
      <xdr:col>3</xdr:col>
      <xdr:colOff>29481</xdr:colOff>
      <xdr:row>168</xdr:row>
      <xdr:rowOff>670289</xdr:rowOff>
    </xdr:to>
    <xdr:pic>
      <xdr:nvPicPr>
        <xdr:cNvPr id="247" name="Slika 246">
          <a:extLst>
            <a:ext uri="{FF2B5EF4-FFF2-40B4-BE49-F238E27FC236}">
              <a16:creationId xmlns:a16="http://schemas.microsoft.com/office/drawing/2014/main" id="{82A9F783-8B2F-4B2D-A92B-0CE8CF72A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119819962"/>
          <a:ext cx="981981" cy="420827"/>
        </a:xfrm>
        <a:prstGeom prst="rect">
          <a:avLst/>
        </a:prstGeom>
      </xdr:spPr>
    </xdr:pic>
    <xdr:clientData/>
  </xdr:twoCellAnchor>
  <xdr:twoCellAnchor>
    <xdr:from>
      <xdr:col>2</xdr:col>
      <xdr:colOff>52917</xdr:colOff>
      <xdr:row>170</xdr:row>
      <xdr:rowOff>169384</xdr:rowOff>
    </xdr:from>
    <xdr:to>
      <xdr:col>2</xdr:col>
      <xdr:colOff>931332</xdr:colOff>
      <xdr:row>170</xdr:row>
      <xdr:rowOff>646446</xdr:rowOff>
    </xdr:to>
    <xdr:pic>
      <xdr:nvPicPr>
        <xdr:cNvPr id="249" name="Slika 248">
          <a:extLst>
            <a:ext uri="{FF2B5EF4-FFF2-40B4-BE49-F238E27FC236}">
              <a16:creationId xmlns:a16="http://schemas.microsoft.com/office/drawing/2014/main" id="{A0F1795C-A629-417D-AB9A-956C6AAD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7" y="121390884"/>
          <a:ext cx="878415" cy="477062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176</xdr:row>
      <xdr:rowOff>246060</xdr:rowOff>
    </xdr:from>
    <xdr:to>
      <xdr:col>3</xdr:col>
      <xdr:colOff>22337</xdr:colOff>
      <xdr:row>176</xdr:row>
      <xdr:rowOff>742449</xdr:rowOff>
    </xdr:to>
    <xdr:pic>
      <xdr:nvPicPr>
        <xdr:cNvPr id="251" name="Slika 250">
          <a:extLst>
            <a:ext uri="{FF2B5EF4-FFF2-40B4-BE49-F238E27FC236}">
              <a16:creationId xmlns:a16="http://schemas.microsoft.com/office/drawing/2014/main" id="{F6967ACE-0387-4196-A3D9-902EA7B6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969" y="51704873"/>
          <a:ext cx="951024" cy="496389"/>
        </a:xfrm>
        <a:prstGeom prst="rect">
          <a:avLst/>
        </a:prstGeom>
      </xdr:spPr>
    </xdr:pic>
    <xdr:clientData/>
  </xdr:twoCellAnchor>
  <xdr:twoCellAnchor>
    <xdr:from>
      <xdr:col>1</xdr:col>
      <xdr:colOff>217715</xdr:colOff>
      <xdr:row>122</xdr:row>
      <xdr:rowOff>54426</xdr:rowOff>
    </xdr:from>
    <xdr:to>
      <xdr:col>3</xdr:col>
      <xdr:colOff>123186</xdr:colOff>
      <xdr:row>122</xdr:row>
      <xdr:rowOff>780140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93BCBE9-C65E-92E6-626A-ADF40DF9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6" y="43787783"/>
          <a:ext cx="1087931" cy="725714"/>
        </a:xfrm>
        <a:prstGeom prst="rect">
          <a:avLst/>
        </a:prstGeom>
      </xdr:spPr>
    </xdr:pic>
    <xdr:clientData/>
  </xdr:twoCellAnchor>
  <xdr:twoCellAnchor>
    <xdr:from>
      <xdr:col>1</xdr:col>
      <xdr:colOff>219414</xdr:colOff>
      <xdr:row>124</xdr:row>
      <xdr:rowOff>90713</xdr:rowOff>
    </xdr:from>
    <xdr:to>
      <xdr:col>3</xdr:col>
      <xdr:colOff>49642</xdr:colOff>
      <xdr:row>124</xdr:row>
      <xdr:rowOff>762000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284F07F-54CE-5008-F155-2080855BD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485" y="45475070"/>
          <a:ext cx="1006338" cy="671287"/>
        </a:xfrm>
        <a:prstGeom prst="rect">
          <a:avLst/>
        </a:prstGeom>
      </xdr:spPr>
    </xdr:pic>
    <xdr:clientData/>
  </xdr:twoCellAnchor>
  <xdr:twoCellAnchor>
    <xdr:from>
      <xdr:col>2</xdr:col>
      <xdr:colOff>19957</xdr:colOff>
      <xdr:row>205</xdr:row>
      <xdr:rowOff>68035</xdr:rowOff>
    </xdr:from>
    <xdr:to>
      <xdr:col>2</xdr:col>
      <xdr:colOff>884464</xdr:colOff>
      <xdr:row>205</xdr:row>
      <xdr:rowOff>648606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5C8A437-AB7A-342D-2F47-75445339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671" y="173912892"/>
          <a:ext cx="864507" cy="580571"/>
        </a:xfrm>
        <a:prstGeom prst="rect">
          <a:avLst/>
        </a:prstGeom>
      </xdr:spPr>
    </xdr:pic>
    <xdr:clientData/>
  </xdr:twoCellAnchor>
  <xdr:twoCellAnchor>
    <xdr:from>
      <xdr:col>1</xdr:col>
      <xdr:colOff>217717</xdr:colOff>
      <xdr:row>211</xdr:row>
      <xdr:rowOff>99786</xdr:rowOff>
    </xdr:from>
    <xdr:to>
      <xdr:col>3</xdr:col>
      <xdr:colOff>48536</xdr:colOff>
      <xdr:row>211</xdr:row>
      <xdr:rowOff>774247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8A562D1-C1E3-3807-1C4E-AE85F855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8" y="104112786"/>
          <a:ext cx="1006929" cy="67128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119</xdr:row>
      <xdr:rowOff>90710</xdr:rowOff>
    </xdr:from>
    <xdr:to>
      <xdr:col>2</xdr:col>
      <xdr:colOff>942069</xdr:colOff>
      <xdr:row>119</xdr:row>
      <xdr:rowOff>713464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D1846164-780D-AEF3-4D50-E79F7B7B9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1347567"/>
          <a:ext cx="938894" cy="625929"/>
        </a:xfrm>
        <a:prstGeom prst="rect">
          <a:avLst/>
        </a:prstGeom>
      </xdr:spPr>
    </xdr:pic>
    <xdr:clientData/>
  </xdr:twoCellAnchor>
  <xdr:twoCellAnchor>
    <xdr:from>
      <xdr:col>1</xdr:col>
      <xdr:colOff>163289</xdr:colOff>
      <xdr:row>120</xdr:row>
      <xdr:rowOff>63497</xdr:rowOff>
    </xdr:from>
    <xdr:to>
      <xdr:col>3</xdr:col>
      <xdr:colOff>47913</xdr:colOff>
      <xdr:row>120</xdr:row>
      <xdr:rowOff>774244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64BA9204-C4BA-0D49-BA42-E62D4F894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360" y="42145854"/>
          <a:ext cx="1060734" cy="70757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121</xdr:row>
      <xdr:rowOff>99781</xdr:rowOff>
    </xdr:from>
    <xdr:to>
      <xdr:col>2</xdr:col>
      <xdr:colOff>951940</xdr:colOff>
      <xdr:row>121</xdr:row>
      <xdr:rowOff>731606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6DB72B0E-07DB-965D-5731-B92E12BEC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3007638"/>
          <a:ext cx="951940" cy="635000"/>
        </a:xfrm>
        <a:prstGeom prst="rect">
          <a:avLst/>
        </a:prstGeom>
      </xdr:spPr>
    </xdr:pic>
    <xdr:clientData/>
  </xdr:twoCellAnchor>
  <xdr:twoCellAnchor>
    <xdr:from>
      <xdr:col>1</xdr:col>
      <xdr:colOff>232317</xdr:colOff>
      <xdr:row>84</xdr:row>
      <xdr:rowOff>61952</xdr:rowOff>
    </xdr:from>
    <xdr:to>
      <xdr:col>2</xdr:col>
      <xdr:colOff>947720</xdr:colOff>
      <xdr:row>84</xdr:row>
      <xdr:rowOff>709652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5846EE9-7429-4DF1-BC49-B21F095C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110" y="99206770"/>
          <a:ext cx="949899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85</xdr:row>
      <xdr:rowOff>76992</xdr:rowOff>
    </xdr:from>
    <xdr:to>
      <xdr:col>3</xdr:col>
      <xdr:colOff>9343</xdr:colOff>
      <xdr:row>85</xdr:row>
      <xdr:rowOff>724692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C39E536-62C7-4A3E-A3D0-50383F234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00048671"/>
          <a:ext cx="965018" cy="647700"/>
        </a:xfrm>
        <a:prstGeom prst="rect">
          <a:avLst/>
        </a:prstGeom>
      </xdr:spPr>
    </xdr:pic>
    <xdr:clientData/>
  </xdr:twoCellAnchor>
  <xdr:twoCellAnchor>
    <xdr:from>
      <xdr:col>1</xdr:col>
      <xdr:colOff>232317</xdr:colOff>
      <xdr:row>86</xdr:row>
      <xdr:rowOff>108415</xdr:rowOff>
    </xdr:from>
    <xdr:to>
      <xdr:col>2</xdr:col>
      <xdr:colOff>943072</xdr:colOff>
      <xdr:row>86</xdr:row>
      <xdr:rowOff>743415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8FDB133-B33C-4FAE-957A-DA5EB0086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110" y="100906954"/>
          <a:ext cx="945251" cy="6381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87</xdr:row>
      <xdr:rowOff>174571</xdr:rowOff>
    </xdr:from>
    <xdr:to>
      <xdr:col>3</xdr:col>
      <xdr:colOff>6168</xdr:colOff>
      <xdr:row>87</xdr:row>
      <xdr:rowOff>822271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56AB6B4-65B4-4604-A899-2F6F85FF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31017428"/>
          <a:ext cx="958668" cy="647700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88</xdr:row>
      <xdr:rowOff>125471</xdr:rowOff>
    </xdr:from>
    <xdr:to>
      <xdr:col>2</xdr:col>
      <xdr:colOff>917134</xdr:colOff>
      <xdr:row>88</xdr:row>
      <xdr:rowOff>704849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CB79E11-1AFB-479F-B308-AE1F46EFD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263" y="102584082"/>
          <a:ext cx="866335" cy="582553"/>
        </a:xfrm>
        <a:prstGeom prst="rect">
          <a:avLst/>
        </a:prstGeom>
      </xdr:spPr>
    </xdr:pic>
    <xdr:clientData/>
  </xdr:twoCellAnchor>
  <xdr:twoCellAnchor>
    <xdr:from>
      <xdr:col>2</xdr:col>
      <xdr:colOff>34107</xdr:colOff>
      <xdr:row>135</xdr:row>
      <xdr:rowOff>105857</xdr:rowOff>
    </xdr:from>
    <xdr:to>
      <xdr:col>2</xdr:col>
      <xdr:colOff>929694</xdr:colOff>
      <xdr:row>135</xdr:row>
      <xdr:rowOff>726281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39823B6-39FA-4B25-AC50-9D2C7B917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396" y="128254753"/>
          <a:ext cx="895587" cy="623599"/>
        </a:xfrm>
        <a:prstGeom prst="rect">
          <a:avLst/>
        </a:prstGeom>
      </xdr:spPr>
    </xdr:pic>
    <xdr:clientData/>
  </xdr:twoCellAnchor>
  <xdr:twoCellAnchor>
    <xdr:from>
      <xdr:col>1</xdr:col>
      <xdr:colOff>145477</xdr:colOff>
      <xdr:row>136</xdr:row>
      <xdr:rowOff>50800</xdr:rowOff>
    </xdr:from>
    <xdr:to>
      <xdr:col>2</xdr:col>
      <xdr:colOff>939405</xdr:colOff>
      <xdr:row>136</xdr:row>
      <xdr:rowOff>750855</xdr:rowOff>
    </xdr:to>
    <xdr:pic>
      <xdr:nvPicPr>
        <xdr:cNvPr id="97" name="Picture 49">
          <a:extLst>
            <a:ext uri="{FF2B5EF4-FFF2-40B4-BE49-F238E27FC236}">
              <a16:creationId xmlns:a16="http://schemas.microsoft.com/office/drawing/2014/main" id="{9F4C89C5-54C4-48AC-815A-2B79837D4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445" y="129029732"/>
          <a:ext cx="1031599" cy="7064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129</xdr:row>
      <xdr:rowOff>108852</xdr:rowOff>
    </xdr:from>
    <xdr:to>
      <xdr:col>2</xdr:col>
      <xdr:colOff>945244</xdr:colOff>
      <xdr:row>129</xdr:row>
      <xdr:rowOff>734781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8A0E1B91-B654-40CD-A528-8DABDB25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21617463"/>
          <a:ext cx="945244" cy="6291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134</xdr:row>
      <xdr:rowOff>81639</xdr:rowOff>
    </xdr:from>
    <xdr:to>
      <xdr:col>3</xdr:col>
      <xdr:colOff>54429</xdr:colOff>
      <xdr:row>134</xdr:row>
      <xdr:rowOff>752925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BF8CEE3-3050-4B1C-90A1-F7E8C2791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27406850"/>
          <a:ext cx="1006929" cy="668111"/>
        </a:xfrm>
        <a:prstGeom prst="rect">
          <a:avLst/>
        </a:prstGeom>
      </xdr:spPr>
    </xdr:pic>
    <xdr:clientData/>
  </xdr:twoCellAnchor>
  <xdr:twoCellAnchor>
    <xdr:from>
      <xdr:col>2</xdr:col>
      <xdr:colOff>27213</xdr:colOff>
      <xdr:row>133</xdr:row>
      <xdr:rowOff>9071</xdr:rowOff>
    </xdr:from>
    <xdr:to>
      <xdr:col>2</xdr:col>
      <xdr:colOff>925286</xdr:colOff>
      <xdr:row>133</xdr:row>
      <xdr:rowOff>607786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1AEA2D63-2B0E-4E52-92C7-3C3640E4C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852" y="126504246"/>
          <a:ext cx="894898" cy="595540"/>
        </a:xfrm>
        <a:prstGeom prst="rect">
          <a:avLst/>
        </a:prstGeom>
      </xdr:spPr>
    </xdr:pic>
    <xdr:clientData/>
  </xdr:twoCellAnchor>
  <xdr:twoCellAnchor>
    <xdr:from>
      <xdr:col>1</xdr:col>
      <xdr:colOff>181431</xdr:colOff>
      <xdr:row>132</xdr:row>
      <xdr:rowOff>45355</xdr:rowOff>
    </xdr:from>
    <xdr:to>
      <xdr:col>3</xdr:col>
      <xdr:colOff>49895</xdr:colOff>
      <xdr:row>132</xdr:row>
      <xdr:rowOff>743855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A898E10-6568-4461-8E48-0EC15233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99" y="125710494"/>
          <a:ext cx="1055460" cy="695325"/>
        </a:xfrm>
        <a:prstGeom prst="rect">
          <a:avLst/>
        </a:prstGeom>
      </xdr:spPr>
    </xdr:pic>
    <xdr:clientData/>
  </xdr:twoCellAnchor>
  <xdr:twoCellAnchor>
    <xdr:from>
      <xdr:col>1</xdr:col>
      <xdr:colOff>218709</xdr:colOff>
      <xdr:row>105</xdr:row>
      <xdr:rowOff>129312</xdr:rowOff>
    </xdr:from>
    <xdr:to>
      <xdr:col>2</xdr:col>
      <xdr:colOff>893649</xdr:colOff>
      <xdr:row>105</xdr:row>
      <xdr:rowOff>741589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FBED5F0B-AB5E-4871-80A9-9E1B5D34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638" y="45422955"/>
          <a:ext cx="901725" cy="612277"/>
        </a:xfrm>
        <a:prstGeom prst="rect">
          <a:avLst/>
        </a:prstGeom>
      </xdr:spPr>
    </xdr:pic>
    <xdr:clientData/>
  </xdr:twoCellAnchor>
  <xdr:twoCellAnchor>
    <xdr:from>
      <xdr:col>2</xdr:col>
      <xdr:colOff>40902</xdr:colOff>
      <xdr:row>103</xdr:row>
      <xdr:rowOff>141296</xdr:rowOff>
    </xdr:from>
    <xdr:to>
      <xdr:col>3</xdr:col>
      <xdr:colOff>20398</xdr:colOff>
      <xdr:row>103</xdr:row>
      <xdr:rowOff>781757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32DE07CD-644B-42E6-9E5D-DA8069A58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66" y="146979150"/>
          <a:ext cx="931996" cy="637286"/>
        </a:xfrm>
        <a:prstGeom prst="rect">
          <a:avLst/>
        </a:prstGeom>
      </xdr:spPr>
    </xdr:pic>
    <xdr:clientData/>
  </xdr:twoCellAnchor>
  <xdr:twoCellAnchor>
    <xdr:from>
      <xdr:col>2</xdr:col>
      <xdr:colOff>6526</xdr:colOff>
      <xdr:row>95</xdr:row>
      <xdr:rowOff>47725</xdr:rowOff>
    </xdr:from>
    <xdr:to>
      <xdr:col>2</xdr:col>
      <xdr:colOff>925698</xdr:colOff>
      <xdr:row>95</xdr:row>
      <xdr:rowOff>702468</xdr:rowOff>
    </xdr:to>
    <xdr:pic>
      <xdr:nvPicPr>
        <xdr:cNvPr id="118" name="Slika 135">
          <a:extLst>
            <a:ext uri="{FF2B5EF4-FFF2-40B4-BE49-F238E27FC236}">
              <a16:creationId xmlns:a16="http://schemas.microsoft.com/office/drawing/2014/main" id="{D248AD7B-A092-4019-8320-168DF2FB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165" y="140238943"/>
          <a:ext cx="912822" cy="657918"/>
        </a:xfrm>
        <a:prstGeom prst="rect">
          <a:avLst/>
        </a:prstGeom>
      </xdr:spPr>
    </xdr:pic>
    <xdr:clientData/>
  </xdr:twoCellAnchor>
  <xdr:twoCellAnchor>
    <xdr:from>
      <xdr:col>2</xdr:col>
      <xdr:colOff>52629</xdr:colOff>
      <xdr:row>99</xdr:row>
      <xdr:rowOff>110979</xdr:rowOff>
    </xdr:from>
    <xdr:to>
      <xdr:col>2</xdr:col>
      <xdr:colOff>963854</xdr:colOff>
      <xdr:row>99</xdr:row>
      <xdr:rowOff>722458</xdr:rowOff>
    </xdr:to>
    <xdr:pic>
      <xdr:nvPicPr>
        <xdr:cNvPr id="121" name="Slika 156">
          <a:extLst>
            <a:ext uri="{FF2B5EF4-FFF2-40B4-BE49-F238E27FC236}">
              <a16:creationId xmlns:a16="http://schemas.microsoft.com/office/drawing/2014/main" id="{27554222-F03B-4426-8E02-D01E0517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918" y="143622340"/>
          <a:ext cx="901700" cy="614654"/>
        </a:xfrm>
        <a:prstGeom prst="rect">
          <a:avLst/>
        </a:prstGeom>
      </xdr:spPr>
    </xdr:pic>
    <xdr:clientData/>
  </xdr:twoCellAnchor>
  <xdr:twoCellAnchor>
    <xdr:from>
      <xdr:col>2</xdr:col>
      <xdr:colOff>140977</xdr:colOff>
      <xdr:row>101</xdr:row>
      <xdr:rowOff>133066</xdr:rowOff>
    </xdr:from>
    <xdr:to>
      <xdr:col>2</xdr:col>
      <xdr:colOff>930105</xdr:colOff>
      <xdr:row>101</xdr:row>
      <xdr:rowOff>744545</xdr:rowOff>
    </xdr:to>
    <xdr:pic>
      <xdr:nvPicPr>
        <xdr:cNvPr id="123" name="Slika 156">
          <a:extLst>
            <a:ext uri="{FF2B5EF4-FFF2-40B4-BE49-F238E27FC236}">
              <a16:creationId xmlns:a16="http://schemas.microsoft.com/office/drawing/2014/main" id="{A0FE8B2B-CDFB-4D61-9778-2DFA89FB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616" y="145307673"/>
          <a:ext cx="782778" cy="61147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100</xdr:row>
      <xdr:rowOff>0</xdr:rowOff>
    </xdr:from>
    <xdr:to>
      <xdr:col>3</xdr:col>
      <xdr:colOff>0</xdr:colOff>
      <xdr:row>100</xdr:row>
      <xdr:rowOff>647700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6E5A98A-CD07-427F-BE7F-A554FCD7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4434457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42022</xdr:colOff>
      <xdr:row>102</xdr:row>
      <xdr:rowOff>0</xdr:rowOff>
    </xdr:from>
    <xdr:to>
      <xdr:col>3</xdr:col>
      <xdr:colOff>0</xdr:colOff>
      <xdr:row>102</xdr:row>
      <xdr:rowOff>619125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32EDE90F-A5F1-47EE-A5C8-2716CFF5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61" y="146004643"/>
          <a:ext cx="907303" cy="61595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104</xdr:row>
      <xdr:rowOff>20637</xdr:rowOff>
    </xdr:from>
    <xdr:to>
      <xdr:col>3</xdr:col>
      <xdr:colOff>11906</xdr:colOff>
      <xdr:row>104</xdr:row>
      <xdr:rowOff>668337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14535BF-F84B-4930-AEB6-1AB1996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195" y="14768535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35718</xdr:colOff>
      <xdr:row>106</xdr:row>
      <xdr:rowOff>132080</xdr:rowOff>
    </xdr:from>
    <xdr:to>
      <xdr:col>2</xdr:col>
      <xdr:colOff>952499</xdr:colOff>
      <xdr:row>106</xdr:row>
      <xdr:rowOff>755491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1D4B0C5C-12E9-4F61-84C4-6CF136F39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182" y="149456866"/>
          <a:ext cx="916781" cy="620236"/>
        </a:xfrm>
        <a:prstGeom prst="rect">
          <a:avLst/>
        </a:prstGeom>
      </xdr:spPr>
    </xdr:pic>
    <xdr:clientData/>
  </xdr:twoCellAnchor>
  <xdr:twoCellAnchor>
    <xdr:from>
      <xdr:col>2</xdr:col>
      <xdr:colOff>52089</xdr:colOff>
      <xdr:row>98</xdr:row>
      <xdr:rowOff>130695</xdr:rowOff>
    </xdr:from>
    <xdr:to>
      <xdr:col>2</xdr:col>
      <xdr:colOff>945418</xdr:colOff>
      <xdr:row>98</xdr:row>
      <xdr:rowOff>738187</xdr:rowOff>
    </xdr:to>
    <xdr:pic>
      <xdr:nvPicPr>
        <xdr:cNvPr id="134" name="Picture 53">
          <a:extLst>
            <a:ext uri="{FF2B5EF4-FFF2-40B4-BE49-F238E27FC236}">
              <a16:creationId xmlns:a16="http://schemas.microsoft.com/office/drawing/2014/main" id="{FF807E4B-BFFE-4110-868D-84B93E5C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378" y="142815195"/>
          <a:ext cx="893329" cy="604317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96</xdr:row>
      <xdr:rowOff>72568</xdr:rowOff>
    </xdr:from>
    <xdr:to>
      <xdr:col>3</xdr:col>
      <xdr:colOff>25799</xdr:colOff>
      <xdr:row>96</xdr:row>
      <xdr:rowOff>752925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A7717814-D839-4484-A516-0F9610B9C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4" y="141093822"/>
          <a:ext cx="1019119" cy="683532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94</xdr:row>
      <xdr:rowOff>126996</xdr:rowOff>
    </xdr:from>
    <xdr:to>
      <xdr:col>2</xdr:col>
      <xdr:colOff>908408</xdr:colOff>
      <xdr:row>94</xdr:row>
      <xdr:rowOff>752925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C5EE30ED-BD77-4A7D-B6A7-DE16B40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30" y="36340139"/>
          <a:ext cx="944692" cy="625929"/>
        </a:xfrm>
        <a:prstGeom prst="rect">
          <a:avLst/>
        </a:prstGeom>
      </xdr:spPr>
    </xdr:pic>
    <xdr:clientData/>
  </xdr:twoCellAnchor>
  <xdr:twoCellAnchor>
    <xdr:from>
      <xdr:col>1</xdr:col>
      <xdr:colOff>217715</xdr:colOff>
      <xdr:row>92</xdr:row>
      <xdr:rowOff>63497</xdr:rowOff>
    </xdr:from>
    <xdr:to>
      <xdr:col>3</xdr:col>
      <xdr:colOff>31166</xdr:colOff>
      <xdr:row>92</xdr:row>
      <xdr:rowOff>725711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B1FEF21-E31B-4820-B558-9F9234558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3" y="137770958"/>
          <a:ext cx="994097" cy="659039"/>
        </a:xfrm>
        <a:prstGeom prst="rect">
          <a:avLst/>
        </a:prstGeom>
      </xdr:spPr>
    </xdr:pic>
    <xdr:clientData/>
  </xdr:twoCellAnchor>
  <xdr:twoCellAnchor>
    <xdr:from>
      <xdr:col>1</xdr:col>
      <xdr:colOff>199573</xdr:colOff>
      <xdr:row>93</xdr:row>
      <xdr:rowOff>27213</xdr:rowOff>
    </xdr:from>
    <xdr:to>
      <xdr:col>3</xdr:col>
      <xdr:colOff>47473</xdr:colOff>
      <xdr:row>93</xdr:row>
      <xdr:rowOff>716642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82D83E8-1CC9-47BD-A731-79E92A468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891" y="138564709"/>
          <a:ext cx="1028546" cy="686254"/>
        </a:xfrm>
        <a:prstGeom prst="rect">
          <a:avLst/>
        </a:prstGeom>
      </xdr:spPr>
    </xdr:pic>
    <xdr:clientData/>
  </xdr:twoCellAnchor>
  <xdr:twoCellAnchor>
    <xdr:from>
      <xdr:col>1</xdr:col>
      <xdr:colOff>172357</xdr:colOff>
      <xdr:row>90</xdr:row>
      <xdr:rowOff>99782</xdr:rowOff>
    </xdr:from>
    <xdr:to>
      <xdr:col>2</xdr:col>
      <xdr:colOff>897512</xdr:colOff>
      <xdr:row>90</xdr:row>
      <xdr:rowOff>734782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9EC9F8D6-4CFD-4D33-9D5A-E8A5E08FC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6" y="33010925"/>
          <a:ext cx="951940" cy="635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91</xdr:row>
      <xdr:rowOff>99781</xdr:rowOff>
    </xdr:from>
    <xdr:to>
      <xdr:col>2</xdr:col>
      <xdr:colOff>951940</xdr:colOff>
      <xdr:row>91</xdr:row>
      <xdr:rowOff>734781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3FFE1D0-4AC0-48B5-99B7-6F7BAC372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36977206"/>
          <a:ext cx="951940" cy="631825"/>
        </a:xfrm>
        <a:prstGeom prst="rect">
          <a:avLst/>
        </a:prstGeom>
      </xdr:spPr>
    </xdr:pic>
    <xdr:clientData/>
  </xdr:twoCellAnchor>
  <xdr:twoCellAnchor>
    <xdr:from>
      <xdr:col>2</xdr:col>
      <xdr:colOff>26194</xdr:colOff>
      <xdr:row>221</xdr:row>
      <xdr:rowOff>167480</xdr:rowOff>
    </xdr:from>
    <xdr:to>
      <xdr:col>2</xdr:col>
      <xdr:colOff>922850</xdr:colOff>
      <xdr:row>221</xdr:row>
      <xdr:rowOff>623575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6A109179-C36D-4FA7-8C3D-8BC819088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833" y="198855805"/>
          <a:ext cx="896656" cy="456095"/>
        </a:xfrm>
        <a:prstGeom prst="rect">
          <a:avLst/>
        </a:prstGeom>
      </xdr:spPr>
    </xdr:pic>
    <xdr:clientData/>
  </xdr:twoCellAnchor>
  <xdr:twoCellAnchor>
    <xdr:from>
      <xdr:col>2</xdr:col>
      <xdr:colOff>4534</xdr:colOff>
      <xdr:row>223</xdr:row>
      <xdr:rowOff>126995</xdr:rowOff>
    </xdr:from>
    <xdr:to>
      <xdr:col>2</xdr:col>
      <xdr:colOff>909863</xdr:colOff>
      <xdr:row>223</xdr:row>
      <xdr:rowOff>734781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2EA62EB2-F315-4BBE-8D03-8DAC813F6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1" y="187429316"/>
          <a:ext cx="905329" cy="607786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116</xdr:row>
      <xdr:rowOff>74081</xdr:rowOff>
    </xdr:from>
    <xdr:to>
      <xdr:col>3</xdr:col>
      <xdr:colOff>21168</xdr:colOff>
      <xdr:row>116</xdr:row>
      <xdr:rowOff>754589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FC0C2A-EAD4-95A1-8BC5-5D30D1F5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8" y="75924831"/>
          <a:ext cx="1016000" cy="677333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155</xdr:row>
      <xdr:rowOff>74082</xdr:rowOff>
    </xdr:from>
    <xdr:to>
      <xdr:col>2</xdr:col>
      <xdr:colOff>922870</xdr:colOff>
      <xdr:row>155</xdr:row>
      <xdr:rowOff>674159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4E430FA-D31E-C059-FDBF-3C33C0311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7" y="108913082"/>
          <a:ext cx="904878" cy="603252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163</xdr:row>
      <xdr:rowOff>84664</xdr:rowOff>
    </xdr:from>
    <xdr:to>
      <xdr:col>2</xdr:col>
      <xdr:colOff>931333</xdr:colOff>
      <xdr:row>163</xdr:row>
      <xdr:rowOff>695322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EDC9327-27A9-D028-8929-9E27B6BA1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3" y="115527664"/>
          <a:ext cx="920750" cy="613833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169</xdr:row>
      <xdr:rowOff>42332</xdr:rowOff>
    </xdr:from>
    <xdr:to>
      <xdr:col>3</xdr:col>
      <xdr:colOff>37043</xdr:colOff>
      <xdr:row>169</xdr:row>
      <xdr:rowOff>687916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79D8C23-232D-2AF7-B812-9280132A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7" y="120438332"/>
          <a:ext cx="968376" cy="645584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171</xdr:row>
      <xdr:rowOff>105830</xdr:rowOff>
    </xdr:from>
    <xdr:to>
      <xdr:col>2</xdr:col>
      <xdr:colOff>931333</xdr:colOff>
      <xdr:row>171</xdr:row>
      <xdr:rowOff>716488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A0FCFB1-E61B-221E-090E-01BA7C19B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3" y="122152830"/>
          <a:ext cx="920750" cy="613833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222</xdr:row>
      <xdr:rowOff>117928</xdr:rowOff>
    </xdr:from>
    <xdr:to>
      <xdr:col>2</xdr:col>
      <xdr:colOff>934358</xdr:colOff>
      <xdr:row>222</xdr:row>
      <xdr:rowOff>774331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F05434A-3224-352C-AACD-4570C27E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86572071"/>
          <a:ext cx="961572" cy="659578"/>
        </a:xfrm>
        <a:prstGeom prst="rect">
          <a:avLst/>
        </a:prstGeom>
      </xdr:spPr>
    </xdr:pic>
    <xdr:clientData/>
  </xdr:twoCellAnchor>
  <xdr:twoCellAnchor>
    <xdr:from>
      <xdr:col>1</xdr:col>
      <xdr:colOff>136071</xdr:colOff>
      <xdr:row>224</xdr:row>
      <xdr:rowOff>54426</xdr:rowOff>
    </xdr:from>
    <xdr:to>
      <xdr:col>3</xdr:col>
      <xdr:colOff>0</xdr:colOff>
      <xdr:row>224</xdr:row>
      <xdr:rowOff>753486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9B6251B-542C-ABAA-6DAE-E2EBC143B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88159569"/>
          <a:ext cx="1043214" cy="695885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213</xdr:row>
      <xdr:rowOff>117923</xdr:rowOff>
    </xdr:from>
    <xdr:to>
      <xdr:col>2</xdr:col>
      <xdr:colOff>923925</xdr:colOff>
      <xdr:row>213</xdr:row>
      <xdr:rowOff>725709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52EA95F3-6182-D522-D604-93E1D0116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785" y="179550780"/>
          <a:ext cx="911679" cy="607786"/>
        </a:xfrm>
        <a:prstGeom prst="rect">
          <a:avLst/>
        </a:prstGeom>
      </xdr:spPr>
    </xdr:pic>
    <xdr:clientData/>
  </xdr:twoCellAnchor>
  <xdr:twoCellAnchor>
    <xdr:from>
      <xdr:col>1</xdr:col>
      <xdr:colOff>185968</xdr:colOff>
      <xdr:row>215</xdr:row>
      <xdr:rowOff>99782</xdr:rowOff>
    </xdr:from>
    <xdr:to>
      <xdr:col>3</xdr:col>
      <xdr:colOff>4</xdr:colOff>
      <xdr:row>215</xdr:row>
      <xdr:rowOff>761996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217E213-05B7-9186-3DD1-D5D18E00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7" y="181183639"/>
          <a:ext cx="993321" cy="662214"/>
        </a:xfrm>
        <a:prstGeom prst="rect">
          <a:avLst/>
        </a:prstGeom>
      </xdr:spPr>
    </xdr:pic>
    <xdr:clientData/>
  </xdr:twoCellAnchor>
  <xdr:twoCellAnchor>
    <xdr:from>
      <xdr:col>1</xdr:col>
      <xdr:colOff>113460</xdr:colOff>
      <xdr:row>179</xdr:row>
      <xdr:rowOff>72568</xdr:rowOff>
    </xdr:from>
    <xdr:to>
      <xdr:col>2</xdr:col>
      <xdr:colOff>923388</xdr:colOff>
      <xdr:row>179</xdr:row>
      <xdr:rowOff>761998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FBE9F1C-7B67-D064-B9BA-C83346045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389" y="128333497"/>
          <a:ext cx="1033538" cy="689430"/>
        </a:xfrm>
        <a:prstGeom prst="rect">
          <a:avLst/>
        </a:prstGeom>
      </xdr:spPr>
    </xdr:pic>
    <xdr:clientData/>
  </xdr:twoCellAnchor>
  <xdr:twoCellAnchor>
    <xdr:from>
      <xdr:col>1</xdr:col>
      <xdr:colOff>199576</xdr:colOff>
      <xdr:row>180</xdr:row>
      <xdr:rowOff>36284</xdr:rowOff>
    </xdr:from>
    <xdr:to>
      <xdr:col>2</xdr:col>
      <xdr:colOff>922116</xdr:colOff>
      <xdr:row>180</xdr:row>
      <xdr:rowOff>774244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2FCBE1A-D65D-B404-603E-24E02567D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5" y="129122713"/>
          <a:ext cx="952500" cy="734785"/>
        </a:xfrm>
        <a:prstGeom prst="rect">
          <a:avLst/>
        </a:prstGeom>
      </xdr:spPr>
    </xdr:pic>
    <xdr:clientData/>
  </xdr:twoCellAnchor>
  <xdr:twoCellAnchor>
    <xdr:from>
      <xdr:col>2</xdr:col>
      <xdr:colOff>81649</xdr:colOff>
      <xdr:row>181</xdr:row>
      <xdr:rowOff>27213</xdr:rowOff>
    </xdr:from>
    <xdr:to>
      <xdr:col>2</xdr:col>
      <xdr:colOff>885831</xdr:colOff>
      <xdr:row>181</xdr:row>
      <xdr:rowOff>798284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FD0425BC-507F-547A-FB4B-94C4040DE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0363" y="129939142"/>
          <a:ext cx="807357" cy="771071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182</xdr:row>
      <xdr:rowOff>81639</xdr:rowOff>
    </xdr:from>
    <xdr:to>
      <xdr:col>3</xdr:col>
      <xdr:colOff>54433</xdr:colOff>
      <xdr:row>182</xdr:row>
      <xdr:rowOff>774352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CC05CE3-A4AA-373A-AFD7-B8DEEBF2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30819068"/>
          <a:ext cx="1043219" cy="695888"/>
        </a:xfrm>
        <a:prstGeom prst="rect">
          <a:avLst/>
        </a:prstGeom>
      </xdr:spPr>
    </xdr:pic>
    <xdr:clientData/>
  </xdr:twoCellAnchor>
  <xdr:twoCellAnchor>
    <xdr:from>
      <xdr:col>1</xdr:col>
      <xdr:colOff>117922</xdr:colOff>
      <xdr:row>174</xdr:row>
      <xdr:rowOff>45353</xdr:rowOff>
    </xdr:from>
    <xdr:to>
      <xdr:col>3</xdr:col>
      <xdr:colOff>0</xdr:colOff>
      <xdr:row>174</xdr:row>
      <xdr:rowOff>749753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19D5AC2-3B94-CE17-25E8-31B03BBD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1" y="124550710"/>
          <a:ext cx="1061363" cy="707575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172</xdr:row>
      <xdr:rowOff>72568</xdr:rowOff>
    </xdr:from>
    <xdr:to>
      <xdr:col>3</xdr:col>
      <xdr:colOff>18144</xdr:colOff>
      <xdr:row>172</xdr:row>
      <xdr:rowOff>725711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E25C483-F6C8-E95E-B405-3C39AEC5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122926925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164</xdr:row>
      <xdr:rowOff>72573</xdr:rowOff>
    </xdr:from>
    <xdr:to>
      <xdr:col>3</xdr:col>
      <xdr:colOff>28576</xdr:colOff>
      <xdr:row>164</xdr:row>
      <xdr:rowOff>774248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3FEA5DA9-638A-3120-9AD9-192E0B8E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15" y="116322930"/>
          <a:ext cx="1047750" cy="698500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165</xdr:row>
      <xdr:rowOff>90711</xdr:rowOff>
    </xdr:from>
    <xdr:to>
      <xdr:col>3</xdr:col>
      <xdr:colOff>12248</xdr:colOff>
      <xdr:row>165</xdr:row>
      <xdr:rowOff>753077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CDE003C7-86B5-40A1-88B0-0BEDE5212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17166568"/>
          <a:ext cx="988787" cy="659191"/>
        </a:xfrm>
        <a:prstGeom prst="rect">
          <a:avLst/>
        </a:prstGeom>
      </xdr:spPr>
    </xdr:pic>
    <xdr:clientData/>
  </xdr:twoCellAnchor>
  <xdr:twoCellAnchor>
    <xdr:from>
      <xdr:col>1</xdr:col>
      <xdr:colOff>172357</xdr:colOff>
      <xdr:row>166</xdr:row>
      <xdr:rowOff>63497</xdr:rowOff>
    </xdr:from>
    <xdr:to>
      <xdr:col>2</xdr:col>
      <xdr:colOff>922116</xdr:colOff>
      <xdr:row>166</xdr:row>
      <xdr:rowOff>713468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D1D2957C-8D92-7015-7B07-A1CC50D86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6" y="117964854"/>
          <a:ext cx="979719" cy="65314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167</xdr:row>
      <xdr:rowOff>72568</xdr:rowOff>
    </xdr:from>
    <xdr:to>
      <xdr:col>2</xdr:col>
      <xdr:colOff>922111</xdr:colOff>
      <xdr:row>167</xdr:row>
      <xdr:rowOff>692600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E0F745-B352-EF61-1B3C-0D48EFDE6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18799425"/>
          <a:ext cx="925286" cy="616857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156</xdr:row>
      <xdr:rowOff>63498</xdr:rowOff>
    </xdr:from>
    <xdr:to>
      <xdr:col>3</xdr:col>
      <xdr:colOff>30389</xdr:colOff>
      <xdr:row>156</xdr:row>
      <xdr:rowOff>740831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A3AEFABF-0D47-AB21-297A-17A94DB8B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09709855"/>
          <a:ext cx="1016000" cy="677333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157</xdr:row>
      <xdr:rowOff>72567</xdr:rowOff>
    </xdr:from>
    <xdr:to>
      <xdr:col>2</xdr:col>
      <xdr:colOff>942076</xdr:colOff>
      <xdr:row>157</xdr:row>
      <xdr:rowOff>743857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4F17D442-8449-8031-C315-31D01849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110544424"/>
          <a:ext cx="1006936" cy="671290"/>
        </a:xfrm>
        <a:prstGeom prst="rect">
          <a:avLst/>
        </a:prstGeom>
      </xdr:spPr>
    </xdr:pic>
    <xdr:clientData/>
  </xdr:twoCellAnchor>
  <xdr:twoCellAnchor>
    <xdr:from>
      <xdr:col>2</xdr:col>
      <xdr:colOff>22684</xdr:colOff>
      <xdr:row>148</xdr:row>
      <xdr:rowOff>145140</xdr:rowOff>
    </xdr:from>
    <xdr:to>
      <xdr:col>2</xdr:col>
      <xdr:colOff>944795</xdr:colOff>
      <xdr:row>148</xdr:row>
      <xdr:rowOff>761997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53CBFA0-0B6F-7A44-5868-4E3DB8ACC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03187497"/>
          <a:ext cx="925286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150</xdr:row>
      <xdr:rowOff>81639</xdr:rowOff>
    </xdr:from>
    <xdr:to>
      <xdr:col>3</xdr:col>
      <xdr:colOff>0</xdr:colOff>
      <xdr:row>150</xdr:row>
      <xdr:rowOff>713464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6DBAA90A-6969-9B68-6B2A-18CA72D5A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4774996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176887</xdr:colOff>
      <xdr:row>151</xdr:row>
      <xdr:rowOff>99781</xdr:rowOff>
    </xdr:from>
    <xdr:to>
      <xdr:col>2</xdr:col>
      <xdr:colOff>940254</xdr:colOff>
      <xdr:row>151</xdr:row>
      <xdr:rowOff>761999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7FC7E7CC-F9A6-C66D-E781-1121D1FB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16" y="105618638"/>
          <a:ext cx="993327" cy="66221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146</xdr:row>
      <xdr:rowOff>99781</xdr:rowOff>
    </xdr:from>
    <xdr:to>
      <xdr:col>2</xdr:col>
      <xdr:colOff>922111</xdr:colOff>
      <xdr:row>146</xdr:row>
      <xdr:rowOff>713463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910B3C92-EE78-4748-0EFF-6C475F77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1491138"/>
          <a:ext cx="925286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147</xdr:row>
      <xdr:rowOff>81639</xdr:rowOff>
    </xdr:from>
    <xdr:to>
      <xdr:col>2</xdr:col>
      <xdr:colOff>934357</xdr:colOff>
      <xdr:row>147</xdr:row>
      <xdr:rowOff>704544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B08A68CD-14D6-B6DB-681C-6B77C2205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2298496"/>
          <a:ext cx="934357" cy="6229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140</xdr:row>
      <xdr:rowOff>63497</xdr:rowOff>
    </xdr:from>
    <xdr:to>
      <xdr:col>2</xdr:col>
      <xdr:colOff>934357</xdr:colOff>
      <xdr:row>140</xdr:row>
      <xdr:rowOff>761999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1A82F161-5869-F1F5-76AF-5238B20EE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35"/>
        <a:stretch/>
      </xdr:blipFill>
      <xdr:spPr>
        <a:xfrm>
          <a:off x="598714" y="96501854"/>
          <a:ext cx="934357" cy="698502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130</xdr:row>
      <xdr:rowOff>63497</xdr:rowOff>
    </xdr:from>
    <xdr:to>
      <xdr:col>3</xdr:col>
      <xdr:colOff>18144</xdr:colOff>
      <xdr:row>130</xdr:row>
      <xdr:rowOff>713465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62F8E4CD-48EF-5DE9-70AE-EF410BB4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87013140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131</xdr:row>
      <xdr:rowOff>90712</xdr:rowOff>
    </xdr:from>
    <xdr:to>
      <xdr:col>2</xdr:col>
      <xdr:colOff>934358</xdr:colOff>
      <xdr:row>131</xdr:row>
      <xdr:rowOff>725712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D6AA1ADC-5FAA-C565-49D1-56FDF2A94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8691355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125</xdr:row>
      <xdr:rowOff>72568</xdr:rowOff>
    </xdr:from>
    <xdr:to>
      <xdr:col>2</xdr:col>
      <xdr:colOff>933798</xdr:colOff>
      <xdr:row>125</xdr:row>
      <xdr:rowOff>707568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45945790-4737-50EC-5215-62184FEB1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3411782"/>
          <a:ext cx="951940" cy="635000"/>
        </a:xfrm>
        <a:prstGeom prst="rect">
          <a:avLst/>
        </a:prstGeom>
      </xdr:spPr>
    </xdr:pic>
    <xdr:clientData/>
  </xdr:twoCellAnchor>
  <xdr:twoCellAnchor>
    <xdr:from>
      <xdr:col>1</xdr:col>
      <xdr:colOff>194581</xdr:colOff>
      <xdr:row>97</xdr:row>
      <xdr:rowOff>39413</xdr:rowOff>
    </xdr:from>
    <xdr:to>
      <xdr:col>2</xdr:col>
      <xdr:colOff>918843</xdr:colOff>
      <xdr:row>97</xdr:row>
      <xdr:rowOff>742769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26EE3813-31FF-711C-B419-3A17A6992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1974" y="31077306"/>
          <a:ext cx="955583" cy="703356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138</xdr:row>
      <xdr:rowOff>19500</xdr:rowOff>
    </xdr:from>
    <xdr:to>
      <xdr:col>2</xdr:col>
      <xdr:colOff>898071</xdr:colOff>
      <xdr:row>138</xdr:row>
      <xdr:rowOff>639532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5453D5BA-2B8B-B3E0-43F0-7D336887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9" y="95337536"/>
          <a:ext cx="925286" cy="620032"/>
        </a:xfrm>
        <a:prstGeom prst="rect">
          <a:avLst/>
        </a:prstGeom>
      </xdr:spPr>
    </xdr:pic>
    <xdr:clientData/>
  </xdr:twoCellAnchor>
  <xdr:twoCellAnchor>
    <xdr:from>
      <xdr:col>1</xdr:col>
      <xdr:colOff>122465</xdr:colOff>
      <xdr:row>200</xdr:row>
      <xdr:rowOff>48074</xdr:rowOff>
    </xdr:from>
    <xdr:to>
      <xdr:col>2</xdr:col>
      <xdr:colOff>916234</xdr:colOff>
      <xdr:row>200</xdr:row>
      <xdr:rowOff>741718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E14A36D-857C-2FA8-259C-DD1031DB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8" y="170178181"/>
          <a:ext cx="1025090" cy="693644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201</xdr:row>
      <xdr:rowOff>65721</xdr:rowOff>
    </xdr:from>
    <xdr:to>
      <xdr:col>3</xdr:col>
      <xdr:colOff>9073</xdr:colOff>
      <xdr:row>201</xdr:row>
      <xdr:rowOff>790571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8076390D-FA66-3023-69D5-7A6CADF93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3" y="171025864"/>
          <a:ext cx="1097644" cy="724850"/>
        </a:xfrm>
        <a:prstGeom prst="rect">
          <a:avLst/>
        </a:prstGeom>
      </xdr:spPr>
    </xdr:pic>
    <xdr:clientData/>
  </xdr:twoCellAnchor>
  <xdr:twoCellAnchor>
    <xdr:from>
      <xdr:col>1</xdr:col>
      <xdr:colOff>144731</xdr:colOff>
      <xdr:row>202</xdr:row>
      <xdr:rowOff>108857</xdr:rowOff>
    </xdr:from>
    <xdr:to>
      <xdr:col>2</xdr:col>
      <xdr:colOff>931635</xdr:colOff>
      <xdr:row>202</xdr:row>
      <xdr:rowOff>792385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A51AE0DF-0FEE-8070-2511-01D2A094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124" y="171899036"/>
          <a:ext cx="1018225" cy="683528"/>
        </a:xfrm>
        <a:prstGeom prst="rect">
          <a:avLst/>
        </a:prstGeom>
      </xdr:spPr>
    </xdr:pic>
    <xdr:clientData/>
  </xdr:twoCellAnchor>
  <xdr:twoCellAnchor>
    <xdr:from>
      <xdr:col>1</xdr:col>
      <xdr:colOff>204107</xdr:colOff>
      <xdr:row>149</xdr:row>
      <xdr:rowOff>27214</xdr:rowOff>
    </xdr:from>
    <xdr:to>
      <xdr:col>3</xdr:col>
      <xdr:colOff>1123</xdr:colOff>
      <xdr:row>149</xdr:row>
      <xdr:rowOff>757910</xdr:rowOff>
    </xdr:to>
    <xdr:pic>
      <xdr:nvPicPr>
        <xdr:cNvPr id="253" name="Picture 85">
          <a:extLst>
            <a:ext uri="{FF2B5EF4-FFF2-40B4-BE49-F238E27FC236}">
              <a16:creationId xmlns:a16="http://schemas.microsoft.com/office/drawing/2014/main" id="{87C9D413-F78D-8B3F-F08E-07E9EBD7B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36" y="103976714"/>
          <a:ext cx="976301" cy="730696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142</xdr:row>
      <xdr:rowOff>152942</xdr:rowOff>
    </xdr:from>
    <xdr:to>
      <xdr:col>2</xdr:col>
      <xdr:colOff>925978</xdr:colOff>
      <xdr:row>142</xdr:row>
      <xdr:rowOff>755874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759BA12A-836F-3A7F-8FA8-B0A927EF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351" y="98323942"/>
          <a:ext cx="905341" cy="602932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143</xdr:row>
      <xdr:rowOff>110241</xdr:rowOff>
    </xdr:from>
    <xdr:to>
      <xdr:col>2</xdr:col>
      <xdr:colOff>934720</xdr:colOff>
      <xdr:row>143</xdr:row>
      <xdr:rowOff>718637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9B0BBEF3-DBD2-62F6-7B0B-E0ABDE4D3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64" y="99106741"/>
          <a:ext cx="890270" cy="608396"/>
        </a:xfrm>
        <a:prstGeom prst="rect">
          <a:avLst/>
        </a:prstGeom>
      </xdr:spPr>
    </xdr:pic>
    <xdr:clientData/>
  </xdr:twoCellAnchor>
  <xdr:twoCellAnchor>
    <xdr:from>
      <xdr:col>2</xdr:col>
      <xdr:colOff>36831</xdr:colOff>
      <xdr:row>145</xdr:row>
      <xdr:rowOff>84047</xdr:rowOff>
    </xdr:from>
    <xdr:to>
      <xdr:col>3</xdr:col>
      <xdr:colOff>38259</xdr:colOff>
      <xdr:row>145</xdr:row>
      <xdr:rowOff>731747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F2121BD4-C279-B0E1-343C-37222AB9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545" y="100731547"/>
          <a:ext cx="953928" cy="647700"/>
        </a:xfrm>
        <a:prstGeom prst="rect">
          <a:avLst/>
        </a:prstGeom>
      </xdr:spPr>
    </xdr:pic>
    <xdr:clientData/>
  </xdr:twoCellAnchor>
  <xdr:twoCellAnchor>
    <xdr:from>
      <xdr:col>1</xdr:col>
      <xdr:colOff>223520</xdr:colOff>
      <xdr:row>144</xdr:row>
      <xdr:rowOff>88174</xdr:rowOff>
    </xdr:from>
    <xdr:to>
      <xdr:col>2</xdr:col>
      <xdr:colOff>944880</xdr:colOff>
      <xdr:row>144</xdr:row>
      <xdr:rowOff>742224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5F3962EE-F126-3C80-770B-77EAEAA9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449" y="99910174"/>
          <a:ext cx="948145" cy="654050"/>
        </a:xfrm>
        <a:prstGeom prst="rect">
          <a:avLst/>
        </a:prstGeom>
      </xdr:spPr>
    </xdr:pic>
    <xdr:clientData/>
  </xdr:twoCellAnchor>
  <xdr:twoCellAnchor>
    <xdr:from>
      <xdr:col>2</xdr:col>
      <xdr:colOff>56810</xdr:colOff>
      <xdr:row>152</xdr:row>
      <xdr:rowOff>215560</xdr:rowOff>
    </xdr:from>
    <xdr:to>
      <xdr:col>3</xdr:col>
      <xdr:colOff>4980</xdr:colOff>
      <xdr:row>152</xdr:row>
      <xdr:rowOff>699067</xdr:rowOff>
    </xdr:to>
    <xdr:pic>
      <xdr:nvPicPr>
        <xdr:cNvPr id="263" name="Slika 219">
          <a:extLst>
            <a:ext uri="{FF2B5EF4-FFF2-40B4-BE49-F238E27FC236}">
              <a16:creationId xmlns:a16="http://schemas.microsoft.com/office/drawing/2014/main" id="{E705B89A-478C-C22C-3847-418B046B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524" y="106641560"/>
          <a:ext cx="900670" cy="483507"/>
        </a:xfrm>
        <a:prstGeom prst="rect">
          <a:avLst/>
        </a:prstGeom>
      </xdr:spPr>
    </xdr:pic>
    <xdr:clientData/>
  </xdr:twoCellAnchor>
  <xdr:twoCellAnchor>
    <xdr:from>
      <xdr:col>2</xdr:col>
      <xdr:colOff>118836</xdr:colOff>
      <xdr:row>153</xdr:row>
      <xdr:rowOff>210911</xdr:rowOff>
    </xdr:from>
    <xdr:to>
      <xdr:col>3</xdr:col>
      <xdr:colOff>4361</xdr:colOff>
      <xdr:row>153</xdr:row>
      <xdr:rowOff>679905</xdr:rowOff>
    </xdr:to>
    <xdr:pic>
      <xdr:nvPicPr>
        <xdr:cNvPr id="265" name="Slika 220">
          <a:extLst>
            <a:ext uri="{FF2B5EF4-FFF2-40B4-BE49-F238E27FC236}">
              <a16:creationId xmlns:a16="http://schemas.microsoft.com/office/drawing/2014/main" id="{0957D784-6D36-728B-40DD-4CF8C0CA0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550" y="107462411"/>
          <a:ext cx="838025" cy="468994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154</xdr:row>
      <xdr:rowOff>198324</xdr:rowOff>
    </xdr:from>
    <xdr:to>
      <xdr:col>2</xdr:col>
      <xdr:colOff>924491</xdr:colOff>
      <xdr:row>154</xdr:row>
      <xdr:rowOff>643164</xdr:rowOff>
    </xdr:to>
    <xdr:pic>
      <xdr:nvPicPr>
        <xdr:cNvPr id="267" name="Slika 221">
          <a:extLst>
            <a:ext uri="{FF2B5EF4-FFF2-40B4-BE49-F238E27FC236}">
              <a16:creationId xmlns:a16="http://schemas.microsoft.com/office/drawing/2014/main" id="{5CE1F19B-533A-757E-476F-10FDECFB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771" y="108275324"/>
          <a:ext cx="866434" cy="444840"/>
        </a:xfrm>
        <a:prstGeom prst="rect">
          <a:avLst/>
        </a:prstGeom>
      </xdr:spPr>
    </xdr:pic>
    <xdr:clientData/>
  </xdr:twoCellAnchor>
  <xdr:twoCellAnchor>
    <xdr:from>
      <xdr:col>2</xdr:col>
      <xdr:colOff>86519</xdr:colOff>
      <xdr:row>158</xdr:row>
      <xdr:rowOff>199457</xdr:rowOff>
    </xdr:from>
    <xdr:to>
      <xdr:col>2</xdr:col>
      <xdr:colOff>896389</xdr:colOff>
      <xdr:row>158</xdr:row>
      <xdr:rowOff>675707</xdr:rowOff>
    </xdr:to>
    <xdr:pic>
      <xdr:nvPicPr>
        <xdr:cNvPr id="269" name="Slika 230">
          <a:extLst>
            <a:ext uri="{FF2B5EF4-FFF2-40B4-BE49-F238E27FC236}">
              <a16:creationId xmlns:a16="http://schemas.microsoft.com/office/drawing/2014/main" id="{9A96BEB4-B754-C49A-D628-FE410F76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233" y="111578457"/>
          <a:ext cx="809870" cy="476250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160</xdr:row>
      <xdr:rowOff>229624</xdr:rowOff>
    </xdr:from>
    <xdr:to>
      <xdr:col>2</xdr:col>
      <xdr:colOff>921727</xdr:colOff>
      <xdr:row>160</xdr:row>
      <xdr:rowOff>686030</xdr:rowOff>
    </xdr:to>
    <xdr:pic>
      <xdr:nvPicPr>
        <xdr:cNvPr id="273" name="Slika 231">
          <a:extLst>
            <a:ext uri="{FF2B5EF4-FFF2-40B4-BE49-F238E27FC236}">
              <a16:creationId xmlns:a16="http://schemas.microsoft.com/office/drawing/2014/main" id="{5806CAD3-684E-4A26-F634-7628D007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65" y="113259624"/>
          <a:ext cx="877276" cy="456406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159</xdr:row>
      <xdr:rowOff>226445</xdr:rowOff>
    </xdr:from>
    <xdr:to>
      <xdr:col>2</xdr:col>
      <xdr:colOff>951047</xdr:colOff>
      <xdr:row>159</xdr:row>
      <xdr:rowOff>682058</xdr:rowOff>
    </xdr:to>
    <xdr:pic>
      <xdr:nvPicPr>
        <xdr:cNvPr id="275" name="Slika 242">
          <a:extLst>
            <a:ext uri="{FF2B5EF4-FFF2-40B4-BE49-F238E27FC236}">
              <a16:creationId xmlns:a16="http://schemas.microsoft.com/office/drawing/2014/main" id="{853DFC36-3D5E-C0B4-B781-E5E526A3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502" y="112430945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22612</xdr:colOff>
      <xdr:row>161</xdr:row>
      <xdr:rowOff>131196</xdr:rowOff>
    </xdr:from>
    <xdr:to>
      <xdr:col>3</xdr:col>
      <xdr:colOff>2037</xdr:colOff>
      <xdr:row>161</xdr:row>
      <xdr:rowOff>664596</xdr:rowOff>
    </xdr:to>
    <xdr:pic>
      <xdr:nvPicPr>
        <xdr:cNvPr id="277" name="Slika 243">
          <a:extLst>
            <a:ext uri="{FF2B5EF4-FFF2-40B4-BE49-F238E27FC236}">
              <a16:creationId xmlns:a16="http://schemas.microsoft.com/office/drawing/2014/main" id="{14D9E665-1F16-7863-1A26-99F461C42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26" y="113986696"/>
          <a:ext cx="931925" cy="533400"/>
        </a:xfrm>
        <a:prstGeom prst="rect">
          <a:avLst/>
        </a:prstGeom>
      </xdr:spPr>
    </xdr:pic>
    <xdr:clientData/>
  </xdr:twoCellAnchor>
  <xdr:twoCellAnchor>
    <xdr:from>
      <xdr:col>2</xdr:col>
      <xdr:colOff>34107</xdr:colOff>
      <xdr:row>135</xdr:row>
      <xdr:rowOff>133071</xdr:rowOff>
    </xdr:from>
    <xdr:to>
      <xdr:col>2</xdr:col>
      <xdr:colOff>929694</xdr:colOff>
      <xdr:row>135</xdr:row>
      <xdr:rowOff>753495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8D673AF8-1E86-0D00-E9FF-A9B4299B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21" y="92942857"/>
          <a:ext cx="895587" cy="620424"/>
        </a:xfrm>
        <a:prstGeom prst="rect">
          <a:avLst/>
        </a:prstGeom>
      </xdr:spPr>
    </xdr:pic>
    <xdr:clientData/>
  </xdr:twoCellAnchor>
  <xdr:twoCellAnchor>
    <xdr:from>
      <xdr:col>1</xdr:col>
      <xdr:colOff>145477</xdr:colOff>
      <xdr:row>136</xdr:row>
      <xdr:rowOff>78014</xdr:rowOff>
    </xdr:from>
    <xdr:to>
      <xdr:col>2</xdr:col>
      <xdr:colOff>939405</xdr:colOff>
      <xdr:row>136</xdr:row>
      <xdr:rowOff>778069</xdr:rowOff>
    </xdr:to>
    <xdr:pic>
      <xdr:nvPicPr>
        <xdr:cNvPr id="283" name="Picture 49">
          <a:extLst>
            <a:ext uri="{FF2B5EF4-FFF2-40B4-BE49-F238E27FC236}">
              <a16:creationId xmlns:a16="http://schemas.microsoft.com/office/drawing/2014/main" id="{9D44B885-5ABE-D170-7E94-147470DDE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406" y="93713300"/>
          <a:ext cx="1020713" cy="70005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129</xdr:row>
      <xdr:rowOff>117924</xdr:rowOff>
    </xdr:from>
    <xdr:to>
      <xdr:col>2</xdr:col>
      <xdr:colOff>945244</xdr:colOff>
      <xdr:row>129</xdr:row>
      <xdr:rowOff>743853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CFF52ACE-03D2-4EB6-D98C-DF84B203E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86323710"/>
          <a:ext cx="945244" cy="62592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134</xdr:row>
      <xdr:rowOff>108853</xdr:rowOff>
    </xdr:from>
    <xdr:to>
      <xdr:col>3</xdr:col>
      <xdr:colOff>54429</xdr:colOff>
      <xdr:row>134</xdr:row>
      <xdr:rowOff>780139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88502FC5-B761-78E2-7E53-E64EF0741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92093139"/>
          <a:ext cx="1006929" cy="671286"/>
        </a:xfrm>
        <a:prstGeom prst="rect">
          <a:avLst/>
        </a:prstGeom>
      </xdr:spPr>
    </xdr:pic>
    <xdr:clientData/>
  </xdr:twoCellAnchor>
  <xdr:twoCellAnchor>
    <xdr:from>
      <xdr:col>2</xdr:col>
      <xdr:colOff>27213</xdr:colOff>
      <xdr:row>133</xdr:row>
      <xdr:rowOff>36285</xdr:rowOff>
    </xdr:from>
    <xdr:to>
      <xdr:col>2</xdr:col>
      <xdr:colOff>925286</xdr:colOff>
      <xdr:row>133</xdr:row>
      <xdr:rowOff>635000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CB47C075-80C2-6839-EF25-BB73770C3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7" y="91195071"/>
          <a:ext cx="898073" cy="598715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155</xdr:row>
      <xdr:rowOff>101296</xdr:rowOff>
    </xdr:from>
    <xdr:to>
      <xdr:col>2</xdr:col>
      <xdr:colOff>922870</xdr:colOff>
      <xdr:row>155</xdr:row>
      <xdr:rowOff>701373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19760CA7-B163-6ABD-4108-FADE0092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881" y="109003796"/>
          <a:ext cx="901703" cy="600077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163</xdr:row>
      <xdr:rowOff>111878</xdr:rowOff>
    </xdr:from>
    <xdr:to>
      <xdr:col>2</xdr:col>
      <xdr:colOff>931333</xdr:colOff>
      <xdr:row>163</xdr:row>
      <xdr:rowOff>722536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E9FDCF54-5CA4-9054-6DAD-41698B377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297" y="115618378"/>
          <a:ext cx="920750" cy="610658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164</xdr:row>
      <xdr:rowOff>99787</xdr:rowOff>
    </xdr:from>
    <xdr:to>
      <xdr:col>3</xdr:col>
      <xdr:colOff>28576</xdr:colOff>
      <xdr:row>164</xdr:row>
      <xdr:rowOff>801462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84059B31-72A4-3861-7205-5ABE1947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15" y="116431787"/>
          <a:ext cx="1044575" cy="701675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165</xdr:row>
      <xdr:rowOff>117925</xdr:rowOff>
    </xdr:from>
    <xdr:to>
      <xdr:col>3</xdr:col>
      <xdr:colOff>12248</xdr:colOff>
      <xdr:row>165</xdr:row>
      <xdr:rowOff>780291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4333181-E69C-C3FC-253C-4A593C5C8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17275425"/>
          <a:ext cx="991962" cy="662366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156</xdr:row>
      <xdr:rowOff>90712</xdr:rowOff>
    </xdr:from>
    <xdr:to>
      <xdr:col>3</xdr:col>
      <xdr:colOff>30389</xdr:colOff>
      <xdr:row>156</xdr:row>
      <xdr:rowOff>768045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D5DC5014-D12C-854A-91D2-00C790ADC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09818712"/>
          <a:ext cx="1019175" cy="677333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157</xdr:row>
      <xdr:rowOff>99781</xdr:rowOff>
    </xdr:from>
    <xdr:to>
      <xdr:col>2</xdr:col>
      <xdr:colOff>942076</xdr:colOff>
      <xdr:row>157</xdr:row>
      <xdr:rowOff>771071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4F30D37C-9774-30A2-BD46-1C905142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110653281"/>
          <a:ext cx="1010111" cy="671290"/>
        </a:xfrm>
        <a:prstGeom prst="rect">
          <a:avLst/>
        </a:prstGeom>
      </xdr:spPr>
    </xdr:pic>
    <xdr:clientData/>
  </xdr:twoCellAnchor>
  <xdr:twoCellAnchor>
    <xdr:from>
      <xdr:col>2</xdr:col>
      <xdr:colOff>22684</xdr:colOff>
      <xdr:row>148</xdr:row>
      <xdr:rowOff>172354</xdr:rowOff>
    </xdr:from>
    <xdr:to>
      <xdr:col>2</xdr:col>
      <xdr:colOff>944795</xdr:colOff>
      <xdr:row>148</xdr:row>
      <xdr:rowOff>789211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755B69E9-D42F-415E-9FE9-88355E666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03296354"/>
          <a:ext cx="922111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150</xdr:row>
      <xdr:rowOff>108853</xdr:rowOff>
    </xdr:from>
    <xdr:to>
      <xdr:col>3</xdr:col>
      <xdr:colOff>0</xdr:colOff>
      <xdr:row>150</xdr:row>
      <xdr:rowOff>740678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76EBBEB8-28EC-F77E-0F70-D78AD5B5F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4883853"/>
          <a:ext cx="952500" cy="631825"/>
        </a:xfrm>
        <a:prstGeom prst="rect">
          <a:avLst/>
        </a:prstGeom>
      </xdr:spPr>
    </xdr:pic>
    <xdr:clientData/>
  </xdr:twoCellAnchor>
  <xdr:twoCellAnchor>
    <xdr:from>
      <xdr:col>1</xdr:col>
      <xdr:colOff>176887</xdr:colOff>
      <xdr:row>151</xdr:row>
      <xdr:rowOff>126995</xdr:rowOff>
    </xdr:from>
    <xdr:to>
      <xdr:col>2</xdr:col>
      <xdr:colOff>940254</xdr:colOff>
      <xdr:row>151</xdr:row>
      <xdr:rowOff>789213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FB2D0056-4B67-35BB-75A1-A0698E4BB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16" y="105727495"/>
          <a:ext cx="990152" cy="66221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146</xdr:row>
      <xdr:rowOff>126995</xdr:rowOff>
    </xdr:from>
    <xdr:to>
      <xdr:col>2</xdr:col>
      <xdr:colOff>922111</xdr:colOff>
      <xdr:row>146</xdr:row>
      <xdr:rowOff>740677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E5D1142C-0577-0A56-35E5-205C6A498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1599995"/>
          <a:ext cx="922111" cy="61368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147</xdr:row>
      <xdr:rowOff>108853</xdr:rowOff>
    </xdr:from>
    <xdr:to>
      <xdr:col>2</xdr:col>
      <xdr:colOff>934357</xdr:colOff>
      <xdr:row>147</xdr:row>
      <xdr:rowOff>731758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F2817C4-3964-85A4-AB0D-78DBC4B0F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2407353"/>
          <a:ext cx="934357" cy="6229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140</xdr:row>
      <xdr:rowOff>90711</xdr:rowOff>
    </xdr:from>
    <xdr:to>
      <xdr:col>2</xdr:col>
      <xdr:colOff>934357</xdr:colOff>
      <xdr:row>140</xdr:row>
      <xdr:rowOff>789213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76FD4887-F69B-DFDC-758D-8878234EE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35"/>
        <a:stretch/>
      </xdr:blipFill>
      <xdr:spPr>
        <a:xfrm>
          <a:off x="598714" y="96610711"/>
          <a:ext cx="934357" cy="698502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130</xdr:row>
      <xdr:rowOff>72569</xdr:rowOff>
    </xdr:from>
    <xdr:to>
      <xdr:col>3</xdr:col>
      <xdr:colOff>18144</xdr:colOff>
      <xdr:row>130</xdr:row>
      <xdr:rowOff>722537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30667CA3-2A18-DBDB-4F5D-971DDA609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87103855"/>
          <a:ext cx="979715" cy="649968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131</xdr:row>
      <xdr:rowOff>117926</xdr:rowOff>
    </xdr:from>
    <xdr:to>
      <xdr:col>2</xdr:col>
      <xdr:colOff>934358</xdr:colOff>
      <xdr:row>131</xdr:row>
      <xdr:rowOff>752926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9D0C9F28-10BB-D6E0-CE9E-8FFDE4D2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8800212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138</xdr:row>
      <xdr:rowOff>46714</xdr:rowOff>
    </xdr:from>
    <xdr:to>
      <xdr:col>2</xdr:col>
      <xdr:colOff>898071</xdr:colOff>
      <xdr:row>138</xdr:row>
      <xdr:rowOff>666746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D78431FD-1C92-405C-4A6E-548EF530A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35" y="94915714"/>
          <a:ext cx="920750" cy="620032"/>
        </a:xfrm>
        <a:prstGeom prst="rect">
          <a:avLst/>
        </a:prstGeom>
      </xdr:spPr>
    </xdr:pic>
    <xdr:clientData/>
  </xdr:twoCellAnchor>
  <xdr:twoCellAnchor>
    <xdr:from>
      <xdr:col>1</xdr:col>
      <xdr:colOff>145145</xdr:colOff>
      <xdr:row>139</xdr:row>
      <xdr:rowOff>172353</xdr:rowOff>
    </xdr:from>
    <xdr:to>
      <xdr:col>2</xdr:col>
      <xdr:colOff>898075</xdr:colOff>
      <xdr:row>139</xdr:row>
      <xdr:rowOff>825496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BA148A53-8BF2-E64C-ED50-142016651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4" y="95866853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217710</xdr:colOff>
      <xdr:row>141</xdr:row>
      <xdr:rowOff>117927</xdr:rowOff>
    </xdr:from>
    <xdr:to>
      <xdr:col>2</xdr:col>
      <xdr:colOff>898473</xdr:colOff>
      <xdr:row>142</xdr:row>
      <xdr:rowOff>24038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0E5A4322-07B2-9F47-E222-D6B93B9C9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9639" y="97463427"/>
          <a:ext cx="907548" cy="731611"/>
        </a:xfrm>
        <a:prstGeom prst="rect">
          <a:avLst/>
        </a:prstGeom>
      </xdr:spPr>
    </xdr:pic>
    <xdr:clientData/>
  </xdr:twoCellAnchor>
  <xdr:twoCellAnchor>
    <xdr:from>
      <xdr:col>1</xdr:col>
      <xdr:colOff>199570</xdr:colOff>
      <xdr:row>118</xdr:row>
      <xdr:rowOff>168729</xdr:rowOff>
    </xdr:from>
    <xdr:to>
      <xdr:col>2</xdr:col>
      <xdr:colOff>925285</xdr:colOff>
      <xdr:row>118</xdr:row>
      <xdr:rowOff>816429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1044386F-723B-1B8C-789D-EEB2ECF3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9" y="77729443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20750</xdr:colOff>
      <xdr:row>123</xdr:row>
      <xdr:rowOff>117656</xdr:rowOff>
    </xdr:from>
    <xdr:to>
      <xdr:col>2</xdr:col>
      <xdr:colOff>922450</xdr:colOff>
      <xdr:row>123</xdr:row>
      <xdr:rowOff>726621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1098002B-C7A8-A618-B1BA-CA4430D97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64" y="81805870"/>
          <a:ext cx="901700" cy="608965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109</xdr:row>
      <xdr:rowOff>85272</xdr:rowOff>
    </xdr:from>
    <xdr:to>
      <xdr:col>2</xdr:col>
      <xdr:colOff>899319</xdr:colOff>
      <xdr:row>109</xdr:row>
      <xdr:rowOff>732972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8520F540-6C38-C972-9256-37673FD02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3164" y="70216486"/>
          <a:ext cx="854869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110</xdr:row>
      <xdr:rowOff>110672</xdr:rowOff>
    </xdr:from>
    <xdr:to>
      <xdr:col>2</xdr:col>
      <xdr:colOff>934357</xdr:colOff>
      <xdr:row>110</xdr:row>
      <xdr:rowOff>758372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B03A253A-9D87-83F8-7D0B-8F06D7EB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10673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112</xdr:row>
      <xdr:rowOff>110672</xdr:rowOff>
    </xdr:from>
    <xdr:to>
      <xdr:col>2</xdr:col>
      <xdr:colOff>934357</xdr:colOff>
      <xdr:row>112</xdr:row>
      <xdr:rowOff>758372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DAD6788F-6D3A-3B5F-D2A8-F01455F9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27183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113</xdr:row>
      <xdr:rowOff>110672</xdr:rowOff>
    </xdr:from>
    <xdr:to>
      <xdr:col>2</xdr:col>
      <xdr:colOff>934357</xdr:colOff>
      <xdr:row>113</xdr:row>
      <xdr:rowOff>758372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DA280A2C-CF0F-8C4E-30CE-7003467B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35438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114</xdr:row>
      <xdr:rowOff>97972</xdr:rowOff>
    </xdr:from>
    <xdr:to>
      <xdr:col>2</xdr:col>
      <xdr:colOff>934357</xdr:colOff>
      <xdr:row>114</xdr:row>
      <xdr:rowOff>745672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BF3C1AF0-E62D-6AA8-D7B8-01894AAD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43566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115</xdr:row>
      <xdr:rowOff>110672</xdr:rowOff>
    </xdr:from>
    <xdr:to>
      <xdr:col>2</xdr:col>
      <xdr:colOff>934357</xdr:colOff>
      <xdr:row>115</xdr:row>
      <xdr:rowOff>758372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3EB8F82E-9CE1-6949-CFB7-9CD82C7D5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5194886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49364</xdr:colOff>
      <xdr:row>111</xdr:row>
      <xdr:rowOff>178402</xdr:rowOff>
    </xdr:from>
    <xdr:to>
      <xdr:col>2</xdr:col>
      <xdr:colOff>896319</xdr:colOff>
      <xdr:row>111</xdr:row>
      <xdr:rowOff>654653</xdr:rowOff>
    </xdr:to>
    <xdr:pic>
      <xdr:nvPicPr>
        <xdr:cNvPr id="476" name="Slika 61">
          <a:extLst>
            <a:ext uri="{FF2B5EF4-FFF2-40B4-BE49-F238E27FC236}">
              <a16:creationId xmlns:a16="http://schemas.microsoft.com/office/drawing/2014/main" id="{28F20D96-0F56-D10C-3C84-886C07900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078" y="71960616"/>
          <a:ext cx="846955" cy="476251"/>
        </a:xfrm>
        <a:prstGeom prst="rect">
          <a:avLst/>
        </a:prstGeom>
      </xdr:spPr>
    </xdr:pic>
    <xdr:clientData/>
  </xdr:twoCellAnchor>
  <xdr:twoCellAnchor>
    <xdr:from>
      <xdr:col>2</xdr:col>
      <xdr:colOff>38214</xdr:colOff>
      <xdr:row>108</xdr:row>
      <xdr:rowOff>172586</xdr:rowOff>
    </xdr:from>
    <xdr:to>
      <xdr:col>2</xdr:col>
      <xdr:colOff>878001</xdr:colOff>
      <xdr:row>108</xdr:row>
      <xdr:rowOff>626262</xdr:rowOff>
    </xdr:to>
    <xdr:pic>
      <xdr:nvPicPr>
        <xdr:cNvPr id="477" name="Slika 84">
          <a:extLst>
            <a:ext uri="{FF2B5EF4-FFF2-40B4-BE49-F238E27FC236}">
              <a16:creationId xmlns:a16="http://schemas.microsoft.com/office/drawing/2014/main" id="{D28363CE-B847-E27B-E328-27374F2E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928" y="69478300"/>
          <a:ext cx="839787" cy="453676"/>
        </a:xfrm>
        <a:prstGeom prst="rect">
          <a:avLst/>
        </a:prstGeom>
      </xdr:spPr>
    </xdr:pic>
    <xdr:clientData/>
  </xdr:twoCellAnchor>
  <xdr:twoCellAnchor>
    <xdr:from>
      <xdr:col>1</xdr:col>
      <xdr:colOff>210443</xdr:colOff>
      <xdr:row>117</xdr:row>
      <xdr:rowOff>136073</xdr:rowOff>
    </xdr:from>
    <xdr:to>
      <xdr:col>2</xdr:col>
      <xdr:colOff>919986</xdr:colOff>
      <xdr:row>117</xdr:row>
      <xdr:rowOff>728739</xdr:rowOff>
    </xdr:to>
    <xdr:pic>
      <xdr:nvPicPr>
        <xdr:cNvPr id="478" name="Slika 86">
          <a:extLst>
            <a:ext uri="{FF2B5EF4-FFF2-40B4-BE49-F238E27FC236}">
              <a16:creationId xmlns:a16="http://schemas.microsoft.com/office/drawing/2014/main" id="{68D2F301-8F78-C4E2-D9BF-650B069E3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372" y="76871287"/>
          <a:ext cx="936328" cy="592666"/>
        </a:xfrm>
        <a:prstGeom prst="rect">
          <a:avLst/>
        </a:prstGeom>
      </xdr:spPr>
    </xdr:pic>
    <xdr:clientData/>
  </xdr:twoCellAnchor>
  <xdr:twoCellAnchor>
    <xdr:from>
      <xdr:col>1</xdr:col>
      <xdr:colOff>199572</xdr:colOff>
      <xdr:row>122</xdr:row>
      <xdr:rowOff>63498</xdr:rowOff>
    </xdr:from>
    <xdr:to>
      <xdr:col>3</xdr:col>
      <xdr:colOff>105043</xdr:colOff>
      <xdr:row>122</xdr:row>
      <xdr:rowOff>789212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8071CC71-958B-CBBA-69EF-A29D3CA47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0926212"/>
          <a:ext cx="1084756" cy="725714"/>
        </a:xfrm>
        <a:prstGeom prst="rect">
          <a:avLst/>
        </a:prstGeom>
      </xdr:spPr>
    </xdr:pic>
    <xdr:clientData/>
  </xdr:twoCellAnchor>
  <xdr:twoCellAnchor>
    <xdr:from>
      <xdr:col>1</xdr:col>
      <xdr:colOff>201271</xdr:colOff>
      <xdr:row>124</xdr:row>
      <xdr:rowOff>99785</xdr:rowOff>
    </xdr:from>
    <xdr:to>
      <xdr:col>3</xdr:col>
      <xdr:colOff>31499</xdr:colOff>
      <xdr:row>124</xdr:row>
      <xdr:rowOff>771072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BB09D141-8E73-3FFD-0526-63EA3560E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200" y="82613499"/>
          <a:ext cx="1009513" cy="671287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119</xdr:row>
      <xdr:rowOff>99782</xdr:rowOff>
    </xdr:from>
    <xdr:to>
      <xdr:col>2</xdr:col>
      <xdr:colOff>923926</xdr:colOff>
      <xdr:row>119</xdr:row>
      <xdr:rowOff>722536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FCB7029B-92CB-63FC-24E1-371C3AE09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8485996"/>
          <a:ext cx="942069" cy="622754"/>
        </a:xfrm>
        <a:prstGeom prst="rect">
          <a:avLst/>
        </a:prstGeom>
      </xdr:spPr>
    </xdr:pic>
    <xdr:clientData/>
  </xdr:twoCellAnchor>
  <xdr:twoCellAnchor>
    <xdr:from>
      <xdr:col>1</xdr:col>
      <xdr:colOff>145146</xdr:colOff>
      <xdr:row>120</xdr:row>
      <xdr:rowOff>72569</xdr:rowOff>
    </xdr:from>
    <xdr:to>
      <xdr:col>3</xdr:col>
      <xdr:colOff>29770</xdr:colOff>
      <xdr:row>120</xdr:row>
      <xdr:rowOff>783316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6A823995-99D6-1BD8-0A6D-00A02084E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5" y="79284283"/>
          <a:ext cx="1063909" cy="710747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121</xdr:row>
      <xdr:rowOff>108853</xdr:rowOff>
    </xdr:from>
    <xdr:to>
      <xdr:col>2</xdr:col>
      <xdr:colOff>933797</xdr:colOff>
      <xdr:row>121</xdr:row>
      <xdr:rowOff>740678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0E001048-2F88-0494-2CCF-D34F92748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80146067"/>
          <a:ext cx="951940" cy="631825"/>
        </a:xfrm>
        <a:prstGeom prst="rect">
          <a:avLst/>
        </a:prstGeom>
      </xdr:spPr>
    </xdr:pic>
    <xdr:clientData/>
  </xdr:twoCellAnchor>
  <xdr:twoCellAnchor>
    <xdr:from>
      <xdr:col>1</xdr:col>
      <xdr:colOff>172358</xdr:colOff>
      <xdr:row>116</xdr:row>
      <xdr:rowOff>83153</xdr:rowOff>
    </xdr:from>
    <xdr:to>
      <xdr:col>3</xdr:col>
      <xdr:colOff>3025</xdr:colOff>
      <xdr:row>116</xdr:row>
      <xdr:rowOff>763661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11282599-19A8-EB8D-B8AD-47B4C8B28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7" y="75992867"/>
          <a:ext cx="1009952" cy="680508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196</xdr:row>
      <xdr:rowOff>126196</xdr:rowOff>
    </xdr:from>
    <xdr:to>
      <xdr:col>2</xdr:col>
      <xdr:colOff>903685</xdr:colOff>
      <xdr:row>196</xdr:row>
      <xdr:rowOff>697793</xdr:rowOff>
    </xdr:to>
    <xdr:pic>
      <xdr:nvPicPr>
        <xdr:cNvPr id="57" name="Picture 190">
          <a:extLst>
            <a:ext uri="{FF2B5EF4-FFF2-40B4-BE49-F238E27FC236}">
              <a16:creationId xmlns:a16="http://schemas.microsoft.com/office/drawing/2014/main" id="{E0C05974-85E0-408B-912C-0138B2E47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17" y="148298185"/>
          <a:ext cx="881777" cy="571597"/>
        </a:xfrm>
        <a:prstGeom prst="rect">
          <a:avLst/>
        </a:prstGeom>
      </xdr:spPr>
    </xdr:pic>
    <xdr:clientData/>
  </xdr:twoCellAnchor>
  <xdr:twoCellAnchor>
    <xdr:from>
      <xdr:col>1</xdr:col>
      <xdr:colOff>223429</xdr:colOff>
      <xdr:row>195</xdr:row>
      <xdr:rowOff>97426</xdr:rowOff>
    </xdr:from>
    <xdr:to>
      <xdr:col>2</xdr:col>
      <xdr:colOff>912182</xdr:colOff>
      <xdr:row>195</xdr:row>
      <xdr:rowOff>744310</xdr:rowOff>
    </xdr:to>
    <xdr:pic>
      <xdr:nvPicPr>
        <xdr:cNvPr id="449" name="Slika 448">
          <a:extLst>
            <a:ext uri="{FF2B5EF4-FFF2-40B4-BE49-F238E27FC236}">
              <a16:creationId xmlns:a16="http://schemas.microsoft.com/office/drawing/2014/main" id="{DE73B50C-8AEE-0332-6937-29AF83F9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822" y="146632747"/>
          <a:ext cx="920074" cy="637359"/>
        </a:xfrm>
        <a:prstGeom prst="rect">
          <a:avLst/>
        </a:prstGeom>
      </xdr:spPr>
    </xdr:pic>
    <xdr:clientData/>
  </xdr:twoCellAnchor>
  <xdr:twoCellAnchor>
    <xdr:from>
      <xdr:col>1</xdr:col>
      <xdr:colOff>208189</xdr:colOff>
      <xdr:row>197</xdr:row>
      <xdr:rowOff>99059</xdr:rowOff>
    </xdr:from>
    <xdr:to>
      <xdr:col>2</xdr:col>
      <xdr:colOff>931230</xdr:colOff>
      <xdr:row>197</xdr:row>
      <xdr:rowOff>721177</xdr:rowOff>
    </xdr:to>
    <xdr:pic>
      <xdr:nvPicPr>
        <xdr:cNvPr id="451" name="Slika 450">
          <a:extLst>
            <a:ext uri="{FF2B5EF4-FFF2-40B4-BE49-F238E27FC236}">
              <a16:creationId xmlns:a16="http://schemas.microsoft.com/office/drawing/2014/main" id="{B0BD7EC1-5E20-0850-28EC-C02A9882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582" y="148267238"/>
          <a:ext cx="958172" cy="622118"/>
        </a:xfrm>
        <a:prstGeom prst="rect">
          <a:avLst/>
        </a:prstGeom>
      </xdr:spPr>
    </xdr:pic>
    <xdr:clientData/>
  </xdr:twoCellAnchor>
  <xdr:twoCellAnchor>
    <xdr:from>
      <xdr:col>1</xdr:col>
      <xdr:colOff>198600</xdr:colOff>
      <xdr:row>75</xdr:row>
      <xdr:rowOff>37623</xdr:rowOff>
    </xdr:from>
    <xdr:to>
      <xdr:col>2</xdr:col>
      <xdr:colOff>936581</xdr:colOff>
      <xdr:row>75</xdr:row>
      <xdr:rowOff>668448</xdr:rowOff>
    </xdr:to>
    <xdr:pic>
      <xdr:nvPicPr>
        <xdr:cNvPr id="462" name="Slika 461">
          <a:extLst>
            <a:ext uri="{FF2B5EF4-FFF2-40B4-BE49-F238E27FC236}">
              <a16:creationId xmlns:a16="http://schemas.microsoft.com/office/drawing/2014/main" id="{67664451-BE48-477A-95D6-95995B880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98" y="2881516"/>
          <a:ext cx="966581" cy="630825"/>
        </a:xfrm>
        <a:prstGeom prst="rect">
          <a:avLst/>
        </a:prstGeom>
      </xdr:spPr>
    </xdr:pic>
    <xdr:clientData/>
  </xdr:twoCellAnchor>
  <xdr:twoCellAnchor>
    <xdr:from>
      <xdr:col>1</xdr:col>
      <xdr:colOff>220914</xdr:colOff>
      <xdr:row>76</xdr:row>
      <xdr:rowOff>53747</xdr:rowOff>
    </xdr:from>
    <xdr:to>
      <xdr:col>2</xdr:col>
      <xdr:colOff>941753</xdr:colOff>
      <xdr:row>76</xdr:row>
      <xdr:rowOff>699814</xdr:rowOff>
    </xdr:to>
    <xdr:pic>
      <xdr:nvPicPr>
        <xdr:cNvPr id="492" name="Slika 491">
          <a:extLst>
            <a:ext uri="{FF2B5EF4-FFF2-40B4-BE49-F238E27FC236}">
              <a16:creationId xmlns:a16="http://schemas.microsoft.com/office/drawing/2014/main" id="{24E247D7-546F-4EF1-ADE1-ECDB4218C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402" y="3717878"/>
          <a:ext cx="949439" cy="646067"/>
        </a:xfrm>
        <a:prstGeom prst="rect">
          <a:avLst/>
        </a:prstGeom>
      </xdr:spPr>
    </xdr:pic>
    <xdr:clientData/>
  </xdr:twoCellAnchor>
  <xdr:twoCellAnchor>
    <xdr:from>
      <xdr:col>1</xdr:col>
      <xdr:colOff>225813</xdr:colOff>
      <xdr:row>79</xdr:row>
      <xdr:rowOff>86337</xdr:rowOff>
    </xdr:from>
    <xdr:to>
      <xdr:col>3</xdr:col>
      <xdr:colOff>2587</xdr:colOff>
      <xdr:row>79</xdr:row>
      <xdr:rowOff>702467</xdr:rowOff>
    </xdr:to>
    <xdr:pic>
      <xdr:nvPicPr>
        <xdr:cNvPr id="493" name="Slika 492">
          <a:extLst>
            <a:ext uri="{FF2B5EF4-FFF2-40B4-BE49-F238E27FC236}">
              <a16:creationId xmlns:a16="http://schemas.microsoft.com/office/drawing/2014/main" id="{DFD7D639-DAEB-4035-BC55-931961D4A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206" y="6197849"/>
          <a:ext cx="957874" cy="616130"/>
        </a:xfrm>
        <a:prstGeom prst="rect">
          <a:avLst/>
        </a:prstGeom>
      </xdr:spPr>
    </xdr:pic>
    <xdr:clientData/>
  </xdr:twoCellAnchor>
  <xdr:twoCellAnchor>
    <xdr:from>
      <xdr:col>1</xdr:col>
      <xdr:colOff>198598</xdr:colOff>
      <xdr:row>80</xdr:row>
      <xdr:rowOff>86948</xdr:rowOff>
    </xdr:from>
    <xdr:to>
      <xdr:col>3</xdr:col>
      <xdr:colOff>20821</xdr:colOff>
      <xdr:row>80</xdr:row>
      <xdr:rowOff>739909</xdr:rowOff>
    </xdr:to>
    <xdr:pic>
      <xdr:nvPicPr>
        <xdr:cNvPr id="494" name="Slika 493">
          <a:extLst>
            <a:ext uri="{FF2B5EF4-FFF2-40B4-BE49-F238E27FC236}">
              <a16:creationId xmlns:a16="http://schemas.microsoft.com/office/drawing/2014/main" id="{FE4A095C-F5B1-4EC3-BEAB-C936E8B3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96" y="7014889"/>
          <a:ext cx="1003323" cy="652961"/>
        </a:xfrm>
        <a:prstGeom prst="rect">
          <a:avLst/>
        </a:prstGeom>
      </xdr:spPr>
    </xdr:pic>
    <xdr:clientData/>
  </xdr:twoCellAnchor>
  <xdr:twoCellAnchor>
    <xdr:from>
      <xdr:col>2</xdr:col>
      <xdr:colOff>17963</xdr:colOff>
      <xdr:row>81</xdr:row>
      <xdr:rowOff>108789</xdr:rowOff>
    </xdr:from>
    <xdr:to>
      <xdr:col>3</xdr:col>
      <xdr:colOff>30482</xdr:colOff>
      <xdr:row>81</xdr:row>
      <xdr:rowOff>747236</xdr:rowOff>
    </xdr:to>
    <xdr:pic>
      <xdr:nvPicPr>
        <xdr:cNvPr id="495" name="Slika 494">
          <a:extLst>
            <a:ext uri="{FF2B5EF4-FFF2-40B4-BE49-F238E27FC236}">
              <a16:creationId xmlns:a16="http://schemas.microsoft.com/office/drawing/2014/main" id="{B302C093-A02A-4CEA-99EE-4F2CED066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7" y="7849348"/>
          <a:ext cx="965019" cy="638447"/>
        </a:xfrm>
        <a:prstGeom prst="rect">
          <a:avLst/>
        </a:prstGeom>
      </xdr:spPr>
    </xdr:pic>
    <xdr:clientData/>
  </xdr:twoCellAnchor>
  <xdr:twoCellAnchor>
    <xdr:from>
      <xdr:col>1</xdr:col>
      <xdr:colOff>214312</xdr:colOff>
      <xdr:row>82</xdr:row>
      <xdr:rowOff>110764</xdr:rowOff>
    </xdr:from>
    <xdr:to>
      <xdr:col>3</xdr:col>
      <xdr:colOff>64021</xdr:colOff>
      <xdr:row>82</xdr:row>
      <xdr:rowOff>783773</xdr:rowOff>
    </xdr:to>
    <xdr:pic>
      <xdr:nvPicPr>
        <xdr:cNvPr id="496" name="Slika 495">
          <a:extLst>
            <a:ext uri="{FF2B5EF4-FFF2-40B4-BE49-F238E27FC236}">
              <a16:creationId xmlns:a16="http://schemas.microsoft.com/office/drawing/2014/main" id="{277DDFF1-68EC-454C-AA4A-F383565F1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895" y="8669657"/>
          <a:ext cx="1030809" cy="67300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77</xdr:row>
      <xdr:rowOff>9455</xdr:rowOff>
    </xdr:from>
    <xdr:to>
      <xdr:col>2</xdr:col>
      <xdr:colOff>990841</xdr:colOff>
      <xdr:row>77</xdr:row>
      <xdr:rowOff>571499</xdr:rowOff>
    </xdr:to>
    <xdr:pic>
      <xdr:nvPicPr>
        <xdr:cNvPr id="497" name="Slika 496">
          <a:extLst>
            <a:ext uri="{FF2B5EF4-FFF2-40B4-BE49-F238E27FC236}">
              <a16:creationId xmlns:a16="http://schemas.microsoft.com/office/drawing/2014/main" id="{82FFC652-8DE3-416F-98E3-353FB620F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156" y="55945018"/>
          <a:ext cx="990841" cy="562044"/>
        </a:xfrm>
        <a:prstGeom prst="rect">
          <a:avLst/>
        </a:prstGeom>
      </xdr:spPr>
    </xdr:pic>
    <xdr:clientData/>
  </xdr:twoCellAnchor>
  <xdr:twoCellAnchor>
    <xdr:from>
      <xdr:col>1</xdr:col>
      <xdr:colOff>195941</xdr:colOff>
      <xdr:row>78</xdr:row>
      <xdr:rowOff>35108</xdr:rowOff>
    </xdr:from>
    <xdr:to>
      <xdr:col>2</xdr:col>
      <xdr:colOff>845344</xdr:colOff>
      <xdr:row>78</xdr:row>
      <xdr:rowOff>552320</xdr:rowOff>
    </xdr:to>
    <xdr:pic>
      <xdr:nvPicPr>
        <xdr:cNvPr id="498" name="Slika 497">
          <a:extLst>
            <a:ext uri="{FF2B5EF4-FFF2-40B4-BE49-F238E27FC236}">
              <a16:creationId xmlns:a16="http://schemas.microsoft.com/office/drawing/2014/main" id="{35B42B8F-F780-4D06-B013-D8683C62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879" y="56804108"/>
          <a:ext cx="875621" cy="517212"/>
        </a:xfrm>
        <a:prstGeom prst="rect">
          <a:avLst/>
        </a:prstGeom>
      </xdr:spPr>
    </xdr:pic>
    <xdr:clientData/>
  </xdr:twoCellAnchor>
  <xdr:twoCellAnchor>
    <xdr:from>
      <xdr:col>1</xdr:col>
      <xdr:colOff>185054</xdr:colOff>
      <xdr:row>26</xdr:row>
      <xdr:rowOff>65313</xdr:rowOff>
    </xdr:from>
    <xdr:to>
      <xdr:col>2</xdr:col>
      <xdr:colOff>952498</xdr:colOff>
      <xdr:row>26</xdr:row>
      <xdr:rowOff>744582</xdr:rowOff>
    </xdr:to>
    <xdr:pic>
      <xdr:nvPicPr>
        <xdr:cNvPr id="450" name="Slika 449">
          <a:extLst>
            <a:ext uri="{FF2B5EF4-FFF2-40B4-BE49-F238E27FC236}">
              <a16:creationId xmlns:a16="http://schemas.microsoft.com/office/drawing/2014/main" id="{2AA72CA5-EA6F-0E7D-DEEE-A6BBB6879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168" y="2917370"/>
          <a:ext cx="996044" cy="664029"/>
        </a:xfrm>
        <a:prstGeom prst="rect">
          <a:avLst/>
        </a:prstGeom>
      </xdr:spPr>
    </xdr:pic>
    <xdr:clientData/>
  </xdr:twoCellAnchor>
  <xdr:twoCellAnchor>
    <xdr:from>
      <xdr:col>1</xdr:col>
      <xdr:colOff>195942</xdr:colOff>
      <xdr:row>29</xdr:row>
      <xdr:rowOff>65312</xdr:rowOff>
    </xdr:from>
    <xdr:to>
      <xdr:col>2</xdr:col>
      <xdr:colOff>931817</xdr:colOff>
      <xdr:row>29</xdr:row>
      <xdr:rowOff>703215</xdr:rowOff>
    </xdr:to>
    <xdr:pic>
      <xdr:nvPicPr>
        <xdr:cNvPr id="458" name="Slika 457">
          <a:extLst>
            <a:ext uri="{FF2B5EF4-FFF2-40B4-BE49-F238E27FC236}">
              <a16:creationId xmlns:a16="http://schemas.microsoft.com/office/drawing/2014/main" id="{922F3E9E-DCD4-568C-2006-8BA1E7397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6" y="3744683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195943</xdr:colOff>
      <xdr:row>30</xdr:row>
      <xdr:rowOff>65313</xdr:rowOff>
    </xdr:from>
    <xdr:to>
      <xdr:col>2</xdr:col>
      <xdr:colOff>931821</xdr:colOff>
      <xdr:row>30</xdr:row>
      <xdr:rowOff>703218</xdr:rowOff>
    </xdr:to>
    <xdr:pic>
      <xdr:nvPicPr>
        <xdr:cNvPr id="467" name="Slika 466">
          <a:extLst>
            <a:ext uri="{FF2B5EF4-FFF2-40B4-BE49-F238E27FC236}">
              <a16:creationId xmlns:a16="http://schemas.microsoft.com/office/drawing/2014/main" id="{42DB655A-B981-122A-9E1B-E3A6D140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" y="4571999"/>
          <a:ext cx="979718" cy="653145"/>
        </a:xfrm>
        <a:prstGeom prst="rect">
          <a:avLst/>
        </a:prstGeom>
      </xdr:spPr>
    </xdr:pic>
    <xdr:clientData/>
  </xdr:twoCellAnchor>
  <xdr:twoCellAnchor>
    <xdr:from>
      <xdr:col>1</xdr:col>
      <xdr:colOff>195942</xdr:colOff>
      <xdr:row>31</xdr:row>
      <xdr:rowOff>43544</xdr:rowOff>
    </xdr:from>
    <xdr:to>
      <xdr:col>2</xdr:col>
      <xdr:colOff>931817</xdr:colOff>
      <xdr:row>31</xdr:row>
      <xdr:rowOff>702402</xdr:rowOff>
    </xdr:to>
    <xdr:pic>
      <xdr:nvPicPr>
        <xdr:cNvPr id="491" name="Slika 490">
          <a:extLst>
            <a:ext uri="{FF2B5EF4-FFF2-40B4-BE49-F238E27FC236}">
              <a16:creationId xmlns:a16="http://schemas.microsoft.com/office/drawing/2014/main" id="{B1322BFE-585B-B470-EC14-BEEC641B5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6" y="5377544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206829</xdr:colOff>
      <xdr:row>32</xdr:row>
      <xdr:rowOff>87087</xdr:rowOff>
    </xdr:from>
    <xdr:to>
      <xdr:col>2</xdr:col>
      <xdr:colOff>931002</xdr:colOff>
      <xdr:row>32</xdr:row>
      <xdr:rowOff>703219</xdr:rowOff>
    </xdr:to>
    <xdr:pic>
      <xdr:nvPicPr>
        <xdr:cNvPr id="501" name="Slika 500">
          <a:extLst>
            <a:ext uri="{FF2B5EF4-FFF2-40B4-BE49-F238E27FC236}">
              <a16:creationId xmlns:a16="http://schemas.microsoft.com/office/drawing/2014/main" id="{729D19F1-366D-DD79-C93B-EC9496866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3" y="6248401"/>
          <a:ext cx="947058" cy="631372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33</xdr:row>
      <xdr:rowOff>87089</xdr:rowOff>
    </xdr:from>
    <xdr:to>
      <xdr:col>3</xdr:col>
      <xdr:colOff>3264</xdr:colOff>
      <xdr:row>33</xdr:row>
      <xdr:rowOff>740231</xdr:rowOff>
    </xdr:to>
    <xdr:pic>
      <xdr:nvPicPr>
        <xdr:cNvPr id="503" name="Slika 502">
          <a:extLst>
            <a:ext uri="{FF2B5EF4-FFF2-40B4-BE49-F238E27FC236}">
              <a16:creationId xmlns:a16="http://schemas.microsoft.com/office/drawing/2014/main" id="{0E97DBAA-BE7B-06A4-1087-E254930C4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828" y="7075718"/>
          <a:ext cx="972093" cy="653142"/>
        </a:xfrm>
        <a:prstGeom prst="rect">
          <a:avLst/>
        </a:prstGeom>
      </xdr:spPr>
    </xdr:pic>
    <xdr:clientData/>
  </xdr:twoCellAnchor>
  <xdr:twoCellAnchor>
    <xdr:from>
      <xdr:col>1</xdr:col>
      <xdr:colOff>206829</xdr:colOff>
      <xdr:row>34</xdr:row>
      <xdr:rowOff>108860</xdr:rowOff>
    </xdr:from>
    <xdr:to>
      <xdr:col>2</xdr:col>
      <xdr:colOff>935900</xdr:colOff>
      <xdr:row>34</xdr:row>
      <xdr:rowOff>745402</xdr:rowOff>
    </xdr:to>
    <xdr:pic>
      <xdr:nvPicPr>
        <xdr:cNvPr id="505" name="Slika 504">
          <a:extLst>
            <a:ext uri="{FF2B5EF4-FFF2-40B4-BE49-F238E27FC236}">
              <a16:creationId xmlns:a16="http://schemas.microsoft.com/office/drawing/2014/main" id="{1961F0ED-6AED-F55A-7BAD-BDB18C4C3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3" y="7924803"/>
          <a:ext cx="963386" cy="642257"/>
        </a:xfrm>
        <a:prstGeom prst="rect">
          <a:avLst/>
        </a:prstGeom>
      </xdr:spPr>
    </xdr:pic>
    <xdr:clientData/>
  </xdr:twoCellAnchor>
  <xdr:twoCellAnchor>
    <xdr:from>
      <xdr:col>1</xdr:col>
      <xdr:colOff>178798</xdr:colOff>
      <xdr:row>18</xdr:row>
      <xdr:rowOff>110761</xdr:rowOff>
    </xdr:from>
    <xdr:to>
      <xdr:col>2</xdr:col>
      <xdr:colOff>932086</xdr:colOff>
      <xdr:row>18</xdr:row>
      <xdr:rowOff>759547</xdr:rowOff>
    </xdr:to>
    <xdr:pic>
      <xdr:nvPicPr>
        <xdr:cNvPr id="456" name="Slika 455">
          <a:extLst>
            <a:ext uri="{FF2B5EF4-FFF2-40B4-BE49-F238E27FC236}">
              <a16:creationId xmlns:a16="http://schemas.microsoft.com/office/drawing/2014/main" id="{3420C84A-180F-492B-B469-3200F5722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91" y="2941047"/>
          <a:ext cx="994134" cy="648786"/>
        </a:xfrm>
        <a:prstGeom prst="rect">
          <a:avLst/>
        </a:prstGeom>
      </xdr:spPr>
    </xdr:pic>
    <xdr:clientData/>
  </xdr:twoCellAnchor>
  <xdr:twoCellAnchor>
    <xdr:from>
      <xdr:col>1</xdr:col>
      <xdr:colOff>198120</xdr:colOff>
      <xdr:row>19</xdr:row>
      <xdr:rowOff>67764</xdr:rowOff>
    </xdr:from>
    <xdr:to>
      <xdr:col>2</xdr:col>
      <xdr:colOff>898072</xdr:colOff>
      <xdr:row>19</xdr:row>
      <xdr:rowOff>670181</xdr:rowOff>
    </xdr:to>
    <xdr:pic>
      <xdr:nvPicPr>
        <xdr:cNvPr id="457" name="Slika 456">
          <a:extLst>
            <a:ext uri="{FF2B5EF4-FFF2-40B4-BE49-F238E27FC236}">
              <a16:creationId xmlns:a16="http://schemas.microsoft.com/office/drawing/2014/main" id="{CDB6C8F3-A602-47A9-8F14-B3C478AE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906" y="3755300"/>
          <a:ext cx="931273" cy="602417"/>
        </a:xfrm>
        <a:prstGeom prst="rect">
          <a:avLst/>
        </a:prstGeom>
      </xdr:spPr>
    </xdr:pic>
    <xdr:clientData/>
  </xdr:twoCellAnchor>
  <xdr:twoCellAnchor>
    <xdr:from>
      <xdr:col>1</xdr:col>
      <xdr:colOff>157841</xdr:colOff>
      <xdr:row>27</xdr:row>
      <xdr:rowOff>92530</xdr:rowOff>
    </xdr:from>
    <xdr:to>
      <xdr:col>2</xdr:col>
      <xdr:colOff>936169</xdr:colOff>
      <xdr:row>27</xdr:row>
      <xdr:rowOff>767443</xdr:rowOff>
    </xdr:to>
    <xdr:pic>
      <xdr:nvPicPr>
        <xdr:cNvPr id="448" name="Slika 447">
          <a:extLst>
            <a:ext uri="{FF2B5EF4-FFF2-40B4-BE49-F238E27FC236}">
              <a16:creationId xmlns:a16="http://schemas.microsoft.com/office/drawing/2014/main" id="{022F6194-FE77-B057-5DA7-1882887D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627" y="9957709"/>
          <a:ext cx="1009649" cy="674913"/>
        </a:xfrm>
        <a:prstGeom prst="rect">
          <a:avLst/>
        </a:prstGeom>
      </xdr:spPr>
    </xdr:pic>
    <xdr:clientData/>
  </xdr:twoCellAnchor>
  <xdr:twoCellAnchor>
    <xdr:from>
      <xdr:col>1</xdr:col>
      <xdr:colOff>185056</xdr:colOff>
      <xdr:row>28</xdr:row>
      <xdr:rowOff>97975</xdr:rowOff>
    </xdr:from>
    <xdr:to>
      <xdr:col>2</xdr:col>
      <xdr:colOff>928547</xdr:colOff>
      <xdr:row>28</xdr:row>
      <xdr:rowOff>751115</xdr:rowOff>
    </xdr:to>
    <xdr:pic>
      <xdr:nvPicPr>
        <xdr:cNvPr id="461" name="Slika 460">
          <a:extLst>
            <a:ext uri="{FF2B5EF4-FFF2-40B4-BE49-F238E27FC236}">
              <a16:creationId xmlns:a16="http://schemas.microsoft.com/office/drawing/2014/main" id="{45D0FF8C-27DC-D0F9-E4D7-CD346D39B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5" y="6618518"/>
          <a:ext cx="972091" cy="653140"/>
        </a:xfrm>
        <a:prstGeom prst="rect">
          <a:avLst/>
        </a:prstGeom>
      </xdr:spPr>
    </xdr:pic>
    <xdr:clientData/>
  </xdr:twoCellAnchor>
  <xdr:twoCellAnchor>
    <xdr:from>
      <xdr:col>2</xdr:col>
      <xdr:colOff>97064</xdr:colOff>
      <xdr:row>37</xdr:row>
      <xdr:rowOff>154214</xdr:rowOff>
    </xdr:from>
    <xdr:to>
      <xdr:col>2</xdr:col>
      <xdr:colOff>917841</xdr:colOff>
      <xdr:row>37</xdr:row>
      <xdr:rowOff>688673</xdr:rowOff>
    </xdr:to>
    <xdr:pic>
      <xdr:nvPicPr>
        <xdr:cNvPr id="500" name="Slika 15">
          <a:extLst>
            <a:ext uri="{FF2B5EF4-FFF2-40B4-BE49-F238E27FC236}">
              <a16:creationId xmlns:a16="http://schemas.microsoft.com/office/drawing/2014/main" id="{59BA7725-26E8-4A1F-9E57-AC9FD994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171" y="92043250"/>
          <a:ext cx="820777" cy="534459"/>
        </a:xfrm>
        <a:prstGeom prst="rect">
          <a:avLst/>
        </a:prstGeom>
      </xdr:spPr>
    </xdr:pic>
    <xdr:clientData/>
  </xdr:twoCellAnchor>
  <xdr:twoCellAnchor>
    <xdr:from>
      <xdr:col>2</xdr:col>
      <xdr:colOff>25551</xdr:colOff>
      <xdr:row>36</xdr:row>
      <xdr:rowOff>136072</xdr:rowOff>
    </xdr:from>
    <xdr:to>
      <xdr:col>2</xdr:col>
      <xdr:colOff>944986</xdr:colOff>
      <xdr:row>36</xdr:row>
      <xdr:rowOff>734785</xdr:rowOff>
    </xdr:to>
    <xdr:pic>
      <xdr:nvPicPr>
        <xdr:cNvPr id="502" name="Slika 19">
          <a:extLst>
            <a:ext uri="{FF2B5EF4-FFF2-40B4-BE49-F238E27FC236}">
              <a16:creationId xmlns:a16="http://schemas.microsoft.com/office/drawing/2014/main" id="{10553E20-05B8-473F-81F3-BC874686F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658" y="91195072"/>
          <a:ext cx="919435" cy="598713"/>
        </a:xfrm>
        <a:prstGeom prst="rect">
          <a:avLst/>
        </a:prstGeom>
      </xdr:spPr>
    </xdr:pic>
    <xdr:clientData/>
  </xdr:twoCellAnchor>
  <xdr:twoCellAnchor>
    <xdr:from>
      <xdr:col>2</xdr:col>
      <xdr:colOff>35535</xdr:colOff>
      <xdr:row>41</xdr:row>
      <xdr:rowOff>143934</xdr:rowOff>
    </xdr:from>
    <xdr:to>
      <xdr:col>2</xdr:col>
      <xdr:colOff>903819</xdr:colOff>
      <xdr:row>41</xdr:row>
      <xdr:rowOff>721178</xdr:rowOff>
    </xdr:to>
    <xdr:pic>
      <xdr:nvPicPr>
        <xdr:cNvPr id="504" name="Slika 24">
          <a:extLst>
            <a:ext uri="{FF2B5EF4-FFF2-40B4-BE49-F238E27FC236}">
              <a16:creationId xmlns:a16="http://schemas.microsoft.com/office/drawing/2014/main" id="{FA6ED651-1658-419C-A4BA-1E0D57D0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642" y="95353113"/>
          <a:ext cx="868284" cy="577244"/>
        </a:xfrm>
        <a:prstGeom prst="rect">
          <a:avLst/>
        </a:prstGeom>
      </xdr:spPr>
    </xdr:pic>
    <xdr:clientData/>
  </xdr:twoCellAnchor>
  <xdr:twoCellAnchor>
    <xdr:from>
      <xdr:col>2</xdr:col>
      <xdr:colOff>96157</xdr:colOff>
      <xdr:row>42</xdr:row>
      <xdr:rowOff>175985</xdr:rowOff>
    </xdr:from>
    <xdr:to>
      <xdr:col>2</xdr:col>
      <xdr:colOff>907052</xdr:colOff>
      <xdr:row>42</xdr:row>
      <xdr:rowOff>677635</xdr:rowOff>
    </xdr:to>
    <xdr:pic>
      <xdr:nvPicPr>
        <xdr:cNvPr id="506" name="Slika 39">
          <a:extLst>
            <a:ext uri="{FF2B5EF4-FFF2-40B4-BE49-F238E27FC236}">
              <a16:creationId xmlns:a16="http://schemas.microsoft.com/office/drawing/2014/main" id="{A5C71FB6-42C3-4A15-8A12-107DB8B1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264" y="96215199"/>
          <a:ext cx="810895" cy="501650"/>
        </a:xfrm>
        <a:prstGeom prst="rect">
          <a:avLst/>
        </a:prstGeom>
      </xdr:spPr>
    </xdr:pic>
    <xdr:clientData/>
  </xdr:twoCellAnchor>
  <xdr:twoCellAnchor>
    <xdr:from>
      <xdr:col>2</xdr:col>
      <xdr:colOff>81643</xdr:colOff>
      <xdr:row>43</xdr:row>
      <xdr:rowOff>158750</xdr:rowOff>
    </xdr:from>
    <xdr:to>
      <xdr:col>3</xdr:col>
      <xdr:colOff>15489</xdr:colOff>
      <xdr:row>43</xdr:row>
      <xdr:rowOff>635177</xdr:rowOff>
    </xdr:to>
    <xdr:pic>
      <xdr:nvPicPr>
        <xdr:cNvPr id="507" name="Slika 40">
          <a:extLst>
            <a:ext uri="{FF2B5EF4-FFF2-40B4-BE49-F238E27FC236}">
              <a16:creationId xmlns:a16="http://schemas.microsoft.com/office/drawing/2014/main" id="{50C20334-0E3F-46AF-BAF3-F7D33A7C9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97028000"/>
          <a:ext cx="886346" cy="476427"/>
        </a:xfrm>
        <a:prstGeom prst="rect">
          <a:avLst/>
        </a:prstGeom>
      </xdr:spPr>
    </xdr:pic>
    <xdr:clientData/>
  </xdr:twoCellAnchor>
  <xdr:twoCellAnchor>
    <xdr:from>
      <xdr:col>2</xdr:col>
      <xdr:colOff>131233</xdr:colOff>
      <xdr:row>44</xdr:row>
      <xdr:rowOff>179917</xdr:rowOff>
    </xdr:from>
    <xdr:to>
      <xdr:col>2</xdr:col>
      <xdr:colOff>917208</xdr:colOff>
      <xdr:row>44</xdr:row>
      <xdr:rowOff>663575</xdr:rowOff>
    </xdr:to>
    <xdr:pic>
      <xdr:nvPicPr>
        <xdr:cNvPr id="508" name="Slika 41">
          <a:extLst>
            <a:ext uri="{FF2B5EF4-FFF2-40B4-BE49-F238E27FC236}">
              <a16:creationId xmlns:a16="http://schemas.microsoft.com/office/drawing/2014/main" id="{67AC9417-95EA-4F37-8C02-AE215E085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340" y="97879203"/>
          <a:ext cx="785975" cy="483658"/>
        </a:xfrm>
        <a:prstGeom prst="rect">
          <a:avLst/>
        </a:prstGeom>
      </xdr:spPr>
    </xdr:pic>
    <xdr:clientData/>
  </xdr:twoCellAnchor>
  <xdr:twoCellAnchor>
    <xdr:from>
      <xdr:col>2</xdr:col>
      <xdr:colOff>78771</xdr:colOff>
      <xdr:row>45</xdr:row>
      <xdr:rowOff>158750</xdr:rowOff>
    </xdr:from>
    <xdr:to>
      <xdr:col>2</xdr:col>
      <xdr:colOff>879830</xdr:colOff>
      <xdr:row>45</xdr:row>
      <xdr:rowOff>673100</xdr:rowOff>
    </xdr:to>
    <xdr:pic>
      <xdr:nvPicPr>
        <xdr:cNvPr id="509" name="Slika 43">
          <a:extLst>
            <a:ext uri="{FF2B5EF4-FFF2-40B4-BE49-F238E27FC236}">
              <a16:creationId xmlns:a16="http://schemas.microsoft.com/office/drawing/2014/main" id="{66F31F5A-2C2E-47BB-9769-619BC779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878" y="98688071"/>
          <a:ext cx="801059" cy="514350"/>
        </a:xfrm>
        <a:prstGeom prst="rect">
          <a:avLst/>
        </a:prstGeom>
      </xdr:spPr>
    </xdr:pic>
    <xdr:clientData/>
  </xdr:twoCellAnchor>
  <xdr:twoCellAnchor>
    <xdr:from>
      <xdr:col>2</xdr:col>
      <xdr:colOff>111579</xdr:colOff>
      <xdr:row>46</xdr:row>
      <xdr:rowOff>131234</xdr:rowOff>
    </xdr:from>
    <xdr:to>
      <xdr:col>2</xdr:col>
      <xdr:colOff>897821</xdr:colOff>
      <xdr:row>46</xdr:row>
      <xdr:rowOff>635000</xdr:rowOff>
    </xdr:to>
    <xdr:pic>
      <xdr:nvPicPr>
        <xdr:cNvPr id="510" name="Slika 45">
          <a:extLst>
            <a:ext uri="{FF2B5EF4-FFF2-40B4-BE49-F238E27FC236}">
              <a16:creationId xmlns:a16="http://schemas.microsoft.com/office/drawing/2014/main" id="{876DFC14-4083-4AAF-8F50-87EF1F0B7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99490591"/>
          <a:ext cx="786242" cy="503766"/>
        </a:xfrm>
        <a:prstGeom prst="rect">
          <a:avLst/>
        </a:prstGeom>
      </xdr:spPr>
    </xdr:pic>
    <xdr:clientData/>
  </xdr:twoCellAnchor>
  <xdr:twoCellAnchor>
    <xdr:from>
      <xdr:col>2</xdr:col>
      <xdr:colOff>148168</xdr:colOff>
      <xdr:row>47</xdr:row>
      <xdr:rowOff>31750</xdr:rowOff>
    </xdr:from>
    <xdr:to>
      <xdr:col>2</xdr:col>
      <xdr:colOff>881593</xdr:colOff>
      <xdr:row>47</xdr:row>
      <xdr:rowOff>747788</xdr:rowOff>
    </xdr:to>
    <xdr:pic>
      <xdr:nvPicPr>
        <xdr:cNvPr id="511" name="Slika 47">
          <a:extLst>
            <a:ext uri="{FF2B5EF4-FFF2-40B4-BE49-F238E27FC236}">
              <a16:creationId xmlns:a16="http://schemas.microsoft.com/office/drawing/2014/main" id="{4F081961-B393-42DC-B83B-95395D27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275" y="100221143"/>
          <a:ext cx="733425" cy="716038"/>
        </a:xfrm>
        <a:prstGeom prst="rect">
          <a:avLst/>
        </a:prstGeom>
      </xdr:spPr>
    </xdr:pic>
    <xdr:clientData/>
  </xdr:twoCellAnchor>
  <xdr:twoCellAnchor>
    <xdr:from>
      <xdr:col>2</xdr:col>
      <xdr:colOff>113241</xdr:colOff>
      <xdr:row>48</xdr:row>
      <xdr:rowOff>73025</xdr:rowOff>
    </xdr:from>
    <xdr:to>
      <xdr:col>2</xdr:col>
      <xdr:colOff>894308</xdr:colOff>
      <xdr:row>48</xdr:row>
      <xdr:rowOff>804333</xdr:rowOff>
    </xdr:to>
    <xdr:pic>
      <xdr:nvPicPr>
        <xdr:cNvPr id="65" name="Slika 64">
          <a:extLst>
            <a:ext uri="{FF2B5EF4-FFF2-40B4-BE49-F238E27FC236}">
              <a16:creationId xmlns:a16="http://schemas.microsoft.com/office/drawing/2014/main" id="{37F3680D-E24C-4DE7-8A88-2940EAB53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348" y="101092454"/>
          <a:ext cx="781067" cy="731308"/>
        </a:xfrm>
        <a:prstGeom prst="rect">
          <a:avLst/>
        </a:prstGeom>
      </xdr:spPr>
    </xdr:pic>
    <xdr:clientData/>
  </xdr:twoCellAnchor>
  <xdr:twoCellAnchor>
    <xdr:from>
      <xdr:col>2</xdr:col>
      <xdr:colOff>49742</xdr:colOff>
      <xdr:row>49</xdr:row>
      <xdr:rowOff>45508</xdr:rowOff>
    </xdr:from>
    <xdr:to>
      <xdr:col>2</xdr:col>
      <xdr:colOff>882819</xdr:colOff>
      <xdr:row>49</xdr:row>
      <xdr:rowOff>740833</xdr:rowOff>
    </xdr:to>
    <xdr:pic>
      <xdr:nvPicPr>
        <xdr:cNvPr id="71" name="Slika 49">
          <a:extLst>
            <a:ext uri="{FF2B5EF4-FFF2-40B4-BE49-F238E27FC236}">
              <a16:creationId xmlns:a16="http://schemas.microsoft.com/office/drawing/2014/main" id="{0BE2AF55-C81A-41D5-9201-0585ED65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849" y="101894972"/>
          <a:ext cx="833077" cy="695325"/>
        </a:xfrm>
        <a:prstGeom prst="rect">
          <a:avLst/>
        </a:prstGeom>
      </xdr:spPr>
    </xdr:pic>
    <xdr:clientData/>
  </xdr:twoCellAnchor>
  <xdr:twoCellAnchor>
    <xdr:from>
      <xdr:col>2</xdr:col>
      <xdr:colOff>109915</xdr:colOff>
      <xdr:row>50</xdr:row>
      <xdr:rowOff>187779</xdr:rowOff>
    </xdr:from>
    <xdr:to>
      <xdr:col>2</xdr:col>
      <xdr:colOff>905450</xdr:colOff>
      <xdr:row>50</xdr:row>
      <xdr:rowOff>730704</xdr:rowOff>
    </xdr:to>
    <xdr:pic>
      <xdr:nvPicPr>
        <xdr:cNvPr id="77" name="Slika 51">
          <a:extLst>
            <a:ext uri="{FF2B5EF4-FFF2-40B4-BE49-F238E27FC236}">
              <a16:creationId xmlns:a16="http://schemas.microsoft.com/office/drawing/2014/main" id="{012F241B-A147-4705-AB0C-88EAAD667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022" y="102867279"/>
          <a:ext cx="795535" cy="542925"/>
        </a:xfrm>
        <a:prstGeom prst="rect">
          <a:avLst/>
        </a:prstGeom>
      </xdr:spPr>
    </xdr:pic>
    <xdr:clientData/>
  </xdr:twoCellAnchor>
  <xdr:twoCellAnchor>
    <xdr:from>
      <xdr:col>2</xdr:col>
      <xdr:colOff>123826</xdr:colOff>
      <xdr:row>51</xdr:row>
      <xdr:rowOff>66675</xdr:rowOff>
    </xdr:from>
    <xdr:to>
      <xdr:col>2</xdr:col>
      <xdr:colOff>941958</xdr:colOff>
      <xdr:row>51</xdr:row>
      <xdr:rowOff>698500</xdr:rowOff>
    </xdr:to>
    <xdr:pic>
      <xdr:nvPicPr>
        <xdr:cNvPr id="78" name="Slika 52">
          <a:extLst>
            <a:ext uri="{FF2B5EF4-FFF2-40B4-BE49-F238E27FC236}">
              <a16:creationId xmlns:a16="http://schemas.microsoft.com/office/drawing/2014/main" id="{16DEA476-E448-456A-ACEC-F174FDBA7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933" y="103576211"/>
          <a:ext cx="818132" cy="631825"/>
        </a:xfrm>
        <a:prstGeom prst="rect">
          <a:avLst/>
        </a:prstGeom>
      </xdr:spPr>
    </xdr:pic>
    <xdr:clientData/>
  </xdr:twoCellAnchor>
  <xdr:twoCellAnchor>
    <xdr:from>
      <xdr:col>2</xdr:col>
      <xdr:colOff>119592</xdr:colOff>
      <xdr:row>52</xdr:row>
      <xdr:rowOff>144992</xdr:rowOff>
    </xdr:from>
    <xdr:to>
      <xdr:col>2</xdr:col>
      <xdr:colOff>906745</xdr:colOff>
      <xdr:row>52</xdr:row>
      <xdr:rowOff>638175</xdr:rowOff>
    </xdr:to>
    <xdr:pic>
      <xdr:nvPicPr>
        <xdr:cNvPr id="79" name="Slika 55">
          <a:extLst>
            <a:ext uri="{FF2B5EF4-FFF2-40B4-BE49-F238E27FC236}">
              <a16:creationId xmlns:a16="http://schemas.microsoft.com/office/drawing/2014/main" id="{AA46AA22-13AD-42FD-A0BB-1DFD60CDB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699" y="104484563"/>
          <a:ext cx="787153" cy="493183"/>
        </a:xfrm>
        <a:prstGeom prst="rect">
          <a:avLst/>
        </a:prstGeom>
      </xdr:spPr>
    </xdr:pic>
    <xdr:clientData/>
  </xdr:twoCellAnchor>
  <xdr:twoCellAnchor>
    <xdr:from>
      <xdr:col>2</xdr:col>
      <xdr:colOff>77258</xdr:colOff>
      <xdr:row>38</xdr:row>
      <xdr:rowOff>76957</xdr:rowOff>
    </xdr:from>
    <xdr:to>
      <xdr:col>2</xdr:col>
      <xdr:colOff>903772</xdr:colOff>
      <xdr:row>38</xdr:row>
      <xdr:rowOff>592364</xdr:rowOff>
    </xdr:to>
    <xdr:pic>
      <xdr:nvPicPr>
        <xdr:cNvPr id="81" name="Slika 56">
          <a:extLst>
            <a:ext uri="{FF2B5EF4-FFF2-40B4-BE49-F238E27FC236}">
              <a16:creationId xmlns:a16="http://schemas.microsoft.com/office/drawing/2014/main" id="{0A9EC782-5ABA-4F74-90C2-35FC2CE0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65" y="92796028"/>
          <a:ext cx="826514" cy="515407"/>
        </a:xfrm>
        <a:prstGeom prst="rect">
          <a:avLst/>
        </a:prstGeom>
      </xdr:spPr>
    </xdr:pic>
    <xdr:clientData/>
  </xdr:twoCellAnchor>
  <xdr:twoCellAnchor>
    <xdr:from>
      <xdr:col>2</xdr:col>
      <xdr:colOff>36965</xdr:colOff>
      <xdr:row>40</xdr:row>
      <xdr:rowOff>136524</xdr:rowOff>
    </xdr:from>
    <xdr:to>
      <xdr:col>2</xdr:col>
      <xdr:colOff>913222</xdr:colOff>
      <xdr:row>40</xdr:row>
      <xdr:rowOff>669924</xdr:rowOff>
    </xdr:to>
    <xdr:pic>
      <xdr:nvPicPr>
        <xdr:cNvPr id="84" name="Slika 58">
          <a:extLst>
            <a:ext uri="{FF2B5EF4-FFF2-40B4-BE49-F238E27FC236}">
              <a16:creationId xmlns:a16="http://schemas.microsoft.com/office/drawing/2014/main" id="{5526E826-C230-4B15-9C3C-5F9CD1176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072" y="94515667"/>
          <a:ext cx="876257" cy="533400"/>
        </a:xfrm>
        <a:prstGeom prst="rect">
          <a:avLst/>
        </a:prstGeom>
      </xdr:spPr>
    </xdr:pic>
    <xdr:clientData/>
  </xdr:twoCellAnchor>
  <xdr:twoCellAnchor>
    <xdr:from>
      <xdr:col>2</xdr:col>
      <xdr:colOff>30390</xdr:colOff>
      <xdr:row>53</xdr:row>
      <xdr:rowOff>54428</xdr:rowOff>
    </xdr:from>
    <xdr:to>
      <xdr:col>2</xdr:col>
      <xdr:colOff>940864</xdr:colOff>
      <xdr:row>53</xdr:row>
      <xdr:rowOff>731610</xdr:rowOff>
    </xdr:to>
    <xdr:pic>
      <xdr:nvPicPr>
        <xdr:cNvPr id="88" name="Picture 71">
          <a:extLst>
            <a:ext uri="{FF2B5EF4-FFF2-40B4-BE49-F238E27FC236}">
              <a16:creationId xmlns:a16="http://schemas.microsoft.com/office/drawing/2014/main" id="{D18E9C7C-4A57-458E-887D-4FB6A10BD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497" y="105224035"/>
          <a:ext cx="910474" cy="677182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54</xdr:row>
      <xdr:rowOff>27214</xdr:rowOff>
    </xdr:from>
    <xdr:to>
      <xdr:col>3</xdr:col>
      <xdr:colOff>64908</xdr:colOff>
      <xdr:row>54</xdr:row>
      <xdr:rowOff>781957</xdr:rowOff>
    </xdr:to>
    <xdr:pic>
      <xdr:nvPicPr>
        <xdr:cNvPr id="91" name="Picture 73">
          <a:extLst>
            <a:ext uri="{FF2B5EF4-FFF2-40B4-BE49-F238E27FC236}">
              <a16:creationId xmlns:a16="http://schemas.microsoft.com/office/drawing/2014/main" id="{08B3D302-68A7-4CD1-ABB3-D956CC3D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106026857"/>
          <a:ext cx="1003800" cy="754743"/>
        </a:xfrm>
        <a:prstGeom prst="rect">
          <a:avLst/>
        </a:prstGeom>
      </xdr:spPr>
    </xdr:pic>
    <xdr:clientData/>
  </xdr:twoCellAnchor>
  <xdr:twoCellAnchor>
    <xdr:from>
      <xdr:col>1</xdr:col>
      <xdr:colOff>220890</xdr:colOff>
      <xdr:row>55</xdr:row>
      <xdr:rowOff>27214</xdr:rowOff>
    </xdr:from>
    <xdr:to>
      <xdr:col>3</xdr:col>
      <xdr:colOff>64440</xdr:colOff>
      <xdr:row>55</xdr:row>
      <xdr:rowOff>796471</xdr:rowOff>
    </xdr:to>
    <xdr:pic>
      <xdr:nvPicPr>
        <xdr:cNvPr id="93" name="Picture 85">
          <a:extLst>
            <a:ext uri="{FF2B5EF4-FFF2-40B4-BE49-F238E27FC236}">
              <a16:creationId xmlns:a16="http://schemas.microsoft.com/office/drawing/2014/main" id="{54E11289-C216-4FC1-AE72-DF5C90D3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6" y="106856893"/>
          <a:ext cx="1027371" cy="769257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58</xdr:row>
      <xdr:rowOff>27214</xdr:rowOff>
    </xdr:from>
    <xdr:to>
      <xdr:col>3</xdr:col>
      <xdr:colOff>84396</xdr:colOff>
      <xdr:row>58</xdr:row>
      <xdr:rowOff>805996</xdr:rowOff>
    </xdr:to>
    <xdr:pic>
      <xdr:nvPicPr>
        <xdr:cNvPr id="95" name="Picture 89">
          <a:extLst>
            <a:ext uri="{FF2B5EF4-FFF2-40B4-BE49-F238E27FC236}">
              <a16:creationId xmlns:a16="http://schemas.microsoft.com/office/drawing/2014/main" id="{132463AA-37E9-4877-8A9F-61E36838A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09347000"/>
          <a:ext cx="1036895" cy="778782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59</xdr:row>
      <xdr:rowOff>68035</xdr:rowOff>
    </xdr:from>
    <xdr:to>
      <xdr:col>3</xdr:col>
      <xdr:colOff>8561</xdr:colOff>
      <xdr:row>59</xdr:row>
      <xdr:rowOff>782864</xdr:rowOff>
    </xdr:to>
    <xdr:pic>
      <xdr:nvPicPr>
        <xdr:cNvPr id="100" name="Picture 95">
          <a:extLst>
            <a:ext uri="{FF2B5EF4-FFF2-40B4-BE49-F238E27FC236}">
              <a16:creationId xmlns:a16="http://schemas.microsoft.com/office/drawing/2014/main" id="{0638D208-B173-4FA2-AC81-42810E3A1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0217856"/>
          <a:ext cx="961060" cy="714829"/>
        </a:xfrm>
        <a:prstGeom prst="rect">
          <a:avLst/>
        </a:prstGeom>
      </xdr:spPr>
    </xdr:pic>
    <xdr:clientData/>
  </xdr:twoCellAnchor>
  <xdr:twoCellAnchor>
    <xdr:from>
      <xdr:col>2</xdr:col>
      <xdr:colOff>27215</xdr:colOff>
      <xdr:row>60</xdr:row>
      <xdr:rowOff>34472</xdr:rowOff>
    </xdr:from>
    <xdr:to>
      <xdr:col>2</xdr:col>
      <xdr:colOff>909204</xdr:colOff>
      <xdr:row>60</xdr:row>
      <xdr:rowOff>702470</xdr:rowOff>
    </xdr:to>
    <xdr:pic>
      <xdr:nvPicPr>
        <xdr:cNvPr id="104" name="Picture 113">
          <a:extLst>
            <a:ext uri="{FF2B5EF4-FFF2-40B4-BE49-F238E27FC236}">
              <a16:creationId xmlns:a16="http://schemas.microsoft.com/office/drawing/2014/main" id="{E071B8FE-68AC-40E0-BE40-ADD8CA1C2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371" y="42277847"/>
          <a:ext cx="881989" cy="667998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61</xdr:row>
      <xdr:rowOff>0</xdr:rowOff>
    </xdr:from>
    <xdr:to>
      <xdr:col>3</xdr:col>
      <xdr:colOff>44951</xdr:colOff>
      <xdr:row>61</xdr:row>
      <xdr:rowOff>754743</xdr:rowOff>
    </xdr:to>
    <xdr:pic>
      <xdr:nvPicPr>
        <xdr:cNvPr id="108" name="Picture 114">
          <a:extLst>
            <a:ext uri="{FF2B5EF4-FFF2-40B4-BE49-F238E27FC236}">
              <a16:creationId xmlns:a16="http://schemas.microsoft.com/office/drawing/2014/main" id="{2B3297C8-A3A1-42DC-8838-1014CA340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1809893"/>
          <a:ext cx="997450" cy="754743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62</xdr:row>
      <xdr:rowOff>24039</xdr:rowOff>
    </xdr:from>
    <xdr:to>
      <xdr:col>3</xdr:col>
      <xdr:colOff>8479</xdr:colOff>
      <xdr:row>62</xdr:row>
      <xdr:rowOff>745217</xdr:rowOff>
    </xdr:to>
    <xdr:pic>
      <xdr:nvPicPr>
        <xdr:cNvPr id="112" name="Picture 116">
          <a:extLst>
            <a:ext uri="{FF2B5EF4-FFF2-40B4-BE49-F238E27FC236}">
              <a16:creationId xmlns:a16="http://schemas.microsoft.com/office/drawing/2014/main" id="{A6481426-44D9-4A33-8E8C-D4420DC3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2663968"/>
          <a:ext cx="960978" cy="721178"/>
        </a:xfrm>
        <a:prstGeom prst="rect">
          <a:avLst/>
        </a:prstGeom>
      </xdr:spPr>
    </xdr:pic>
    <xdr:clientData/>
  </xdr:twoCellAnchor>
  <xdr:twoCellAnchor>
    <xdr:from>
      <xdr:col>2</xdr:col>
      <xdr:colOff>7258</xdr:colOff>
      <xdr:row>63</xdr:row>
      <xdr:rowOff>13607</xdr:rowOff>
    </xdr:from>
    <xdr:to>
      <xdr:col>2</xdr:col>
      <xdr:colOff>935342</xdr:colOff>
      <xdr:row>63</xdr:row>
      <xdr:rowOff>717097</xdr:rowOff>
    </xdr:to>
    <xdr:pic>
      <xdr:nvPicPr>
        <xdr:cNvPr id="116" name="Picture 119">
          <a:extLst>
            <a:ext uri="{FF2B5EF4-FFF2-40B4-BE49-F238E27FC236}">
              <a16:creationId xmlns:a16="http://schemas.microsoft.com/office/drawing/2014/main" id="{A3B27AFF-EF33-4AA7-9597-FE3BA461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365" y="113483571"/>
          <a:ext cx="928084" cy="703490"/>
        </a:xfrm>
        <a:prstGeom prst="rect">
          <a:avLst/>
        </a:prstGeom>
      </xdr:spPr>
    </xdr:pic>
    <xdr:clientData/>
  </xdr:twoCellAnchor>
  <xdr:twoCellAnchor>
    <xdr:from>
      <xdr:col>2</xdr:col>
      <xdr:colOff>7257</xdr:colOff>
      <xdr:row>64</xdr:row>
      <xdr:rowOff>0</xdr:rowOff>
    </xdr:from>
    <xdr:to>
      <xdr:col>2</xdr:col>
      <xdr:colOff>942889</xdr:colOff>
      <xdr:row>64</xdr:row>
      <xdr:rowOff>697138</xdr:rowOff>
    </xdr:to>
    <xdr:pic>
      <xdr:nvPicPr>
        <xdr:cNvPr id="122" name="Picture 123">
          <a:extLst>
            <a:ext uri="{FF2B5EF4-FFF2-40B4-BE49-F238E27FC236}">
              <a16:creationId xmlns:a16="http://schemas.microsoft.com/office/drawing/2014/main" id="{7C7D4AD1-D070-4562-A9BD-8905445E7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364" y="114300000"/>
          <a:ext cx="935632" cy="697138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65</xdr:row>
      <xdr:rowOff>13608</xdr:rowOff>
    </xdr:from>
    <xdr:to>
      <xdr:col>3</xdr:col>
      <xdr:colOff>40822</xdr:colOff>
      <xdr:row>65</xdr:row>
      <xdr:rowOff>734480</xdr:rowOff>
    </xdr:to>
    <xdr:pic>
      <xdr:nvPicPr>
        <xdr:cNvPr id="135" name="Picture 124">
          <a:extLst>
            <a:ext uri="{FF2B5EF4-FFF2-40B4-BE49-F238E27FC236}">
              <a16:creationId xmlns:a16="http://schemas.microsoft.com/office/drawing/2014/main" id="{59D348BB-46ED-49A5-A2E4-DF853DC9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9" y="115143644"/>
          <a:ext cx="952500" cy="720872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66</xdr:row>
      <xdr:rowOff>16782</xdr:rowOff>
    </xdr:from>
    <xdr:to>
      <xdr:col>3</xdr:col>
      <xdr:colOff>29990</xdr:colOff>
      <xdr:row>66</xdr:row>
      <xdr:rowOff>732518</xdr:rowOff>
    </xdr:to>
    <xdr:pic>
      <xdr:nvPicPr>
        <xdr:cNvPr id="139" name="Picture 125">
          <a:extLst>
            <a:ext uri="{FF2B5EF4-FFF2-40B4-BE49-F238E27FC236}">
              <a16:creationId xmlns:a16="http://schemas.microsoft.com/office/drawing/2014/main" id="{F1B7AB71-DE8D-495C-BAB1-79A7B6F06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5976853"/>
          <a:ext cx="982489" cy="715736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67</xdr:row>
      <xdr:rowOff>0</xdr:rowOff>
    </xdr:from>
    <xdr:to>
      <xdr:col>2</xdr:col>
      <xdr:colOff>944419</xdr:colOff>
      <xdr:row>67</xdr:row>
      <xdr:rowOff>677182</xdr:rowOff>
    </xdr:to>
    <xdr:pic>
      <xdr:nvPicPr>
        <xdr:cNvPr id="147" name="Picture 127">
          <a:extLst>
            <a:ext uri="{FF2B5EF4-FFF2-40B4-BE49-F238E27FC236}">
              <a16:creationId xmlns:a16="http://schemas.microsoft.com/office/drawing/2014/main" id="{82A74732-48CA-403D-A6BF-2EA1F314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9" y="116790107"/>
          <a:ext cx="903597" cy="677182"/>
        </a:xfrm>
        <a:prstGeom prst="rect">
          <a:avLst/>
        </a:prstGeom>
      </xdr:spPr>
    </xdr:pic>
    <xdr:clientData/>
  </xdr:twoCellAnchor>
  <xdr:twoCellAnchor>
    <xdr:from>
      <xdr:col>2</xdr:col>
      <xdr:colOff>13607</xdr:colOff>
      <xdr:row>68</xdr:row>
      <xdr:rowOff>0</xdr:rowOff>
    </xdr:from>
    <xdr:to>
      <xdr:col>2</xdr:col>
      <xdr:colOff>935339</xdr:colOff>
      <xdr:row>68</xdr:row>
      <xdr:rowOff>697139</xdr:rowOff>
    </xdr:to>
    <xdr:pic>
      <xdr:nvPicPr>
        <xdr:cNvPr id="148" name="Picture 128">
          <a:extLst>
            <a:ext uri="{FF2B5EF4-FFF2-40B4-BE49-F238E27FC236}">
              <a16:creationId xmlns:a16="http://schemas.microsoft.com/office/drawing/2014/main" id="{D6C8AA72-AD24-4DC8-A3FC-A068E0C1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17620143"/>
          <a:ext cx="921732" cy="697139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39</xdr:row>
      <xdr:rowOff>99781</xdr:rowOff>
    </xdr:from>
    <xdr:to>
      <xdr:col>2</xdr:col>
      <xdr:colOff>944788</xdr:colOff>
      <xdr:row>39</xdr:row>
      <xdr:rowOff>725709</xdr:rowOff>
    </xdr:to>
    <xdr:pic>
      <xdr:nvPicPr>
        <xdr:cNvPr id="150" name="Picture 135">
          <a:extLst>
            <a:ext uri="{FF2B5EF4-FFF2-40B4-BE49-F238E27FC236}">
              <a16:creationId xmlns:a16="http://schemas.microsoft.com/office/drawing/2014/main" id="{2B96AF62-4F4C-40AC-8DC0-B74BFC3D9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178" y="93648888"/>
          <a:ext cx="935717" cy="625928"/>
        </a:xfrm>
        <a:prstGeom prst="rect">
          <a:avLst/>
        </a:prstGeom>
      </xdr:spPr>
    </xdr:pic>
    <xdr:clientData/>
  </xdr:twoCellAnchor>
  <xdr:twoCellAnchor>
    <xdr:from>
      <xdr:col>2</xdr:col>
      <xdr:colOff>78470</xdr:colOff>
      <xdr:row>56</xdr:row>
      <xdr:rowOff>43998</xdr:rowOff>
    </xdr:from>
    <xdr:to>
      <xdr:col>2</xdr:col>
      <xdr:colOff>925348</xdr:colOff>
      <xdr:row>56</xdr:row>
      <xdr:rowOff>771526</xdr:rowOff>
    </xdr:to>
    <xdr:pic>
      <xdr:nvPicPr>
        <xdr:cNvPr id="151" name="Picture 18">
          <a:extLst>
            <a:ext uri="{FF2B5EF4-FFF2-40B4-BE49-F238E27FC236}">
              <a16:creationId xmlns:a16="http://schemas.microsoft.com/office/drawing/2014/main" id="{5D19D051-E4D0-4191-8267-FA7990FF6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3577" y="107703712"/>
          <a:ext cx="846878" cy="727528"/>
        </a:xfrm>
        <a:prstGeom prst="rect">
          <a:avLst/>
        </a:prstGeom>
      </xdr:spPr>
    </xdr:pic>
    <xdr:clientData/>
  </xdr:twoCellAnchor>
  <xdr:twoCellAnchor>
    <xdr:from>
      <xdr:col>2</xdr:col>
      <xdr:colOff>54429</xdr:colOff>
      <xdr:row>57</xdr:row>
      <xdr:rowOff>95251</xdr:rowOff>
    </xdr:from>
    <xdr:to>
      <xdr:col>2</xdr:col>
      <xdr:colOff>942066</xdr:colOff>
      <xdr:row>57</xdr:row>
      <xdr:rowOff>770916</xdr:rowOff>
    </xdr:to>
    <xdr:pic>
      <xdr:nvPicPr>
        <xdr:cNvPr id="152" name="Picture 47">
          <a:extLst>
            <a:ext uri="{FF2B5EF4-FFF2-40B4-BE49-F238E27FC236}">
              <a16:creationId xmlns:a16="http://schemas.microsoft.com/office/drawing/2014/main" id="{4FFEF0A4-0664-4551-B627-D172C41B5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536" y="108585001"/>
          <a:ext cx="887637" cy="675665"/>
        </a:xfrm>
        <a:prstGeom prst="rect">
          <a:avLst/>
        </a:prstGeom>
      </xdr:spPr>
    </xdr:pic>
    <xdr:clientData/>
  </xdr:twoCellAnchor>
  <xdr:twoCellAnchor>
    <xdr:from>
      <xdr:col>2</xdr:col>
      <xdr:colOff>49626</xdr:colOff>
      <xdr:row>69</xdr:row>
      <xdr:rowOff>87994</xdr:rowOff>
    </xdr:from>
    <xdr:to>
      <xdr:col>3</xdr:col>
      <xdr:colOff>26595</xdr:colOff>
      <xdr:row>69</xdr:row>
      <xdr:rowOff>789214</xdr:rowOff>
    </xdr:to>
    <xdr:pic>
      <xdr:nvPicPr>
        <xdr:cNvPr id="153" name="Picture 59">
          <a:extLst>
            <a:ext uri="{FF2B5EF4-FFF2-40B4-BE49-F238E27FC236}">
              <a16:creationId xmlns:a16="http://schemas.microsoft.com/office/drawing/2014/main" id="{30158E4D-B06F-44EA-A6B1-DD8744519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4733" y="118538173"/>
          <a:ext cx="929469" cy="701220"/>
        </a:xfrm>
        <a:prstGeom prst="rect">
          <a:avLst/>
        </a:prstGeom>
      </xdr:spPr>
    </xdr:pic>
    <xdr:clientData/>
  </xdr:twoCellAnchor>
  <xdr:twoCellAnchor>
    <xdr:from>
      <xdr:col>2</xdr:col>
      <xdr:colOff>40823</xdr:colOff>
      <xdr:row>70</xdr:row>
      <xdr:rowOff>40821</xdr:rowOff>
    </xdr:from>
    <xdr:to>
      <xdr:col>3</xdr:col>
      <xdr:colOff>55820</xdr:colOff>
      <xdr:row>70</xdr:row>
      <xdr:rowOff>758825</xdr:rowOff>
    </xdr:to>
    <xdr:pic>
      <xdr:nvPicPr>
        <xdr:cNvPr id="154" name="Picture 63">
          <a:extLst>
            <a:ext uri="{FF2B5EF4-FFF2-40B4-BE49-F238E27FC236}">
              <a16:creationId xmlns:a16="http://schemas.microsoft.com/office/drawing/2014/main" id="{EED73527-58A7-4A18-B62E-6EE4B9D4A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5930" y="119321035"/>
          <a:ext cx="967497" cy="718004"/>
        </a:xfrm>
        <a:prstGeom prst="rect">
          <a:avLst/>
        </a:prstGeom>
      </xdr:spPr>
    </xdr:pic>
    <xdr:clientData/>
  </xdr:twoCellAnchor>
  <xdr:twoCellAnchor>
    <xdr:from>
      <xdr:col>2</xdr:col>
      <xdr:colOff>81643</xdr:colOff>
      <xdr:row>43</xdr:row>
      <xdr:rowOff>204107</xdr:rowOff>
    </xdr:from>
    <xdr:to>
      <xdr:col>3</xdr:col>
      <xdr:colOff>15489</xdr:colOff>
      <xdr:row>43</xdr:row>
      <xdr:rowOff>680534</xdr:rowOff>
    </xdr:to>
    <xdr:pic>
      <xdr:nvPicPr>
        <xdr:cNvPr id="155" name="Slika 40">
          <a:extLst>
            <a:ext uri="{FF2B5EF4-FFF2-40B4-BE49-F238E27FC236}">
              <a16:creationId xmlns:a16="http://schemas.microsoft.com/office/drawing/2014/main" id="{F8375AF4-3E34-4E06-B34F-EC6294B96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97073357"/>
          <a:ext cx="886346" cy="476427"/>
        </a:xfrm>
        <a:prstGeom prst="rect">
          <a:avLst/>
        </a:prstGeom>
      </xdr:spPr>
    </xdr:pic>
    <xdr:clientData/>
  </xdr:twoCellAnchor>
  <xdr:twoCellAnchor>
    <xdr:from>
      <xdr:col>2</xdr:col>
      <xdr:colOff>111579</xdr:colOff>
      <xdr:row>46</xdr:row>
      <xdr:rowOff>167520</xdr:rowOff>
    </xdr:from>
    <xdr:to>
      <xdr:col>2</xdr:col>
      <xdr:colOff>897821</xdr:colOff>
      <xdr:row>46</xdr:row>
      <xdr:rowOff>671286</xdr:rowOff>
    </xdr:to>
    <xdr:pic>
      <xdr:nvPicPr>
        <xdr:cNvPr id="156" name="Slika 45">
          <a:extLst>
            <a:ext uri="{FF2B5EF4-FFF2-40B4-BE49-F238E27FC236}">
              <a16:creationId xmlns:a16="http://schemas.microsoft.com/office/drawing/2014/main" id="{2A114D83-A282-4A04-949F-8ECD0E9E9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99526877"/>
          <a:ext cx="786242" cy="503766"/>
        </a:xfrm>
        <a:prstGeom prst="rect">
          <a:avLst/>
        </a:prstGeom>
      </xdr:spPr>
    </xdr:pic>
    <xdr:clientData/>
  </xdr:twoCellAnchor>
  <xdr:twoCellAnchor>
    <xdr:from>
      <xdr:col>2</xdr:col>
      <xdr:colOff>148168</xdr:colOff>
      <xdr:row>47</xdr:row>
      <xdr:rowOff>68036</xdr:rowOff>
    </xdr:from>
    <xdr:to>
      <xdr:col>2</xdr:col>
      <xdr:colOff>881593</xdr:colOff>
      <xdr:row>47</xdr:row>
      <xdr:rowOff>784074</xdr:rowOff>
    </xdr:to>
    <xdr:pic>
      <xdr:nvPicPr>
        <xdr:cNvPr id="158" name="Slika 47">
          <a:extLst>
            <a:ext uri="{FF2B5EF4-FFF2-40B4-BE49-F238E27FC236}">
              <a16:creationId xmlns:a16="http://schemas.microsoft.com/office/drawing/2014/main" id="{7E213750-DAE1-4CD9-A751-DDA79AE3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275" y="100257429"/>
          <a:ext cx="733425" cy="716038"/>
        </a:xfrm>
        <a:prstGeom prst="rect">
          <a:avLst/>
        </a:prstGeom>
      </xdr:spPr>
    </xdr:pic>
    <xdr:clientData/>
  </xdr:twoCellAnchor>
  <xdr:twoCellAnchor>
    <xdr:from>
      <xdr:col>2</xdr:col>
      <xdr:colOff>113241</xdr:colOff>
      <xdr:row>48</xdr:row>
      <xdr:rowOff>109311</xdr:rowOff>
    </xdr:from>
    <xdr:to>
      <xdr:col>2</xdr:col>
      <xdr:colOff>894308</xdr:colOff>
      <xdr:row>49</xdr:row>
      <xdr:rowOff>15119</xdr:rowOff>
    </xdr:to>
    <xdr:pic>
      <xdr:nvPicPr>
        <xdr:cNvPr id="159" name="Slika 48">
          <a:extLst>
            <a:ext uri="{FF2B5EF4-FFF2-40B4-BE49-F238E27FC236}">
              <a16:creationId xmlns:a16="http://schemas.microsoft.com/office/drawing/2014/main" id="{7459A9A5-F4ED-4388-9089-A38A93A2A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348" y="101128740"/>
          <a:ext cx="781067" cy="735843"/>
        </a:xfrm>
        <a:prstGeom prst="rect">
          <a:avLst/>
        </a:prstGeom>
      </xdr:spPr>
    </xdr:pic>
    <xdr:clientData/>
  </xdr:twoCellAnchor>
  <xdr:twoCellAnchor>
    <xdr:from>
      <xdr:col>2</xdr:col>
      <xdr:colOff>49742</xdr:colOff>
      <xdr:row>49</xdr:row>
      <xdr:rowOff>81794</xdr:rowOff>
    </xdr:from>
    <xdr:to>
      <xdr:col>2</xdr:col>
      <xdr:colOff>882819</xdr:colOff>
      <xdr:row>49</xdr:row>
      <xdr:rowOff>777119</xdr:rowOff>
    </xdr:to>
    <xdr:pic>
      <xdr:nvPicPr>
        <xdr:cNvPr id="164" name="Slika 49">
          <a:extLst>
            <a:ext uri="{FF2B5EF4-FFF2-40B4-BE49-F238E27FC236}">
              <a16:creationId xmlns:a16="http://schemas.microsoft.com/office/drawing/2014/main" id="{6058A21B-B463-4F4D-86F5-0CE84A8D5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849" y="101931258"/>
          <a:ext cx="833077" cy="695325"/>
        </a:xfrm>
        <a:prstGeom prst="rect">
          <a:avLst/>
        </a:prstGeom>
      </xdr:spPr>
    </xdr:pic>
    <xdr:clientData/>
  </xdr:twoCellAnchor>
  <xdr:twoCellAnchor>
    <xdr:from>
      <xdr:col>2</xdr:col>
      <xdr:colOff>36965</xdr:colOff>
      <xdr:row>40</xdr:row>
      <xdr:rowOff>172810</xdr:rowOff>
    </xdr:from>
    <xdr:to>
      <xdr:col>2</xdr:col>
      <xdr:colOff>913222</xdr:colOff>
      <xdr:row>40</xdr:row>
      <xdr:rowOff>706210</xdr:rowOff>
    </xdr:to>
    <xdr:pic>
      <xdr:nvPicPr>
        <xdr:cNvPr id="166" name="Slika 58">
          <a:extLst>
            <a:ext uri="{FF2B5EF4-FFF2-40B4-BE49-F238E27FC236}">
              <a16:creationId xmlns:a16="http://schemas.microsoft.com/office/drawing/2014/main" id="{8E9B7B53-5184-4A6B-8D75-DF50AE335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072" y="94551953"/>
          <a:ext cx="876257" cy="533400"/>
        </a:xfrm>
        <a:prstGeom prst="rect">
          <a:avLst/>
        </a:prstGeom>
      </xdr:spPr>
    </xdr:pic>
    <xdr:clientData/>
  </xdr:twoCellAnchor>
  <xdr:twoCellAnchor>
    <xdr:from>
      <xdr:col>1</xdr:col>
      <xdr:colOff>220890</xdr:colOff>
      <xdr:row>55</xdr:row>
      <xdr:rowOff>63500</xdr:rowOff>
    </xdr:from>
    <xdr:to>
      <xdr:col>3</xdr:col>
      <xdr:colOff>64440</xdr:colOff>
      <xdr:row>56</xdr:row>
      <xdr:rowOff>7257</xdr:rowOff>
    </xdr:to>
    <xdr:pic>
      <xdr:nvPicPr>
        <xdr:cNvPr id="168" name="Picture 462">
          <a:extLst>
            <a:ext uri="{FF2B5EF4-FFF2-40B4-BE49-F238E27FC236}">
              <a16:creationId xmlns:a16="http://schemas.microsoft.com/office/drawing/2014/main" id="{E575B732-F8B3-4B78-A29C-5FD8E51BC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6" y="106893179"/>
          <a:ext cx="1027371" cy="773792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39</xdr:row>
      <xdr:rowOff>136067</xdr:rowOff>
    </xdr:from>
    <xdr:to>
      <xdr:col>2</xdr:col>
      <xdr:colOff>944788</xdr:colOff>
      <xdr:row>39</xdr:row>
      <xdr:rowOff>761995</xdr:rowOff>
    </xdr:to>
    <xdr:pic>
      <xdr:nvPicPr>
        <xdr:cNvPr id="169" name="Picture 463">
          <a:extLst>
            <a:ext uri="{FF2B5EF4-FFF2-40B4-BE49-F238E27FC236}">
              <a16:creationId xmlns:a16="http://schemas.microsoft.com/office/drawing/2014/main" id="{FDA0AD3B-EB4D-42EB-B894-851D332B4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178" y="93685174"/>
          <a:ext cx="935717" cy="625928"/>
        </a:xfrm>
        <a:prstGeom prst="rect">
          <a:avLst/>
        </a:prstGeom>
      </xdr:spPr>
    </xdr:pic>
    <xdr:clientData/>
  </xdr:twoCellAnchor>
  <xdr:twoCellAnchor>
    <xdr:from>
      <xdr:col>2</xdr:col>
      <xdr:colOff>78470</xdr:colOff>
      <xdr:row>56</xdr:row>
      <xdr:rowOff>80284</xdr:rowOff>
    </xdr:from>
    <xdr:to>
      <xdr:col>2</xdr:col>
      <xdr:colOff>925348</xdr:colOff>
      <xdr:row>56</xdr:row>
      <xdr:rowOff>807812</xdr:rowOff>
    </xdr:to>
    <xdr:pic>
      <xdr:nvPicPr>
        <xdr:cNvPr id="170" name="Picture 464">
          <a:extLst>
            <a:ext uri="{FF2B5EF4-FFF2-40B4-BE49-F238E27FC236}">
              <a16:creationId xmlns:a16="http://schemas.microsoft.com/office/drawing/2014/main" id="{D58EF8FB-D4EE-455A-81A8-4B585A3C4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3577" y="107739998"/>
          <a:ext cx="846878" cy="727528"/>
        </a:xfrm>
        <a:prstGeom prst="rect">
          <a:avLst/>
        </a:prstGeom>
      </xdr:spPr>
    </xdr:pic>
    <xdr:clientData/>
  </xdr:twoCellAnchor>
  <xdr:twoCellAnchor>
    <xdr:from>
      <xdr:col>2</xdr:col>
      <xdr:colOff>54429</xdr:colOff>
      <xdr:row>57</xdr:row>
      <xdr:rowOff>131537</xdr:rowOff>
    </xdr:from>
    <xdr:to>
      <xdr:col>2</xdr:col>
      <xdr:colOff>942066</xdr:colOff>
      <xdr:row>57</xdr:row>
      <xdr:rowOff>807202</xdr:rowOff>
    </xdr:to>
    <xdr:pic>
      <xdr:nvPicPr>
        <xdr:cNvPr id="171" name="Picture 465">
          <a:extLst>
            <a:ext uri="{FF2B5EF4-FFF2-40B4-BE49-F238E27FC236}">
              <a16:creationId xmlns:a16="http://schemas.microsoft.com/office/drawing/2014/main" id="{E2262E92-F18A-4FC5-8518-A9536E208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536" y="108621287"/>
          <a:ext cx="887637" cy="675665"/>
        </a:xfrm>
        <a:prstGeom prst="rect">
          <a:avLst/>
        </a:prstGeom>
      </xdr:spPr>
    </xdr:pic>
    <xdr:clientData/>
  </xdr:twoCellAnchor>
  <xdr:twoCellAnchor>
    <xdr:from>
      <xdr:col>1</xdr:col>
      <xdr:colOff>190503</xdr:colOff>
      <xdr:row>20</xdr:row>
      <xdr:rowOff>68035</xdr:rowOff>
    </xdr:from>
    <xdr:to>
      <xdr:col>2</xdr:col>
      <xdr:colOff>947416</xdr:colOff>
      <xdr:row>20</xdr:row>
      <xdr:rowOff>775608</xdr:rowOff>
    </xdr:to>
    <xdr:pic>
      <xdr:nvPicPr>
        <xdr:cNvPr id="53" name="Slika 52">
          <a:extLst>
            <a:ext uri="{FF2B5EF4-FFF2-40B4-BE49-F238E27FC236}">
              <a16:creationId xmlns:a16="http://schemas.microsoft.com/office/drawing/2014/main" id="{E35D76B8-9400-E8DB-C580-477D53B40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89" y="4585606"/>
          <a:ext cx="988234" cy="707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21</xdr:row>
      <xdr:rowOff>0</xdr:rowOff>
    </xdr:from>
    <xdr:to>
      <xdr:col>2</xdr:col>
      <xdr:colOff>939739</xdr:colOff>
      <xdr:row>21</xdr:row>
      <xdr:rowOff>666750</xdr:rowOff>
    </xdr:to>
    <xdr:pic>
      <xdr:nvPicPr>
        <xdr:cNvPr id="459" name="Slika 458">
          <a:extLst>
            <a:ext uri="{FF2B5EF4-FFF2-40B4-BE49-F238E27FC236}">
              <a16:creationId xmlns:a16="http://schemas.microsoft.com/office/drawing/2014/main" id="{2D1C5006-5B77-C686-ADDC-318A3754C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5347607"/>
          <a:ext cx="939738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22</xdr:row>
      <xdr:rowOff>0</xdr:rowOff>
    </xdr:from>
    <xdr:to>
      <xdr:col>3</xdr:col>
      <xdr:colOff>16730</xdr:colOff>
      <xdr:row>22</xdr:row>
      <xdr:rowOff>648000</xdr:rowOff>
    </xdr:to>
    <xdr:pic>
      <xdr:nvPicPr>
        <xdr:cNvPr id="485" name="Slika 484">
          <a:extLst>
            <a:ext uri="{FF2B5EF4-FFF2-40B4-BE49-F238E27FC236}">
              <a16:creationId xmlns:a16="http://schemas.microsoft.com/office/drawing/2014/main" id="{CD00221A-9FB5-558D-E59D-85C0BAE87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6177643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23</xdr:row>
      <xdr:rowOff>47624</xdr:rowOff>
    </xdr:from>
    <xdr:to>
      <xdr:col>2</xdr:col>
      <xdr:colOff>938892</xdr:colOff>
      <xdr:row>23</xdr:row>
      <xdr:rowOff>755195</xdr:rowOff>
    </xdr:to>
    <xdr:pic>
      <xdr:nvPicPr>
        <xdr:cNvPr id="486" name="Slika 485">
          <a:extLst>
            <a:ext uri="{FF2B5EF4-FFF2-40B4-BE49-F238E27FC236}">
              <a16:creationId xmlns:a16="http://schemas.microsoft.com/office/drawing/2014/main" id="{6C0EF186-EFBD-0B51-6440-71E365509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126" y="12334874"/>
          <a:ext cx="938891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190499</xdr:colOff>
      <xdr:row>24</xdr:row>
      <xdr:rowOff>54429</xdr:rowOff>
    </xdr:from>
    <xdr:to>
      <xdr:col>2</xdr:col>
      <xdr:colOff>928407</xdr:colOff>
      <xdr:row>24</xdr:row>
      <xdr:rowOff>702429</xdr:rowOff>
    </xdr:to>
    <xdr:pic>
      <xdr:nvPicPr>
        <xdr:cNvPr id="487" name="Slika 486">
          <a:extLst>
            <a:ext uri="{FF2B5EF4-FFF2-40B4-BE49-F238E27FC236}">
              <a16:creationId xmlns:a16="http://schemas.microsoft.com/office/drawing/2014/main" id="{634B3BE3-F1DC-5F42-1F1F-6E42C91E1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85" y="7892143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217715</xdr:colOff>
      <xdr:row>71</xdr:row>
      <xdr:rowOff>136071</xdr:rowOff>
    </xdr:from>
    <xdr:to>
      <xdr:col>3</xdr:col>
      <xdr:colOff>3123</xdr:colOff>
      <xdr:row>71</xdr:row>
      <xdr:rowOff>784071</xdr:rowOff>
    </xdr:to>
    <xdr:pic>
      <xdr:nvPicPr>
        <xdr:cNvPr id="488" name="Slika 487">
          <a:extLst>
            <a:ext uri="{FF2B5EF4-FFF2-40B4-BE49-F238E27FC236}">
              <a16:creationId xmlns:a16="http://schemas.microsoft.com/office/drawing/2014/main" id="{C0ECABBD-D994-05F2-B010-BC4B8576E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1" y="38222464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72</xdr:row>
      <xdr:rowOff>68035</xdr:rowOff>
    </xdr:from>
    <xdr:to>
      <xdr:col>3</xdr:col>
      <xdr:colOff>16730</xdr:colOff>
      <xdr:row>72</xdr:row>
      <xdr:rowOff>716035</xdr:rowOff>
    </xdr:to>
    <xdr:pic>
      <xdr:nvPicPr>
        <xdr:cNvPr id="489" name="Slika 488">
          <a:extLst>
            <a:ext uri="{FF2B5EF4-FFF2-40B4-BE49-F238E27FC236}">
              <a16:creationId xmlns:a16="http://schemas.microsoft.com/office/drawing/2014/main" id="{9512B3A7-A10C-C23B-04A2-BA521A897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38984464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73</xdr:row>
      <xdr:rowOff>40821</xdr:rowOff>
    </xdr:from>
    <xdr:to>
      <xdr:col>3</xdr:col>
      <xdr:colOff>33875</xdr:colOff>
      <xdr:row>73</xdr:row>
      <xdr:rowOff>688821</xdr:rowOff>
    </xdr:to>
    <xdr:pic>
      <xdr:nvPicPr>
        <xdr:cNvPr id="490" name="Slika 489">
          <a:extLst>
            <a:ext uri="{FF2B5EF4-FFF2-40B4-BE49-F238E27FC236}">
              <a16:creationId xmlns:a16="http://schemas.microsoft.com/office/drawing/2014/main" id="{3194D8A9-4973-64FC-C762-55B751100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39787285"/>
          <a:ext cx="986374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145143</xdr:colOff>
      <xdr:row>1</xdr:row>
      <xdr:rowOff>181428</xdr:rowOff>
    </xdr:from>
    <xdr:to>
      <xdr:col>8</xdr:col>
      <xdr:colOff>1060268</xdr:colOff>
      <xdr:row>5</xdr:row>
      <xdr:rowOff>35798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AB756C-A072-45B5-A872-FF176B583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143" y="419553"/>
          <a:ext cx="1867625" cy="854495"/>
        </a:xfrm>
        <a:prstGeom prst="rect">
          <a:avLst/>
        </a:prstGeom>
      </xdr:spPr>
    </xdr:pic>
    <xdr:clientData/>
  </xdr:twoCellAnchor>
  <xdr:twoCellAnchor editAs="oneCell">
    <xdr:from>
      <xdr:col>23</xdr:col>
      <xdr:colOff>15875</xdr:colOff>
      <xdr:row>0</xdr:row>
      <xdr:rowOff>0</xdr:rowOff>
    </xdr:from>
    <xdr:to>
      <xdr:col>26</xdr:col>
      <xdr:colOff>633236</xdr:colOff>
      <xdr:row>5</xdr:row>
      <xdr:rowOff>149605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43C76D-CD08-4047-9FF7-CD3B3409E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00" y="0"/>
          <a:ext cx="2808111" cy="138785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</xdr:row>
      <xdr:rowOff>79375</xdr:rowOff>
    </xdr:from>
    <xdr:to>
      <xdr:col>2</xdr:col>
      <xdr:colOff>1031875</xdr:colOff>
      <xdr:row>11</xdr:row>
      <xdr:rowOff>732979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F74FFC-802F-C2B1-F1CF-1195FAA95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50" y="2921000"/>
          <a:ext cx="984250" cy="653604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12</xdr:row>
      <xdr:rowOff>31750</xdr:rowOff>
    </xdr:from>
    <xdr:to>
      <xdr:col>2</xdr:col>
      <xdr:colOff>1031875</xdr:colOff>
      <xdr:row>12</xdr:row>
      <xdr:rowOff>727521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7815DB6-D42A-F3E3-E74C-EB20AE46B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3698875"/>
          <a:ext cx="1047750" cy="695771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15</xdr:row>
      <xdr:rowOff>15874</xdr:rowOff>
    </xdr:from>
    <xdr:to>
      <xdr:col>3</xdr:col>
      <xdr:colOff>44076</xdr:colOff>
      <xdr:row>15</xdr:row>
      <xdr:rowOff>761999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CEBCE5D-49B2-B71E-8070-EED7C9071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6159499"/>
          <a:ext cx="1123576" cy="74612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16</xdr:row>
      <xdr:rowOff>63500</xdr:rowOff>
    </xdr:from>
    <xdr:to>
      <xdr:col>2</xdr:col>
      <xdr:colOff>1091827</xdr:colOff>
      <xdr:row>16</xdr:row>
      <xdr:rowOff>809625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739DCCC-75B2-A915-D41B-CABF89AC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375" y="7032625"/>
          <a:ext cx="1123577" cy="7461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809625</xdr:rowOff>
    </xdr:from>
    <xdr:to>
      <xdr:col>2</xdr:col>
      <xdr:colOff>1058333</xdr:colOff>
      <xdr:row>13</xdr:row>
      <xdr:rowOff>777875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A8D8709-D683-D4FF-B5E8-4CF46D4A5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4476750"/>
          <a:ext cx="1058333" cy="793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13</xdr:row>
      <xdr:rowOff>785813</xdr:rowOff>
    </xdr:from>
    <xdr:to>
      <xdr:col>2</xdr:col>
      <xdr:colOff>952500</xdr:colOff>
      <xdr:row>14</xdr:row>
      <xdr:rowOff>758032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7E8E2E-4665-B789-BD9C-3C53FD9F9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5278438"/>
          <a:ext cx="1063625" cy="797719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14</xdr:row>
      <xdr:rowOff>365125</xdr:rowOff>
    </xdr:from>
    <xdr:to>
      <xdr:col>2</xdr:col>
      <xdr:colOff>285750</xdr:colOff>
      <xdr:row>14</xdr:row>
      <xdr:rowOff>669452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1FC39BD-E52C-55F7-9651-6D5F48C89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5683250"/>
          <a:ext cx="269875" cy="304327"/>
        </a:xfrm>
        <a:prstGeom prst="rect">
          <a:avLst/>
        </a:prstGeom>
      </xdr:spPr>
    </xdr:pic>
    <xdr:clientData/>
  </xdr:twoCellAnchor>
  <xdr:twoCellAnchor editAs="oneCell">
    <xdr:from>
      <xdr:col>19</xdr:col>
      <xdr:colOff>603250</xdr:colOff>
      <xdr:row>1</xdr:row>
      <xdr:rowOff>95250</xdr:rowOff>
    </xdr:from>
    <xdr:to>
      <xdr:col>23</xdr:col>
      <xdr:colOff>47625</xdr:colOff>
      <xdr:row>4</xdr:row>
      <xdr:rowOff>14828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315DC6C0-AD0D-1748-84AC-6E02E96F2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2906375" y="333375"/>
          <a:ext cx="2365375" cy="7609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824716</xdr:colOff>
      <xdr:row>128</xdr:row>
      <xdr:rowOff>0</xdr:rowOff>
    </xdr:from>
    <xdr:to>
      <xdr:col>2</xdr:col>
      <xdr:colOff>990600</xdr:colOff>
      <xdr:row>128</xdr:row>
      <xdr:rowOff>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716" y="8255000"/>
          <a:ext cx="991384" cy="685800"/>
        </a:xfrm>
        <a:prstGeom prst="rect">
          <a:avLst/>
        </a:prstGeom>
      </xdr:spPr>
    </xdr:pic>
    <xdr:clientData/>
  </xdr:twoCellAnchor>
  <xdr:twoCellAnchor>
    <xdr:from>
      <xdr:col>0</xdr:col>
      <xdr:colOff>821983</xdr:colOff>
      <xdr:row>128</xdr:row>
      <xdr:rowOff>0</xdr:rowOff>
    </xdr:from>
    <xdr:to>
      <xdr:col>2</xdr:col>
      <xdr:colOff>988297</xdr:colOff>
      <xdr:row>128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983" y="29045748"/>
          <a:ext cx="991814" cy="684104"/>
        </a:xfrm>
        <a:prstGeom prst="rect">
          <a:avLst/>
        </a:prstGeom>
      </xdr:spPr>
    </xdr:pic>
    <xdr:clientData/>
  </xdr:twoCellAnchor>
  <xdr:twoCellAnchor>
    <xdr:from>
      <xdr:col>0</xdr:col>
      <xdr:colOff>823508</xdr:colOff>
      <xdr:row>128</xdr:row>
      <xdr:rowOff>0</xdr:rowOff>
    </xdr:from>
    <xdr:to>
      <xdr:col>2</xdr:col>
      <xdr:colOff>986771</xdr:colOff>
      <xdr:row>128</xdr:row>
      <xdr:rowOff>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508" y="29768800"/>
          <a:ext cx="988763" cy="685800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128</xdr:row>
      <xdr:rowOff>0</xdr:rowOff>
    </xdr:from>
    <xdr:to>
      <xdr:col>2</xdr:col>
      <xdr:colOff>987538</xdr:colOff>
      <xdr:row>128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0492700"/>
          <a:ext cx="990295" cy="685800"/>
        </a:xfrm>
        <a:prstGeom prst="rect">
          <a:avLst/>
        </a:prstGeom>
      </xdr:spPr>
    </xdr:pic>
    <xdr:clientData/>
  </xdr:twoCellAnchor>
  <xdr:twoCellAnchor>
    <xdr:from>
      <xdr:col>0</xdr:col>
      <xdr:colOff>820754</xdr:colOff>
      <xdr:row>128</xdr:row>
      <xdr:rowOff>0</xdr:rowOff>
    </xdr:from>
    <xdr:to>
      <xdr:col>2</xdr:col>
      <xdr:colOff>989526</xdr:colOff>
      <xdr:row>128</xdr:row>
      <xdr:rowOff>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754" y="31216600"/>
          <a:ext cx="994272" cy="685800"/>
        </a:xfrm>
        <a:prstGeom prst="rect">
          <a:avLst/>
        </a:prstGeom>
      </xdr:spPr>
    </xdr:pic>
    <xdr:clientData/>
  </xdr:twoCellAnchor>
  <xdr:twoCellAnchor>
    <xdr:from>
      <xdr:col>0</xdr:col>
      <xdr:colOff>821579</xdr:colOff>
      <xdr:row>128</xdr:row>
      <xdr:rowOff>0</xdr:rowOff>
    </xdr:from>
    <xdr:to>
      <xdr:col>2</xdr:col>
      <xdr:colOff>982980</xdr:colOff>
      <xdr:row>128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579" y="31981142"/>
          <a:ext cx="986901" cy="680715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128</xdr:row>
      <xdr:rowOff>0</xdr:rowOff>
    </xdr:from>
    <xdr:to>
      <xdr:col>2</xdr:col>
      <xdr:colOff>987538</xdr:colOff>
      <xdr:row>128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5229800"/>
          <a:ext cx="990295" cy="685800"/>
        </a:xfrm>
        <a:prstGeom prst="rect">
          <a:avLst/>
        </a:prstGeom>
      </xdr:spPr>
    </xdr:pic>
    <xdr:clientData/>
  </xdr:twoCellAnchor>
  <xdr:twoCellAnchor>
    <xdr:from>
      <xdr:col>2</xdr:col>
      <xdr:colOff>94771</xdr:colOff>
      <xdr:row>141</xdr:row>
      <xdr:rowOff>38100</xdr:rowOff>
    </xdr:from>
    <xdr:to>
      <xdr:col>2</xdr:col>
      <xdr:colOff>1042408</xdr:colOff>
      <xdr:row>141</xdr:row>
      <xdr:rowOff>678234</xdr:rowOff>
    </xdr:to>
    <xdr:pic>
      <xdr:nvPicPr>
        <xdr:cNvPr id="148" name="Picture 11">
          <a:extLst>
            <a:ext uri="{FF2B5EF4-FFF2-40B4-BE49-F238E27FC236}">
              <a16:creationId xmlns:a16="http://schemas.microsoft.com/office/drawing/2014/main" id="{8EC6E5F8-D3A9-4DDD-81A0-CA686DB7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365" y="102646163"/>
          <a:ext cx="947637" cy="64013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50382</xdr:colOff>
      <xdr:row>142</xdr:row>
      <xdr:rowOff>75</xdr:rowOff>
    </xdr:from>
    <xdr:to>
      <xdr:col>2</xdr:col>
      <xdr:colOff>1077121</xdr:colOff>
      <xdr:row>142</xdr:row>
      <xdr:rowOff>695421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426DB931-B1FB-4094-9C4C-FCA2FB7E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976" y="103334419"/>
          <a:ext cx="1026739" cy="695346"/>
        </a:xfrm>
        <a:prstGeom prst="rect">
          <a:avLst/>
        </a:prstGeom>
      </xdr:spPr>
    </xdr:pic>
    <xdr:clientData/>
  </xdr:twoCellAnchor>
  <xdr:twoCellAnchor>
    <xdr:from>
      <xdr:col>2</xdr:col>
      <xdr:colOff>79510</xdr:colOff>
      <xdr:row>143</xdr:row>
      <xdr:rowOff>29669</xdr:rowOff>
    </xdr:from>
    <xdr:to>
      <xdr:col>2</xdr:col>
      <xdr:colOff>1041535</xdr:colOff>
      <xdr:row>143</xdr:row>
      <xdr:rowOff>677369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D5273E-245F-AA44-87E1-589B231EA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104" y="104090294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89232</xdr:colOff>
      <xdr:row>132</xdr:row>
      <xdr:rowOff>38723</xdr:rowOff>
    </xdr:from>
    <xdr:to>
      <xdr:col>2</xdr:col>
      <xdr:colOff>1059960</xdr:colOff>
      <xdr:row>132</xdr:row>
      <xdr:rowOff>716740</xdr:rowOff>
    </xdr:to>
    <xdr:pic>
      <xdr:nvPicPr>
        <xdr:cNvPr id="133" name="Picture 11">
          <a:extLst>
            <a:ext uri="{FF2B5EF4-FFF2-40B4-BE49-F238E27FC236}">
              <a16:creationId xmlns:a16="http://schemas.microsoft.com/office/drawing/2014/main" id="{D81813FA-9446-EC47-9715-AA864F8E3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826" y="96443629"/>
          <a:ext cx="970728" cy="678017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59114</xdr:colOff>
      <xdr:row>133</xdr:row>
      <xdr:rowOff>26138</xdr:rowOff>
    </xdr:from>
    <xdr:to>
      <xdr:col>2</xdr:col>
      <xdr:colOff>1048169</xdr:colOff>
      <xdr:row>133</xdr:row>
      <xdr:rowOff>696091</xdr:rowOff>
    </xdr:to>
    <xdr:pic>
      <xdr:nvPicPr>
        <xdr:cNvPr id="135" name="Slika 55">
          <a:extLst>
            <a:ext uri="{FF2B5EF4-FFF2-40B4-BE49-F238E27FC236}">
              <a16:creationId xmlns:a16="http://schemas.microsoft.com/office/drawing/2014/main" id="{F2BEF4EF-216B-2646-A0A5-63601F2D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8" y="97157326"/>
          <a:ext cx="989055" cy="669953"/>
        </a:xfrm>
        <a:prstGeom prst="rect">
          <a:avLst/>
        </a:prstGeom>
      </xdr:spPr>
    </xdr:pic>
    <xdr:clientData/>
  </xdr:twoCellAnchor>
  <xdr:twoCellAnchor>
    <xdr:from>
      <xdr:col>2</xdr:col>
      <xdr:colOff>43792</xdr:colOff>
      <xdr:row>134</xdr:row>
      <xdr:rowOff>12396</xdr:rowOff>
    </xdr:from>
    <xdr:to>
      <xdr:col>2</xdr:col>
      <xdr:colOff>1051035</xdr:colOff>
      <xdr:row>134</xdr:row>
      <xdr:rowOff>673399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21DFDA-1CD5-FA4D-8293-D3EBDD4CC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809" y="45097396"/>
          <a:ext cx="1007243" cy="661003"/>
        </a:xfrm>
        <a:prstGeom prst="rect">
          <a:avLst/>
        </a:prstGeom>
      </xdr:spPr>
    </xdr:pic>
    <xdr:clientData/>
  </xdr:twoCellAnchor>
  <xdr:twoCellAnchor>
    <xdr:from>
      <xdr:col>2</xdr:col>
      <xdr:colOff>59114</xdr:colOff>
      <xdr:row>135</xdr:row>
      <xdr:rowOff>37623</xdr:rowOff>
    </xdr:from>
    <xdr:to>
      <xdr:col>2</xdr:col>
      <xdr:colOff>1048169</xdr:colOff>
      <xdr:row>135</xdr:row>
      <xdr:rowOff>684606</xdr:rowOff>
    </xdr:to>
    <xdr:pic>
      <xdr:nvPicPr>
        <xdr:cNvPr id="139" name="Slika 55">
          <a:extLst>
            <a:ext uri="{FF2B5EF4-FFF2-40B4-BE49-F238E27FC236}">
              <a16:creationId xmlns:a16="http://schemas.microsoft.com/office/drawing/2014/main" id="{97A547FE-7385-0F44-A471-FE7112C5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8" y="98621373"/>
          <a:ext cx="989055" cy="646983"/>
        </a:xfrm>
        <a:prstGeom prst="rect">
          <a:avLst/>
        </a:prstGeom>
      </xdr:spPr>
    </xdr:pic>
    <xdr:clientData/>
  </xdr:twoCellAnchor>
  <xdr:twoCellAnchor>
    <xdr:from>
      <xdr:col>2</xdr:col>
      <xdr:colOff>43792</xdr:colOff>
      <xdr:row>136</xdr:row>
      <xdr:rowOff>12396</xdr:rowOff>
    </xdr:from>
    <xdr:to>
      <xdr:col>2</xdr:col>
      <xdr:colOff>1051034</xdr:colOff>
      <xdr:row>136</xdr:row>
      <xdr:rowOff>673399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349DB0B3-12B6-AB49-9A02-689023E6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809" y="46542568"/>
          <a:ext cx="1007242" cy="661003"/>
        </a:xfrm>
        <a:prstGeom prst="rect">
          <a:avLst/>
        </a:prstGeom>
      </xdr:spPr>
    </xdr:pic>
    <xdr:clientData/>
  </xdr:twoCellAnchor>
  <xdr:twoCellAnchor>
    <xdr:from>
      <xdr:col>2</xdr:col>
      <xdr:colOff>71020</xdr:colOff>
      <xdr:row>137</xdr:row>
      <xdr:rowOff>37623</xdr:rowOff>
    </xdr:from>
    <xdr:to>
      <xdr:col>2</xdr:col>
      <xdr:colOff>1060075</xdr:colOff>
      <xdr:row>137</xdr:row>
      <xdr:rowOff>684606</xdr:rowOff>
    </xdr:to>
    <xdr:pic>
      <xdr:nvPicPr>
        <xdr:cNvPr id="141" name="Slika 55">
          <a:extLst>
            <a:ext uri="{FF2B5EF4-FFF2-40B4-BE49-F238E27FC236}">
              <a16:creationId xmlns:a16="http://schemas.microsoft.com/office/drawing/2014/main" id="{922BFAE6-410E-8347-A6DB-8D87359A9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614" y="100073936"/>
          <a:ext cx="989055" cy="646983"/>
        </a:xfrm>
        <a:prstGeom prst="rect">
          <a:avLst/>
        </a:prstGeom>
      </xdr:spPr>
    </xdr:pic>
    <xdr:clientData/>
  </xdr:twoCellAnchor>
  <xdr:twoCellAnchor>
    <xdr:from>
      <xdr:col>2</xdr:col>
      <xdr:colOff>46967</xdr:colOff>
      <xdr:row>138</xdr:row>
      <xdr:rowOff>12396</xdr:rowOff>
    </xdr:from>
    <xdr:to>
      <xdr:col>2</xdr:col>
      <xdr:colOff>1054209</xdr:colOff>
      <xdr:row>138</xdr:row>
      <xdr:rowOff>673399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B0AB906C-F715-6249-B307-DC621E44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561" y="100774990"/>
          <a:ext cx="1007242" cy="661003"/>
        </a:xfrm>
        <a:prstGeom prst="rect">
          <a:avLst/>
        </a:prstGeom>
      </xdr:spPr>
    </xdr:pic>
    <xdr:clientData/>
  </xdr:twoCellAnchor>
  <xdr:twoCellAnchor>
    <xdr:from>
      <xdr:col>2</xdr:col>
      <xdr:colOff>59115</xdr:colOff>
      <xdr:row>139</xdr:row>
      <xdr:rowOff>37623</xdr:rowOff>
    </xdr:from>
    <xdr:to>
      <xdr:col>2</xdr:col>
      <xdr:colOff>1048168</xdr:colOff>
      <xdr:row>139</xdr:row>
      <xdr:rowOff>684606</xdr:rowOff>
    </xdr:to>
    <xdr:pic>
      <xdr:nvPicPr>
        <xdr:cNvPr id="152" name="Slika 55">
          <a:extLst>
            <a:ext uri="{FF2B5EF4-FFF2-40B4-BE49-F238E27FC236}">
              <a16:creationId xmlns:a16="http://schemas.microsoft.com/office/drawing/2014/main" id="{E806A3A9-74AD-1C47-B647-85AAF257F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9" y="101526498"/>
          <a:ext cx="989053" cy="646983"/>
        </a:xfrm>
        <a:prstGeom prst="rect">
          <a:avLst/>
        </a:prstGeom>
      </xdr:spPr>
    </xdr:pic>
    <xdr:clientData/>
  </xdr:twoCellAnchor>
  <xdr:twoCellAnchor>
    <xdr:from>
      <xdr:col>2</xdr:col>
      <xdr:colOff>20862</xdr:colOff>
      <xdr:row>3</xdr:row>
      <xdr:rowOff>6667</xdr:rowOff>
    </xdr:from>
    <xdr:to>
      <xdr:col>2</xdr:col>
      <xdr:colOff>678897</xdr:colOff>
      <xdr:row>6</xdr:row>
      <xdr:rowOff>192767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715542-183C-9546-AB5A-49D58A5F1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3312" y="730567"/>
          <a:ext cx="658035" cy="643300"/>
        </a:xfrm>
        <a:prstGeom prst="rect">
          <a:avLst/>
        </a:prstGeom>
      </xdr:spPr>
    </xdr:pic>
    <xdr:clientData/>
  </xdr:twoCellAnchor>
  <xdr:twoCellAnchor>
    <xdr:from>
      <xdr:col>2</xdr:col>
      <xdr:colOff>82313</xdr:colOff>
      <xdr:row>109</xdr:row>
      <xdr:rowOff>58795</xdr:rowOff>
    </xdr:from>
    <xdr:to>
      <xdr:col>2</xdr:col>
      <xdr:colOff>1047513</xdr:colOff>
      <xdr:row>109</xdr:row>
      <xdr:rowOff>706495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F2C146-CE1F-4C43-A012-877935456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609" y="16427684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70554</xdr:colOff>
      <xdr:row>110</xdr:row>
      <xdr:rowOff>23518</xdr:rowOff>
    </xdr:from>
    <xdr:to>
      <xdr:col>2</xdr:col>
      <xdr:colOff>1061154</xdr:colOff>
      <xdr:row>110</xdr:row>
      <xdr:rowOff>696618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8552CA66-E642-2D42-AD9E-D8C4E2286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850" y="17121481"/>
          <a:ext cx="990600" cy="673100"/>
        </a:xfrm>
        <a:prstGeom prst="rect">
          <a:avLst/>
        </a:prstGeom>
      </xdr:spPr>
    </xdr:pic>
    <xdr:clientData/>
  </xdr:twoCellAnchor>
  <xdr:twoCellAnchor>
    <xdr:from>
      <xdr:col>2</xdr:col>
      <xdr:colOff>105831</xdr:colOff>
      <xdr:row>123</xdr:row>
      <xdr:rowOff>35277</xdr:rowOff>
    </xdr:from>
    <xdr:to>
      <xdr:col>2</xdr:col>
      <xdr:colOff>1071031</xdr:colOff>
      <xdr:row>123</xdr:row>
      <xdr:rowOff>682977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F0F3E209-E80D-E04A-B984-E4CAF814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127" y="22283796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105831</xdr:colOff>
      <xdr:row>124</xdr:row>
      <xdr:rowOff>35277</xdr:rowOff>
    </xdr:from>
    <xdr:to>
      <xdr:col>2</xdr:col>
      <xdr:colOff>1071031</xdr:colOff>
      <xdr:row>124</xdr:row>
      <xdr:rowOff>682977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DCF62AF1-4D9E-E249-9560-9A5C56DA4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127" y="2301287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79490</xdr:colOff>
      <xdr:row>131</xdr:row>
      <xdr:rowOff>50800</xdr:rowOff>
    </xdr:from>
    <xdr:to>
      <xdr:col>2</xdr:col>
      <xdr:colOff>1044690</xdr:colOff>
      <xdr:row>131</xdr:row>
      <xdr:rowOff>698500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BC0C11E-D9D1-AB42-9C4E-1B9177B3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490" y="765175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130</xdr:row>
      <xdr:rowOff>10470</xdr:rowOff>
    </xdr:from>
    <xdr:to>
      <xdr:col>2</xdr:col>
      <xdr:colOff>1094697</xdr:colOff>
      <xdr:row>131</xdr:row>
      <xdr:rowOff>19051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F9658365-C6C2-2A4C-B586-37A4BDD6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94962814"/>
          <a:ext cx="1082790" cy="734862"/>
        </a:xfrm>
        <a:prstGeom prst="rect">
          <a:avLst/>
        </a:prstGeom>
      </xdr:spPr>
    </xdr:pic>
    <xdr:clientData/>
  </xdr:twoCellAnchor>
  <xdr:twoCellAnchor>
    <xdr:from>
      <xdr:col>2</xdr:col>
      <xdr:colOff>59940</xdr:colOff>
      <xdr:row>129</xdr:row>
      <xdr:rowOff>47625</xdr:rowOff>
    </xdr:from>
    <xdr:to>
      <xdr:col>2</xdr:col>
      <xdr:colOff>1031490</xdr:colOff>
      <xdr:row>129</xdr:row>
      <xdr:rowOff>695325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7BBFF1AF-B03A-D449-8C54-9A0256D3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534" y="94273688"/>
          <a:ext cx="971550" cy="64770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125</xdr:row>
      <xdr:rowOff>47036</xdr:rowOff>
    </xdr:from>
    <xdr:to>
      <xdr:col>2</xdr:col>
      <xdr:colOff>1082790</xdr:colOff>
      <xdr:row>125</xdr:row>
      <xdr:rowOff>694736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F0FA17B3-B5A6-C04A-9215-6F81F79E7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886" y="72789814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68263</xdr:colOff>
      <xdr:row>105</xdr:row>
      <xdr:rowOff>95250</xdr:rowOff>
    </xdr:from>
    <xdr:to>
      <xdr:col>2</xdr:col>
      <xdr:colOff>1035845</xdr:colOff>
      <xdr:row>105</xdr:row>
      <xdr:rowOff>583693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26EE1C50-9F5C-4137-A682-901EFBE2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263" y="2726531"/>
          <a:ext cx="967582" cy="488443"/>
        </a:xfrm>
        <a:prstGeom prst="rect">
          <a:avLst/>
        </a:prstGeom>
      </xdr:spPr>
    </xdr:pic>
    <xdr:clientData/>
  </xdr:twoCellAnchor>
  <xdr:twoCellAnchor>
    <xdr:from>
      <xdr:col>2</xdr:col>
      <xdr:colOff>23814</xdr:colOff>
      <xdr:row>106</xdr:row>
      <xdr:rowOff>68263</xdr:rowOff>
    </xdr:from>
    <xdr:to>
      <xdr:col>2</xdr:col>
      <xdr:colOff>1072703</xdr:colOff>
      <xdr:row>106</xdr:row>
      <xdr:rowOff>580231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CD05EF2F-BF15-4FAD-B060-D89F0DE2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408" y="21868607"/>
          <a:ext cx="1048889" cy="511968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107</xdr:row>
      <xdr:rowOff>59531</xdr:rowOff>
    </xdr:from>
    <xdr:to>
      <xdr:col>2</xdr:col>
      <xdr:colOff>1023937</xdr:colOff>
      <xdr:row>107</xdr:row>
      <xdr:rowOff>657845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658A4298-DA9B-4A68-8138-AAF85ABEB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19" y="22586156"/>
          <a:ext cx="976312" cy="598314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108</xdr:row>
      <xdr:rowOff>47626</xdr:rowOff>
    </xdr:from>
    <xdr:to>
      <xdr:col>2</xdr:col>
      <xdr:colOff>943769</xdr:colOff>
      <xdr:row>108</xdr:row>
      <xdr:rowOff>649511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7B0F832E-628A-4FA1-B1B8-100C1402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781" y="4857751"/>
          <a:ext cx="788988" cy="601885"/>
        </a:xfrm>
        <a:prstGeom prst="rect">
          <a:avLst/>
        </a:prstGeom>
      </xdr:spPr>
    </xdr:pic>
    <xdr:clientData/>
  </xdr:twoCellAnchor>
  <xdr:twoCellAnchor>
    <xdr:from>
      <xdr:col>2</xdr:col>
      <xdr:colOff>66438</xdr:colOff>
      <xdr:row>116</xdr:row>
      <xdr:rowOff>67027</xdr:rowOff>
    </xdr:from>
    <xdr:to>
      <xdr:col>2</xdr:col>
      <xdr:colOff>1057038</xdr:colOff>
      <xdr:row>117</xdr:row>
      <xdr:rowOff>17814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BFF01C7-CA2F-4A38-B479-0AA541010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063" y="85633277"/>
          <a:ext cx="990600" cy="67310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117</xdr:row>
      <xdr:rowOff>58795</xdr:rowOff>
    </xdr:from>
    <xdr:to>
      <xdr:col>2</xdr:col>
      <xdr:colOff>1082790</xdr:colOff>
      <xdr:row>117</xdr:row>
      <xdr:rowOff>706495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F5777BF-1298-41DE-BB42-3947541DB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58" y="17040509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129349</xdr:colOff>
      <xdr:row>118</xdr:row>
      <xdr:rowOff>23518</xdr:rowOff>
    </xdr:from>
    <xdr:to>
      <xdr:col>2</xdr:col>
      <xdr:colOff>1075624</xdr:colOff>
      <xdr:row>118</xdr:row>
      <xdr:rowOff>658518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2EA1FF9-6CB1-4918-96E1-8F5926929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067" y="17729586"/>
          <a:ext cx="952625" cy="62865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120</xdr:row>
      <xdr:rowOff>47036</xdr:rowOff>
    </xdr:from>
    <xdr:to>
      <xdr:col>2</xdr:col>
      <xdr:colOff>1082790</xdr:colOff>
      <xdr:row>120</xdr:row>
      <xdr:rowOff>694736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D6DE0A7-4519-4F63-A7D2-FAF38B985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58" y="19195461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55031</xdr:colOff>
      <xdr:row>121</xdr:row>
      <xdr:rowOff>14492</xdr:rowOff>
    </xdr:from>
    <xdr:to>
      <xdr:col>2</xdr:col>
      <xdr:colOff>1036107</xdr:colOff>
      <xdr:row>121</xdr:row>
      <xdr:rowOff>667540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8ED2962-BC5C-4561-836B-18D72E3E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625" y="89561398"/>
          <a:ext cx="981076" cy="653048"/>
        </a:xfrm>
        <a:prstGeom prst="rect">
          <a:avLst/>
        </a:prstGeom>
      </xdr:spPr>
    </xdr:pic>
    <xdr:clientData/>
  </xdr:twoCellAnchor>
  <xdr:twoCellAnchor>
    <xdr:from>
      <xdr:col>2</xdr:col>
      <xdr:colOff>103250</xdr:colOff>
      <xdr:row>119</xdr:row>
      <xdr:rowOff>50006</xdr:rowOff>
    </xdr:from>
    <xdr:to>
      <xdr:col>2</xdr:col>
      <xdr:colOff>990787</xdr:colOff>
      <xdr:row>119</xdr:row>
      <xdr:rowOff>690562</xdr:rowOff>
    </xdr:to>
    <xdr:pic>
      <xdr:nvPicPr>
        <xdr:cNvPr id="30" name="Slika 12">
          <a:extLst>
            <a:ext uri="{FF2B5EF4-FFF2-40B4-BE49-F238E27FC236}">
              <a16:creationId xmlns:a16="http://schemas.microsoft.com/office/drawing/2014/main" id="{492D80DF-7C2D-4A34-9A82-E5CC2B0F4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318" y="18470902"/>
          <a:ext cx="884362" cy="646906"/>
        </a:xfrm>
        <a:prstGeom prst="rect">
          <a:avLst/>
        </a:prstGeom>
      </xdr:spPr>
    </xdr:pic>
    <xdr:clientData/>
  </xdr:twoCellAnchor>
  <xdr:twoCellAnchor>
    <xdr:from>
      <xdr:col>2</xdr:col>
      <xdr:colOff>66678</xdr:colOff>
      <xdr:row>112</xdr:row>
      <xdr:rowOff>77790</xdr:rowOff>
    </xdr:from>
    <xdr:to>
      <xdr:col>2</xdr:col>
      <xdr:colOff>1071562</xdr:colOff>
      <xdr:row>112</xdr:row>
      <xdr:rowOff>654445</xdr:rowOff>
    </xdr:to>
    <xdr:pic>
      <xdr:nvPicPr>
        <xdr:cNvPr id="32" name="Slika 13">
          <a:extLst>
            <a:ext uri="{FF2B5EF4-FFF2-40B4-BE49-F238E27FC236}">
              <a16:creationId xmlns:a16="http://schemas.microsoft.com/office/drawing/2014/main" id="{34960684-31D6-473C-A52C-7DFC6F9F6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6" y="13453611"/>
          <a:ext cx="1011234" cy="579830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113</xdr:row>
      <xdr:rowOff>95250</xdr:rowOff>
    </xdr:from>
    <xdr:to>
      <xdr:col>2</xdr:col>
      <xdr:colOff>1015093</xdr:colOff>
      <xdr:row>113</xdr:row>
      <xdr:rowOff>610394</xdr:rowOff>
    </xdr:to>
    <xdr:pic>
      <xdr:nvPicPr>
        <xdr:cNvPr id="34" name="Slika 14">
          <a:extLst>
            <a:ext uri="{FF2B5EF4-FFF2-40B4-BE49-F238E27FC236}">
              <a16:creationId xmlns:a16="http://schemas.microsoft.com/office/drawing/2014/main" id="{BAB2F66C-B919-4840-B803-5A31129B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594" y="14192250"/>
          <a:ext cx="878567" cy="515144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114</xdr:row>
      <xdr:rowOff>71437</xdr:rowOff>
    </xdr:from>
    <xdr:to>
      <xdr:col>2</xdr:col>
      <xdr:colOff>1000125</xdr:colOff>
      <xdr:row>114</xdr:row>
      <xdr:rowOff>663332</xdr:rowOff>
    </xdr:to>
    <xdr:pic>
      <xdr:nvPicPr>
        <xdr:cNvPr id="35" name="Slika 15">
          <a:extLst>
            <a:ext uri="{FF2B5EF4-FFF2-40B4-BE49-F238E27FC236}">
              <a16:creationId xmlns:a16="http://schemas.microsoft.com/office/drawing/2014/main" id="{84E4B1F5-A8A1-428F-BA2A-232215045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874" y="14886441"/>
          <a:ext cx="892969" cy="591895"/>
        </a:xfrm>
        <a:prstGeom prst="rect">
          <a:avLst/>
        </a:prstGeom>
      </xdr:spPr>
    </xdr:pic>
    <xdr:clientData/>
  </xdr:twoCellAnchor>
  <xdr:twoCellAnchor>
    <xdr:from>
      <xdr:col>2</xdr:col>
      <xdr:colOff>138906</xdr:colOff>
      <xdr:row>115</xdr:row>
      <xdr:rowOff>124620</xdr:rowOff>
    </xdr:from>
    <xdr:to>
      <xdr:col>2</xdr:col>
      <xdr:colOff>1089141</xdr:colOff>
      <xdr:row>115</xdr:row>
      <xdr:rowOff>681831</xdr:rowOff>
    </xdr:to>
    <xdr:pic>
      <xdr:nvPicPr>
        <xdr:cNvPr id="37" name="Slika 16">
          <a:extLst>
            <a:ext uri="{FF2B5EF4-FFF2-40B4-BE49-F238E27FC236}">
              <a16:creationId xmlns:a16="http://schemas.microsoft.com/office/drawing/2014/main" id="{B90DAA1F-FC4C-4D2D-8CDF-6C222264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531" y="84968558"/>
          <a:ext cx="950235" cy="557211"/>
        </a:xfrm>
        <a:prstGeom prst="rect">
          <a:avLst/>
        </a:prstGeom>
      </xdr:spPr>
    </xdr:pic>
    <xdr:clientData/>
  </xdr:twoCellAnchor>
  <xdr:twoCellAnchor>
    <xdr:from>
      <xdr:col>2</xdr:col>
      <xdr:colOff>22860</xdr:colOff>
      <xdr:row>87</xdr:row>
      <xdr:rowOff>708844</xdr:rowOff>
    </xdr:from>
    <xdr:to>
      <xdr:col>2</xdr:col>
      <xdr:colOff>1094829</xdr:colOff>
      <xdr:row>88</xdr:row>
      <xdr:rowOff>689738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32E5B29-D38F-4C54-B19E-FC20F416A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928" y="49167055"/>
          <a:ext cx="1071969" cy="702072"/>
        </a:xfrm>
        <a:prstGeom prst="rect">
          <a:avLst/>
        </a:prstGeom>
      </xdr:spPr>
    </xdr:pic>
    <xdr:clientData/>
  </xdr:twoCellAnchor>
  <xdr:twoCellAnchor>
    <xdr:from>
      <xdr:col>2</xdr:col>
      <xdr:colOff>48422</xdr:colOff>
      <xdr:row>89</xdr:row>
      <xdr:rowOff>29881</xdr:rowOff>
    </xdr:from>
    <xdr:to>
      <xdr:col>2</xdr:col>
      <xdr:colOff>1071513</xdr:colOff>
      <xdr:row>89</xdr:row>
      <xdr:rowOff>689740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0C0DBAE-6D19-4F13-8F63-65997FFDC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140" y="49924099"/>
          <a:ext cx="1029441" cy="666209"/>
        </a:xfrm>
        <a:prstGeom prst="rect">
          <a:avLst/>
        </a:prstGeom>
      </xdr:spPr>
    </xdr:pic>
    <xdr:clientData/>
  </xdr:twoCellAnchor>
  <xdr:twoCellAnchor>
    <xdr:from>
      <xdr:col>1</xdr:col>
      <xdr:colOff>184613</xdr:colOff>
      <xdr:row>82</xdr:row>
      <xdr:rowOff>68280</xdr:rowOff>
    </xdr:from>
    <xdr:to>
      <xdr:col>2</xdr:col>
      <xdr:colOff>1067592</xdr:colOff>
      <xdr:row>83</xdr:row>
      <xdr:rowOff>10736</xdr:rowOff>
    </xdr:to>
    <xdr:pic>
      <xdr:nvPicPr>
        <xdr:cNvPr id="40" name="Slika 48">
          <a:extLst>
            <a:ext uri="{FF2B5EF4-FFF2-40B4-BE49-F238E27FC236}">
              <a16:creationId xmlns:a16="http://schemas.microsoft.com/office/drawing/2014/main" id="{E9485F03-6137-4D7A-93CD-313DB9F7C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667" y="61110215"/>
          <a:ext cx="1074162" cy="666220"/>
        </a:xfrm>
        <a:prstGeom prst="rect">
          <a:avLst/>
        </a:prstGeom>
      </xdr:spPr>
    </xdr:pic>
    <xdr:clientData/>
  </xdr:twoCellAnchor>
  <xdr:twoCellAnchor>
    <xdr:from>
      <xdr:col>2</xdr:col>
      <xdr:colOff>26922</xdr:colOff>
      <xdr:row>84</xdr:row>
      <xdr:rowOff>44824</xdr:rowOff>
    </xdr:from>
    <xdr:to>
      <xdr:col>2</xdr:col>
      <xdr:colOff>1053537</xdr:colOff>
      <xdr:row>84</xdr:row>
      <xdr:rowOff>711638</xdr:rowOff>
    </xdr:to>
    <xdr:pic>
      <xdr:nvPicPr>
        <xdr:cNvPr id="41" name="Slika 51">
          <a:extLst>
            <a:ext uri="{FF2B5EF4-FFF2-40B4-BE49-F238E27FC236}">
              <a16:creationId xmlns:a16="http://schemas.microsoft.com/office/drawing/2014/main" id="{B585FB15-E694-46CC-AEC9-AA5AFA6BE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990" y="46339499"/>
          <a:ext cx="1026615" cy="666814"/>
        </a:xfrm>
        <a:prstGeom prst="rect">
          <a:avLst/>
        </a:prstGeom>
      </xdr:spPr>
    </xdr:pic>
    <xdr:clientData/>
  </xdr:twoCellAnchor>
  <xdr:twoCellAnchor>
    <xdr:from>
      <xdr:col>2</xdr:col>
      <xdr:colOff>13321</xdr:colOff>
      <xdr:row>87</xdr:row>
      <xdr:rowOff>5482</xdr:rowOff>
    </xdr:from>
    <xdr:to>
      <xdr:col>2</xdr:col>
      <xdr:colOff>1094121</xdr:colOff>
      <xdr:row>87</xdr:row>
      <xdr:rowOff>714757</xdr:rowOff>
    </xdr:to>
    <xdr:pic>
      <xdr:nvPicPr>
        <xdr:cNvPr id="42" name="Slika 53">
          <a:extLst>
            <a:ext uri="{FF2B5EF4-FFF2-40B4-BE49-F238E27FC236}">
              <a16:creationId xmlns:a16="http://schemas.microsoft.com/office/drawing/2014/main" id="{723B22EA-9505-4229-9256-45B1BDF1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039" y="48463693"/>
          <a:ext cx="1087150" cy="702925"/>
        </a:xfrm>
        <a:prstGeom prst="rect">
          <a:avLst/>
        </a:prstGeom>
      </xdr:spPr>
    </xdr:pic>
    <xdr:clientData/>
  </xdr:twoCellAnchor>
  <xdr:twoCellAnchor>
    <xdr:from>
      <xdr:col>1</xdr:col>
      <xdr:colOff>196395</xdr:colOff>
      <xdr:row>83</xdr:row>
      <xdr:rowOff>2240</xdr:rowOff>
    </xdr:from>
    <xdr:to>
      <xdr:col>2</xdr:col>
      <xdr:colOff>1057455</xdr:colOff>
      <xdr:row>83</xdr:row>
      <xdr:rowOff>712783</xdr:rowOff>
    </xdr:to>
    <xdr:pic>
      <xdr:nvPicPr>
        <xdr:cNvPr id="43" name="Slika 168">
          <a:extLst>
            <a:ext uri="{FF2B5EF4-FFF2-40B4-BE49-F238E27FC236}">
              <a16:creationId xmlns:a16="http://schemas.microsoft.com/office/drawing/2014/main" id="{E187DE5E-61C5-4282-8E7F-F47C52C4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438" y="45572561"/>
          <a:ext cx="1054735" cy="713718"/>
        </a:xfrm>
        <a:prstGeom prst="rect">
          <a:avLst/>
        </a:prstGeom>
      </xdr:spPr>
    </xdr:pic>
    <xdr:clientData/>
  </xdr:twoCellAnchor>
  <xdr:twoCellAnchor>
    <xdr:from>
      <xdr:col>2</xdr:col>
      <xdr:colOff>32845</xdr:colOff>
      <xdr:row>86</xdr:row>
      <xdr:rowOff>25659</xdr:rowOff>
    </xdr:from>
    <xdr:to>
      <xdr:col>2</xdr:col>
      <xdr:colOff>1094829</xdr:colOff>
      <xdr:row>87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C94BBD36-30FE-408A-AF1F-ECF58940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563" y="47762691"/>
          <a:ext cx="1068334" cy="692345"/>
        </a:xfrm>
        <a:prstGeom prst="rect">
          <a:avLst/>
        </a:prstGeom>
      </xdr:spPr>
    </xdr:pic>
    <xdr:clientData/>
  </xdr:twoCellAnchor>
  <xdr:twoCellAnchor>
    <xdr:from>
      <xdr:col>2</xdr:col>
      <xdr:colOff>17229</xdr:colOff>
      <xdr:row>85</xdr:row>
      <xdr:rowOff>36605</xdr:rowOff>
    </xdr:from>
    <xdr:to>
      <xdr:col>2</xdr:col>
      <xdr:colOff>1072931</xdr:colOff>
      <xdr:row>86</xdr:row>
      <xdr:rowOff>6822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2C70DF6-D242-462E-8E57-11DC9FC20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122" y="47049284"/>
          <a:ext cx="1058877" cy="694570"/>
        </a:xfrm>
        <a:prstGeom prst="rect">
          <a:avLst/>
        </a:prstGeom>
      </xdr:spPr>
    </xdr:pic>
    <xdr:clientData/>
  </xdr:twoCellAnchor>
  <xdr:twoCellAnchor>
    <xdr:from>
      <xdr:col>2</xdr:col>
      <xdr:colOff>104669</xdr:colOff>
      <xdr:row>75</xdr:row>
      <xdr:rowOff>33267</xdr:rowOff>
    </xdr:from>
    <xdr:to>
      <xdr:col>2</xdr:col>
      <xdr:colOff>1066416</xdr:colOff>
      <xdr:row>75</xdr:row>
      <xdr:rowOff>680967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849E976-E3C0-4730-A13D-B5F844563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737" y="39830985"/>
          <a:ext cx="958572" cy="647700"/>
        </a:xfrm>
        <a:prstGeom prst="rect">
          <a:avLst/>
        </a:prstGeom>
      </xdr:spPr>
    </xdr:pic>
    <xdr:clientData/>
  </xdr:twoCellAnchor>
  <xdr:twoCellAnchor>
    <xdr:from>
      <xdr:col>2</xdr:col>
      <xdr:colOff>52463</xdr:colOff>
      <xdr:row>76</xdr:row>
      <xdr:rowOff>11906</xdr:rowOff>
    </xdr:from>
    <xdr:to>
      <xdr:col>2</xdr:col>
      <xdr:colOff>1064813</xdr:colOff>
      <xdr:row>76</xdr:row>
      <xdr:rowOff>693685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A6898FB-5950-4F87-9DA7-E4ABB5764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81" y="41251981"/>
          <a:ext cx="1015525" cy="688129"/>
        </a:xfrm>
        <a:prstGeom prst="rect">
          <a:avLst/>
        </a:prstGeom>
      </xdr:spPr>
    </xdr:pic>
    <xdr:clientData/>
  </xdr:twoCellAnchor>
  <xdr:twoCellAnchor>
    <xdr:from>
      <xdr:col>2</xdr:col>
      <xdr:colOff>57080</xdr:colOff>
      <xdr:row>77</xdr:row>
      <xdr:rowOff>14270</xdr:rowOff>
    </xdr:from>
    <xdr:to>
      <xdr:col>2</xdr:col>
      <xdr:colOff>1022002</xdr:colOff>
      <xdr:row>77</xdr:row>
      <xdr:rowOff>661970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B5A9E6D-F00E-4C3C-BA5E-A7AE563B7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73" y="41975524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79</xdr:row>
      <xdr:rowOff>71350</xdr:rowOff>
    </xdr:from>
    <xdr:to>
      <xdr:col>2</xdr:col>
      <xdr:colOff>1050820</xdr:colOff>
      <xdr:row>79</xdr:row>
      <xdr:rowOff>719050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DEFDE27-245D-4F0B-935C-B9E605302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43474961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80</xdr:row>
      <xdr:rowOff>57080</xdr:rowOff>
    </xdr:from>
    <xdr:to>
      <xdr:col>2</xdr:col>
      <xdr:colOff>1050820</xdr:colOff>
      <xdr:row>80</xdr:row>
      <xdr:rowOff>704780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4B80104-E251-4A61-AC96-ADB1719BD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44185044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94072</xdr:colOff>
      <xdr:row>78</xdr:row>
      <xdr:rowOff>23518</xdr:rowOff>
    </xdr:from>
    <xdr:to>
      <xdr:col>2</xdr:col>
      <xdr:colOff>1088905</xdr:colOff>
      <xdr:row>78</xdr:row>
      <xdr:rowOff>697269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DB0F33F-D134-4B93-B11C-E8F08352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965" y="42712300"/>
          <a:ext cx="994833" cy="667401"/>
        </a:xfrm>
        <a:prstGeom prst="rect">
          <a:avLst/>
        </a:prstGeom>
      </xdr:spPr>
    </xdr:pic>
    <xdr:clientData/>
  </xdr:twoCellAnchor>
  <xdr:twoCellAnchor>
    <xdr:from>
      <xdr:col>2</xdr:col>
      <xdr:colOff>38294</xdr:colOff>
      <xdr:row>45</xdr:row>
      <xdr:rowOff>9691</xdr:rowOff>
    </xdr:from>
    <xdr:to>
      <xdr:col>2</xdr:col>
      <xdr:colOff>1083468</xdr:colOff>
      <xdr:row>45</xdr:row>
      <xdr:rowOff>706625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4CB92B30-63C9-479F-ACB3-5C394E7B4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87" y="96263445"/>
          <a:ext cx="1045174" cy="700109"/>
        </a:xfrm>
        <a:prstGeom prst="rect">
          <a:avLst/>
        </a:prstGeom>
      </xdr:spPr>
    </xdr:pic>
    <xdr:clientData/>
  </xdr:twoCellAnchor>
  <xdr:twoCellAnchor>
    <xdr:from>
      <xdr:col>2</xdr:col>
      <xdr:colOff>52556</xdr:colOff>
      <xdr:row>46</xdr:row>
      <xdr:rowOff>40183</xdr:rowOff>
    </xdr:from>
    <xdr:to>
      <xdr:col>2</xdr:col>
      <xdr:colOff>1068246</xdr:colOff>
      <xdr:row>47</xdr:row>
      <xdr:rowOff>174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DD30D10-59EA-400A-9774-2C1A3721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74" y="97018290"/>
          <a:ext cx="1018865" cy="681170"/>
        </a:xfrm>
        <a:prstGeom prst="rect">
          <a:avLst/>
        </a:prstGeom>
      </xdr:spPr>
    </xdr:pic>
    <xdr:clientData/>
  </xdr:twoCellAnchor>
  <xdr:twoCellAnchor>
    <xdr:from>
      <xdr:col>2</xdr:col>
      <xdr:colOff>37043</xdr:colOff>
      <xdr:row>47</xdr:row>
      <xdr:rowOff>1473</xdr:rowOff>
    </xdr:from>
    <xdr:to>
      <xdr:col>2</xdr:col>
      <xdr:colOff>1095375</xdr:colOff>
      <xdr:row>48</xdr:row>
      <xdr:rowOff>1706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AEDAA7AE-9677-4638-BC34-5D37F1A48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936" y="97700759"/>
          <a:ext cx="1055157" cy="721411"/>
        </a:xfrm>
        <a:prstGeom prst="rect">
          <a:avLst/>
        </a:prstGeom>
      </xdr:spPr>
    </xdr:pic>
    <xdr:clientData/>
  </xdr:twoCellAnchor>
  <xdr:twoCellAnchor>
    <xdr:from>
      <xdr:col>2</xdr:col>
      <xdr:colOff>35026</xdr:colOff>
      <xdr:row>48</xdr:row>
      <xdr:rowOff>9427</xdr:rowOff>
    </xdr:from>
    <xdr:to>
      <xdr:col>3</xdr:col>
      <xdr:colOff>0</xdr:colOff>
      <xdr:row>49</xdr:row>
      <xdr:rowOff>14189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E434A70-2F20-4E28-8B2D-67B7C251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919" y="98433066"/>
          <a:ext cx="1067152" cy="719591"/>
        </a:xfrm>
        <a:prstGeom prst="rect">
          <a:avLst/>
        </a:prstGeom>
      </xdr:spPr>
    </xdr:pic>
    <xdr:clientData/>
  </xdr:twoCellAnchor>
  <xdr:twoCellAnchor>
    <xdr:from>
      <xdr:col>2</xdr:col>
      <xdr:colOff>38547</xdr:colOff>
      <xdr:row>50</xdr:row>
      <xdr:rowOff>21031</xdr:rowOff>
    </xdr:from>
    <xdr:to>
      <xdr:col>2</xdr:col>
      <xdr:colOff>1082518</xdr:colOff>
      <xdr:row>51</xdr:row>
      <xdr:rowOff>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88533C77-EBED-42B9-B93E-E3879FE0C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440" y="99883852"/>
          <a:ext cx="1040796" cy="700148"/>
        </a:xfrm>
        <a:prstGeom prst="rect">
          <a:avLst/>
        </a:prstGeom>
      </xdr:spPr>
    </xdr:pic>
    <xdr:clientData/>
  </xdr:twoCellAnchor>
  <xdr:twoCellAnchor>
    <xdr:from>
      <xdr:col>2</xdr:col>
      <xdr:colOff>47188</xdr:colOff>
      <xdr:row>49</xdr:row>
      <xdr:rowOff>22610</xdr:rowOff>
    </xdr:from>
    <xdr:to>
      <xdr:col>2</xdr:col>
      <xdr:colOff>1078057</xdr:colOff>
      <xdr:row>49</xdr:row>
      <xdr:rowOff>714378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9F5043E-0C50-4A36-8AEC-B5AC8836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256" y="99167428"/>
          <a:ext cx="1024519" cy="685418"/>
        </a:xfrm>
        <a:prstGeom prst="rect">
          <a:avLst/>
        </a:prstGeom>
      </xdr:spPr>
    </xdr:pic>
    <xdr:clientData/>
  </xdr:twoCellAnchor>
  <xdr:twoCellAnchor>
    <xdr:from>
      <xdr:col>2</xdr:col>
      <xdr:colOff>32192</xdr:colOff>
      <xdr:row>52</xdr:row>
      <xdr:rowOff>672044</xdr:rowOff>
    </xdr:from>
    <xdr:to>
      <xdr:col>2</xdr:col>
      <xdr:colOff>1083945</xdr:colOff>
      <xdr:row>53</xdr:row>
      <xdr:rowOff>656235</xdr:rowOff>
    </xdr:to>
    <xdr:pic>
      <xdr:nvPicPr>
        <xdr:cNvPr id="128" name="Picture 85">
          <a:extLst>
            <a:ext uri="{FF2B5EF4-FFF2-40B4-BE49-F238E27FC236}">
              <a16:creationId xmlns:a16="http://schemas.microsoft.com/office/drawing/2014/main" id="{88A3062C-663D-4E7A-A26C-B5FA5F1F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910" y="101259219"/>
          <a:ext cx="1054928" cy="705370"/>
        </a:xfrm>
        <a:prstGeom prst="rect">
          <a:avLst/>
        </a:prstGeom>
      </xdr:spPr>
    </xdr:pic>
    <xdr:clientData/>
  </xdr:twoCellAnchor>
  <xdr:twoCellAnchor>
    <xdr:from>
      <xdr:col>2</xdr:col>
      <xdr:colOff>58807</xdr:colOff>
      <xdr:row>52</xdr:row>
      <xdr:rowOff>55132</xdr:rowOff>
    </xdr:from>
    <xdr:to>
      <xdr:col>2</xdr:col>
      <xdr:colOff>1082387</xdr:colOff>
      <xdr:row>53</xdr:row>
      <xdr:rowOff>8443</xdr:rowOff>
    </xdr:to>
    <xdr:pic>
      <xdr:nvPicPr>
        <xdr:cNvPr id="129" name="Slika 21">
          <a:extLst>
            <a:ext uri="{FF2B5EF4-FFF2-40B4-BE49-F238E27FC236}">
              <a16:creationId xmlns:a16="http://schemas.microsoft.com/office/drawing/2014/main" id="{5FC9B794-6DCC-4F06-A9E8-9DF0C6BD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700" y="100639132"/>
          <a:ext cx="1020405" cy="677665"/>
        </a:xfrm>
        <a:prstGeom prst="rect">
          <a:avLst/>
        </a:prstGeom>
      </xdr:spPr>
    </xdr:pic>
    <xdr:clientData/>
  </xdr:twoCellAnchor>
  <xdr:twoCellAnchor>
    <xdr:from>
      <xdr:col>2</xdr:col>
      <xdr:colOff>65628</xdr:colOff>
      <xdr:row>44</xdr:row>
      <xdr:rowOff>28864</xdr:rowOff>
    </xdr:from>
    <xdr:to>
      <xdr:col>2</xdr:col>
      <xdr:colOff>1055173</xdr:colOff>
      <xdr:row>44</xdr:row>
      <xdr:rowOff>692901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DB945851-ABF7-4C16-B3E0-9371BF66D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696" y="95561439"/>
          <a:ext cx="989545" cy="670387"/>
        </a:xfrm>
        <a:prstGeom prst="rect">
          <a:avLst/>
        </a:prstGeom>
      </xdr:spPr>
    </xdr:pic>
    <xdr:clientData/>
  </xdr:twoCellAnchor>
  <xdr:twoCellAnchor>
    <xdr:from>
      <xdr:col>2</xdr:col>
      <xdr:colOff>58932</xdr:colOff>
      <xdr:row>36</xdr:row>
      <xdr:rowOff>48990</xdr:rowOff>
    </xdr:from>
    <xdr:to>
      <xdr:col>2</xdr:col>
      <xdr:colOff>1026160</xdr:colOff>
      <xdr:row>36</xdr:row>
      <xdr:rowOff>691543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486C8CC8-40B2-47BE-B620-339B7A1F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825" y="89812136"/>
          <a:ext cx="967228" cy="648903"/>
        </a:xfrm>
        <a:prstGeom prst="rect">
          <a:avLst/>
        </a:prstGeom>
      </xdr:spPr>
    </xdr:pic>
    <xdr:clientData/>
  </xdr:twoCellAnchor>
  <xdr:twoCellAnchor>
    <xdr:from>
      <xdr:col>2</xdr:col>
      <xdr:colOff>56366</xdr:colOff>
      <xdr:row>37</xdr:row>
      <xdr:rowOff>31204</xdr:rowOff>
    </xdr:from>
    <xdr:to>
      <xdr:col>2</xdr:col>
      <xdr:colOff>1058449</xdr:colOff>
      <xdr:row>37</xdr:row>
      <xdr:rowOff>699293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4FDE5AC6-261B-40CA-9FD0-45844C9C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259" y="90515529"/>
          <a:ext cx="998908" cy="668089"/>
        </a:xfrm>
        <a:prstGeom prst="rect">
          <a:avLst/>
        </a:prstGeom>
      </xdr:spPr>
    </xdr:pic>
    <xdr:clientData/>
  </xdr:twoCellAnchor>
  <xdr:twoCellAnchor>
    <xdr:from>
      <xdr:col>2</xdr:col>
      <xdr:colOff>98518</xdr:colOff>
      <xdr:row>38</xdr:row>
      <xdr:rowOff>51827</xdr:rowOff>
    </xdr:from>
    <xdr:to>
      <xdr:col>2</xdr:col>
      <xdr:colOff>992417</xdr:colOff>
      <xdr:row>38</xdr:row>
      <xdr:rowOff>714375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354A058-3D5E-4DA4-895A-21438D94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586" y="91257331"/>
          <a:ext cx="890724" cy="662548"/>
        </a:xfrm>
        <a:prstGeom prst="rect">
          <a:avLst/>
        </a:prstGeom>
      </xdr:spPr>
    </xdr:pic>
    <xdr:clientData/>
  </xdr:twoCellAnchor>
  <xdr:twoCellAnchor>
    <xdr:from>
      <xdr:col>2</xdr:col>
      <xdr:colOff>47188</xdr:colOff>
      <xdr:row>40</xdr:row>
      <xdr:rowOff>22610</xdr:rowOff>
    </xdr:from>
    <xdr:to>
      <xdr:col>2</xdr:col>
      <xdr:colOff>1078057</xdr:colOff>
      <xdr:row>40</xdr:row>
      <xdr:rowOff>714377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8401C7F4-31D9-4F1F-B9A2-188054D8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256" y="92676821"/>
          <a:ext cx="1024519" cy="685417"/>
        </a:xfrm>
        <a:prstGeom prst="rect">
          <a:avLst/>
        </a:prstGeom>
      </xdr:spPr>
    </xdr:pic>
    <xdr:clientData/>
  </xdr:twoCellAnchor>
  <xdr:twoCellAnchor>
    <xdr:from>
      <xdr:col>2</xdr:col>
      <xdr:colOff>37748</xdr:colOff>
      <xdr:row>43</xdr:row>
      <xdr:rowOff>19290</xdr:rowOff>
    </xdr:from>
    <xdr:to>
      <xdr:col>2</xdr:col>
      <xdr:colOff>1068424</xdr:colOff>
      <xdr:row>43</xdr:row>
      <xdr:rowOff>711200</xdr:rowOff>
    </xdr:to>
    <xdr:pic>
      <xdr:nvPicPr>
        <xdr:cNvPr id="161" name="Picture 85">
          <a:extLst>
            <a:ext uri="{FF2B5EF4-FFF2-40B4-BE49-F238E27FC236}">
              <a16:creationId xmlns:a16="http://schemas.microsoft.com/office/drawing/2014/main" id="{49AC8140-960E-4042-8546-849D4DDA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641" y="94833861"/>
          <a:ext cx="1030676" cy="695085"/>
        </a:xfrm>
        <a:prstGeom prst="rect">
          <a:avLst/>
        </a:prstGeom>
      </xdr:spPr>
    </xdr:pic>
    <xdr:clientData/>
  </xdr:twoCellAnchor>
  <xdr:twoCellAnchor>
    <xdr:from>
      <xdr:col>2</xdr:col>
      <xdr:colOff>55730</xdr:colOff>
      <xdr:row>42</xdr:row>
      <xdr:rowOff>20320</xdr:rowOff>
    </xdr:from>
    <xdr:to>
      <xdr:col>2</xdr:col>
      <xdr:colOff>1080946</xdr:colOff>
      <xdr:row>42</xdr:row>
      <xdr:rowOff>670078</xdr:rowOff>
    </xdr:to>
    <xdr:pic>
      <xdr:nvPicPr>
        <xdr:cNvPr id="163" name="Slika 21">
          <a:extLst>
            <a:ext uri="{FF2B5EF4-FFF2-40B4-BE49-F238E27FC236}">
              <a16:creationId xmlns:a16="http://schemas.microsoft.com/office/drawing/2014/main" id="{BA8FC6C0-7709-4441-BF0F-702F9ED1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623" y="94113713"/>
          <a:ext cx="1022041" cy="652933"/>
        </a:xfrm>
        <a:prstGeom prst="rect">
          <a:avLst/>
        </a:prstGeom>
      </xdr:spPr>
    </xdr:pic>
    <xdr:clientData/>
  </xdr:twoCellAnchor>
  <xdr:twoCellAnchor>
    <xdr:from>
      <xdr:col>2</xdr:col>
      <xdr:colOff>65628</xdr:colOff>
      <xdr:row>35</xdr:row>
      <xdr:rowOff>28864</xdr:rowOff>
    </xdr:from>
    <xdr:to>
      <xdr:col>2</xdr:col>
      <xdr:colOff>1055173</xdr:colOff>
      <xdr:row>35</xdr:row>
      <xdr:rowOff>692900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580A4059-ACDC-40AF-8465-25F2FC40D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696" y="89070832"/>
          <a:ext cx="989545" cy="670386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39</xdr:row>
      <xdr:rowOff>89647</xdr:rowOff>
    </xdr:from>
    <xdr:to>
      <xdr:col>2</xdr:col>
      <xdr:colOff>1054847</xdr:colOff>
      <xdr:row>40</xdr:row>
      <xdr:rowOff>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5A41F8FA-D1DB-4973-B797-6DE5234E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65" y="92016329"/>
          <a:ext cx="971550" cy="634707"/>
        </a:xfrm>
        <a:prstGeom prst="rect">
          <a:avLst/>
        </a:prstGeom>
      </xdr:spPr>
    </xdr:pic>
    <xdr:clientData/>
  </xdr:twoCellAnchor>
  <xdr:twoCellAnchor>
    <xdr:from>
      <xdr:col>2</xdr:col>
      <xdr:colOff>36830</xdr:colOff>
      <xdr:row>41</xdr:row>
      <xdr:rowOff>6667</xdr:rowOff>
    </xdr:from>
    <xdr:to>
      <xdr:col>2</xdr:col>
      <xdr:colOff>1094937</xdr:colOff>
      <xdr:row>41</xdr:row>
      <xdr:rowOff>702468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88E108D9-32A4-477D-8D91-D645610E8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723" y="93382056"/>
          <a:ext cx="1061282" cy="692626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54</xdr:row>
      <xdr:rowOff>25400</xdr:rowOff>
    </xdr:from>
    <xdr:to>
      <xdr:col>2</xdr:col>
      <xdr:colOff>1016000</xdr:colOff>
      <xdr:row>54</xdr:row>
      <xdr:rowOff>673100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F5E7053-3DE0-4C8F-8937-5580308ED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518" y="102054932"/>
          <a:ext cx="971550" cy="647700"/>
        </a:xfrm>
        <a:prstGeom prst="rect">
          <a:avLst/>
        </a:prstGeom>
      </xdr:spPr>
    </xdr:pic>
    <xdr:clientData/>
  </xdr:twoCellAnchor>
  <xdr:twoCellAnchor>
    <xdr:from>
      <xdr:col>2</xdr:col>
      <xdr:colOff>94209</xdr:colOff>
      <xdr:row>33</xdr:row>
      <xdr:rowOff>39266</xdr:rowOff>
    </xdr:from>
    <xdr:to>
      <xdr:col>2</xdr:col>
      <xdr:colOff>1063624</xdr:colOff>
      <xdr:row>33</xdr:row>
      <xdr:rowOff>685344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D0278499-B921-4B38-ACAE-FEA10E749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102" y="91642552"/>
          <a:ext cx="966240" cy="646078"/>
        </a:xfrm>
        <a:prstGeom prst="rect">
          <a:avLst/>
        </a:prstGeom>
      </xdr:spPr>
    </xdr:pic>
    <xdr:clientData/>
  </xdr:twoCellAnchor>
  <xdr:twoCellAnchor>
    <xdr:from>
      <xdr:col>2</xdr:col>
      <xdr:colOff>64555</xdr:colOff>
      <xdr:row>31</xdr:row>
      <xdr:rowOff>40441</xdr:rowOff>
    </xdr:from>
    <xdr:to>
      <xdr:col>2</xdr:col>
      <xdr:colOff>1059534</xdr:colOff>
      <xdr:row>31</xdr:row>
      <xdr:rowOff>714373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AF27015D-4C79-434F-8DA8-60C4E0A0E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623" y="90201370"/>
          <a:ext cx="988629" cy="677107"/>
        </a:xfrm>
        <a:prstGeom prst="rect">
          <a:avLst/>
        </a:prstGeom>
      </xdr:spPr>
    </xdr:pic>
    <xdr:clientData/>
  </xdr:twoCellAnchor>
  <xdr:twoCellAnchor>
    <xdr:from>
      <xdr:col>2</xdr:col>
      <xdr:colOff>88468</xdr:colOff>
      <xdr:row>32</xdr:row>
      <xdr:rowOff>33254</xdr:rowOff>
    </xdr:from>
    <xdr:to>
      <xdr:col>2</xdr:col>
      <xdr:colOff>1055687</xdr:colOff>
      <xdr:row>32</xdr:row>
      <xdr:rowOff>682308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55A80B2C-7245-460C-B213-62F09B05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86" y="90912186"/>
          <a:ext cx="973569" cy="649054"/>
        </a:xfrm>
        <a:prstGeom prst="rect">
          <a:avLst/>
        </a:prstGeom>
      </xdr:spPr>
    </xdr:pic>
    <xdr:clientData/>
  </xdr:twoCellAnchor>
  <xdr:twoCellAnchor>
    <xdr:from>
      <xdr:col>2</xdr:col>
      <xdr:colOff>83319</xdr:colOff>
      <xdr:row>29</xdr:row>
      <xdr:rowOff>14422</xdr:rowOff>
    </xdr:from>
    <xdr:to>
      <xdr:col>3</xdr:col>
      <xdr:colOff>277</xdr:colOff>
      <xdr:row>29</xdr:row>
      <xdr:rowOff>699078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C7E232-A0EF-4679-B751-3B6AE3AD7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87" y="88729818"/>
          <a:ext cx="1015961" cy="684656"/>
        </a:xfrm>
        <a:prstGeom prst="rect">
          <a:avLst/>
        </a:prstGeom>
      </xdr:spPr>
    </xdr:pic>
    <xdr:clientData/>
  </xdr:twoCellAnchor>
  <xdr:twoCellAnchor>
    <xdr:from>
      <xdr:col>2</xdr:col>
      <xdr:colOff>57374</xdr:colOff>
      <xdr:row>30</xdr:row>
      <xdr:rowOff>21896</xdr:rowOff>
    </xdr:from>
    <xdr:to>
      <xdr:col>2</xdr:col>
      <xdr:colOff>1032812</xdr:colOff>
      <xdr:row>30</xdr:row>
      <xdr:rowOff>671482</xdr:rowOff>
    </xdr:to>
    <xdr:pic>
      <xdr:nvPicPr>
        <xdr:cNvPr id="192" name="Picture 94">
          <a:extLst>
            <a:ext uri="{FF2B5EF4-FFF2-40B4-BE49-F238E27FC236}">
              <a16:creationId xmlns:a16="http://schemas.microsoft.com/office/drawing/2014/main" id="{8523C613-7989-4691-BCDC-3FF1F1691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267" y="89461646"/>
          <a:ext cx="978613" cy="652761"/>
        </a:xfrm>
        <a:prstGeom prst="rect">
          <a:avLst/>
        </a:prstGeom>
      </xdr:spPr>
    </xdr:pic>
    <xdr:clientData/>
  </xdr:twoCellAnchor>
  <xdr:twoCellAnchor>
    <xdr:from>
      <xdr:col>2</xdr:col>
      <xdr:colOff>122491</xdr:colOff>
      <xdr:row>28</xdr:row>
      <xdr:rowOff>37656</xdr:rowOff>
    </xdr:from>
    <xdr:to>
      <xdr:col>2</xdr:col>
      <xdr:colOff>1060823</xdr:colOff>
      <xdr:row>28</xdr:row>
      <xdr:rowOff>687294</xdr:rowOff>
    </xdr:to>
    <xdr:pic>
      <xdr:nvPicPr>
        <xdr:cNvPr id="198" name="Slika 48">
          <a:extLst>
            <a:ext uri="{FF2B5EF4-FFF2-40B4-BE49-F238E27FC236}">
              <a16:creationId xmlns:a16="http://schemas.microsoft.com/office/drawing/2014/main" id="{DDEB84A2-4759-4A44-8CD9-254B5BD69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88035049"/>
          <a:ext cx="931982" cy="649638"/>
        </a:xfrm>
        <a:prstGeom prst="rect">
          <a:avLst/>
        </a:prstGeom>
      </xdr:spPr>
    </xdr:pic>
    <xdr:clientData/>
  </xdr:twoCellAnchor>
  <xdr:twoCellAnchor>
    <xdr:from>
      <xdr:col>2</xdr:col>
      <xdr:colOff>86687</xdr:colOff>
      <xdr:row>26</xdr:row>
      <xdr:rowOff>30591</xdr:rowOff>
    </xdr:from>
    <xdr:to>
      <xdr:col>2</xdr:col>
      <xdr:colOff>1072447</xdr:colOff>
      <xdr:row>26</xdr:row>
      <xdr:rowOff>687294</xdr:rowOff>
    </xdr:to>
    <xdr:pic>
      <xdr:nvPicPr>
        <xdr:cNvPr id="199" name="Slika 51">
          <a:extLst>
            <a:ext uri="{FF2B5EF4-FFF2-40B4-BE49-F238E27FC236}">
              <a16:creationId xmlns:a16="http://schemas.microsoft.com/office/drawing/2014/main" id="{565CC68C-D497-4FF3-A0BA-C9D8D6D4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312" y="14778466"/>
          <a:ext cx="985760" cy="656703"/>
        </a:xfrm>
        <a:prstGeom prst="rect">
          <a:avLst/>
        </a:prstGeom>
      </xdr:spPr>
    </xdr:pic>
    <xdr:clientData/>
  </xdr:twoCellAnchor>
  <xdr:twoCellAnchor>
    <xdr:from>
      <xdr:col>2</xdr:col>
      <xdr:colOff>65773</xdr:colOff>
      <xdr:row>27</xdr:row>
      <xdr:rowOff>57383</xdr:rowOff>
    </xdr:from>
    <xdr:to>
      <xdr:col>2</xdr:col>
      <xdr:colOff>1048770</xdr:colOff>
      <xdr:row>27</xdr:row>
      <xdr:rowOff>679257</xdr:rowOff>
    </xdr:to>
    <xdr:pic>
      <xdr:nvPicPr>
        <xdr:cNvPr id="200" name="Slika 168">
          <a:extLst>
            <a:ext uri="{FF2B5EF4-FFF2-40B4-BE49-F238E27FC236}">
              <a16:creationId xmlns:a16="http://schemas.microsoft.com/office/drawing/2014/main" id="{0EFB24D2-0CDA-4B17-B1B8-E2CC6A95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5527571"/>
          <a:ext cx="982997" cy="621874"/>
        </a:xfrm>
        <a:prstGeom prst="rect">
          <a:avLst/>
        </a:prstGeom>
      </xdr:spPr>
    </xdr:pic>
    <xdr:clientData/>
  </xdr:twoCellAnchor>
  <xdr:twoCellAnchor>
    <xdr:from>
      <xdr:col>2</xdr:col>
      <xdr:colOff>82925</xdr:colOff>
      <xdr:row>25</xdr:row>
      <xdr:rowOff>60653</xdr:rowOff>
    </xdr:from>
    <xdr:to>
      <xdr:col>2</xdr:col>
      <xdr:colOff>1030943</xdr:colOff>
      <xdr:row>25</xdr:row>
      <xdr:rowOff>692851</xdr:rowOff>
    </xdr:to>
    <xdr:pic>
      <xdr:nvPicPr>
        <xdr:cNvPr id="203" name="Slika 170">
          <a:extLst>
            <a:ext uri="{FF2B5EF4-FFF2-40B4-BE49-F238E27FC236}">
              <a16:creationId xmlns:a16="http://schemas.microsoft.com/office/drawing/2014/main" id="{E7779C31-FAEA-43D7-891D-B115B14F2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550" y="14086216"/>
          <a:ext cx="948018" cy="632198"/>
        </a:xfrm>
        <a:prstGeom prst="rect">
          <a:avLst/>
        </a:prstGeom>
      </xdr:spPr>
    </xdr:pic>
    <xdr:clientData/>
  </xdr:twoCellAnchor>
  <xdr:twoCellAnchor>
    <xdr:from>
      <xdr:col>2</xdr:col>
      <xdr:colOff>29668</xdr:colOff>
      <xdr:row>24</xdr:row>
      <xdr:rowOff>21896</xdr:rowOff>
    </xdr:from>
    <xdr:to>
      <xdr:col>2</xdr:col>
      <xdr:colOff>1032667</xdr:colOff>
      <xdr:row>24</xdr:row>
      <xdr:rowOff>690562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8B0E738C-3710-4AA6-94BE-73C32FF83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386" y="85134575"/>
          <a:ext cx="1009349" cy="671841"/>
        </a:xfrm>
        <a:prstGeom prst="rect">
          <a:avLst/>
        </a:prstGeom>
      </xdr:spPr>
    </xdr:pic>
    <xdr:clientData/>
  </xdr:twoCellAnchor>
  <xdr:twoCellAnchor>
    <xdr:from>
      <xdr:col>2</xdr:col>
      <xdr:colOff>59531</xdr:colOff>
      <xdr:row>103</xdr:row>
      <xdr:rowOff>23812</xdr:rowOff>
    </xdr:from>
    <xdr:to>
      <xdr:col>2</xdr:col>
      <xdr:colOff>1095973</xdr:colOff>
      <xdr:row>103</xdr:row>
      <xdr:rowOff>730249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4D1D92AA-60EA-40C8-9FDF-880CCD4B1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56" y="77604937"/>
          <a:ext cx="1036442" cy="706437"/>
        </a:xfrm>
        <a:prstGeom prst="rect">
          <a:avLst/>
        </a:prstGeom>
      </xdr:spPr>
    </xdr:pic>
    <xdr:clientData/>
  </xdr:twoCellAnchor>
  <xdr:twoCellAnchor>
    <xdr:from>
      <xdr:col>2</xdr:col>
      <xdr:colOff>37571</xdr:colOff>
      <xdr:row>73</xdr:row>
      <xdr:rowOff>11890</xdr:rowOff>
    </xdr:from>
    <xdr:to>
      <xdr:col>2</xdr:col>
      <xdr:colOff>1053523</xdr:colOff>
      <xdr:row>73</xdr:row>
      <xdr:rowOff>693648</xdr:rowOff>
    </xdr:to>
    <xdr:pic>
      <xdr:nvPicPr>
        <xdr:cNvPr id="6" name="Slika 48">
          <a:extLst>
            <a:ext uri="{FF2B5EF4-FFF2-40B4-BE49-F238E27FC236}">
              <a16:creationId xmlns:a16="http://schemas.microsoft.com/office/drawing/2014/main" id="{AF8008F6-AD07-486F-B5AF-2B38CA41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464" y="78957358"/>
          <a:ext cx="1019127" cy="688108"/>
        </a:xfrm>
        <a:prstGeom prst="rect">
          <a:avLst/>
        </a:prstGeom>
      </xdr:spPr>
    </xdr:pic>
    <xdr:clientData/>
  </xdr:twoCellAnchor>
  <xdr:twoCellAnchor>
    <xdr:from>
      <xdr:col>2</xdr:col>
      <xdr:colOff>71437</xdr:colOff>
      <xdr:row>72</xdr:row>
      <xdr:rowOff>34376</xdr:rowOff>
    </xdr:from>
    <xdr:to>
      <xdr:col>2</xdr:col>
      <xdr:colOff>1078004</xdr:colOff>
      <xdr:row>72</xdr:row>
      <xdr:rowOff>707555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CDCBBD8-A4F6-4BEC-8D40-5F9CFD59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155" y="78258665"/>
          <a:ext cx="1006567" cy="676354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71</xdr:row>
      <xdr:rowOff>43277</xdr:rowOff>
    </xdr:from>
    <xdr:to>
      <xdr:col>2</xdr:col>
      <xdr:colOff>1074829</xdr:colOff>
      <xdr:row>71</xdr:row>
      <xdr:rowOff>707088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78FE18-790D-4E58-A2B4-CF4E3E9A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77552738"/>
          <a:ext cx="989209" cy="660636"/>
        </a:xfrm>
        <a:prstGeom prst="rect">
          <a:avLst/>
        </a:prstGeom>
      </xdr:spPr>
    </xdr:pic>
    <xdr:clientData/>
  </xdr:twoCellAnchor>
  <xdr:twoCellAnchor>
    <xdr:from>
      <xdr:col>2</xdr:col>
      <xdr:colOff>7200</xdr:colOff>
      <xdr:row>66</xdr:row>
      <xdr:rowOff>0</xdr:rowOff>
    </xdr:from>
    <xdr:to>
      <xdr:col>2</xdr:col>
      <xdr:colOff>1002981</xdr:colOff>
      <xdr:row>66</xdr:row>
      <xdr:rowOff>5485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043DA66-38D4-45F8-8577-B17B73C55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268" y="93045643"/>
          <a:ext cx="989431" cy="8660"/>
        </a:xfrm>
        <a:prstGeom prst="rect">
          <a:avLst/>
        </a:prstGeom>
      </xdr:spPr>
    </xdr:pic>
    <xdr:clientData/>
  </xdr:twoCellAnchor>
  <xdr:twoCellAnchor>
    <xdr:from>
      <xdr:col>2</xdr:col>
      <xdr:colOff>48349</xdr:colOff>
      <xdr:row>67</xdr:row>
      <xdr:rowOff>36442</xdr:rowOff>
    </xdr:from>
    <xdr:to>
      <xdr:col>2</xdr:col>
      <xdr:colOff>1071562</xdr:colOff>
      <xdr:row>67</xdr:row>
      <xdr:rowOff>725537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8C6B857-E37E-4496-A03E-F5BDF21AC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067" y="93476692"/>
          <a:ext cx="1029563" cy="689095"/>
        </a:xfrm>
        <a:prstGeom prst="rect">
          <a:avLst/>
        </a:prstGeom>
      </xdr:spPr>
    </xdr:pic>
    <xdr:clientData/>
  </xdr:twoCellAnchor>
  <xdr:twoCellAnchor>
    <xdr:from>
      <xdr:col>2</xdr:col>
      <xdr:colOff>30887</xdr:colOff>
      <xdr:row>67</xdr:row>
      <xdr:rowOff>714375</xdr:rowOff>
    </xdr:from>
    <xdr:to>
      <xdr:col>2</xdr:col>
      <xdr:colOff>1091510</xdr:colOff>
      <xdr:row>68</xdr:row>
      <xdr:rowOff>711941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57F333B-8D75-4E8E-8A17-066B5061B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512" y="53887688"/>
          <a:ext cx="1060623" cy="719878"/>
        </a:xfrm>
        <a:prstGeom prst="rect">
          <a:avLst/>
        </a:prstGeom>
      </xdr:spPr>
    </xdr:pic>
    <xdr:clientData/>
  </xdr:twoCellAnchor>
  <xdr:twoCellAnchor>
    <xdr:from>
      <xdr:col>2</xdr:col>
      <xdr:colOff>7200</xdr:colOff>
      <xdr:row>55</xdr:row>
      <xdr:rowOff>0</xdr:rowOff>
    </xdr:from>
    <xdr:to>
      <xdr:col>2</xdr:col>
      <xdr:colOff>1002981</xdr:colOff>
      <xdr:row>55</xdr:row>
      <xdr:rowOff>5485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505DF2B-1943-4AF4-98D3-DE3C9F0B9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268" y="86160429"/>
          <a:ext cx="989431" cy="8660"/>
        </a:xfrm>
        <a:prstGeom prst="rect">
          <a:avLst/>
        </a:prstGeom>
      </xdr:spPr>
    </xdr:pic>
    <xdr:clientData/>
  </xdr:twoCellAnchor>
  <xdr:twoCellAnchor>
    <xdr:from>
      <xdr:col>2</xdr:col>
      <xdr:colOff>8708</xdr:colOff>
      <xdr:row>65</xdr:row>
      <xdr:rowOff>29320</xdr:rowOff>
    </xdr:from>
    <xdr:to>
      <xdr:col>2</xdr:col>
      <xdr:colOff>981150</xdr:colOff>
      <xdr:row>65</xdr:row>
      <xdr:rowOff>681879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C7310AE-F0F1-4988-8433-2239F2BA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776" y="92350609"/>
          <a:ext cx="966092" cy="652559"/>
        </a:xfrm>
        <a:prstGeom prst="rect">
          <a:avLst/>
        </a:prstGeom>
      </xdr:spPr>
    </xdr:pic>
    <xdr:clientData/>
  </xdr:twoCellAnchor>
  <xdr:twoCellAnchor>
    <xdr:from>
      <xdr:col>2</xdr:col>
      <xdr:colOff>28234</xdr:colOff>
      <xdr:row>63</xdr:row>
      <xdr:rowOff>6247</xdr:rowOff>
    </xdr:from>
    <xdr:to>
      <xdr:col>2</xdr:col>
      <xdr:colOff>1031593</xdr:colOff>
      <xdr:row>63</xdr:row>
      <xdr:rowOff>679553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C12F13D-228E-4C3A-AA42-62184AD71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302" y="90891529"/>
          <a:ext cx="1000184" cy="666956"/>
        </a:xfrm>
        <a:prstGeom prst="rect">
          <a:avLst/>
        </a:prstGeom>
      </xdr:spPr>
    </xdr:pic>
    <xdr:clientData/>
  </xdr:twoCellAnchor>
  <xdr:twoCellAnchor>
    <xdr:from>
      <xdr:col>2</xdr:col>
      <xdr:colOff>44191</xdr:colOff>
      <xdr:row>61</xdr:row>
      <xdr:rowOff>7270</xdr:rowOff>
    </xdr:from>
    <xdr:to>
      <xdr:col>2</xdr:col>
      <xdr:colOff>1044499</xdr:colOff>
      <xdr:row>61</xdr:row>
      <xdr:rowOff>678529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90914B8-8D99-4058-8426-2C58C49A0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259" y="89450195"/>
          <a:ext cx="993958" cy="664909"/>
        </a:xfrm>
        <a:prstGeom prst="rect">
          <a:avLst/>
        </a:prstGeom>
      </xdr:spPr>
    </xdr:pic>
    <xdr:clientData/>
  </xdr:twoCellAnchor>
  <xdr:twoCellAnchor>
    <xdr:from>
      <xdr:col>2</xdr:col>
      <xdr:colOff>86720</xdr:colOff>
      <xdr:row>64</xdr:row>
      <xdr:rowOff>21188</xdr:rowOff>
    </xdr:from>
    <xdr:to>
      <xdr:col>2</xdr:col>
      <xdr:colOff>1088560</xdr:colOff>
      <xdr:row>64</xdr:row>
      <xdr:rowOff>693475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A83E15-2DBD-4BBB-AFDD-C37CEE07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438" y="91624474"/>
          <a:ext cx="1005015" cy="675462"/>
        </a:xfrm>
        <a:prstGeom prst="rect">
          <a:avLst/>
        </a:prstGeom>
      </xdr:spPr>
    </xdr:pic>
    <xdr:clientData/>
  </xdr:twoCellAnchor>
  <xdr:twoCellAnchor>
    <xdr:from>
      <xdr:col>2</xdr:col>
      <xdr:colOff>8100</xdr:colOff>
      <xdr:row>61</xdr:row>
      <xdr:rowOff>707890</xdr:rowOff>
    </xdr:from>
    <xdr:to>
      <xdr:col>2</xdr:col>
      <xdr:colOff>1097303</xdr:colOff>
      <xdr:row>62</xdr:row>
      <xdr:rowOff>705645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70BCE53-51D3-46D2-B86E-5DF2DDA8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168" y="90147640"/>
          <a:ext cx="1082853" cy="718934"/>
        </a:xfrm>
        <a:prstGeom prst="rect">
          <a:avLst/>
        </a:prstGeom>
      </xdr:spPr>
    </xdr:pic>
    <xdr:clientData/>
  </xdr:twoCellAnchor>
  <xdr:twoCellAnchor>
    <xdr:from>
      <xdr:col>2</xdr:col>
      <xdr:colOff>27830</xdr:colOff>
      <xdr:row>60</xdr:row>
      <xdr:rowOff>17131</xdr:rowOff>
    </xdr:from>
    <xdr:to>
      <xdr:col>2</xdr:col>
      <xdr:colOff>1026276</xdr:colOff>
      <xdr:row>60</xdr:row>
      <xdr:rowOff>687140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1086D5D-FBA8-45B6-B29E-499FAD7BA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898" y="88735702"/>
          <a:ext cx="995271" cy="670009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57</xdr:row>
      <xdr:rowOff>57080</xdr:rowOff>
    </xdr:from>
    <xdr:to>
      <xdr:col>2</xdr:col>
      <xdr:colOff>1050542</xdr:colOff>
      <xdr:row>57</xdr:row>
      <xdr:rowOff>704780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BEAC7C0-A4E5-4696-B4AD-5D66DBD72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86612116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37994</xdr:colOff>
      <xdr:row>58</xdr:row>
      <xdr:rowOff>23197</xdr:rowOff>
    </xdr:from>
    <xdr:to>
      <xdr:col>2</xdr:col>
      <xdr:colOff>1071561</xdr:colOff>
      <xdr:row>58</xdr:row>
      <xdr:rowOff>726228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5D19B4C-6999-4726-B3CB-459CDC27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887" y="87302586"/>
          <a:ext cx="1036742" cy="699856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59</xdr:row>
      <xdr:rowOff>57080</xdr:rowOff>
    </xdr:from>
    <xdr:to>
      <xdr:col>2</xdr:col>
      <xdr:colOff>1050542</xdr:colOff>
      <xdr:row>59</xdr:row>
      <xdr:rowOff>704780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F6440F2-480B-40E8-B89D-377A2049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88054473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92</xdr:row>
      <xdr:rowOff>38100</xdr:rowOff>
    </xdr:from>
    <xdr:to>
      <xdr:col>2</xdr:col>
      <xdr:colOff>1054100</xdr:colOff>
      <xdr:row>92</xdr:row>
      <xdr:rowOff>692571</xdr:rowOff>
    </xdr:to>
    <xdr:pic>
      <xdr:nvPicPr>
        <xdr:cNvPr id="63" name="Slika 125">
          <a:extLst>
            <a:ext uri="{FF2B5EF4-FFF2-40B4-BE49-F238E27FC236}">
              <a16:creationId xmlns:a16="http://schemas.microsoft.com/office/drawing/2014/main" id="{E0D6288D-C5A3-4A80-8128-9D4CB0A4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043" y="93872957"/>
          <a:ext cx="1000125" cy="657646"/>
        </a:xfrm>
        <a:prstGeom prst="rect">
          <a:avLst/>
        </a:prstGeom>
      </xdr:spPr>
    </xdr:pic>
    <xdr:clientData/>
  </xdr:twoCellAnchor>
  <xdr:twoCellAnchor>
    <xdr:from>
      <xdr:col>2</xdr:col>
      <xdr:colOff>62127</xdr:colOff>
      <xdr:row>93</xdr:row>
      <xdr:rowOff>31607</xdr:rowOff>
    </xdr:from>
    <xdr:to>
      <xdr:col>2</xdr:col>
      <xdr:colOff>1065000</xdr:colOff>
      <xdr:row>93</xdr:row>
      <xdr:rowOff>689743</xdr:rowOff>
    </xdr:to>
    <xdr:pic>
      <xdr:nvPicPr>
        <xdr:cNvPr id="64" name="Slika 127">
          <a:extLst>
            <a:ext uri="{FF2B5EF4-FFF2-40B4-BE49-F238E27FC236}">
              <a16:creationId xmlns:a16="http://schemas.microsoft.com/office/drawing/2014/main" id="{E71C2402-9073-40E0-80EE-B7BA048A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95" y="94584468"/>
          <a:ext cx="999698" cy="664486"/>
        </a:xfrm>
        <a:prstGeom prst="rect">
          <a:avLst/>
        </a:prstGeom>
      </xdr:spPr>
    </xdr:pic>
    <xdr:clientData/>
  </xdr:twoCellAnchor>
  <xdr:twoCellAnchor>
    <xdr:from>
      <xdr:col>2</xdr:col>
      <xdr:colOff>36901</xdr:colOff>
      <xdr:row>91</xdr:row>
      <xdr:rowOff>85725</xdr:rowOff>
    </xdr:from>
    <xdr:to>
      <xdr:col>2</xdr:col>
      <xdr:colOff>1076325</xdr:colOff>
      <xdr:row>91</xdr:row>
      <xdr:rowOff>638506</xdr:rowOff>
    </xdr:to>
    <xdr:pic>
      <xdr:nvPicPr>
        <xdr:cNvPr id="65" name="Slika 2">
          <a:extLst>
            <a:ext uri="{FF2B5EF4-FFF2-40B4-BE49-F238E27FC236}">
              <a16:creationId xmlns:a16="http://schemas.microsoft.com/office/drawing/2014/main" id="{54DD8DCE-1D28-42E6-B147-49DC40973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794" y="93196229"/>
          <a:ext cx="1036249" cy="5527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94</xdr:row>
      <xdr:rowOff>11906</xdr:rowOff>
    </xdr:from>
    <xdr:to>
      <xdr:col>2</xdr:col>
      <xdr:colOff>1074428</xdr:colOff>
      <xdr:row>95</xdr:row>
      <xdr:rowOff>791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0601880-FEF8-4B45-9EF2-3DCDFAE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5285945"/>
          <a:ext cx="1074428" cy="71323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95</xdr:row>
      <xdr:rowOff>0</xdr:rowOff>
    </xdr:from>
    <xdr:to>
      <xdr:col>2</xdr:col>
      <xdr:colOff>1095457</xdr:colOff>
      <xdr:row>96</xdr:row>
      <xdr:rowOff>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FB3C02F7-FD4E-4B5D-AD91-C00338ED7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5998393"/>
          <a:ext cx="1095457" cy="72118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95</xdr:row>
      <xdr:rowOff>696119</xdr:rowOff>
    </xdr:from>
    <xdr:to>
      <xdr:col>3</xdr:col>
      <xdr:colOff>9371</xdr:colOff>
      <xdr:row>96</xdr:row>
      <xdr:rowOff>714376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A9A0746-2053-47ED-8F32-62908FC8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624" y="96691337"/>
          <a:ext cx="1102818" cy="742611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97</xdr:row>
      <xdr:rowOff>0</xdr:rowOff>
    </xdr:from>
    <xdr:to>
      <xdr:col>3</xdr:col>
      <xdr:colOff>1821</xdr:colOff>
      <xdr:row>98</xdr:row>
      <xdr:rowOff>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3875A8B-8289-425B-884B-0F18FF40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625" y="97440750"/>
          <a:ext cx="1095267" cy="72117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98</xdr:row>
      <xdr:rowOff>0</xdr:rowOff>
    </xdr:from>
    <xdr:to>
      <xdr:col>2</xdr:col>
      <xdr:colOff>1078533</xdr:colOff>
      <xdr:row>98</xdr:row>
      <xdr:rowOff>714375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D57852DE-70AE-4193-A196-1DE3EDDA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8161929"/>
          <a:ext cx="1078533" cy="714375"/>
        </a:xfrm>
        <a:prstGeom prst="rect">
          <a:avLst/>
        </a:prstGeom>
      </xdr:spPr>
    </xdr:pic>
    <xdr:clientData/>
  </xdr:twoCellAnchor>
  <xdr:twoCellAnchor>
    <xdr:from>
      <xdr:col>2</xdr:col>
      <xdr:colOff>8732</xdr:colOff>
      <xdr:row>98</xdr:row>
      <xdr:rowOff>714375</xdr:rowOff>
    </xdr:from>
    <xdr:to>
      <xdr:col>2</xdr:col>
      <xdr:colOff>1086644</xdr:colOff>
      <xdr:row>99</xdr:row>
      <xdr:rowOff>702057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247C1E6-F483-4367-BFB8-DA13CA580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800" y="98873129"/>
          <a:ext cx="1074737" cy="712035"/>
        </a:xfrm>
        <a:prstGeom prst="rect">
          <a:avLst/>
        </a:prstGeom>
      </xdr:spPr>
    </xdr:pic>
    <xdr:clientData/>
  </xdr:twoCellAnchor>
  <xdr:twoCellAnchor>
    <xdr:from>
      <xdr:col>2</xdr:col>
      <xdr:colOff>57374</xdr:colOff>
      <xdr:row>30</xdr:row>
      <xdr:rowOff>62717</xdr:rowOff>
    </xdr:from>
    <xdr:to>
      <xdr:col>2</xdr:col>
      <xdr:colOff>1035987</xdr:colOff>
      <xdr:row>30</xdr:row>
      <xdr:rowOff>715478</xdr:rowOff>
    </xdr:to>
    <xdr:pic>
      <xdr:nvPicPr>
        <xdr:cNvPr id="114" name="Picture 94">
          <a:extLst>
            <a:ext uri="{FF2B5EF4-FFF2-40B4-BE49-F238E27FC236}">
              <a16:creationId xmlns:a16="http://schemas.microsoft.com/office/drawing/2014/main" id="{0CA71277-3771-1BD0-D77A-AE3031E2A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267" y="7179253"/>
          <a:ext cx="978613" cy="65276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2</xdr:col>
      <xdr:colOff>1086803</xdr:colOff>
      <xdr:row>51</xdr:row>
      <xdr:rowOff>702945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5449365B-36B5-6BD9-7AD7-F5E0A049B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43776900"/>
          <a:ext cx="1071563" cy="714375"/>
        </a:xfrm>
        <a:prstGeom prst="rect">
          <a:avLst/>
        </a:prstGeom>
      </xdr:spPr>
    </xdr:pic>
    <xdr:clientData/>
  </xdr:twoCellAnchor>
  <xdr:twoCellAnchor>
    <xdr:from>
      <xdr:col>2</xdr:col>
      <xdr:colOff>11112</xdr:colOff>
      <xdr:row>158</xdr:row>
      <xdr:rowOff>2381</xdr:rowOff>
    </xdr:from>
    <xdr:to>
      <xdr:col>2</xdr:col>
      <xdr:colOff>1069747</xdr:colOff>
      <xdr:row>158</xdr:row>
      <xdr:rowOff>703904</xdr:rowOff>
    </xdr:to>
    <xdr:pic>
      <xdr:nvPicPr>
        <xdr:cNvPr id="3" name="Picture 136">
          <a:extLst>
            <a:ext uri="{FF2B5EF4-FFF2-40B4-BE49-F238E27FC236}">
              <a16:creationId xmlns:a16="http://schemas.microsoft.com/office/drawing/2014/main" id="{2DCE0FF6-B417-4F84-8A28-DE2CCE97F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" y="114902456"/>
          <a:ext cx="1058635" cy="701523"/>
        </a:xfrm>
        <a:prstGeom prst="rect">
          <a:avLst/>
        </a:prstGeom>
      </xdr:spPr>
    </xdr:pic>
    <xdr:clientData/>
  </xdr:twoCellAnchor>
  <xdr:twoCellAnchor>
    <xdr:from>
      <xdr:col>2</xdr:col>
      <xdr:colOff>11112</xdr:colOff>
      <xdr:row>156</xdr:row>
      <xdr:rowOff>0</xdr:rowOff>
    </xdr:from>
    <xdr:to>
      <xdr:col>2</xdr:col>
      <xdr:colOff>1083465</xdr:colOff>
      <xdr:row>156</xdr:row>
      <xdr:rowOff>711200</xdr:rowOff>
    </xdr:to>
    <xdr:pic>
      <xdr:nvPicPr>
        <xdr:cNvPr id="25" name="Picture 141">
          <a:extLst>
            <a:ext uri="{FF2B5EF4-FFF2-40B4-BE49-F238E27FC236}">
              <a16:creationId xmlns:a16="http://schemas.microsoft.com/office/drawing/2014/main" id="{ACE33B9D-7045-409C-8B2B-3CAFC725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" y="113452275"/>
          <a:ext cx="1072353" cy="711200"/>
        </a:xfrm>
        <a:prstGeom prst="rect">
          <a:avLst/>
        </a:prstGeom>
      </xdr:spPr>
    </xdr:pic>
    <xdr:clientData/>
  </xdr:twoCellAnchor>
  <xdr:twoCellAnchor>
    <xdr:from>
      <xdr:col>1</xdr:col>
      <xdr:colOff>181768</xdr:colOff>
      <xdr:row>157</xdr:row>
      <xdr:rowOff>20637</xdr:rowOff>
    </xdr:from>
    <xdr:to>
      <xdr:col>2</xdr:col>
      <xdr:colOff>1065354</xdr:colOff>
      <xdr:row>158</xdr:row>
      <xdr:rowOff>792</xdr:rowOff>
    </xdr:to>
    <xdr:pic>
      <xdr:nvPicPr>
        <xdr:cNvPr id="27" name="Picture 142">
          <a:extLst>
            <a:ext uri="{FF2B5EF4-FFF2-40B4-BE49-F238E27FC236}">
              <a16:creationId xmlns:a16="http://schemas.microsoft.com/office/drawing/2014/main" id="{AB09F17E-E2BF-40F0-973D-8AC8BBEA7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718" y="103547862"/>
          <a:ext cx="1074086" cy="704055"/>
        </a:xfrm>
        <a:prstGeom prst="rect">
          <a:avLst/>
        </a:prstGeom>
      </xdr:spPr>
    </xdr:pic>
    <xdr:clientData/>
  </xdr:twoCellAnchor>
  <xdr:twoCellAnchor>
    <xdr:from>
      <xdr:col>1</xdr:col>
      <xdr:colOff>79425</xdr:colOff>
      <xdr:row>152</xdr:row>
      <xdr:rowOff>96345</xdr:rowOff>
    </xdr:from>
    <xdr:to>
      <xdr:col>2</xdr:col>
      <xdr:colOff>1043122</xdr:colOff>
      <xdr:row>152</xdr:row>
      <xdr:rowOff>620879</xdr:rowOff>
    </xdr:to>
    <xdr:pic>
      <xdr:nvPicPr>
        <xdr:cNvPr id="29" name="Picture 146">
          <a:extLst>
            <a:ext uri="{FF2B5EF4-FFF2-40B4-BE49-F238E27FC236}">
              <a16:creationId xmlns:a16="http://schemas.microsoft.com/office/drawing/2014/main" id="{0DE32750-1567-4262-B865-7636B50A2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167035">
          <a:off x="441375" y="110653020"/>
          <a:ext cx="1154197" cy="524534"/>
        </a:xfrm>
        <a:prstGeom prst="rect">
          <a:avLst/>
        </a:prstGeom>
      </xdr:spPr>
    </xdr:pic>
    <xdr:clientData/>
  </xdr:twoCellAnchor>
  <xdr:twoCellAnchor>
    <xdr:from>
      <xdr:col>1</xdr:col>
      <xdr:colOff>72453</xdr:colOff>
      <xdr:row>154</xdr:row>
      <xdr:rowOff>57151</xdr:rowOff>
    </xdr:from>
    <xdr:to>
      <xdr:col>2</xdr:col>
      <xdr:colOff>1086099</xdr:colOff>
      <xdr:row>154</xdr:row>
      <xdr:rowOff>650873</xdr:rowOff>
    </xdr:to>
    <xdr:pic>
      <xdr:nvPicPr>
        <xdr:cNvPr id="31" name="Picture 149">
          <a:extLst>
            <a:ext uri="{FF2B5EF4-FFF2-40B4-BE49-F238E27FC236}">
              <a16:creationId xmlns:a16="http://schemas.microsoft.com/office/drawing/2014/main" id="{B76A86FC-43E2-4ABC-85F1-FD3113819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403" y="112061626"/>
          <a:ext cx="1204146" cy="593722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152</xdr:row>
      <xdr:rowOff>599215</xdr:rowOff>
    </xdr:from>
    <xdr:to>
      <xdr:col>2</xdr:col>
      <xdr:colOff>921540</xdr:colOff>
      <xdr:row>153</xdr:row>
      <xdr:rowOff>676277</xdr:rowOff>
    </xdr:to>
    <xdr:pic>
      <xdr:nvPicPr>
        <xdr:cNvPr id="33" name="Picture 152">
          <a:extLst>
            <a:ext uri="{FF2B5EF4-FFF2-40B4-BE49-F238E27FC236}">
              <a16:creationId xmlns:a16="http://schemas.microsoft.com/office/drawing/2014/main" id="{F541BC35-C236-47BF-BD21-A607AE64B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675" y="111155890"/>
          <a:ext cx="645315" cy="800962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154</xdr:row>
      <xdr:rowOff>631889</xdr:rowOff>
    </xdr:from>
    <xdr:to>
      <xdr:col>2</xdr:col>
      <xdr:colOff>898523</xdr:colOff>
      <xdr:row>155</xdr:row>
      <xdr:rowOff>697667</xdr:rowOff>
    </xdr:to>
    <xdr:pic>
      <xdr:nvPicPr>
        <xdr:cNvPr id="36" name="Picture 154">
          <a:extLst>
            <a:ext uri="{FF2B5EF4-FFF2-40B4-BE49-F238E27FC236}">
              <a16:creationId xmlns:a16="http://schemas.microsoft.com/office/drawing/2014/main" id="{0A69D3E3-7A6B-476B-B98E-DCADF9B62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112636364"/>
          <a:ext cx="660398" cy="789678"/>
        </a:xfrm>
        <a:prstGeom prst="rect">
          <a:avLst/>
        </a:prstGeom>
      </xdr:spPr>
    </xdr:pic>
    <xdr:clientData/>
  </xdr:twoCellAnchor>
  <xdr:twoCellAnchor>
    <xdr:from>
      <xdr:col>2</xdr:col>
      <xdr:colOff>30638</xdr:colOff>
      <xdr:row>145</xdr:row>
      <xdr:rowOff>27463</xdr:rowOff>
    </xdr:from>
    <xdr:to>
      <xdr:col>2</xdr:col>
      <xdr:colOff>1093867</xdr:colOff>
      <xdr:row>146</xdr:row>
      <xdr:rowOff>0</xdr:rowOff>
    </xdr:to>
    <xdr:pic>
      <xdr:nvPicPr>
        <xdr:cNvPr id="57" name="Picture 155">
          <a:extLst>
            <a:ext uri="{FF2B5EF4-FFF2-40B4-BE49-F238E27FC236}">
              <a16:creationId xmlns:a16="http://schemas.microsoft.com/office/drawing/2014/main" id="{44356B6A-45A3-48DA-971B-80E917E6A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088" y="2818288"/>
          <a:ext cx="1063229" cy="696437"/>
        </a:xfrm>
        <a:prstGeom prst="rect">
          <a:avLst/>
        </a:prstGeom>
      </xdr:spPr>
    </xdr:pic>
    <xdr:clientData/>
  </xdr:twoCellAnchor>
  <xdr:twoCellAnchor>
    <xdr:from>
      <xdr:col>2</xdr:col>
      <xdr:colOff>95248</xdr:colOff>
      <xdr:row>145</xdr:row>
      <xdr:rowOff>708025</xdr:rowOff>
    </xdr:from>
    <xdr:to>
      <xdr:col>2</xdr:col>
      <xdr:colOff>1041398</xdr:colOff>
      <xdr:row>146</xdr:row>
      <xdr:rowOff>713581</xdr:rowOff>
    </xdr:to>
    <xdr:pic>
      <xdr:nvPicPr>
        <xdr:cNvPr id="58" name="Picture 158">
          <a:extLst>
            <a:ext uri="{FF2B5EF4-FFF2-40B4-BE49-F238E27FC236}">
              <a16:creationId xmlns:a16="http://schemas.microsoft.com/office/drawing/2014/main" id="{9EAEE23D-6853-42DE-90D5-F3B932968E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7698" y="3498850"/>
          <a:ext cx="946150" cy="729456"/>
        </a:xfrm>
        <a:prstGeom prst="rect">
          <a:avLst/>
        </a:prstGeom>
      </xdr:spPr>
    </xdr:pic>
    <xdr:clientData/>
  </xdr:twoCellAnchor>
  <xdr:twoCellAnchor>
    <xdr:from>
      <xdr:col>2</xdr:col>
      <xdr:colOff>35717</xdr:colOff>
      <xdr:row>147</xdr:row>
      <xdr:rowOff>12587</xdr:rowOff>
    </xdr:from>
    <xdr:to>
      <xdr:col>2</xdr:col>
      <xdr:colOff>1096167</xdr:colOff>
      <xdr:row>147</xdr:row>
      <xdr:rowOff>714375</xdr:rowOff>
    </xdr:to>
    <xdr:pic>
      <xdr:nvPicPr>
        <xdr:cNvPr id="59" name="Picture 161">
          <a:extLst>
            <a:ext uri="{FF2B5EF4-FFF2-40B4-BE49-F238E27FC236}">
              <a16:creationId xmlns:a16="http://schemas.microsoft.com/office/drawing/2014/main" id="{D567581B-50A1-4245-8BE2-190D98EB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167" y="4251212"/>
          <a:ext cx="1060450" cy="701788"/>
        </a:xfrm>
        <a:prstGeom prst="rect">
          <a:avLst/>
        </a:prstGeom>
      </xdr:spPr>
    </xdr:pic>
    <xdr:clientData/>
  </xdr:twoCellAnchor>
  <xdr:twoCellAnchor>
    <xdr:from>
      <xdr:col>2</xdr:col>
      <xdr:colOff>64310</xdr:colOff>
      <xdr:row>148</xdr:row>
      <xdr:rowOff>18204</xdr:rowOff>
    </xdr:from>
    <xdr:to>
      <xdr:col>2</xdr:col>
      <xdr:colOff>1055370</xdr:colOff>
      <xdr:row>148</xdr:row>
      <xdr:rowOff>677333</xdr:rowOff>
    </xdr:to>
    <xdr:pic>
      <xdr:nvPicPr>
        <xdr:cNvPr id="60" name="Picture 168">
          <a:extLst>
            <a:ext uri="{FF2B5EF4-FFF2-40B4-BE49-F238E27FC236}">
              <a16:creationId xmlns:a16="http://schemas.microsoft.com/office/drawing/2014/main" id="{5423AC19-BCE3-4E85-8BA4-663A6A975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760" y="107679279"/>
          <a:ext cx="991060" cy="659129"/>
        </a:xfrm>
        <a:prstGeom prst="rect">
          <a:avLst/>
        </a:prstGeom>
      </xdr:spPr>
    </xdr:pic>
    <xdr:clientData/>
  </xdr:twoCellAnchor>
  <xdr:twoCellAnchor>
    <xdr:from>
      <xdr:col>2</xdr:col>
      <xdr:colOff>1587</xdr:colOff>
      <xdr:row>149</xdr:row>
      <xdr:rowOff>0</xdr:rowOff>
    </xdr:from>
    <xdr:to>
      <xdr:col>2</xdr:col>
      <xdr:colOff>1055291</xdr:colOff>
      <xdr:row>149</xdr:row>
      <xdr:rowOff>702469</xdr:rowOff>
    </xdr:to>
    <xdr:pic>
      <xdr:nvPicPr>
        <xdr:cNvPr id="67" name="Picture 170">
          <a:extLst>
            <a:ext uri="{FF2B5EF4-FFF2-40B4-BE49-F238E27FC236}">
              <a16:creationId xmlns:a16="http://schemas.microsoft.com/office/drawing/2014/main" id="{2C5DB49B-8C4E-40A8-A875-AE486001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037" y="108384975"/>
          <a:ext cx="1053704" cy="702469"/>
        </a:xfrm>
        <a:prstGeom prst="rect">
          <a:avLst/>
        </a:prstGeom>
      </xdr:spPr>
    </xdr:pic>
    <xdr:clientData/>
  </xdr:twoCellAnchor>
  <xdr:twoCellAnchor>
    <xdr:from>
      <xdr:col>2</xdr:col>
      <xdr:colOff>8731</xdr:colOff>
      <xdr:row>150</xdr:row>
      <xdr:rowOff>8732</xdr:rowOff>
    </xdr:from>
    <xdr:to>
      <xdr:col>2</xdr:col>
      <xdr:colOff>1064816</xdr:colOff>
      <xdr:row>151</xdr:row>
      <xdr:rowOff>9574</xdr:rowOff>
    </xdr:to>
    <xdr:pic>
      <xdr:nvPicPr>
        <xdr:cNvPr id="69" name="Picture 173">
          <a:extLst>
            <a:ext uri="{FF2B5EF4-FFF2-40B4-BE49-F238E27FC236}">
              <a16:creationId xmlns:a16="http://schemas.microsoft.com/office/drawing/2014/main" id="{AE7AA1EF-22F0-4A8C-9B89-251C47699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181" y="109117607"/>
          <a:ext cx="1056085" cy="724742"/>
        </a:xfrm>
        <a:prstGeom prst="rect">
          <a:avLst/>
        </a:prstGeom>
      </xdr:spPr>
    </xdr:pic>
    <xdr:clientData/>
  </xdr:twoCellAnchor>
  <xdr:twoCellAnchor>
    <xdr:from>
      <xdr:col>1</xdr:col>
      <xdr:colOff>174624</xdr:colOff>
      <xdr:row>151</xdr:row>
      <xdr:rowOff>0</xdr:rowOff>
    </xdr:from>
    <xdr:to>
      <xdr:col>2</xdr:col>
      <xdr:colOff>1098549</xdr:colOff>
      <xdr:row>151</xdr:row>
      <xdr:rowOff>722311</xdr:rowOff>
    </xdr:to>
    <xdr:pic>
      <xdr:nvPicPr>
        <xdr:cNvPr id="70" name="Picture 175">
          <a:extLst>
            <a:ext uri="{FF2B5EF4-FFF2-40B4-BE49-F238E27FC236}">
              <a16:creationId xmlns:a16="http://schemas.microsoft.com/office/drawing/2014/main" id="{9CABB148-01E5-4422-B4D0-8D192026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574" y="109832775"/>
          <a:ext cx="1114425" cy="722311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159</xdr:row>
      <xdr:rowOff>85725</xdr:rowOff>
    </xdr:from>
    <xdr:to>
      <xdr:col>2</xdr:col>
      <xdr:colOff>1085851</xdr:colOff>
      <xdr:row>159</xdr:row>
      <xdr:rowOff>647700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952DFD6D-0711-5C42-83B7-B36874AA2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451" y="105060750"/>
          <a:ext cx="1085850" cy="561975"/>
        </a:xfrm>
        <a:prstGeom prst="rect">
          <a:avLst/>
        </a:prstGeom>
      </xdr:spPr>
    </xdr:pic>
    <xdr:clientData/>
  </xdr:twoCellAnchor>
  <xdr:twoCellAnchor>
    <xdr:from>
      <xdr:col>2</xdr:col>
      <xdr:colOff>27667</xdr:colOff>
      <xdr:row>160</xdr:row>
      <xdr:rowOff>95251</xdr:rowOff>
    </xdr:from>
    <xdr:to>
      <xdr:col>2</xdr:col>
      <xdr:colOff>1096224</xdr:colOff>
      <xdr:row>160</xdr:row>
      <xdr:rowOff>638175</xdr:rowOff>
    </xdr:to>
    <xdr:pic>
      <xdr:nvPicPr>
        <xdr:cNvPr id="94" name="Slika 93">
          <a:extLst>
            <a:ext uri="{FF2B5EF4-FFF2-40B4-BE49-F238E27FC236}">
              <a16:creationId xmlns:a16="http://schemas.microsoft.com/office/drawing/2014/main" id="{5BDB9A17-91FE-5CA6-2827-9FC6CA813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117" y="105794176"/>
          <a:ext cx="1068557" cy="542924"/>
        </a:xfrm>
        <a:prstGeom prst="rect">
          <a:avLst/>
        </a:prstGeom>
      </xdr:spPr>
    </xdr:pic>
    <xdr:clientData/>
  </xdr:twoCellAnchor>
  <xdr:twoCellAnchor>
    <xdr:from>
      <xdr:col>2</xdr:col>
      <xdr:colOff>67732</xdr:colOff>
      <xdr:row>101</xdr:row>
      <xdr:rowOff>67735</xdr:rowOff>
    </xdr:from>
    <xdr:to>
      <xdr:col>2</xdr:col>
      <xdr:colOff>948420</xdr:colOff>
      <xdr:row>102</xdr:row>
      <xdr:rowOff>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520477A2-B3C3-474F-AB19-23AD48F6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599" y="67445468"/>
          <a:ext cx="880688" cy="660400"/>
        </a:xfrm>
        <a:prstGeom prst="rect">
          <a:avLst/>
        </a:prstGeom>
      </xdr:spPr>
    </xdr:pic>
    <xdr:clientData/>
  </xdr:twoCellAnchor>
  <xdr:twoCellAnchor>
    <xdr:from>
      <xdr:col>2</xdr:col>
      <xdr:colOff>101598</xdr:colOff>
      <xdr:row>102</xdr:row>
      <xdr:rowOff>101598</xdr:rowOff>
    </xdr:from>
    <xdr:to>
      <xdr:col>2</xdr:col>
      <xdr:colOff>914398</xdr:colOff>
      <xdr:row>102</xdr:row>
      <xdr:rowOff>711198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76242DC1-37EE-FC4E-8E17-45C8CE1AE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65" y="68207465"/>
          <a:ext cx="812800" cy="609600"/>
        </a:xfrm>
        <a:prstGeom prst="rect">
          <a:avLst/>
        </a:prstGeom>
      </xdr:spPr>
    </xdr:pic>
    <xdr:clientData/>
  </xdr:twoCellAnchor>
  <xdr:twoCellAnchor>
    <xdr:from>
      <xdr:col>2</xdr:col>
      <xdr:colOff>101390</xdr:colOff>
      <xdr:row>161</xdr:row>
      <xdr:rowOff>73994</xdr:rowOff>
    </xdr:from>
    <xdr:to>
      <xdr:col>2</xdr:col>
      <xdr:colOff>1067010</xdr:colOff>
      <xdr:row>161</xdr:row>
      <xdr:rowOff>620613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EE002C5-4FE3-5A41-9536-1ACF3E8CA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257" y="108548927"/>
          <a:ext cx="965620" cy="543444"/>
        </a:xfrm>
        <a:prstGeom prst="rect">
          <a:avLst/>
        </a:prstGeom>
      </xdr:spPr>
    </xdr:pic>
    <xdr:clientData/>
  </xdr:twoCellAnchor>
  <xdr:twoCellAnchor>
    <xdr:from>
      <xdr:col>1</xdr:col>
      <xdr:colOff>122462</xdr:colOff>
      <xdr:row>15</xdr:row>
      <xdr:rowOff>178711</xdr:rowOff>
    </xdr:from>
    <xdr:to>
      <xdr:col>2</xdr:col>
      <xdr:colOff>973168</xdr:colOff>
      <xdr:row>16</xdr:row>
      <xdr:rowOff>317501</xdr:rowOff>
    </xdr:to>
    <xdr:pic>
      <xdr:nvPicPr>
        <xdr:cNvPr id="71" name="Slika 70">
          <a:extLst>
            <a:ext uri="{FF2B5EF4-FFF2-40B4-BE49-F238E27FC236}">
              <a16:creationId xmlns:a16="http://schemas.microsoft.com/office/drawing/2014/main" id="{466B8EB7-5252-4364-9D96-4FD173903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062" y="4242711"/>
          <a:ext cx="1041206" cy="595990"/>
        </a:xfrm>
        <a:prstGeom prst="rect">
          <a:avLst/>
        </a:prstGeom>
      </xdr:spPr>
    </xdr:pic>
    <xdr:clientData/>
  </xdr:twoCellAnchor>
  <xdr:twoCellAnchor>
    <xdr:from>
      <xdr:col>2</xdr:col>
      <xdr:colOff>139701</xdr:colOff>
      <xdr:row>12</xdr:row>
      <xdr:rowOff>12700</xdr:rowOff>
    </xdr:from>
    <xdr:to>
      <xdr:col>2</xdr:col>
      <xdr:colOff>1097227</xdr:colOff>
      <xdr:row>13</xdr:row>
      <xdr:rowOff>88900</xdr:rowOff>
    </xdr:to>
    <xdr:pic>
      <xdr:nvPicPr>
        <xdr:cNvPr id="95" name="Slika 94">
          <a:extLst>
            <a:ext uri="{FF2B5EF4-FFF2-40B4-BE49-F238E27FC236}">
              <a16:creationId xmlns:a16="http://schemas.microsoft.com/office/drawing/2014/main" id="{D809572F-6197-569B-31EB-CE8BF3DA6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2717800"/>
          <a:ext cx="957526" cy="52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139700</xdr:colOff>
      <xdr:row>12</xdr:row>
      <xdr:rowOff>438151</xdr:rowOff>
    </xdr:from>
    <xdr:to>
      <xdr:col>2</xdr:col>
      <xdr:colOff>1054100</xdr:colOff>
      <xdr:row>13</xdr:row>
      <xdr:rowOff>381001</xdr:rowOff>
    </xdr:to>
    <xdr:pic>
      <xdr:nvPicPr>
        <xdr:cNvPr id="96" name="Slika 95">
          <a:extLst>
            <a:ext uri="{FF2B5EF4-FFF2-40B4-BE49-F238E27FC236}">
              <a16:creationId xmlns:a16="http://schemas.microsoft.com/office/drawing/2014/main" id="{848030AC-6F68-DEAF-885F-8D561CBE2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3143251"/>
          <a:ext cx="914400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2</xdr:row>
      <xdr:rowOff>0</xdr:rowOff>
    </xdr:from>
    <xdr:to>
      <xdr:col>8</xdr:col>
      <xdr:colOff>431972</xdr:colOff>
      <xdr:row>6</xdr:row>
      <xdr:rowOff>106872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12FD5C9D-24B5-4D8F-BB03-62D651711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50" y="412750"/>
          <a:ext cx="1844847" cy="852997"/>
        </a:xfrm>
        <a:prstGeom prst="rect">
          <a:avLst/>
        </a:prstGeom>
      </xdr:spPr>
    </xdr:pic>
    <xdr:clientData/>
  </xdr:twoCellAnchor>
  <xdr:twoCellAnchor>
    <xdr:from>
      <xdr:col>1</xdr:col>
      <xdr:colOff>163871</xdr:colOff>
      <xdr:row>18</xdr:row>
      <xdr:rowOff>40967</xdr:rowOff>
    </xdr:from>
    <xdr:to>
      <xdr:col>3</xdr:col>
      <xdr:colOff>0</xdr:colOff>
      <xdr:row>18</xdr:row>
      <xdr:rowOff>700424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A4634339-D415-5334-CB91-5A7C581B6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8925" y="5476021"/>
          <a:ext cx="1133441" cy="659457"/>
        </a:xfrm>
        <a:prstGeom prst="rect">
          <a:avLst/>
        </a:prstGeom>
      </xdr:spPr>
    </xdr:pic>
    <xdr:clientData/>
  </xdr:twoCellAnchor>
  <xdr:twoCellAnchor>
    <xdr:from>
      <xdr:col>2</xdr:col>
      <xdr:colOff>40968</xdr:colOff>
      <xdr:row>19</xdr:row>
      <xdr:rowOff>40969</xdr:rowOff>
    </xdr:from>
    <xdr:to>
      <xdr:col>2</xdr:col>
      <xdr:colOff>1024193</xdr:colOff>
      <xdr:row>19</xdr:row>
      <xdr:rowOff>683199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8075924D-4132-BE84-6134-1BF48E27B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87205" y="6199786"/>
          <a:ext cx="983225" cy="642230"/>
        </a:xfrm>
        <a:prstGeom prst="rect">
          <a:avLst/>
        </a:prstGeom>
      </xdr:spPr>
    </xdr:pic>
    <xdr:clientData/>
  </xdr:twoCellAnchor>
  <xdr:twoCellAnchor>
    <xdr:from>
      <xdr:col>1</xdr:col>
      <xdr:colOff>177527</xdr:colOff>
      <xdr:row>20</xdr:row>
      <xdr:rowOff>27310</xdr:rowOff>
    </xdr:from>
    <xdr:to>
      <xdr:col>2</xdr:col>
      <xdr:colOff>1051505</xdr:colOff>
      <xdr:row>20</xdr:row>
      <xdr:rowOff>669139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92F44C42-5347-E4DB-515C-105347FF2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2581" y="6909891"/>
          <a:ext cx="1065161" cy="641829"/>
        </a:xfrm>
        <a:prstGeom prst="rect">
          <a:avLst/>
        </a:prstGeom>
      </xdr:spPr>
    </xdr:pic>
    <xdr:clientData/>
  </xdr:twoCellAnchor>
  <xdr:twoCellAnchor>
    <xdr:from>
      <xdr:col>1</xdr:col>
      <xdr:colOff>163871</xdr:colOff>
      <xdr:row>21</xdr:row>
      <xdr:rowOff>13656</xdr:rowOff>
    </xdr:from>
    <xdr:to>
      <xdr:col>2</xdr:col>
      <xdr:colOff>1024193</xdr:colOff>
      <xdr:row>21</xdr:row>
      <xdr:rowOff>678993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F3AF7FE5-BA45-C461-3ED7-5A38A636D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8925" y="7620000"/>
          <a:ext cx="1051505" cy="665337"/>
        </a:xfrm>
        <a:prstGeom prst="rect">
          <a:avLst/>
        </a:prstGeom>
      </xdr:spPr>
    </xdr:pic>
    <xdr:clientData/>
  </xdr:twoCellAnchor>
  <xdr:twoCellAnchor>
    <xdr:from>
      <xdr:col>1</xdr:col>
      <xdr:colOff>150214</xdr:colOff>
      <xdr:row>22</xdr:row>
      <xdr:rowOff>54624</xdr:rowOff>
    </xdr:from>
    <xdr:to>
      <xdr:col>3</xdr:col>
      <xdr:colOff>427</xdr:colOff>
      <xdr:row>22</xdr:row>
      <xdr:rowOff>682795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8BB107EA-8734-5003-8F7C-6564D18D6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05268" y="8384732"/>
          <a:ext cx="1147525" cy="628171"/>
        </a:xfrm>
        <a:prstGeom prst="rect">
          <a:avLst/>
        </a:prstGeom>
      </xdr:spPr>
    </xdr:pic>
    <xdr:clientData/>
  </xdr:twoCellAnchor>
  <xdr:twoCellAnchor>
    <xdr:from>
      <xdr:col>1</xdr:col>
      <xdr:colOff>163871</xdr:colOff>
      <xdr:row>56</xdr:row>
      <xdr:rowOff>40967</xdr:rowOff>
    </xdr:from>
    <xdr:to>
      <xdr:col>3</xdr:col>
      <xdr:colOff>0</xdr:colOff>
      <xdr:row>56</xdr:row>
      <xdr:rowOff>700424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A9F9A36-ACD0-D843-BC15-07E7A4784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8925" y="43248279"/>
          <a:ext cx="1133441" cy="659457"/>
        </a:xfrm>
        <a:prstGeom prst="rect">
          <a:avLst/>
        </a:prstGeom>
      </xdr:spPr>
    </xdr:pic>
    <xdr:clientData/>
  </xdr:twoCellAnchor>
  <xdr:twoCellAnchor>
    <xdr:from>
      <xdr:col>1</xdr:col>
      <xdr:colOff>163871</xdr:colOff>
      <xdr:row>70</xdr:row>
      <xdr:rowOff>13656</xdr:rowOff>
    </xdr:from>
    <xdr:to>
      <xdr:col>2</xdr:col>
      <xdr:colOff>1024193</xdr:colOff>
      <xdr:row>70</xdr:row>
      <xdr:rowOff>678993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4DA6621-B47F-DD4D-9C40-1EA9D778B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8925" y="7620000"/>
          <a:ext cx="1051505" cy="665337"/>
        </a:xfrm>
        <a:prstGeom prst="rect">
          <a:avLst/>
        </a:prstGeom>
      </xdr:spPr>
    </xdr:pic>
    <xdr:clientData/>
  </xdr:twoCellAnchor>
  <xdr:twoCellAnchor>
    <xdr:from>
      <xdr:col>1</xdr:col>
      <xdr:colOff>150214</xdr:colOff>
      <xdr:row>81</xdr:row>
      <xdr:rowOff>54624</xdr:rowOff>
    </xdr:from>
    <xdr:to>
      <xdr:col>3</xdr:col>
      <xdr:colOff>427</xdr:colOff>
      <xdr:row>81</xdr:row>
      <xdr:rowOff>682795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83FF877C-5601-704F-9135-2AB0F957C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05268" y="8384732"/>
          <a:ext cx="1147525" cy="628171"/>
        </a:xfrm>
        <a:prstGeom prst="rect">
          <a:avLst/>
        </a:prstGeom>
      </xdr:spPr>
    </xdr:pic>
    <xdr:clientData/>
  </xdr:twoCellAnchor>
  <xdr:twoCellAnchor editAs="oneCell">
    <xdr:from>
      <xdr:col>17</xdr:col>
      <xdr:colOff>600860</xdr:colOff>
      <xdr:row>0</xdr:row>
      <xdr:rowOff>0</xdr:rowOff>
    </xdr:from>
    <xdr:to>
      <xdr:col>21</xdr:col>
      <xdr:colOff>76928</xdr:colOff>
      <xdr:row>6</xdr:row>
      <xdr:rowOff>199790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782D9-5C03-E44D-AEA1-3D860D6C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13226" y="0"/>
          <a:ext cx="2808111" cy="1387855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762000</xdr:colOff>
      <xdr:row>1</xdr:row>
      <xdr:rowOff>158750</xdr:rowOff>
    </xdr:from>
    <xdr:to>
      <xdr:col>17</xdr:col>
      <xdr:colOff>603250</xdr:colOff>
      <xdr:row>4</xdr:row>
      <xdr:rowOff>173578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2374469D-F9F0-4047-9600-0DD166A0C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0096500" y="349250"/>
          <a:ext cx="2365375" cy="7609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41275</xdr:colOff>
      <xdr:row>28</xdr:row>
      <xdr:rowOff>15875</xdr:rowOff>
    </xdr:from>
    <xdr:to>
      <xdr:col>2</xdr:col>
      <xdr:colOff>1069975</xdr:colOff>
      <xdr:row>28</xdr:row>
      <xdr:rowOff>701675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A399A04-AB2A-457E-BF48-D4F35679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14163675"/>
          <a:ext cx="1028700" cy="685800"/>
        </a:xfrm>
        <a:prstGeom prst="rect">
          <a:avLst/>
        </a:prstGeom>
      </xdr:spPr>
    </xdr:pic>
    <xdr:clientData/>
  </xdr:twoCellAnchor>
  <xdr:twoCellAnchor>
    <xdr:from>
      <xdr:col>2</xdr:col>
      <xdr:colOff>60325</xdr:colOff>
      <xdr:row>30</xdr:row>
      <xdr:rowOff>0</xdr:rowOff>
    </xdr:from>
    <xdr:to>
      <xdr:col>2</xdr:col>
      <xdr:colOff>1089025</xdr:colOff>
      <xdr:row>30</xdr:row>
      <xdr:rowOff>647701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471EA53-8601-4928-8764-3851CF94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6281401"/>
          <a:ext cx="1028700" cy="685800"/>
        </a:xfrm>
        <a:prstGeom prst="rect">
          <a:avLst/>
        </a:prstGeom>
      </xdr:spPr>
    </xdr:pic>
    <xdr:clientData/>
  </xdr:twoCellAnchor>
  <xdr:twoCellAnchor>
    <xdr:from>
      <xdr:col>2</xdr:col>
      <xdr:colOff>34925</xdr:colOff>
      <xdr:row>31</xdr:row>
      <xdr:rowOff>3176</xdr:rowOff>
    </xdr:from>
    <xdr:to>
      <xdr:col>3</xdr:col>
      <xdr:colOff>15874</xdr:colOff>
      <xdr:row>32</xdr:row>
      <xdr:rowOff>3175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F2AF15C7-94DF-4849-9D14-9AF7925D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725" y="17046576"/>
          <a:ext cx="1085849" cy="723899"/>
        </a:xfrm>
        <a:prstGeom prst="rect">
          <a:avLst/>
        </a:prstGeom>
      </xdr:spPr>
    </xdr:pic>
    <xdr:clientData/>
  </xdr:twoCellAnchor>
  <xdr:twoCellAnchor>
    <xdr:from>
      <xdr:col>2</xdr:col>
      <xdr:colOff>3176</xdr:colOff>
      <xdr:row>31</xdr:row>
      <xdr:rowOff>711200</xdr:rowOff>
    </xdr:from>
    <xdr:to>
      <xdr:col>2</xdr:col>
      <xdr:colOff>1103314</xdr:colOff>
      <xdr:row>32</xdr:row>
      <xdr:rowOff>720725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38CB20A1-0D04-4079-9E3B-B7F6C67E0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6" y="17754600"/>
          <a:ext cx="1100138" cy="733425"/>
        </a:xfrm>
        <a:prstGeom prst="rect">
          <a:avLst/>
        </a:prstGeom>
      </xdr:spPr>
    </xdr:pic>
    <xdr:clientData/>
  </xdr:twoCellAnchor>
  <xdr:twoCellAnchor>
    <xdr:from>
      <xdr:col>2</xdr:col>
      <xdr:colOff>60325</xdr:colOff>
      <xdr:row>34</xdr:row>
      <xdr:rowOff>66676</xdr:rowOff>
    </xdr:from>
    <xdr:to>
      <xdr:col>2</xdr:col>
      <xdr:colOff>1089024</xdr:colOff>
      <xdr:row>35</xdr:row>
      <xdr:rowOff>28575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019416C5-010D-4AFA-9222-5ECE61AB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9281776"/>
          <a:ext cx="1028699" cy="685799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33</xdr:row>
      <xdr:rowOff>88900</xdr:rowOff>
    </xdr:from>
    <xdr:to>
      <xdr:col>2</xdr:col>
      <xdr:colOff>1063625</xdr:colOff>
      <xdr:row>34</xdr:row>
      <xdr:rowOff>44450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C0A0E651-D6DF-4C21-BE43-B6AB6BDF1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18580100"/>
          <a:ext cx="1019175" cy="6794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35</xdr:row>
      <xdr:rowOff>12700</xdr:rowOff>
    </xdr:from>
    <xdr:to>
      <xdr:col>3</xdr:col>
      <xdr:colOff>12700</xdr:colOff>
      <xdr:row>36</xdr:row>
      <xdr:rowOff>12700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7F65052E-A571-4735-8101-2A92F2097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19951700"/>
          <a:ext cx="1085850" cy="723900"/>
        </a:xfrm>
        <a:prstGeom prst="rect">
          <a:avLst/>
        </a:prstGeom>
      </xdr:spPr>
    </xdr:pic>
    <xdr:clientData/>
  </xdr:twoCellAnchor>
  <xdr:twoCellAnchor>
    <xdr:from>
      <xdr:col>2</xdr:col>
      <xdr:colOff>34925</xdr:colOff>
      <xdr:row>35</xdr:row>
      <xdr:rowOff>682625</xdr:rowOff>
    </xdr:from>
    <xdr:to>
      <xdr:col>3</xdr:col>
      <xdr:colOff>1588</xdr:colOff>
      <xdr:row>36</xdr:row>
      <xdr:rowOff>673100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3948E55D-F3BB-497D-BD76-C52236935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725" y="20621625"/>
          <a:ext cx="1071563" cy="714375"/>
        </a:xfrm>
        <a:prstGeom prst="rect">
          <a:avLst/>
        </a:prstGeom>
      </xdr:spPr>
    </xdr:pic>
    <xdr:clientData/>
  </xdr:twoCellAnchor>
  <xdr:twoCellAnchor>
    <xdr:from>
      <xdr:col>2</xdr:col>
      <xdr:colOff>60325</xdr:colOff>
      <xdr:row>36</xdr:row>
      <xdr:rowOff>720726</xdr:rowOff>
    </xdr:from>
    <xdr:to>
      <xdr:col>3</xdr:col>
      <xdr:colOff>41275</xdr:colOff>
      <xdr:row>37</xdr:row>
      <xdr:rowOff>720726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0B5B3D4F-92F5-4A91-B7AA-E5F2C43AF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1383626"/>
          <a:ext cx="108585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</xdr:colOff>
      <xdr:row>38</xdr:row>
      <xdr:rowOff>12700</xdr:rowOff>
    </xdr:from>
    <xdr:to>
      <xdr:col>3</xdr:col>
      <xdr:colOff>4763</xdr:colOff>
      <xdr:row>39</xdr:row>
      <xdr:rowOff>5715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F2AB9050-D325-41EC-A745-5910287D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22123400"/>
          <a:ext cx="1077278" cy="706755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39</xdr:row>
      <xdr:rowOff>12700</xdr:rowOff>
    </xdr:from>
    <xdr:to>
      <xdr:col>3</xdr:col>
      <xdr:colOff>3810</xdr:colOff>
      <xdr:row>40</xdr:row>
      <xdr:rowOff>6350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8FC20BB8-AEFB-44A3-9B2A-2EA80D771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22847300"/>
          <a:ext cx="1066800" cy="701040"/>
        </a:xfrm>
        <a:prstGeom prst="rect">
          <a:avLst/>
        </a:prstGeom>
      </xdr:spPr>
    </xdr:pic>
    <xdr:clientData/>
  </xdr:twoCellAnchor>
  <xdr:twoCellAnchor>
    <xdr:from>
      <xdr:col>1</xdr:col>
      <xdr:colOff>187326</xdr:colOff>
      <xdr:row>42</xdr:row>
      <xdr:rowOff>25400</xdr:rowOff>
    </xdr:from>
    <xdr:to>
      <xdr:col>2</xdr:col>
      <xdr:colOff>1074104</xdr:colOff>
      <xdr:row>43</xdr:row>
      <xdr:rowOff>8255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5327995B-686C-4611-BD85-939318177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26" y="25031700"/>
          <a:ext cx="1077278" cy="706755"/>
        </a:xfrm>
        <a:prstGeom prst="rect">
          <a:avLst/>
        </a:prstGeom>
      </xdr:spPr>
    </xdr:pic>
    <xdr:clientData/>
  </xdr:twoCellAnchor>
  <xdr:twoCellAnchor>
    <xdr:from>
      <xdr:col>2</xdr:col>
      <xdr:colOff>79376</xdr:colOff>
      <xdr:row>43</xdr:row>
      <xdr:rowOff>1</xdr:rowOff>
    </xdr:from>
    <xdr:to>
      <xdr:col>2</xdr:col>
      <xdr:colOff>1096646</xdr:colOff>
      <xdr:row>43</xdr:row>
      <xdr:rowOff>685801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5BDB8B95-F19F-4F8E-B0B5-ABD3081A0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6" y="25730201"/>
          <a:ext cx="1017270" cy="6858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43</xdr:row>
      <xdr:rowOff>701675</xdr:rowOff>
    </xdr:from>
    <xdr:to>
      <xdr:col>2</xdr:col>
      <xdr:colOff>1082993</xdr:colOff>
      <xdr:row>44</xdr:row>
      <xdr:rowOff>694055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04CA3FDD-6689-4D98-9206-94622480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26431875"/>
          <a:ext cx="1082993" cy="71628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44</xdr:row>
      <xdr:rowOff>717550</xdr:rowOff>
    </xdr:from>
    <xdr:to>
      <xdr:col>3</xdr:col>
      <xdr:colOff>2540</xdr:colOff>
      <xdr:row>45</xdr:row>
      <xdr:rowOff>717550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71D0A390-DA12-4681-ABC9-AC72691B6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27171650"/>
          <a:ext cx="1082040" cy="72390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39</xdr:row>
      <xdr:rowOff>647701</xdr:rowOff>
    </xdr:from>
    <xdr:to>
      <xdr:col>2</xdr:col>
      <xdr:colOff>1089025</xdr:colOff>
      <xdr:row>40</xdr:row>
      <xdr:rowOff>628651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70F2BAB2-F5BE-4AEA-BF0B-75C802775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23482301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41</xdr:row>
      <xdr:rowOff>25400</xdr:rowOff>
    </xdr:from>
    <xdr:to>
      <xdr:col>2</xdr:col>
      <xdr:colOff>1052513</xdr:colOff>
      <xdr:row>42</xdr:row>
      <xdr:rowOff>15875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E73492E2-4A6F-4897-A116-2C6E93B54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50" y="24307800"/>
          <a:ext cx="1071563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1</xdr:row>
      <xdr:rowOff>152400</xdr:rowOff>
    </xdr:from>
    <xdr:to>
      <xdr:col>3</xdr:col>
      <xdr:colOff>644559</xdr:colOff>
      <xdr:row>6</xdr:row>
      <xdr:rowOff>1270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0C513CC3-BE95-455C-925B-8FA0B6639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8760" y="350520"/>
          <a:ext cx="777909" cy="92964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22225</xdr:rowOff>
    </xdr:from>
    <xdr:to>
      <xdr:col>2</xdr:col>
      <xdr:colOff>1063229</xdr:colOff>
      <xdr:row>15</xdr:row>
      <xdr:rowOff>710998</xdr:rowOff>
    </xdr:to>
    <xdr:pic>
      <xdr:nvPicPr>
        <xdr:cNvPr id="48" name="Picture 155">
          <a:extLst>
            <a:ext uri="{FF2B5EF4-FFF2-40B4-BE49-F238E27FC236}">
              <a16:creationId xmlns:a16="http://schemas.microsoft.com/office/drawing/2014/main" id="{D3084EB1-ADCE-8D43-B399-5B32E739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182" y="4594225"/>
          <a:ext cx="1063229" cy="688773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16</xdr:row>
      <xdr:rowOff>38100</xdr:rowOff>
    </xdr:from>
    <xdr:to>
      <xdr:col>2</xdr:col>
      <xdr:colOff>1009650</xdr:colOff>
      <xdr:row>17</xdr:row>
      <xdr:rowOff>12700</xdr:rowOff>
    </xdr:to>
    <xdr:pic>
      <xdr:nvPicPr>
        <xdr:cNvPr id="49" name="Picture 158">
          <a:extLst>
            <a:ext uri="{FF2B5EF4-FFF2-40B4-BE49-F238E27FC236}">
              <a16:creationId xmlns:a16="http://schemas.microsoft.com/office/drawing/2014/main" id="{B6748505-02D5-3C4E-96D2-7E619EFAB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2300" y="5105400"/>
          <a:ext cx="946150" cy="6985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</xdr:row>
      <xdr:rowOff>38100</xdr:rowOff>
    </xdr:from>
    <xdr:to>
      <xdr:col>2</xdr:col>
      <xdr:colOff>1085850</xdr:colOff>
      <xdr:row>18</xdr:row>
      <xdr:rowOff>15988</xdr:rowOff>
    </xdr:to>
    <xdr:pic>
      <xdr:nvPicPr>
        <xdr:cNvPr id="50" name="Picture 161">
          <a:extLst>
            <a:ext uri="{FF2B5EF4-FFF2-40B4-BE49-F238E27FC236}">
              <a16:creationId xmlns:a16="http://schemas.microsoft.com/office/drawing/2014/main" id="{B71C2CDB-4D41-F64E-BEC5-8AE4EA20A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5829300"/>
          <a:ext cx="1060450" cy="701788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17</xdr:row>
      <xdr:rowOff>698500</xdr:rowOff>
    </xdr:from>
    <xdr:to>
      <xdr:col>2</xdr:col>
      <xdr:colOff>1054560</xdr:colOff>
      <xdr:row>18</xdr:row>
      <xdr:rowOff>633729</xdr:rowOff>
    </xdr:to>
    <xdr:pic>
      <xdr:nvPicPr>
        <xdr:cNvPr id="51" name="Picture 168">
          <a:extLst>
            <a:ext uri="{FF2B5EF4-FFF2-40B4-BE49-F238E27FC236}">
              <a16:creationId xmlns:a16="http://schemas.microsoft.com/office/drawing/2014/main" id="{18E29BEB-7E33-C943-A486-167D9DAF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6489700"/>
          <a:ext cx="991060" cy="659129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19</xdr:row>
      <xdr:rowOff>12700</xdr:rowOff>
    </xdr:from>
    <xdr:to>
      <xdr:col>3</xdr:col>
      <xdr:colOff>12304</xdr:colOff>
      <xdr:row>19</xdr:row>
      <xdr:rowOff>715169</xdr:rowOff>
    </xdr:to>
    <xdr:pic>
      <xdr:nvPicPr>
        <xdr:cNvPr id="52" name="Picture 170">
          <a:extLst>
            <a:ext uri="{FF2B5EF4-FFF2-40B4-BE49-F238E27FC236}">
              <a16:creationId xmlns:a16="http://schemas.microsoft.com/office/drawing/2014/main" id="{DA36ED04-A2C6-294A-9EB0-5D36FB37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7251700"/>
          <a:ext cx="1053704" cy="702469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20</xdr:row>
      <xdr:rowOff>0</xdr:rowOff>
    </xdr:from>
    <xdr:to>
      <xdr:col>3</xdr:col>
      <xdr:colOff>1985</xdr:colOff>
      <xdr:row>20</xdr:row>
      <xdr:rowOff>723429</xdr:rowOff>
    </xdr:to>
    <xdr:pic>
      <xdr:nvPicPr>
        <xdr:cNvPr id="53" name="Picture 173">
          <a:extLst>
            <a:ext uri="{FF2B5EF4-FFF2-40B4-BE49-F238E27FC236}">
              <a16:creationId xmlns:a16="http://schemas.microsoft.com/office/drawing/2014/main" id="{4403EC6A-C567-3543-8F2C-76ED8F6A1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7962900"/>
          <a:ext cx="1056085" cy="723429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21</xdr:row>
      <xdr:rowOff>0</xdr:rowOff>
    </xdr:from>
    <xdr:to>
      <xdr:col>2</xdr:col>
      <xdr:colOff>1089244</xdr:colOff>
      <xdr:row>21</xdr:row>
      <xdr:rowOff>722311</xdr:rowOff>
    </xdr:to>
    <xdr:pic>
      <xdr:nvPicPr>
        <xdr:cNvPr id="54" name="Picture 175">
          <a:extLst>
            <a:ext uri="{FF2B5EF4-FFF2-40B4-BE49-F238E27FC236}">
              <a16:creationId xmlns:a16="http://schemas.microsoft.com/office/drawing/2014/main" id="{634E8438-3949-FF47-9F1F-A98612254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8686800"/>
          <a:ext cx="1114644" cy="722311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22</xdr:row>
      <xdr:rowOff>0</xdr:rowOff>
    </xdr:from>
    <xdr:to>
      <xdr:col>2</xdr:col>
      <xdr:colOff>1097753</xdr:colOff>
      <xdr:row>22</xdr:row>
      <xdr:rowOff>711200</xdr:rowOff>
    </xdr:to>
    <xdr:pic>
      <xdr:nvPicPr>
        <xdr:cNvPr id="55" name="Picture 141">
          <a:extLst>
            <a:ext uri="{FF2B5EF4-FFF2-40B4-BE49-F238E27FC236}">
              <a16:creationId xmlns:a16="http://schemas.microsoft.com/office/drawing/2014/main" id="{91D084A3-FC38-7E46-A937-5956D33A7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9410700"/>
          <a:ext cx="1072353" cy="711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23</xdr:row>
      <xdr:rowOff>12700</xdr:rowOff>
    </xdr:from>
    <xdr:to>
      <xdr:col>3</xdr:col>
      <xdr:colOff>13855</xdr:colOff>
      <xdr:row>23</xdr:row>
      <xdr:rowOff>715441</xdr:rowOff>
    </xdr:to>
    <xdr:pic>
      <xdr:nvPicPr>
        <xdr:cNvPr id="56" name="Picture 142">
          <a:extLst>
            <a:ext uri="{FF2B5EF4-FFF2-40B4-BE49-F238E27FC236}">
              <a16:creationId xmlns:a16="http://schemas.microsoft.com/office/drawing/2014/main" id="{62B3E742-6C62-CE44-BAA4-1024E8F7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900" y="10147300"/>
          <a:ext cx="1080655" cy="702741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24</xdr:row>
      <xdr:rowOff>76200</xdr:rowOff>
    </xdr:from>
    <xdr:to>
      <xdr:col>2</xdr:col>
      <xdr:colOff>1073150</xdr:colOff>
      <xdr:row>24</xdr:row>
      <xdr:rowOff>638175</xdr:rowOff>
    </xdr:to>
    <xdr:pic>
      <xdr:nvPicPr>
        <xdr:cNvPr id="58" name="Slika 89">
          <a:extLst>
            <a:ext uri="{FF2B5EF4-FFF2-40B4-BE49-F238E27FC236}">
              <a16:creationId xmlns:a16="http://schemas.microsoft.com/office/drawing/2014/main" id="{5F1789C7-0837-A541-A642-70D0C2C11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6100" y="11658600"/>
          <a:ext cx="1085850" cy="561975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25</xdr:row>
      <xdr:rowOff>101600</xdr:rowOff>
    </xdr:from>
    <xdr:to>
      <xdr:col>2</xdr:col>
      <xdr:colOff>1093957</xdr:colOff>
      <xdr:row>25</xdr:row>
      <xdr:rowOff>644524</xdr:rowOff>
    </xdr:to>
    <xdr:pic>
      <xdr:nvPicPr>
        <xdr:cNvPr id="59" name="Slika 93">
          <a:extLst>
            <a:ext uri="{FF2B5EF4-FFF2-40B4-BE49-F238E27FC236}">
              <a16:creationId xmlns:a16="http://schemas.microsoft.com/office/drawing/2014/main" id="{42D5EB5A-6E45-D844-B469-7A78B7ECB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4200" y="12407900"/>
          <a:ext cx="1068557" cy="542924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</xdr:row>
      <xdr:rowOff>107951</xdr:rowOff>
    </xdr:from>
    <xdr:to>
      <xdr:col>2</xdr:col>
      <xdr:colOff>1090936</xdr:colOff>
      <xdr:row>26</xdr:row>
      <xdr:rowOff>711201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0FCDDE1-4F9B-3D4C-8D3A-7913B9C06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850" y="13138151"/>
          <a:ext cx="1071886" cy="603250"/>
        </a:xfrm>
        <a:prstGeom prst="rect">
          <a:avLst/>
        </a:prstGeom>
      </xdr:spPr>
    </xdr:pic>
    <xdr:clientData/>
  </xdr:twoCellAnchor>
  <xdr:twoCellAnchor>
    <xdr:from>
      <xdr:col>2</xdr:col>
      <xdr:colOff>122382</xdr:colOff>
      <xdr:row>12</xdr:row>
      <xdr:rowOff>428337</xdr:rowOff>
    </xdr:from>
    <xdr:to>
      <xdr:col>2</xdr:col>
      <xdr:colOff>1091045</xdr:colOff>
      <xdr:row>14</xdr:row>
      <xdr:rowOff>5031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53E69D8A-4FC3-F6FB-6A52-8606255E4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564" y="3684155"/>
          <a:ext cx="968663" cy="4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241300</xdr:colOff>
      <xdr:row>12</xdr:row>
      <xdr:rowOff>60459</xdr:rowOff>
    </xdr:from>
    <xdr:to>
      <xdr:col>2</xdr:col>
      <xdr:colOff>990600</xdr:colOff>
      <xdr:row>13</xdr:row>
      <xdr:rowOff>53944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50D4A245-1EFC-F6B1-6AF6-52027A53D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482" y="3316277"/>
          <a:ext cx="749300" cy="42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190499</xdr:colOff>
      <xdr:row>1</xdr:row>
      <xdr:rowOff>217714</xdr:rowOff>
    </xdr:from>
    <xdr:to>
      <xdr:col>8</xdr:col>
      <xdr:colOff>157660</xdr:colOff>
      <xdr:row>5</xdr:row>
      <xdr:rowOff>118165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5581373-ED63-4AFB-A4AA-66F0231F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7178" y="408214"/>
          <a:ext cx="1851750" cy="843154"/>
        </a:xfrm>
        <a:prstGeom prst="rect">
          <a:avLst/>
        </a:prstGeom>
      </xdr:spPr>
    </xdr:pic>
    <xdr:clientData/>
  </xdr:twoCellAnchor>
  <xdr:twoCellAnchor editAs="oneCell">
    <xdr:from>
      <xdr:col>20</xdr:col>
      <xdr:colOff>698500</xdr:colOff>
      <xdr:row>0</xdr:row>
      <xdr:rowOff>111125</xdr:rowOff>
    </xdr:from>
    <xdr:to>
      <xdr:col>24</xdr:col>
      <xdr:colOff>522111</xdr:colOff>
      <xdr:row>6</xdr:row>
      <xdr:rowOff>228980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01C239-7139-7A49-9BBA-21B820B7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25625" y="111125"/>
          <a:ext cx="2808111" cy="1387855"/>
        </a:xfrm>
        <a:prstGeom prst="rect">
          <a:avLst/>
        </a:prstGeom>
      </xdr:spPr>
    </xdr:pic>
    <xdr:clientData/>
  </xdr:twoCellAnchor>
  <xdr:twoCellAnchor>
    <xdr:from>
      <xdr:col>2</xdr:col>
      <xdr:colOff>139998</xdr:colOff>
      <xdr:row>29</xdr:row>
      <xdr:rowOff>120878</xdr:rowOff>
    </xdr:from>
    <xdr:to>
      <xdr:col>2</xdr:col>
      <xdr:colOff>892086</xdr:colOff>
      <xdr:row>29</xdr:row>
      <xdr:rowOff>620890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B346B63-E719-BCA9-F94C-9F5CF0D8B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887" y="14133211"/>
          <a:ext cx="752088" cy="500012"/>
        </a:xfrm>
        <a:prstGeom prst="rect">
          <a:avLst/>
        </a:prstGeom>
      </xdr:spPr>
    </xdr:pic>
    <xdr:clientData/>
  </xdr:twoCellAnchor>
  <xdr:twoCellAnchor editAs="oneCell">
    <xdr:from>
      <xdr:col>17</xdr:col>
      <xdr:colOff>650875</xdr:colOff>
      <xdr:row>2</xdr:row>
      <xdr:rowOff>47625</xdr:rowOff>
    </xdr:from>
    <xdr:to>
      <xdr:col>21</xdr:col>
      <xdr:colOff>31750</xdr:colOff>
      <xdr:row>5</xdr:row>
      <xdr:rowOff>110078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FA11F76-E7B3-6042-A074-97163254B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239625" y="460375"/>
          <a:ext cx="2365375" cy="7609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182569</xdr:colOff>
      <xdr:row>26</xdr:row>
      <xdr:rowOff>37110</xdr:rowOff>
    </xdr:from>
    <xdr:to>
      <xdr:col>1</xdr:col>
      <xdr:colOff>1414468</xdr:colOff>
      <xdr:row>27</xdr:row>
      <xdr:rowOff>44671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6212" y="11058896"/>
          <a:ext cx="1231899" cy="1028096"/>
        </a:xfrm>
        <a:prstGeom prst="rect">
          <a:avLst/>
        </a:prstGeom>
      </xdr:spPr>
    </xdr:pic>
    <xdr:clientData/>
  </xdr:twoCellAnchor>
  <xdr:twoCellAnchor editAs="oneCell">
    <xdr:from>
      <xdr:col>1</xdr:col>
      <xdr:colOff>337911</xdr:colOff>
      <xdr:row>19</xdr:row>
      <xdr:rowOff>222251</xdr:rowOff>
    </xdr:from>
    <xdr:to>
      <xdr:col>1</xdr:col>
      <xdr:colOff>1143001</xdr:colOff>
      <xdr:row>19</xdr:row>
      <xdr:rowOff>927885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925BA05-20C2-6CF9-3C75-33CE1CFAD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4661" y="6429376"/>
          <a:ext cx="805090" cy="705634"/>
        </a:xfrm>
        <a:prstGeom prst="rect">
          <a:avLst/>
        </a:prstGeom>
      </xdr:spPr>
    </xdr:pic>
    <xdr:clientData/>
  </xdr:twoCellAnchor>
  <xdr:twoCellAnchor editAs="oneCell">
    <xdr:from>
      <xdr:col>1</xdr:col>
      <xdr:colOff>112260</xdr:colOff>
      <xdr:row>22</xdr:row>
      <xdr:rowOff>18371</xdr:rowOff>
    </xdr:from>
    <xdr:to>
      <xdr:col>1</xdr:col>
      <xdr:colOff>1411723</xdr:colOff>
      <xdr:row>23</xdr:row>
      <xdr:rowOff>61733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A31793-6F64-3282-3EA3-27047C9C0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3635" y="7320871"/>
          <a:ext cx="1299463" cy="105047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22</xdr:row>
      <xdr:rowOff>1020535</xdr:rowOff>
    </xdr:from>
    <xdr:to>
      <xdr:col>2</xdr:col>
      <xdr:colOff>23859</xdr:colOff>
      <xdr:row>23</xdr:row>
      <xdr:rowOff>980985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6208473-3F3F-67F7-D0F4-D1B08754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57" y="8572499"/>
          <a:ext cx="1467758" cy="979715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</xdr:colOff>
      <xdr:row>24</xdr:row>
      <xdr:rowOff>13608</xdr:rowOff>
    </xdr:from>
    <xdr:to>
      <xdr:col>1</xdr:col>
      <xdr:colOff>1474023</xdr:colOff>
      <xdr:row>24</xdr:row>
      <xdr:rowOff>993322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149939E-4CBE-99D4-50AA-99DF1DFF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" y="9606644"/>
          <a:ext cx="1468671" cy="97971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27213</xdr:colOff>
      <xdr:row>18</xdr:row>
      <xdr:rowOff>27214</xdr:rowOff>
    </xdr:from>
    <xdr:to>
      <xdr:col>1</xdr:col>
      <xdr:colOff>1473381</xdr:colOff>
      <xdr:row>18</xdr:row>
      <xdr:rowOff>988786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819747-846B-2C45-2891-301F875F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784" y="4064000"/>
          <a:ext cx="1442358" cy="96157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27</xdr:row>
      <xdr:rowOff>31752</xdr:rowOff>
    </xdr:from>
    <xdr:to>
      <xdr:col>1</xdr:col>
      <xdr:colOff>1475106</xdr:colOff>
      <xdr:row>28</xdr:row>
      <xdr:rowOff>1060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7B27232-6117-A71A-B1DC-A8C0FFEF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1" y="11803065"/>
          <a:ext cx="1444625" cy="96308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28</xdr:row>
      <xdr:rowOff>15875</xdr:rowOff>
    </xdr:from>
    <xdr:to>
      <xdr:col>1</xdr:col>
      <xdr:colOff>1473995</xdr:colOff>
      <xdr:row>28</xdr:row>
      <xdr:rowOff>980757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D97EAD2-3701-C7DD-06AD-2D243F45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189" y="12993688"/>
          <a:ext cx="1440656" cy="960437"/>
        </a:xfrm>
        <a:prstGeom prst="rect">
          <a:avLst/>
        </a:prstGeom>
      </xdr:spPr>
    </xdr:pic>
    <xdr:clientData/>
  </xdr:twoCellAnchor>
  <xdr:twoCellAnchor>
    <xdr:from>
      <xdr:col>1</xdr:col>
      <xdr:colOff>279077</xdr:colOff>
      <xdr:row>13</xdr:row>
      <xdr:rowOff>40004</xdr:rowOff>
    </xdr:from>
    <xdr:to>
      <xdr:col>1</xdr:col>
      <xdr:colOff>1237292</xdr:colOff>
      <xdr:row>13</xdr:row>
      <xdr:rowOff>992504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C3627466-A2C1-4DA6-B9D0-56F06AAE6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827" y="2021204"/>
          <a:ext cx="958215" cy="9525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15</xdr:row>
      <xdr:rowOff>209549</xdr:rowOff>
    </xdr:from>
    <xdr:to>
      <xdr:col>2</xdr:col>
      <xdr:colOff>114141</xdr:colOff>
      <xdr:row>15</xdr:row>
      <xdr:rowOff>781050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7A81EF68-5D4A-460D-658F-9561C85FF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6300" y="2381249"/>
          <a:ext cx="1561941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218281</xdr:colOff>
      <xdr:row>1</xdr:row>
      <xdr:rowOff>59531</xdr:rowOff>
    </xdr:from>
    <xdr:to>
      <xdr:col>1</xdr:col>
      <xdr:colOff>1463173</xdr:colOff>
      <xdr:row>3</xdr:row>
      <xdr:rowOff>79375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FFDB31-CD8E-4C9E-B3DD-EE81849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281" y="202406"/>
          <a:ext cx="1673517" cy="781844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7</xdr:row>
      <xdr:rowOff>15876</xdr:rowOff>
    </xdr:from>
    <xdr:to>
      <xdr:col>11</xdr:col>
      <xdr:colOff>809625</xdr:colOff>
      <xdr:row>7</xdr:row>
      <xdr:rowOff>492126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83BE6D9-EE1C-B3D8-6BE2-EE8B4DE0C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350625" y="2159001"/>
          <a:ext cx="809625" cy="476250"/>
        </a:xfrm>
        <a:prstGeom prst="rect">
          <a:avLst/>
        </a:prstGeom>
      </xdr:spPr>
    </xdr:pic>
    <xdr:clientData/>
  </xdr:twoCellAnchor>
  <xdr:twoCellAnchor>
    <xdr:from>
      <xdr:col>10</xdr:col>
      <xdr:colOff>31751</xdr:colOff>
      <xdr:row>7</xdr:row>
      <xdr:rowOff>31750</xdr:rowOff>
    </xdr:from>
    <xdr:to>
      <xdr:col>11</xdr:col>
      <xdr:colOff>15876</xdr:colOff>
      <xdr:row>7</xdr:row>
      <xdr:rowOff>460375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845728-C996-BDEF-DDDE-23098CA48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509251" y="2174875"/>
          <a:ext cx="857250" cy="428625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7</xdr:row>
      <xdr:rowOff>15875</xdr:rowOff>
    </xdr:from>
    <xdr:to>
      <xdr:col>12</xdr:col>
      <xdr:colOff>841375</xdr:colOff>
      <xdr:row>7</xdr:row>
      <xdr:rowOff>444500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4A60BE7-88CE-9EF3-4C69-EC151C8F8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255500" y="2159000"/>
          <a:ext cx="777875" cy="428625"/>
        </a:xfrm>
        <a:prstGeom prst="rect">
          <a:avLst/>
        </a:prstGeom>
      </xdr:spPr>
    </xdr:pic>
    <xdr:clientData/>
  </xdr:twoCellAnchor>
  <xdr:twoCellAnchor>
    <xdr:from>
      <xdr:col>1</xdr:col>
      <xdr:colOff>31750</xdr:colOff>
      <xdr:row>9</xdr:row>
      <xdr:rowOff>31750</xdr:rowOff>
    </xdr:from>
    <xdr:to>
      <xdr:col>1</xdr:col>
      <xdr:colOff>1476375</xdr:colOff>
      <xdr:row>10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542C05E-9A6C-97C9-58AC-805891486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0375" y="2698750"/>
          <a:ext cx="1444625" cy="98425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0</xdr:row>
      <xdr:rowOff>111125</xdr:rowOff>
    </xdr:from>
    <xdr:to>
      <xdr:col>12</xdr:col>
      <xdr:colOff>47625</xdr:colOff>
      <xdr:row>4</xdr:row>
      <xdr:rowOff>59073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45F24EF-669C-704B-9C63-920F76EB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0" y="111125"/>
          <a:ext cx="2143125" cy="10591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/>
  </sheetPr>
  <dimension ref="B2:AZ64"/>
  <sheetViews>
    <sheetView showGridLines="0" showRowColHeaders="0" tabSelected="1" zoomScale="90" zoomScaleNormal="90" workbookViewId="0">
      <selection activeCell="E7" sqref="E7:H7"/>
    </sheetView>
  </sheetViews>
  <sheetFormatPr baseColWidth="10" defaultColWidth="11" defaultRowHeight="16" x14ac:dyDescent="0.2"/>
  <cols>
    <col min="1" max="1" width="1.6640625" customWidth="1"/>
    <col min="2" max="2" width="14.1640625" customWidth="1"/>
    <col min="3" max="4" width="11.6640625" customWidth="1"/>
    <col min="5" max="6" width="11.6640625" style="1" customWidth="1"/>
    <col min="7" max="7" width="11.6640625" style="18" customWidth="1"/>
    <col min="8" max="9" width="11.6640625" customWidth="1"/>
    <col min="10" max="10" width="12.6640625" bestFit="1" customWidth="1"/>
    <col min="11" max="18" width="11.6640625" customWidth="1"/>
    <col min="19" max="20" width="12.1640625" bestFit="1" customWidth="1"/>
    <col min="21" max="21" width="11.6640625" customWidth="1"/>
  </cols>
  <sheetData>
    <row r="2" spans="2:15" x14ac:dyDescent="0.2">
      <c r="H2" s="18" t="s">
        <v>1015</v>
      </c>
      <c r="I2" s="18"/>
      <c r="J2" s="23"/>
      <c r="K2" s="18"/>
      <c r="L2" s="18"/>
    </row>
    <row r="3" spans="2:15" hidden="1" x14ac:dyDescent="0.2"/>
    <row r="6" spans="2:15" x14ac:dyDescent="0.2">
      <c r="E6" s="23" t="s">
        <v>734</v>
      </c>
      <c r="I6" t="s">
        <v>1011</v>
      </c>
    </row>
    <row r="7" spans="2:15" ht="55.25" customHeight="1" x14ac:dyDescent="0.2">
      <c r="B7" s="1280" t="s">
        <v>284</v>
      </c>
      <c r="E7" s="1283"/>
      <c r="F7" s="1283"/>
      <c r="G7" s="1283"/>
      <c r="H7" s="1283"/>
      <c r="I7" s="1270"/>
      <c r="J7" s="1271"/>
    </row>
    <row r="8" spans="2:15" ht="18" customHeight="1" x14ac:dyDescent="0.2">
      <c r="B8" s="1280"/>
      <c r="E8" s="23" t="s">
        <v>27</v>
      </c>
      <c r="I8" s="42"/>
      <c r="J8" s="42"/>
    </row>
    <row r="9" spans="2:15" x14ac:dyDescent="0.2">
      <c r="B9" s="1280"/>
      <c r="E9" s="1261"/>
      <c r="F9" s="1261"/>
      <c r="G9" s="1261"/>
      <c r="H9" s="1261"/>
      <c r="I9" s="590"/>
      <c r="J9" s="590"/>
    </row>
    <row r="10" spans="2:15" x14ac:dyDescent="0.2">
      <c r="B10" s="19"/>
      <c r="E10" s="1261"/>
      <c r="F10" s="1261"/>
      <c r="G10" s="1261"/>
      <c r="H10" s="1261"/>
      <c r="I10" s="590"/>
      <c r="J10" s="590"/>
    </row>
    <row r="11" spans="2:15" x14ac:dyDescent="0.2">
      <c r="E11" s="1261"/>
      <c r="F11" s="1261"/>
      <c r="G11" s="1261"/>
      <c r="H11" s="1261"/>
      <c r="I11" s="590"/>
      <c r="J11" s="590"/>
      <c r="O11" s="150"/>
    </row>
    <row r="12" spans="2:15" x14ac:dyDescent="0.2">
      <c r="B12" s="20" t="s">
        <v>626</v>
      </c>
      <c r="C12" s="515"/>
      <c r="D12" s="21" t="s">
        <v>26</v>
      </c>
      <c r="J12" s="42"/>
    </row>
    <row r="14" spans="2:15" ht="24" x14ac:dyDescent="0.3">
      <c r="C14" s="1164" t="s">
        <v>992</v>
      </c>
      <c r="D14" s="17"/>
      <c r="E14" s="17"/>
      <c r="F14" s="29"/>
      <c r="G14" s="29"/>
      <c r="H14" s="1165"/>
      <c r="I14" s="1166"/>
    </row>
    <row r="15" spans="2:15" ht="8" customHeight="1" x14ac:dyDescent="0.2">
      <c r="C15" s="1167"/>
      <c r="D15" s="1168"/>
      <c r="E15" s="1169"/>
      <c r="F15" s="1169"/>
      <c r="G15" s="1170"/>
      <c r="H15" s="1168"/>
      <c r="I15" s="1171"/>
    </row>
    <row r="16" spans="2:15" x14ac:dyDescent="0.2">
      <c r="C16" s="2"/>
      <c r="D16" s="2"/>
      <c r="E16" s="72" t="s">
        <v>24</v>
      </c>
      <c r="F16" s="72" t="s">
        <v>32</v>
      </c>
      <c r="G16" s="1262" t="s">
        <v>1</v>
      </c>
      <c r="H16" s="1262"/>
      <c r="I16" s="739" t="s">
        <v>687</v>
      </c>
      <c r="J16" s="20"/>
      <c r="K16" s="592"/>
    </row>
    <row r="17" spans="2:21" s="1" customFormat="1" ht="23.25" customHeight="1" x14ac:dyDescent="0.2">
      <c r="C17" s="1281" t="s">
        <v>680</v>
      </c>
      <c r="D17" s="1281"/>
      <c r="E17" s="517">
        <f>SUM('360 PU '!L9:U9)</f>
        <v>0</v>
      </c>
      <c r="F17" s="86">
        <f>'360 PU '!L4</f>
        <v>0</v>
      </c>
      <c r="G17" s="1263">
        <f>'360 PU '!$L$2</f>
        <v>0</v>
      </c>
      <c r="H17" s="1263"/>
      <c r="I17" s="740">
        <f>'360 PU '!AA9</f>
        <v>0</v>
      </c>
      <c r="J17" s="625"/>
      <c r="K17" s="276"/>
    </row>
    <row r="18" spans="2:21" s="1" customFormat="1" ht="23.25" customHeight="1" x14ac:dyDescent="0.2">
      <c r="C18" s="240"/>
      <c r="D18" s="240" t="s">
        <v>777</v>
      </c>
      <c r="E18" s="517">
        <f>'360 PE'!AD9</f>
        <v>0</v>
      </c>
      <c r="F18" s="86">
        <f>'360 PE'!K4</f>
        <v>0</v>
      </c>
      <c r="G18" s="1263">
        <f>'360 PE'!K2</f>
        <v>0</v>
      </c>
      <c r="H18" s="1263"/>
      <c r="I18" s="740">
        <f>'360 PE'!AF2</f>
        <v>0</v>
      </c>
      <c r="J18" s="625"/>
      <c r="K18" s="276"/>
    </row>
    <row r="19" spans="2:21" s="1" customFormat="1" ht="23.25" customHeight="1" x14ac:dyDescent="0.2">
      <c r="C19" s="1282" t="s">
        <v>682</v>
      </c>
      <c r="D19" s="1282"/>
      <c r="E19" s="1">
        <f>'360 GRP '!AF8</f>
        <v>0</v>
      </c>
      <c r="F19" s="86">
        <f>'360 GRP '!N4</f>
        <v>0</v>
      </c>
      <c r="G19" s="1263">
        <f>'360 GRP '!N2</f>
        <v>0</v>
      </c>
      <c r="H19" s="1263"/>
      <c r="I19" s="740">
        <f>'360 GRP '!AL8</f>
        <v>0</v>
      </c>
      <c r="J19" s="625"/>
      <c r="K19" s="276"/>
    </row>
    <row r="20" spans="2:21" s="1" customFormat="1" ht="23.25" customHeight="1" x14ac:dyDescent="0.2">
      <c r="C20" s="1282" t="s">
        <v>681</v>
      </c>
      <c r="D20" s="1282"/>
      <c r="E20" s="1">
        <f>'360 GHOST line'!AB8</f>
        <v>0</v>
      </c>
      <c r="F20" s="86">
        <f>'360 GHOST line'!N4</f>
        <v>0</v>
      </c>
      <c r="G20" s="1263">
        <f>'360 GHOST line'!N2</f>
        <v>0</v>
      </c>
      <c r="H20" s="1263"/>
      <c r="I20" s="740">
        <f>'360 GHOST line'!AG8</f>
        <v>0</v>
      </c>
      <c r="J20" s="625"/>
      <c r="K20" s="276"/>
    </row>
    <row r="21" spans="2:21" s="1" customFormat="1" ht="23.25" customHeight="1" x14ac:dyDescent="0.2">
      <c r="C21" s="1273" t="s">
        <v>683</v>
      </c>
      <c r="D21" s="1273"/>
      <c r="E21" s="72">
        <f>'360 accessories'!G3</f>
        <v>0</v>
      </c>
      <c r="F21" s="72"/>
      <c r="G21" s="1278">
        <f>'360 accessories'!G2</f>
        <v>0</v>
      </c>
      <c r="H21" s="1278"/>
      <c r="I21" s="741"/>
      <c r="J21" s="626"/>
      <c r="K21" s="276"/>
    </row>
    <row r="22" spans="2:21" s="1" customFormat="1" ht="23.25" customHeight="1" x14ac:dyDescent="0.2">
      <c r="D22" s="311" t="s">
        <v>25</v>
      </c>
      <c r="E22" s="517">
        <f>SUM(E17:E21)</f>
        <v>0</v>
      </c>
      <c r="F22" s="86">
        <f>SUM(F17:F21)</f>
        <v>0</v>
      </c>
      <c r="G22" s="1279">
        <f>SUM(G17:G21)</f>
        <v>0</v>
      </c>
      <c r="H22" s="1279"/>
      <c r="I22" s="742">
        <f>SUM(I17:I21)</f>
        <v>0</v>
      </c>
      <c r="K22" s="26"/>
    </row>
    <row r="23" spans="2:21" s="1" customFormat="1" ht="23.25" customHeight="1" x14ac:dyDescent="0.2">
      <c r="D23" s="311" t="str">
        <f>"DISCOUNT "&amp;C12&amp;" %"</f>
        <v>DISCOUNT  %</v>
      </c>
      <c r="G23" s="1278">
        <f>SUM(G17:G21)*C12/100</f>
        <v>0</v>
      </c>
      <c r="H23" s="1278"/>
      <c r="I23" s="738"/>
      <c r="J23" s="591"/>
      <c r="K23" s="593"/>
    </row>
    <row r="24" spans="2:21" s="1" customFormat="1" ht="23.25" customHeight="1" x14ac:dyDescent="0.2">
      <c r="C24" s="1265" t="s">
        <v>68</v>
      </c>
      <c r="D24" s="1266"/>
      <c r="E24" s="514"/>
      <c r="F24" s="514"/>
      <c r="G24" s="1272">
        <f>G22-G23</f>
        <v>0</v>
      </c>
      <c r="H24" s="1272"/>
      <c r="I24" s="623"/>
      <c r="J24" s="624"/>
      <c r="K24" s="594"/>
    </row>
    <row r="25" spans="2:21" s="1" customFormat="1" ht="23.25" customHeight="1" x14ac:dyDescent="0.2">
      <c r="D25"/>
      <c r="G25" s="18"/>
    </row>
    <row r="26" spans="2:21" ht="16" customHeight="1" x14ac:dyDescent="0.2"/>
    <row r="27" spans="2:21" s="1" customFormat="1" ht="50" customHeight="1" x14ac:dyDescent="0.2">
      <c r="B27" s="1269" t="s">
        <v>651</v>
      </c>
      <c r="C27" s="546" t="str">
        <f>'360 PE'!K10</f>
        <v>BLACK              RAL 9005</v>
      </c>
      <c r="D27" s="29" t="str">
        <f>'360 PE'!L10</f>
        <v>WHITE</v>
      </c>
      <c r="E27" s="547" t="str">
        <f>'360 PE'!M10</f>
        <v xml:space="preserve">RED                RAL 3000 </v>
      </c>
      <c r="F27" s="460" t="str">
        <f>'360 PE'!N10</f>
        <v xml:space="preserve">YELLOW       RAL 1018 </v>
      </c>
      <c r="G27" s="519" t="str">
        <f>'360 PE'!O10</f>
        <v>BLUE             RAL 5015</v>
      </c>
      <c r="H27" s="464" t="str">
        <f>'360 PE'!P10</f>
        <v>BRIGHT
GREEN          RAL 6018</v>
      </c>
      <c r="I27" s="627" t="str">
        <f>'360 PE'!Q10</f>
        <v>PURE 
GREEN
RAL 6037</v>
      </c>
      <c r="J27" s="199" t="str">
        <f>'360 PE'!R10</f>
        <v>APRICOT
ORANGE 
RAL 1033</v>
      </c>
      <c r="K27" s="855" t="str">
        <f>'360 PE'!S10</f>
        <v>DEEP ORANGE          
RAL 2011</v>
      </c>
      <c r="L27" s="463" t="str">
        <f>'360 PE'!T10</f>
        <v>PINK             RAL 4003</v>
      </c>
      <c r="M27" s="175" t="str">
        <f>'360 PE'!U10</f>
        <v>GREY  
RAL 7001</v>
      </c>
      <c r="N27" s="129" t="str">
        <f>'360 PE'!V10</f>
        <v>PURPLE   nS4050-R60B/M</v>
      </c>
      <c r="O27" s="461" t="str">
        <f>'360 PE'!W10</f>
        <v>MINT   
RAL 6027</v>
      </c>
      <c r="P27" s="173" t="str">
        <f>'360 PE'!X10</f>
        <v>DEEP ROSE 
RAL 4008</v>
      </c>
      <c r="Q27" s="618" t="str">
        <f>'360 PE'!Y10</f>
        <v>BROWN
RAL 8003</v>
      </c>
      <c r="R27" s="1077" t="str">
        <f>'360 PE'!Z10</f>
        <v>FLUORO PINK</v>
      </c>
      <c r="S27" s="1078" t="str">
        <f>'360 PE'!AA10</f>
        <v>FLUORO ORANGE</v>
      </c>
      <c r="T27" s="1079" t="str">
        <f>'360 PE'!AB10</f>
        <v>FLUORO YELLOW</v>
      </c>
      <c r="U27" s="1080" t="str">
        <f>'360 PE'!AC10</f>
        <v>FLUORO GREEN</v>
      </c>
    </row>
    <row r="28" spans="2:21" s="1" customFormat="1" ht="15.5" customHeight="1" x14ac:dyDescent="0.2">
      <c r="B28" s="1268"/>
      <c r="C28" s="513">
        <f>'360 GRP '!N8+'360 PU '!L9+'360 GHOST line'!N8+'360 PE'!K9</f>
        <v>0</v>
      </c>
      <c r="D28" s="513">
        <f>'360 GRP '!O8+'360 PU '!M9+'360 GHOST line'!O8+'360 PE'!L9</f>
        <v>0</v>
      </c>
      <c r="E28" s="513">
        <f>'360 GRP '!P8+'360 PU '!N9+'360 GHOST line'!P8+'360 PE'!M9</f>
        <v>0</v>
      </c>
      <c r="F28" s="513">
        <f>'360 GRP '!Q8+'360 PU '!O9+'360 GHOST line'!Q8+'360 PE'!N9</f>
        <v>0</v>
      </c>
      <c r="G28" s="513">
        <f>'360 GRP '!R8+'360 PU '!P9+'360 GHOST line'!R8+'360 PE'!O9</f>
        <v>0</v>
      </c>
      <c r="H28" s="513">
        <f>'360 GRP '!S8+'360 PU '!Q9+'360 GHOST line'!S8+'360 PE'!P9</f>
        <v>0</v>
      </c>
      <c r="I28" s="513">
        <f>'360 GHOST line'!T8+'360 GRP '!T8+'360 PE'!Q9</f>
        <v>0</v>
      </c>
      <c r="J28" s="513">
        <f>'360 GHOST line'!U8+'360 GRP '!U8+'360 PE'!R9</f>
        <v>0</v>
      </c>
      <c r="K28" s="513">
        <f>'360 GHOST line'!V8+'360 GRP '!V8+'360 PE'!S9</f>
        <v>0</v>
      </c>
      <c r="L28" s="211">
        <f>'360 GRP '!W8+'360 GHOST line'!W8+'360 PU '!R9+'360 PE'!T9</f>
        <v>0</v>
      </c>
      <c r="M28" s="211">
        <f>'360 GRP '!X8+'360 GHOST line'!X8+'360 PE'!U9</f>
        <v>0</v>
      </c>
      <c r="N28" s="211">
        <f>'360 GRP '!Y8+'360 GHOST line'!Y8+'360 PU '!S9+'360 PE'!V9</f>
        <v>0</v>
      </c>
      <c r="O28" s="211">
        <f>'360 GRP '!Z8+'360 GHOST line'!Z8+'360 PU '!T9+'360 PE'!W9</f>
        <v>0</v>
      </c>
      <c r="P28" s="211">
        <f>'360 GRP '!AA8+'360 GHOST line'!AA8+'360 PE'!X9</f>
        <v>0</v>
      </c>
      <c r="Q28" s="211">
        <f>'360 PU '!U9+'360 PE'!Y9</f>
        <v>0</v>
      </c>
      <c r="R28" s="211">
        <f>'360 GRP '!AB8+'360 PE'!Z9</f>
        <v>0</v>
      </c>
      <c r="S28" s="211">
        <f>'360 GRP '!AC8+'360 PE'!AA9</f>
        <v>0</v>
      </c>
      <c r="T28" s="145">
        <f>'360 GRP '!AD8+'360 PE'!AB9</f>
        <v>0</v>
      </c>
      <c r="U28" s="145">
        <f>'360 GRP '!AE8+'360 PE'!AC9</f>
        <v>0</v>
      </c>
    </row>
    <row r="29" spans="2:21" s="1" customFormat="1" ht="11" customHeight="1" x14ac:dyDescent="0.2">
      <c r="B29" s="29"/>
    </row>
    <row r="30" spans="2:21" s="1" customFormat="1" ht="15.5" customHeight="1" x14ac:dyDescent="0.2">
      <c r="B30" s="1267" t="s">
        <v>652</v>
      </c>
      <c r="C30" s="110" t="s">
        <v>653</v>
      </c>
      <c r="D30" s="72" t="s">
        <v>654</v>
      </c>
      <c r="E30" s="1" t="s">
        <v>959</v>
      </c>
    </row>
    <row r="31" spans="2:21" s="1" customFormat="1" ht="15.5" customHeight="1" x14ac:dyDescent="0.2">
      <c r="B31" s="1267"/>
      <c r="C31" s="211">
        <f>SUM('360 GHOST line'!CU9+'360 GRP '!DB8+'360 PU '!CD9+'360 PE'!CU9)</f>
        <v>0</v>
      </c>
      <c r="D31" s="211">
        <f>SUM('360 GHOST line'!CV9+'360 GRP '!DC8+'360 PU '!CE9+'360 PE'!CV9)</f>
        <v>0</v>
      </c>
      <c r="E31" s="211">
        <f>'360 GHOST line'!CW9+'360 PU '!CF9</f>
        <v>0</v>
      </c>
    </row>
    <row r="32" spans="2:21" s="1" customFormat="1" ht="12" customHeight="1" x14ac:dyDescent="0.2">
      <c r="B32" s="29"/>
    </row>
    <row r="33" spans="2:52" s="1" customFormat="1" ht="15.5" customHeight="1" x14ac:dyDescent="0.2">
      <c r="B33" s="1277" t="s">
        <v>684</v>
      </c>
      <c r="C33" s="110" t="s">
        <v>69</v>
      </c>
      <c r="D33" s="72" t="s">
        <v>60</v>
      </c>
      <c r="E33" s="72" t="s">
        <v>67</v>
      </c>
      <c r="F33" s="72" t="s">
        <v>63</v>
      </c>
      <c r="G33" s="72" t="s">
        <v>64</v>
      </c>
      <c r="H33" s="72" t="s">
        <v>345</v>
      </c>
      <c r="I33" s="72" t="s">
        <v>343</v>
      </c>
      <c r="J33" s="72" t="s">
        <v>675</v>
      </c>
      <c r="K33" s="26"/>
    </row>
    <row r="34" spans="2:52" s="1" customFormat="1" ht="15.5" customHeight="1" x14ac:dyDescent="0.2">
      <c r="B34" s="1277"/>
      <c r="C34" s="211">
        <f>'360 PU '!BU9</f>
        <v>0</v>
      </c>
      <c r="D34" s="211">
        <f>'360 PU '!BV9</f>
        <v>0</v>
      </c>
      <c r="E34" s="211">
        <f>'360 PU '!BW9</f>
        <v>0</v>
      </c>
      <c r="F34" s="211">
        <f>'360 PU '!BX9</f>
        <v>0</v>
      </c>
      <c r="G34" s="211">
        <f>'360 PU '!BY9</f>
        <v>0</v>
      </c>
      <c r="H34" s="211">
        <f>'360 PU '!BZ9</f>
        <v>0</v>
      </c>
      <c r="I34" s="211">
        <f>'360 PU '!CA9</f>
        <v>0</v>
      </c>
      <c r="J34" s="145">
        <f>'360 PU '!CB9</f>
        <v>0</v>
      </c>
      <c r="K34" s="125"/>
    </row>
    <row r="35" spans="2:52" s="1" customFormat="1" ht="12" customHeight="1" x14ac:dyDescent="0.2">
      <c r="B35" s="29"/>
    </row>
    <row r="36" spans="2:52" s="1" customFormat="1" ht="15.5" customHeight="1" x14ac:dyDescent="0.2">
      <c r="B36" s="1276" t="s">
        <v>778</v>
      </c>
      <c r="C36" s="110" t="s">
        <v>69</v>
      </c>
      <c r="D36" s="72" t="s">
        <v>60</v>
      </c>
      <c r="E36" s="72" t="s">
        <v>67</v>
      </c>
      <c r="F36" s="72" t="s">
        <v>63</v>
      </c>
      <c r="G36" s="72" t="s">
        <v>64</v>
      </c>
      <c r="H36" s="72" t="s">
        <v>345</v>
      </c>
      <c r="I36" s="72" t="s">
        <v>343</v>
      </c>
      <c r="J36" s="72" t="s">
        <v>675</v>
      </c>
      <c r="K36" s="26"/>
    </row>
    <row r="37" spans="2:52" s="1" customFormat="1" ht="15.5" customHeight="1" x14ac:dyDescent="0.2">
      <c r="B37" s="1277"/>
      <c r="C37" s="211">
        <f>'360 PE'!CL9</f>
        <v>0</v>
      </c>
      <c r="D37" s="211">
        <f>'360 PE'!CM9</f>
        <v>0</v>
      </c>
      <c r="E37" s="211">
        <f>'360 PE'!CN9</f>
        <v>0</v>
      </c>
      <c r="F37" s="211">
        <f>'360 PE'!CO9</f>
        <v>0</v>
      </c>
      <c r="G37" s="211">
        <f>'360 PE'!CP9</f>
        <v>0</v>
      </c>
      <c r="H37" s="211">
        <f>'360 PE'!CQ9</f>
        <v>0</v>
      </c>
      <c r="I37" s="211">
        <f>'360 PE'!CR9</f>
        <v>0</v>
      </c>
      <c r="J37" s="211">
        <f>'360 PE'!CS9</f>
        <v>0</v>
      </c>
      <c r="K37" s="125"/>
    </row>
    <row r="38" spans="2:52" s="1" customFormat="1" ht="15.5" customHeight="1" x14ac:dyDescent="0.2">
      <c r="B38" s="29"/>
      <c r="K38" s="26"/>
    </row>
    <row r="39" spans="2:52" s="1" customFormat="1" ht="15.5" customHeight="1" x14ac:dyDescent="0.2">
      <c r="B39" s="1274" t="s">
        <v>688</v>
      </c>
      <c r="C39" s="110" t="s">
        <v>69</v>
      </c>
      <c r="D39" s="72" t="s">
        <v>60</v>
      </c>
      <c r="E39" s="72" t="s">
        <v>67</v>
      </c>
      <c r="F39" s="72" t="s">
        <v>63</v>
      </c>
      <c r="G39" s="72" t="s">
        <v>64</v>
      </c>
      <c r="H39" s="72" t="s">
        <v>345</v>
      </c>
      <c r="I39" s="72" t="s">
        <v>343</v>
      </c>
      <c r="J39" s="72" t="s">
        <v>675</v>
      </c>
      <c r="K39" s="26"/>
    </row>
    <row r="40" spans="2:52" s="1" customFormat="1" ht="15.5" customHeight="1" x14ac:dyDescent="0.2">
      <c r="B40" s="1275"/>
      <c r="C40" s="211">
        <f>SUM('360 GHOST line'!CL9+'360 GRP '!CS8)</f>
        <v>0</v>
      </c>
      <c r="D40" s="211">
        <f>SUM('360 GHOST line'!CM9+'360 GRP '!CT8)</f>
        <v>0</v>
      </c>
      <c r="E40" s="211">
        <f>SUM('360 GHOST line'!CN9+'360 GRP '!CU8)</f>
        <v>0</v>
      </c>
      <c r="F40" s="211">
        <f>SUM('360 GHOST line'!CO9+'360 GRP '!CV8)</f>
        <v>0</v>
      </c>
      <c r="G40" s="211">
        <f>SUM('360 GHOST line'!CP9+'360 GRP '!CW8)</f>
        <v>0</v>
      </c>
      <c r="H40" s="211">
        <f>SUM('360 GHOST line'!CQ9+'360 GRP '!CX8)</f>
        <v>0</v>
      </c>
      <c r="I40" s="211">
        <f>SUM('360 GHOST line'!CR9+'360 GRP '!CY8)</f>
        <v>0</v>
      </c>
      <c r="J40" s="145">
        <f>SUM('360 GHOST line'!CS9+'360 GRP '!CZ8)</f>
        <v>0</v>
      </c>
      <c r="K40" s="125"/>
    </row>
    <row r="41" spans="2:52" s="1" customFormat="1" ht="15.5" customHeight="1" x14ac:dyDescent="0.2"/>
    <row r="42" spans="2:52" ht="15.5" customHeight="1" x14ac:dyDescent="0.2">
      <c r="B42" s="1264" t="s">
        <v>655</v>
      </c>
      <c r="C42" s="110" t="s">
        <v>0</v>
      </c>
      <c r="D42" s="72" t="s">
        <v>656</v>
      </c>
      <c r="E42" s="72" t="s">
        <v>146</v>
      </c>
      <c r="F42" s="72" t="s">
        <v>15</v>
      </c>
      <c r="G42" s="72" t="s">
        <v>412</v>
      </c>
      <c r="H42" s="72" t="s">
        <v>309</v>
      </c>
      <c r="I42" s="72" t="s">
        <v>50</v>
      </c>
      <c r="J42" s="72" t="s">
        <v>398</v>
      </c>
      <c r="K42" s="72" t="s">
        <v>281</v>
      </c>
      <c r="L42" s="72" t="s">
        <v>414</v>
      </c>
      <c r="M42" s="72" t="s">
        <v>411</v>
      </c>
      <c r="N42" s="72" t="s">
        <v>413</v>
      </c>
      <c r="O42" s="268" t="s">
        <v>657</v>
      </c>
      <c r="P42" s="524" t="s">
        <v>658</v>
      </c>
      <c r="Q42" s="72" t="s">
        <v>675</v>
      </c>
      <c r="R42" s="1" t="s">
        <v>755</v>
      </c>
      <c r="S42" s="1" t="s">
        <v>865</v>
      </c>
      <c r="T42" s="1"/>
      <c r="U42" s="1"/>
    </row>
    <row r="43" spans="2:52" ht="15.5" customHeight="1" x14ac:dyDescent="0.2">
      <c r="B43" s="1264"/>
      <c r="C43" s="211">
        <f>SUM('360 GHOST line'!CY9+'360 GRP '!DE8+'360 PU '!CH9+'360 PE'!CX9)</f>
        <v>0</v>
      </c>
      <c r="D43" s="211">
        <f>SUM('360 GHOST line'!CZ9+'360 GRP '!DF8+'360 PU '!CI9+'360 PE'!CY9)</f>
        <v>0</v>
      </c>
      <c r="E43" s="211">
        <f>SUM('360 GHOST line'!DA9+'360 GRP '!DG8+'360 PU '!CJ9+'360 PE'!CZ9)</f>
        <v>0</v>
      </c>
      <c r="F43" s="211">
        <f>SUM('360 GHOST line'!DB9+'360 GRP '!DH8+'360 PU '!CK9+'360 PE'!DA9)</f>
        <v>0</v>
      </c>
      <c r="G43" s="211">
        <f>SUM('360 GHOST line'!DC9+'360 GRP '!DI8+'360 PU '!CL9+'360 PE'!DB9)</f>
        <v>0</v>
      </c>
      <c r="H43" s="211">
        <f>SUM('360 GHOST line'!DD9+'360 GRP '!DJ8+'360 PU '!CM9+'360 PE'!DC9)</f>
        <v>0</v>
      </c>
      <c r="I43" s="211">
        <f>SUM('360 GHOST line'!DE9+'360 GRP '!DK8+'360 PU '!CN9+'360 PE'!DD9)</f>
        <v>0</v>
      </c>
      <c r="J43" s="211">
        <f>SUM('360 GHOST line'!DF9+'360 GRP '!DL8+'360 PU '!CO9+'360 PE'!DE9)</f>
        <v>0</v>
      </c>
      <c r="K43" s="211">
        <f>SUM('360 GHOST line'!DG9+'360 GRP '!DM8+'360 PU '!CP9+'360 PE'!DF9)</f>
        <v>0</v>
      </c>
      <c r="L43" s="211">
        <f>SUM('360 GHOST line'!DH9+'360 GRP '!DN8+'360 PU '!CQ9+'360 PE'!DG9)</f>
        <v>0</v>
      </c>
      <c r="M43" s="211">
        <f>SUM('360 GHOST line'!DI9+'360 GRP '!DO8+'360 PU '!CR9+'360 PE'!DH9)</f>
        <v>0</v>
      </c>
      <c r="N43" s="211">
        <f>SUM('360 GHOST line'!DJ9+'360 GRP '!DP8+'360 PU '!CS9+'360 PE'!DI9)</f>
        <v>0</v>
      </c>
      <c r="O43" s="211">
        <f>SUM('360 GHOST line'!DK9+'360 GRP '!DQ8+'360 PU '!CT9+'360 PE'!DJ9)</f>
        <v>0</v>
      </c>
      <c r="P43" s="211">
        <f>SUM('360 GHOST line'!DL9+'360 GRP '!DR8+'360 PU '!CU9+'360 PE'!DK9)</f>
        <v>0</v>
      </c>
      <c r="Q43" s="211">
        <f>SUM('360 GHOST line'!DN9+'360 GRP '!DS8+'360 PU '!CV9+'360 PE'!DL9)</f>
        <v>0</v>
      </c>
      <c r="R43" s="211">
        <f>'360 PE'!DM9+'360 PU '!CW9</f>
        <v>0</v>
      </c>
      <c r="S43" s="211">
        <f>'360 GHOST line'!DM9</f>
        <v>0</v>
      </c>
      <c r="T43" s="1"/>
      <c r="U43" s="1"/>
    </row>
    <row r="44" spans="2:52" ht="15.5" customHeight="1" x14ac:dyDescent="0.2">
      <c r="B44" s="29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2:52" ht="15.5" customHeight="1" x14ac:dyDescent="0.2">
      <c r="B45" s="1267" t="s">
        <v>685</v>
      </c>
      <c r="C45" s="525" t="s">
        <v>456</v>
      </c>
      <c r="D45" s="89" t="s">
        <v>457</v>
      </c>
      <c r="E45" s="89" t="s">
        <v>460</v>
      </c>
      <c r="F45" s="89" t="s">
        <v>462</v>
      </c>
      <c r="G45" s="89" t="s">
        <v>467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2:52" ht="15.5" customHeight="1" x14ac:dyDescent="0.2">
      <c r="B46" s="1268"/>
      <c r="C46" s="211">
        <f>'360 GHOST line'!BB10+'360 GRP '!BM9+'360 PU '!AS10+'360 PE'!BJ10</f>
        <v>0</v>
      </c>
      <c r="D46" s="211">
        <f>'360 GHOST line'!BD10+'360 GRP '!BO9+'360 PU '!AU10+'360 PE'!BL10</f>
        <v>0</v>
      </c>
      <c r="E46" s="211">
        <f>'360 GHOST line'!BF10+'360 GRP '!BQ9+'360 PU '!AW10+'360 PE'!BN10</f>
        <v>0</v>
      </c>
      <c r="F46" s="211">
        <f>'360 GHOST line'!BL10+'360 GRP '!BS9</f>
        <v>0</v>
      </c>
      <c r="G46" s="211">
        <f>'360 GHOST line'!BN10+'360 GRP '!BU9</f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2:52" ht="15.5" customHeight="1" x14ac:dyDescent="0.2">
      <c r="B47" s="45"/>
      <c r="C47" s="1"/>
      <c r="D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2:52" ht="15.5" customHeight="1" x14ac:dyDescent="0.2">
      <c r="B48" s="1264" t="s">
        <v>686</v>
      </c>
      <c r="C48" s="525" t="s">
        <v>458</v>
      </c>
      <c r="D48" s="89" t="s">
        <v>459</v>
      </c>
      <c r="E48" s="89" t="s">
        <v>456</v>
      </c>
      <c r="F48" s="89" t="s">
        <v>457</v>
      </c>
      <c r="G48" s="89" t="s">
        <v>460</v>
      </c>
      <c r="H48" s="72" t="s">
        <v>461</v>
      </c>
      <c r="I48" s="72" t="s">
        <v>462</v>
      </c>
      <c r="J48" s="72" t="s">
        <v>463</v>
      </c>
      <c r="K48" s="72" t="s">
        <v>464</v>
      </c>
      <c r="L48" s="72" t="s">
        <v>465</v>
      </c>
      <c r="M48" s="72" t="s">
        <v>466</v>
      </c>
      <c r="N48" s="1"/>
      <c r="O48" s="1"/>
      <c r="P48" s="1"/>
      <c r="Q48" s="1"/>
      <c r="R48" s="1"/>
      <c r="AM48">
        <f>N48*$J$31</f>
        <v>0</v>
      </c>
      <c r="AN48">
        <f t="shared" ref="AN48:AZ48" si="0">O48*$J$31</f>
        <v>0</v>
      </c>
      <c r="AO48">
        <f t="shared" si="0"/>
        <v>0</v>
      </c>
      <c r="AP48">
        <f t="shared" si="0"/>
        <v>0</v>
      </c>
      <c r="AQ48">
        <f t="shared" si="0"/>
        <v>0</v>
      </c>
      <c r="AR48">
        <f t="shared" si="0"/>
        <v>0</v>
      </c>
      <c r="AS48">
        <f t="shared" si="0"/>
        <v>0</v>
      </c>
      <c r="AT48">
        <f t="shared" si="0"/>
        <v>0</v>
      </c>
      <c r="AU48">
        <f t="shared" si="0"/>
        <v>0</v>
      </c>
      <c r="AV48">
        <f t="shared" si="0"/>
        <v>0</v>
      </c>
      <c r="AW48">
        <f t="shared" si="0"/>
        <v>0</v>
      </c>
      <c r="AX48">
        <f t="shared" si="0"/>
        <v>0</v>
      </c>
      <c r="AY48">
        <f t="shared" si="0"/>
        <v>0</v>
      </c>
      <c r="AZ48">
        <f t="shared" si="0"/>
        <v>0</v>
      </c>
    </row>
    <row r="49" spans="2:18" ht="15.5" customHeight="1" x14ac:dyDescent="0.2">
      <c r="B49" s="1264"/>
      <c r="C49" s="211">
        <f>'360 GHOST line'!BP10+'360 GRP '!BW9+'360 PU '!AY10+'360 PE'!BP10</f>
        <v>0</v>
      </c>
      <c r="D49" s="211">
        <f>'360 GHOST line'!BR10+'360 GRP '!BY9+'360 PU '!BA10+'360 PE'!BR10</f>
        <v>0</v>
      </c>
      <c r="E49" s="211">
        <f>'360 GHOST line'!BT10+'360 GRP '!CA9+'360 PU '!BC10+'360 PE'!BT10</f>
        <v>0</v>
      </c>
      <c r="F49" s="211">
        <f>'360 GHOST line'!BV10+'360 GRP '!CC9+'360 PU '!BE10+'360 PE'!BV10</f>
        <v>0</v>
      </c>
      <c r="G49" s="211">
        <f>'360 GHOST line'!BX10+'360 GRP '!CE9+'360 PU '!BG10+'360 PE'!BX10</f>
        <v>0</v>
      </c>
      <c r="H49" s="211">
        <f>'360 GHOST line'!BZ33+'360 GRP '!CG9+'360 PU '!BI10+'360 PE'!BZ10</f>
        <v>0</v>
      </c>
      <c r="I49" s="211">
        <f>'360 GHOST line'!CB10+'360 GRP '!CI9+'360 PU '!BK10+'360 PE'!CB10</f>
        <v>0</v>
      </c>
      <c r="J49" s="211">
        <f>'360 GHOST line'!CD10+'360 GRP '!CK9+'360 PU '!BM10+'360 PE'!CD10</f>
        <v>0</v>
      </c>
      <c r="K49" s="211">
        <f>'360 GHOST line'!CF10+'360 GRP '!CM9+'360 PU '!BO10+'360 PE'!CF10</f>
        <v>0</v>
      </c>
      <c r="L49" s="211">
        <f>'360 GHOST line'!CH10+'360 GRP '!CO9+'360 PU '!BQ10+'360 PE'!CH10</f>
        <v>0</v>
      </c>
      <c r="M49" s="211">
        <f>'360 GHOST line'!CJ10+'360 GRP '!CQ9+'360 PU '!BS10+'360 PE'!CJ10</f>
        <v>0</v>
      </c>
      <c r="N49" s="655"/>
      <c r="O49" s="10"/>
      <c r="P49" s="10"/>
      <c r="Q49" s="10"/>
      <c r="R49" s="10"/>
    </row>
    <row r="50" spans="2:18" ht="22.5" customHeight="1" x14ac:dyDescent="0.2"/>
    <row r="52" spans="2:18" x14ac:dyDescent="0.2">
      <c r="B52" s="23" t="s">
        <v>627</v>
      </c>
      <c r="C52" s="9"/>
      <c r="H52" s="24"/>
      <c r="I52" s="24"/>
      <c r="J52" s="24"/>
    </row>
    <row r="53" spans="2:18" x14ac:dyDescent="0.2">
      <c r="B53" s="23" t="s">
        <v>51</v>
      </c>
      <c r="C53" s="9"/>
    </row>
    <row r="54" spans="2:18" x14ac:dyDescent="0.2">
      <c r="B54" s="23" t="s">
        <v>52</v>
      </c>
      <c r="C54" s="9"/>
    </row>
    <row r="55" spans="2:18" x14ac:dyDescent="0.2">
      <c r="B55" s="23" t="s">
        <v>53</v>
      </c>
      <c r="C55" s="9"/>
    </row>
    <row r="56" spans="2:18" x14ac:dyDescent="0.2">
      <c r="B56" s="23" t="s">
        <v>54</v>
      </c>
      <c r="C56" s="9"/>
    </row>
    <row r="57" spans="2:18" x14ac:dyDescent="0.2">
      <c r="B57" s="23" t="s">
        <v>55</v>
      </c>
      <c r="C57" s="9"/>
    </row>
    <row r="58" spans="2:18" x14ac:dyDescent="0.2">
      <c r="B58" s="23"/>
      <c r="C58" s="9"/>
    </row>
    <row r="59" spans="2:18" x14ac:dyDescent="0.2">
      <c r="B59" s="23" t="s">
        <v>56</v>
      </c>
      <c r="C59" s="9"/>
    </row>
    <row r="60" spans="2:18" x14ac:dyDescent="0.2">
      <c r="B60" s="23" t="s">
        <v>57</v>
      </c>
      <c r="C60" s="9"/>
    </row>
    <row r="61" spans="2:18" x14ac:dyDescent="0.2">
      <c r="B61" s="23"/>
      <c r="C61" s="9"/>
    </row>
    <row r="62" spans="2:18" x14ac:dyDescent="0.2">
      <c r="B62" s="23"/>
      <c r="C62" s="9"/>
    </row>
    <row r="63" spans="2:18" x14ac:dyDescent="0.2">
      <c r="B63" s="23"/>
      <c r="C63" s="9"/>
    </row>
    <row r="64" spans="2:18" x14ac:dyDescent="0.2">
      <c r="B64" s="23"/>
      <c r="C64" s="9"/>
    </row>
  </sheetData>
  <sheetProtection algorithmName="SHA-512" hashValue="r+8yY2wfgwAVw4IS83Ivm70qqyKGb3/dyMArweSl+Cwlwvf6MQldTuaX27RHwCTPqvZL/MFrgi0Zia5QUfKXHQ==" saltValue="8jNjE/UORarG1upDzyrSwQ==" spinCount="100000" sheet="1" sort="0" autoFilter="0"/>
  <mergeCells count="26">
    <mergeCell ref="I7:J7"/>
    <mergeCell ref="G24:H24"/>
    <mergeCell ref="C21:D21"/>
    <mergeCell ref="B39:B40"/>
    <mergeCell ref="B30:B31"/>
    <mergeCell ref="B36:B37"/>
    <mergeCell ref="G21:H21"/>
    <mergeCell ref="G22:H22"/>
    <mergeCell ref="G23:H23"/>
    <mergeCell ref="B33:B34"/>
    <mergeCell ref="B7:B9"/>
    <mergeCell ref="C17:D17"/>
    <mergeCell ref="C19:D19"/>
    <mergeCell ref="C20:D20"/>
    <mergeCell ref="G20:H20"/>
    <mergeCell ref="E7:H7"/>
    <mergeCell ref="B48:B49"/>
    <mergeCell ref="C24:D24"/>
    <mergeCell ref="B42:B43"/>
    <mergeCell ref="B45:B46"/>
    <mergeCell ref="B27:B28"/>
    <mergeCell ref="E9:H11"/>
    <mergeCell ref="G16:H16"/>
    <mergeCell ref="G17:H17"/>
    <mergeCell ref="G19:H19"/>
    <mergeCell ref="G18:H18"/>
  </mergeCells>
  <phoneticPr fontId="16" type="noConversion"/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B205-AC2B-4BDF-A990-F457EC1D5DD4}">
  <sheetPr codeName="Sheet2">
    <tabColor theme="9" tint="0.59999389629810485"/>
    <pageSetUpPr fitToPage="1"/>
  </sheetPr>
  <dimension ref="A1:Y40"/>
  <sheetViews>
    <sheetView showGridLines="0" zoomScaleNormal="100" workbookViewId="0">
      <selection activeCell="D45" sqref="D45"/>
    </sheetView>
  </sheetViews>
  <sheetFormatPr baseColWidth="10" defaultColWidth="10.5" defaultRowHeight="16" x14ac:dyDescent="0.2"/>
  <cols>
    <col min="1" max="1" width="11.6640625" style="113" customWidth="1"/>
    <col min="2" max="2" width="3.33203125" customWidth="1"/>
    <col min="3" max="6" width="6.83203125" style="15" customWidth="1"/>
    <col min="7" max="21" width="6.83203125" customWidth="1"/>
    <col min="22" max="22" width="5.6640625" style="15" customWidth="1"/>
    <col min="23" max="23" width="5.33203125" style="15" customWidth="1"/>
    <col min="24" max="24" width="6.33203125" style="15" customWidth="1"/>
  </cols>
  <sheetData>
    <row r="1" spans="1:25" ht="24" x14ac:dyDescent="0.3">
      <c r="A1" s="114" t="s">
        <v>779</v>
      </c>
      <c r="O1" s="1410"/>
      <c r="P1" s="1410"/>
      <c r="Q1" s="1410"/>
      <c r="R1" s="1410"/>
      <c r="S1" s="1410"/>
      <c r="T1" s="1410"/>
      <c r="U1" s="1410"/>
      <c r="V1" s="1410"/>
      <c r="W1" s="35"/>
      <c r="X1"/>
    </row>
    <row r="2" spans="1:25" ht="39.75" customHeight="1" thickBot="1" x14ac:dyDescent="0.25">
      <c r="A2" s="1427">
        <f>'Order SUM Made in EU'!E7</f>
        <v>0</v>
      </c>
      <c r="B2" s="1428"/>
      <c r="C2" s="1428"/>
      <c r="D2" s="1428"/>
      <c r="E2" s="1428"/>
      <c r="F2" s="1428"/>
      <c r="G2" s="1428"/>
      <c r="H2" s="1428"/>
      <c r="I2" s="1428"/>
      <c r="J2" s="1428"/>
      <c r="K2" s="1428"/>
      <c r="L2" s="1428"/>
      <c r="M2" s="1428"/>
      <c r="N2" s="1429"/>
      <c r="O2" s="1430">
        <f>'Order SUM Made in EU'!I7</f>
        <v>0</v>
      </c>
      <c r="P2" s="1431"/>
      <c r="Q2" s="1431"/>
      <c r="R2" s="1431"/>
      <c r="S2" s="1431"/>
      <c r="T2" s="1431"/>
      <c r="U2" s="1431"/>
      <c r="V2" s="1432"/>
      <c r="W2" s="36"/>
      <c r="X2"/>
    </row>
    <row r="3" spans="1:25" s="5" customFormat="1" ht="56" customHeight="1" x14ac:dyDescent="0.2">
      <c r="A3" s="1256" t="s">
        <v>439</v>
      </c>
      <c r="B3" s="1252"/>
      <c r="C3" s="1253" t="str">
        <f>'360 PE'!K10</f>
        <v>BLACK              RAL 9005</v>
      </c>
      <c r="D3" s="1253" t="str">
        <f>'360 PE'!L10</f>
        <v>WHITE</v>
      </c>
      <c r="E3" s="1253" t="str">
        <f>'360 PE'!M10</f>
        <v xml:space="preserve">RED                RAL 3000 </v>
      </c>
      <c r="F3" s="1253" t="str">
        <f>'360 PE'!N10</f>
        <v xml:space="preserve">YELLOW       RAL 1018 </v>
      </c>
      <c r="G3" s="1253" t="str">
        <f>'360 PE'!O10</f>
        <v>BLUE             RAL 5015</v>
      </c>
      <c r="H3" s="1253" t="str">
        <f>'360 PE'!P10</f>
        <v>BRIGHT
GREEN          RAL 6018</v>
      </c>
      <c r="I3" s="1253" t="str">
        <f>'360 PE'!Q10</f>
        <v>PURE 
GREEN
RAL 6037</v>
      </c>
      <c r="J3" s="1253" t="str">
        <f>'360 PE'!R10</f>
        <v>APRICOT
ORANGE 
RAL 1033</v>
      </c>
      <c r="K3" s="1253" t="str">
        <f>'360 PE'!S10</f>
        <v>DEEP ORANGE          
RAL 2011</v>
      </c>
      <c r="L3" s="1253" t="str">
        <f>'360 PE'!T10</f>
        <v>PINK             RAL 4003</v>
      </c>
      <c r="M3" s="1253" t="str">
        <f>'360 PE'!U10</f>
        <v>GREY  
RAL 7001</v>
      </c>
      <c r="N3" s="1253" t="str">
        <f>'360 PE'!V10</f>
        <v>PURPLE   nS4050-R60B/M</v>
      </c>
      <c r="O3" s="1253" t="str">
        <f>'360 PE'!W10</f>
        <v>MINT   
RAL 6027</v>
      </c>
      <c r="P3" s="1253" t="str">
        <f>'360 PE'!X10</f>
        <v>DEEP ROSE 
RAL 4008</v>
      </c>
      <c r="Q3" s="1257" t="str">
        <f>'360 PE'!Y10</f>
        <v>BROWN
RAL 8003</v>
      </c>
      <c r="R3" s="1258" t="str">
        <f>'360 PE'!Z10</f>
        <v>FLUORO PINK</v>
      </c>
      <c r="S3" s="1253" t="str">
        <f>'360 PE'!AA10</f>
        <v>FLUORO ORANGE</v>
      </c>
      <c r="T3" s="1253" t="str">
        <f>'360 PE'!AB10</f>
        <v>FLUORO YELLOW</v>
      </c>
      <c r="U3" s="1253" t="str">
        <f>'360 PE'!AC10</f>
        <v>FLUORO GREEN</v>
      </c>
      <c r="V3" s="1254" t="s">
        <v>61</v>
      </c>
      <c r="W3" s="121" t="s">
        <v>34</v>
      </c>
      <c r="X3" s="121" t="s">
        <v>317</v>
      </c>
    </row>
    <row r="4" spans="1:25" s="6" customFormat="1" ht="25" thickBot="1" x14ac:dyDescent="0.25">
      <c r="A4" s="161"/>
      <c r="B4" s="39" t="s">
        <v>62</v>
      </c>
      <c r="C4" s="662">
        <f t="shared" ref="C4:U4" si="0">SUM(C5:C35)</f>
        <v>0</v>
      </c>
      <c r="D4" s="662">
        <f t="shared" si="0"/>
        <v>0</v>
      </c>
      <c r="E4" s="662">
        <f t="shared" si="0"/>
        <v>0</v>
      </c>
      <c r="F4" s="662">
        <f t="shared" si="0"/>
        <v>0</v>
      </c>
      <c r="G4" s="662">
        <f t="shared" si="0"/>
        <v>0</v>
      </c>
      <c r="H4" s="662">
        <f t="shared" si="0"/>
        <v>0</v>
      </c>
      <c r="I4" s="662">
        <f t="shared" si="0"/>
        <v>0</v>
      </c>
      <c r="J4" s="662">
        <f t="shared" si="0"/>
        <v>0</v>
      </c>
      <c r="K4" s="662">
        <f t="shared" si="0"/>
        <v>0</v>
      </c>
      <c r="L4" s="662">
        <f t="shared" si="0"/>
        <v>0</v>
      </c>
      <c r="M4" s="662">
        <f t="shared" si="0"/>
        <v>0</v>
      </c>
      <c r="N4" s="662">
        <f t="shared" si="0"/>
        <v>0</v>
      </c>
      <c r="O4" s="662">
        <f t="shared" si="0"/>
        <v>0</v>
      </c>
      <c r="P4" s="662">
        <f t="shared" si="0"/>
        <v>0</v>
      </c>
      <c r="Q4" s="1146">
        <f t="shared" si="0"/>
        <v>0</v>
      </c>
      <c r="R4" s="1147">
        <f t="shared" si="0"/>
        <v>0</v>
      </c>
      <c r="S4" s="662">
        <f t="shared" si="0"/>
        <v>0</v>
      </c>
      <c r="T4" s="662">
        <f t="shared" si="0"/>
        <v>0</v>
      </c>
      <c r="U4" s="662">
        <f t="shared" si="0"/>
        <v>0</v>
      </c>
      <c r="V4" s="40">
        <f>SUM(V5:V36)</f>
        <v>0</v>
      </c>
      <c r="W4" s="40">
        <f>SUM(W5:W36)</f>
        <v>0</v>
      </c>
      <c r="X4" s="40">
        <f>SUM(X5:X36)</f>
        <v>0</v>
      </c>
    </row>
    <row r="5" spans="1:25" ht="22.5" customHeight="1" x14ac:dyDescent="0.2">
      <c r="A5" s="116" t="str">
        <f>'360 PE'!D16</f>
        <v>360-1041PE</v>
      </c>
      <c r="B5" s="37">
        <f>'360 PE'!H16</f>
        <v>1</v>
      </c>
      <c r="C5" s="196" t="str">
        <f>IF('360 PE'!K16=0,"",'360 PE'!K16)</f>
        <v/>
      </c>
      <c r="D5" s="196" t="str">
        <f>IF('360 PE'!L16=0,"",'360 PE'!L16)</f>
        <v/>
      </c>
      <c r="E5" s="196" t="str">
        <f>IF('360 PE'!M16=0,"",'360 PE'!M16)</f>
        <v/>
      </c>
      <c r="F5" s="196" t="str">
        <f>IF('360 PE'!N16=0,"",'360 PE'!N16)</f>
        <v/>
      </c>
      <c r="G5" s="196" t="str">
        <f>IF('360 PE'!O16=0,"",'360 PE'!O16)</f>
        <v/>
      </c>
      <c r="H5" s="196" t="str">
        <f>IF('360 PE'!P16=0,"",'360 PE'!P16)</f>
        <v/>
      </c>
      <c r="I5" s="196" t="str">
        <f>IF('360 PE'!Q16=0,"",'360 PE'!Q16)</f>
        <v/>
      </c>
      <c r="J5" s="196" t="str">
        <f>IF('360 PE'!R16=0,"",'360 PE'!R16)</f>
        <v/>
      </c>
      <c r="K5" s="196" t="str">
        <f>IF('360 PE'!S16=0,"",'360 PE'!S16)</f>
        <v/>
      </c>
      <c r="L5" s="196" t="str">
        <f>IF('360 PE'!T16=0,"",'360 PE'!T16)</f>
        <v/>
      </c>
      <c r="M5" s="196" t="str">
        <f>IF('360 PE'!U16=0,"",'360 PE'!U16)</f>
        <v/>
      </c>
      <c r="N5" s="196" t="str">
        <f>IF('360 PE'!V16=0,"",'360 PE'!V16)</f>
        <v/>
      </c>
      <c r="O5" s="196" t="str">
        <f>IF('360 PE'!W16=0,"",'360 PE'!W16)</f>
        <v/>
      </c>
      <c r="P5" s="196" t="str">
        <f>IF('360 PE'!X16=0,"",'360 PE'!X16)</f>
        <v/>
      </c>
      <c r="Q5" s="524" t="str">
        <f>IF(IF('360 PE'!Y16=0,0,'360 PE'!Y16)+IF('360 PE'!Y$27=0,0,'360 PE'!Y$27)=0,"",IF('360 PE'!Y16=0,0,'360 PE'!Y16)+IF('360 PE'!Y$27=0,0,'360 PE'!Y$27))</f>
        <v/>
      </c>
      <c r="R5" s="1148" t="str">
        <f>IF('360 PE'!Z16=0,"",'360 PE'!Z16)</f>
        <v/>
      </c>
      <c r="S5" s="196" t="str">
        <f>IF('360 PE'!AA16=0,"",'360 PE'!AA16)</f>
        <v/>
      </c>
      <c r="T5" s="196" t="str">
        <f>IF('360 PE'!AB16=0,"",'360 PE'!AB16)</f>
        <v/>
      </c>
      <c r="U5" s="196" t="str">
        <f>IF('360 PE'!AC16=0,"",'360 PE'!AC16)</f>
        <v/>
      </c>
      <c r="V5" s="681">
        <f>SUM(C5:U5)</f>
        <v>0</v>
      </c>
      <c r="W5" s="195">
        <f>V5*'360 PE'!H16</f>
        <v>0</v>
      </c>
      <c r="X5" s="195">
        <f>V5*'360 PE'!BH16</f>
        <v>0</v>
      </c>
    </row>
    <row r="6" spans="1:25" ht="22.5" customHeight="1" x14ac:dyDescent="0.2">
      <c r="A6" s="116" t="str">
        <f>'360 PE'!D17</f>
        <v>360-1042PE</v>
      </c>
      <c r="B6" s="37">
        <f>'360 PE'!H17</f>
        <v>1</v>
      </c>
      <c r="C6" s="196" t="str">
        <f>IF('360 PE'!K17=0,"",'360 PE'!K17)</f>
        <v/>
      </c>
      <c r="D6" s="196" t="str">
        <f>IF('360 PE'!L17=0,"",'360 PE'!L17)</f>
        <v/>
      </c>
      <c r="E6" s="196" t="str">
        <f>IF('360 PE'!M17=0,"",'360 PE'!M17)</f>
        <v/>
      </c>
      <c r="F6" s="196" t="str">
        <f>IF('360 PE'!N17=0,"",'360 PE'!N17)</f>
        <v/>
      </c>
      <c r="G6" s="196" t="str">
        <f>IF('360 PE'!O17=0,"",'360 PE'!O17)</f>
        <v/>
      </c>
      <c r="H6" s="196" t="str">
        <f>IF('360 PE'!P17=0,"",'360 PE'!P17)</f>
        <v/>
      </c>
      <c r="I6" s="196" t="str">
        <f>IF('360 PE'!Q17=0,"",'360 PE'!Q17)</f>
        <v/>
      </c>
      <c r="J6" s="196" t="str">
        <f>IF('360 PE'!R17=0,"",'360 PE'!R17)</f>
        <v/>
      </c>
      <c r="K6" s="196" t="str">
        <f>IF('360 PE'!S17=0,"",'360 PE'!S17)</f>
        <v/>
      </c>
      <c r="L6" s="196" t="str">
        <f>IF('360 PE'!T17=0,"",'360 PE'!T17)</f>
        <v/>
      </c>
      <c r="M6" s="196" t="str">
        <f>IF('360 PE'!U17=0,"",'360 PE'!U17)</f>
        <v/>
      </c>
      <c r="N6" s="196" t="str">
        <f>IF('360 PE'!V17=0,"",'360 PE'!V17)</f>
        <v/>
      </c>
      <c r="O6" s="196" t="str">
        <f>IF('360 PE'!W17=0,"",'360 PE'!W17)</f>
        <v/>
      </c>
      <c r="P6" s="196" t="str">
        <f>IF('360 PE'!X17=0,"",'360 PE'!X17)</f>
        <v/>
      </c>
      <c r="Q6" s="524" t="str">
        <f>IF(IF('360 PE'!Y17=0,0,'360 PE'!Y17)+IF('360 PE'!Y$27=0,0,'360 PE'!Y$27)=0,"",IF('360 PE'!Y17=0,0,'360 PE'!Y17)+IF('360 PE'!Y$27=0,0,'360 PE'!Y$27))</f>
        <v/>
      </c>
      <c r="R6" s="1148" t="str">
        <f>IF('360 PE'!Z17=0,"",'360 PE'!Z17)</f>
        <v/>
      </c>
      <c r="S6" s="196" t="str">
        <f>IF('360 PE'!AA17=0,"",'360 PE'!AA17)</f>
        <v/>
      </c>
      <c r="T6" s="196" t="str">
        <f>IF('360 PE'!AB17=0,"",'360 PE'!AB17)</f>
        <v/>
      </c>
      <c r="U6" s="196" t="str">
        <f>IF('360 PE'!AC17=0,"",'360 PE'!AC17)</f>
        <v/>
      </c>
      <c r="V6" s="195">
        <f t="shared" ref="V6:V36" si="1">SUM(C6:U6)</f>
        <v>0</v>
      </c>
      <c r="W6" s="195">
        <f>V6*'360 PE'!H17</f>
        <v>0</v>
      </c>
      <c r="X6" s="195">
        <f>V6*'360 PE'!BH17</f>
        <v>0</v>
      </c>
    </row>
    <row r="7" spans="1:25" ht="22.5" customHeight="1" x14ac:dyDescent="0.2">
      <c r="A7" s="116" t="str">
        <f>'360 PE'!D18</f>
        <v>360-1043PE</v>
      </c>
      <c r="B7" s="37">
        <f>'360 PE'!H18</f>
        <v>1</v>
      </c>
      <c r="C7" s="196" t="str">
        <f>IF('360 PE'!K18=0,"",'360 PE'!K18)</f>
        <v/>
      </c>
      <c r="D7" s="196" t="str">
        <f>IF('360 PE'!L18=0,"",'360 PE'!L18)</f>
        <v/>
      </c>
      <c r="E7" s="196" t="str">
        <f>IF('360 PE'!M18=0,"",'360 PE'!M18)</f>
        <v/>
      </c>
      <c r="F7" s="196" t="str">
        <f>IF('360 PE'!N18=0,"",'360 PE'!N18)</f>
        <v/>
      </c>
      <c r="G7" s="196" t="str">
        <f>IF('360 PE'!O18=0,"",'360 PE'!O18)</f>
        <v/>
      </c>
      <c r="H7" s="196" t="str">
        <f>IF('360 PE'!P18=0,"",'360 PE'!P18)</f>
        <v/>
      </c>
      <c r="I7" s="196" t="str">
        <f>IF('360 PE'!Q18=0,"",'360 PE'!Q18)</f>
        <v/>
      </c>
      <c r="J7" s="196" t="str">
        <f>IF('360 PE'!R18=0,"",'360 PE'!R18)</f>
        <v/>
      </c>
      <c r="K7" s="196" t="str">
        <f>IF('360 PE'!S18=0,"",'360 PE'!S18)</f>
        <v/>
      </c>
      <c r="L7" s="196" t="str">
        <f>IF('360 PE'!T18=0,"",'360 PE'!T18)</f>
        <v/>
      </c>
      <c r="M7" s="196" t="str">
        <f>IF('360 PE'!U18=0,"",'360 PE'!U18)</f>
        <v/>
      </c>
      <c r="N7" s="196" t="str">
        <f>IF('360 PE'!V18=0,"",'360 PE'!V18)</f>
        <v/>
      </c>
      <c r="O7" s="196" t="str">
        <f>IF('360 PE'!W18=0,"",'360 PE'!W18)</f>
        <v/>
      </c>
      <c r="P7" s="196" t="str">
        <f>IF('360 PE'!X18=0,"",'360 PE'!X18)</f>
        <v/>
      </c>
      <c r="Q7" s="524" t="str">
        <f>IF(IF('360 PE'!Y18=0,0,'360 PE'!Y18)+IF('360 PE'!Y$27=0,0,'360 PE'!Y$27)=0,"",IF('360 PE'!Y18=0,0,'360 PE'!Y18)+IF('360 PE'!Y$27=0,0,'360 PE'!Y$27))</f>
        <v/>
      </c>
      <c r="R7" s="1148" t="str">
        <f>IF('360 PE'!Z18=0,"",'360 PE'!Z18)</f>
        <v/>
      </c>
      <c r="S7" s="196" t="str">
        <f>IF('360 PE'!AA18=0,"",'360 PE'!AA18)</f>
        <v/>
      </c>
      <c r="T7" s="196" t="str">
        <f>IF('360 PE'!AB18=0,"",'360 PE'!AB18)</f>
        <v/>
      </c>
      <c r="U7" s="196" t="str">
        <f>IF('360 PE'!AC18=0,"",'360 PE'!AC18)</f>
        <v/>
      </c>
      <c r="V7" s="195">
        <f t="shared" si="1"/>
        <v>0</v>
      </c>
      <c r="W7" s="195">
        <f>V7*'360 PE'!H18</f>
        <v>0</v>
      </c>
      <c r="X7" s="195">
        <f>V7*'360 PE'!BH18</f>
        <v>0</v>
      </c>
    </row>
    <row r="8" spans="1:25" ht="22.5" customHeight="1" x14ac:dyDescent="0.2">
      <c r="A8" s="116" t="str">
        <f>'360 PE'!D19</f>
        <v>360-1044PE</v>
      </c>
      <c r="B8" s="37">
        <f>'360 PE'!H19</f>
        <v>1</v>
      </c>
      <c r="C8" s="196" t="str">
        <f>IF('360 PE'!K19=0,"",'360 PE'!K19)</f>
        <v/>
      </c>
      <c r="D8" s="196" t="str">
        <f>IF('360 PE'!L19=0,"",'360 PE'!L19)</f>
        <v/>
      </c>
      <c r="E8" s="196" t="str">
        <f>IF('360 PE'!M19=0,"",'360 PE'!M19)</f>
        <v/>
      </c>
      <c r="F8" s="196" t="str">
        <f>IF('360 PE'!N19=0,"",'360 PE'!N19)</f>
        <v/>
      </c>
      <c r="G8" s="196" t="str">
        <f>IF('360 PE'!O19=0,"",'360 PE'!O19)</f>
        <v/>
      </c>
      <c r="H8" s="196" t="str">
        <f>IF('360 PE'!P19=0,"",'360 PE'!P19)</f>
        <v/>
      </c>
      <c r="I8" s="196" t="str">
        <f>IF('360 PE'!Q19=0,"",'360 PE'!Q19)</f>
        <v/>
      </c>
      <c r="J8" s="196" t="str">
        <f>IF('360 PE'!R19=0,"",'360 PE'!R19)</f>
        <v/>
      </c>
      <c r="K8" s="196" t="str">
        <f>IF('360 PE'!S19=0,"",'360 PE'!S19)</f>
        <v/>
      </c>
      <c r="L8" s="196" t="str">
        <f>IF('360 PE'!T19=0,"",'360 PE'!T19)</f>
        <v/>
      </c>
      <c r="M8" s="196" t="str">
        <f>IF('360 PE'!U19=0,"",'360 PE'!U19)</f>
        <v/>
      </c>
      <c r="N8" s="196" t="str">
        <f>IF('360 PE'!V19=0,"",'360 PE'!V19)</f>
        <v/>
      </c>
      <c r="O8" s="196" t="str">
        <f>IF('360 PE'!W19=0,"",'360 PE'!W19)</f>
        <v/>
      </c>
      <c r="P8" s="196" t="str">
        <f>IF('360 PE'!X19=0,"",'360 PE'!X19)</f>
        <v/>
      </c>
      <c r="Q8" s="524" t="str">
        <f>IF(IF('360 PE'!Y19=0,0,'360 PE'!Y19)+IF('360 PE'!Y$27=0,0,'360 PE'!Y$27)=0,"",IF('360 PE'!Y19=0,0,'360 PE'!Y19)+IF('360 PE'!Y$27=0,0,'360 PE'!Y$27))</f>
        <v/>
      </c>
      <c r="R8" s="1148" t="str">
        <f>IF('360 PE'!Z19=0,"",'360 PE'!Z19)</f>
        <v/>
      </c>
      <c r="S8" s="196" t="str">
        <f>IF('360 PE'!AA19=0,"",'360 PE'!AA19)</f>
        <v/>
      </c>
      <c r="T8" s="196" t="str">
        <f>IF('360 PE'!AB19=0,"",'360 PE'!AB19)</f>
        <v/>
      </c>
      <c r="U8" s="196" t="str">
        <f>IF('360 PE'!AC19=0,"",'360 PE'!AC19)</f>
        <v/>
      </c>
      <c r="V8" s="195">
        <f t="shared" si="1"/>
        <v>0</v>
      </c>
      <c r="W8" s="195">
        <f>V8*'360 PE'!H19</f>
        <v>0</v>
      </c>
      <c r="X8" s="195">
        <f>V8*'360 PE'!BH19</f>
        <v>0</v>
      </c>
    </row>
    <row r="9" spans="1:25" ht="22.5" customHeight="1" x14ac:dyDescent="0.2">
      <c r="A9" s="116" t="str">
        <f>'360 PE'!D20</f>
        <v>360-1045PE</v>
      </c>
      <c r="B9" s="37">
        <f>'360 PE'!H20</f>
        <v>1</v>
      </c>
      <c r="C9" s="196" t="str">
        <f>IF('360 PE'!K20=0,"",'360 PE'!K20)</f>
        <v/>
      </c>
      <c r="D9" s="196" t="str">
        <f>IF('360 PE'!L20=0,"",'360 PE'!L20)</f>
        <v/>
      </c>
      <c r="E9" s="196" t="str">
        <f>IF('360 PE'!M20=0,"",'360 PE'!M20)</f>
        <v/>
      </c>
      <c r="F9" s="196" t="str">
        <f>IF('360 PE'!N20=0,"",'360 PE'!N20)</f>
        <v/>
      </c>
      <c r="G9" s="196" t="str">
        <f>IF('360 PE'!O20=0,"",'360 PE'!O20)</f>
        <v/>
      </c>
      <c r="H9" s="196" t="str">
        <f>IF('360 PE'!P20=0,"",'360 PE'!P20)</f>
        <v/>
      </c>
      <c r="I9" s="196" t="str">
        <f>IF('360 PE'!Q20=0,"",'360 PE'!Q20)</f>
        <v/>
      </c>
      <c r="J9" s="196" t="str">
        <f>IF('360 PE'!R20=0,"",'360 PE'!R20)</f>
        <v/>
      </c>
      <c r="K9" s="196" t="str">
        <f>IF('360 PE'!S20=0,"",'360 PE'!S20)</f>
        <v/>
      </c>
      <c r="L9" s="196" t="str">
        <f>IF('360 PE'!T20=0,"",'360 PE'!T20)</f>
        <v/>
      </c>
      <c r="M9" s="196" t="str">
        <f>IF('360 PE'!U20=0,"",'360 PE'!U20)</f>
        <v/>
      </c>
      <c r="N9" s="196" t="str">
        <f>IF('360 PE'!V20=0,"",'360 PE'!V20)</f>
        <v/>
      </c>
      <c r="O9" s="196" t="str">
        <f>IF('360 PE'!W20=0,"",'360 PE'!W20)</f>
        <v/>
      </c>
      <c r="P9" s="196" t="str">
        <f>IF('360 PE'!X20=0,"",'360 PE'!X20)</f>
        <v/>
      </c>
      <c r="Q9" s="524" t="str">
        <f>IF(IF('360 PE'!Y20=0,0,'360 PE'!Y20)+IF('360 PE'!Y$27=0,0,'360 PE'!Y$27)=0,"",IF('360 PE'!Y20=0,0,'360 PE'!Y20)+IF('360 PE'!Y$27=0,0,'360 PE'!Y$27))</f>
        <v/>
      </c>
      <c r="R9" s="1148" t="str">
        <f>IF('360 PE'!Z20=0,"",'360 PE'!Z20)</f>
        <v/>
      </c>
      <c r="S9" s="196" t="str">
        <f>IF('360 PE'!AA20=0,"",'360 PE'!AA20)</f>
        <v/>
      </c>
      <c r="T9" s="196" t="str">
        <f>IF('360 PE'!AB20=0,"",'360 PE'!AB20)</f>
        <v/>
      </c>
      <c r="U9" s="196" t="str">
        <f>IF('360 PE'!AC20=0,"",'360 PE'!AC20)</f>
        <v/>
      </c>
      <c r="V9" s="195">
        <f t="shared" si="1"/>
        <v>0</v>
      </c>
      <c r="W9" s="195">
        <f>V9*'360 PE'!H20</f>
        <v>0</v>
      </c>
      <c r="X9" s="195">
        <f>V9*'360 PE'!BH20</f>
        <v>0</v>
      </c>
    </row>
    <row r="10" spans="1:25" ht="22.5" customHeight="1" x14ac:dyDescent="0.2">
      <c r="A10" s="116" t="str">
        <f>'360 PE'!D21</f>
        <v>360-1046PE</v>
      </c>
      <c r="B10" s="37">
        <f>'360 PE'!H21</f>
        <v>1</v>
      </c>
      <c r="C10" s="196" t="str">
        <f>IF('360 PE'!K21=0,"",'360 PE'!K21)</f>
        <v/>
      </c>
      <c r="D10" s="196" t="str">
        <f>IF('360 PE'!L21=0,"",'360 PE'!L21)</f>
        <v/>
      </c>
      <c r="E10" s="196" t="str">
        <f>IF('360 PE'!M21=0,"",'360 PE'!M21)</f>
        <v/>
      </c>
      <c r="F10" s="196" t="str">
        <f>IF('360 PE'!N21=0,"",'360 PE'!N21)</f>
        <v/>
      </c>
      <c r="G10" s="196" t="str">
        <f>IF('360 PE'!O21=0,"",'360 PE'!O21)</f>
        <v/>
      </c>
      <c r="H10" s="196" t="str">
        <f>IF('360 PE'!P21=0,"",'360 PE'!P21)</f>
        <v/>
      </c>
      <c r="I10" s="196" t="str">
        <f>IF('360 PE'!Q21=0,"",'360 PE'!Q21)</f>
        <v/>
      </c>
      <c r="J10" s="196" t="str">
        <f>IF('360 PE'!R21=0,"",'360 PE'!R21)</f>
        <v/>
      </c>
      <c r="K10" s="196" t="str">
        <f>IF('360 PE'!S21=0,"",'360 PE'!S21)</f>
        <v/>
      </c>
      <c r="L10" s="196" t="str">
        <f>IF('360 PE'!T21=0,"",'360 PE'!T21)</f>
        <v/>
      </c>
      <c r="M10" s="196" t="str">
        <f>IF('360 PE'!U21=0,"",'360 PE'!U21)</f>
        <v/>
      </c>
      <c r="N10" s="196" t="str">
        <f>IF('360 PE'!V21=0,"",'360 PE'!V21)</f>
        <v/>
      </c>
      <c r="O10" s="196" t="str">
        <f>IF('360 PE'!W21=0,"",'360 PE'!W21)</f>
        <v/>
      </c>
      <c r="P10" s="196" t="str">
        <f>IF('360 PE'!X21=0,"",'360 PE'!X21)</f>
        <v/>
      </c>
      <c r="Q10" s="524" t="str">
        <f>IF(IF('360 PE'!Y21=0,0,'360 PE'!Y21)+IF('360 PE'!Y$27=0,0,'360 PE'!Y$27)=0,"",IF('360 PE'!Y21=0,0,'360 PE'!Y21)+IF('360 PE'!Y$27=0,0,'360 PE'!Y$27))</f>
        <v/>
      </c>
      <c r="R10" s="1148" t="str">
        <f>IF('360 PE'!Z21=0,"",'360 PE'!Z21)</f>
        <v/>
      </c>
      <c r="S10" s="196" t="str">
        <f>IF('360 PE'!AA21=0,"",'360 PE'!AA21)</f>
        <v/>
      </c>
      <c r="T10" s="196" t="str">
        <f>IF('360 PE'!AB21=0,"",'360 PE'!AB21)</f>
        <v/>
      </c>
      <c r="U10" s="196" t="str">
        <f>IF('360 PE'!AC21=0,"",'360 PE'!AC21)</f>
        <v/>
      </c>
      <c r="V10" s="195">
        <f t="shared" si="1"/>
        <v>0</v>
      </c>
      <c r="W10" s="195">
        <f>V10*'360 PE'!H21</f>
        <v>0</v>
      </c>
      <c r="X10" s="195">
        <f>V10*'360 PE'!BH21</f>
        <v>0</v>
      </c>
    </row>
    <row r="11" spans="1:25" ht="22.5" customHeight="1" x14ac:dyDescent="0.2">
      <c r="A11" s="116" t="str">
        <f>'360 PE'!D22</f>
        <v>360-1047PE</v>
      </c>
      <c r="B11" s="37">
        <f>'360 PE'!H22</f>
        <v>2</v>
      </c>
      <c r="C11" s="196" t="str">
        <f>IF('360 PE'!K22=0,"",'360 PE'!K22)</f>
        <v/>
      </c>
      <c r="D11" s="196" t="str">
        <f>IF('360 PE'!L22=0,"",'360 PE'!L22)</f>
        <v/>
      </c>
      <c r="E11" s="196" t="str">
        <f>IF('360 PE'!M22=0,"",'360 PE'!M22)</f>
        <v/>
      </c>
      <c r="F11" s="196" t="str">
        <f>IF('360 PE'!N22=0,"",'360 PE'!N22)</f>
        <v/>
      </c>
      <c r="G11" s="196" t="str">
        <f>IF('360 PE'!O22=0,"",'360 PE'!O22)</f>
        <v/>
      </c>
      <c r="H11" s="196" t="str">
        <f>IF('360 PE'!P22=0,"",'360 PE'!P22)</f>
        <v/>
      </c>
      <c r="I11" s="196" t="str">
        <f>IF('360 PE'!Q22=0,"",'360 PE'!Q22)</f>
        <v/>
      </c>
      <c r="J11" s="196" t="str">
        <f>IF('360 PE'!R22=0,"",'360 PE'!R22)</f>
        <v/>
      </c>
      <c r="K11" s="196" t="str">
        <f>IF('360 PE'!S22=0,"",'360 PE'!S22)</f>
        <v/>
      </c>
      <c r="L11" s="196" t="str">
        <f>IF('360 PE'!T22=0,"",'360 PE'!T22)</f>
        <v/>
      </c>
      <c r="M11" s="196" t="str">
        <f>IF('360 PE'!U22=0,"",'360 PE'!U22)</f>
        <v/>
      </c>
      <c r="N11" s="196" t="str">
        <f>IF('360 PE'!V22=0,"",'360 PE'!V22)</f>
        <v/>
      </c>
      <c r="O11" s="196" t="str">
        <f>IF('360 PE'!W22=0,"",'360 PE'!W22)</f>
        <v/>
      </c>
      <c r="P11" s="196" t="str">
        <f>IF('360 PE'!X22=0,"",'360 PE'!X22)</f>
        <v/>
      </c>
      <c r="Q11" s="524" t="str">
        <f>IF(IF('360 PE'!Y22=0,0,'360 PE'!Y22)+IF('360 PE'!Y$27=0,0,'360 PE'!Y$27)=0,"",IF('360 PE'!Y22=0,0,'360 PE'!Y22)+IF('360 PE'!Y$27=0,0,'360 PE'!Y$27))</f>
        <v/>
      </c>
      <c r="R11" s="1148" t="str">
        <f>IF('360 PE'!Z22=0,"",'360 PE'!Z22)</f>
        <v/>
      </c>
      <c r="S11" s="196" t="str">
        <f>IF('360 PE'!AA22=0,"",'360 PE'!AA22)</f>
        <v/>
      </c>
      <c r="T11" s="196" t="str">
        <f>IF('360 PE'!AB22=0,"",'360 PE'!AB22)</f>
        <v/>
      </c>
      <c r="U11" s="196" t="str">
        <f>IF('360 PE'!AC22=0,"",'360 PE'!AC22)</f>
        <v/>
      </c>
      <c r="V11" s="195">
        <f t="shared" si="1"/>
        <v>0</v>
      </c>
      <c r="W11" s="195">
        <f>V11*'360 PE'!H22</f>
        <v>0</v>
      </c>
      <c r="X11" s="195">
        <f>V11*'360 PE'!BH22</f>
        <v>0</v>
      </c>
    </row>
    <row r="12" spans="1:25" ht="22.5" customHeight="1" x14ac:dyDescent="0.2">
      <c r="A12" s="116" t="str">
        <f>'360 PE'!D23</f>
        <v>360-1050PE</v>
      </c>
      <c r="B12" s="37">
        <f>'360 PE'!H23</f>
        <v>2</v>
      </c>
      <c r="C12" s="196" t="str">
        <f>IF('360 PE'!K23=0,"",'360 PE'!K23)</f>
        <v/>
      </c>
      <c r="D12" s="196" t="str">
        <f>IF('360 PE'!L23=0,"",'360 PE'!L23)</f>
        <v/>
      </c>
      <c r="E12" s="196" t="str">
        <f>IF('360 PE'!M23=0,"",'360 PE'!M23)</f>
        <v/>
      </c>
      <c r="F12" s="196" t="str">
        <f>IF('360 PE'!N23=0,"",'360 PE'!N23)</f>
        <v/>
      </c>
      <c r="G12" s="196" t="str">
        <f>IF('360 PE'!O23=0,"",'360 PE'!O23)</f>
        <v/>
      </c>
      <c r="H12" s="196" t="str">
        <f>IF('360 PE'!P23=0,"",'360 PE'!P23)</f>
        <v/>
      </c>
      <c r="I12" s="196" t="str">
        <f>IF('360 PE'!Q23=0,"",'360 PE'!Q23)</f>
        <v/>
      </c>
      <c r="J12" s="196" t="str">
        <f>IF('360 PE'!R23=0,"",'360 PE'!R23)</f>
        <v/>
      </c>
      <c r="K12" s="196" t="str">
        <f>IF('360 PE'!S23=0,"",'360 PE'!S23)</f>
        <v/>
      </c>
      <c r="L12" s="196" t="str">
        <f>IF('360 PE'!T23=0,"",'360 PE'!T23)</f>
        <v/>
      </c>
      <c r="M12" s="196" t="str">
        <f>IF('360 PE'!U23=0,"",'360 PE'!U23)</f>
        <v/>
      </c>
      <c r="N12" s="196" t="str">
        <f>IF('360 PE'!V23=0,"",'360 PE'!V23)</f>
        <v/>
      </c>
      <c r="O12" s="196" t="str">
        <f>IF('360 PE'!W23=0,"",'360 PE'!W23)</f>
        <v/>
      </c>
      <c r="P12" s="196" t="str">
        <f>IF('360 PE'!X23=0,"",'360 PE'!X23)</f>
        <v/>
      </c>
      <c r="Q12" s="524" t="str">
        <f>IF(IF('360 PE'!Y23=0,0,'360 PE'!Y23)+IF('360 PE'!Y$27=0,0,'360 PE'!Y$27)=0,"",IF('360 PE'!Y23=0,0,'360 PE'!Y23)+IF('360 PE'!Y$27=0,0,'360 PE'!Y$27))</f>
        <v/>
      </c>
      <c r="R12" s="1148" t="str">
        <f>IF('360 PE'!Z23=0,"",'360 PE'!Z23)</f>
        <v/>
      </c>
      <c r="S12" s="196" t="str">
        <f>IF('360 PE'!AA23=0,"",'360 PE'!AA23)</f>
        <v/>
      </c>
      <c r="T12" s="196" t="str">
        <f>IF('360 PE'!AB23=0,"",'360 PE'!AB23)</f>
        <v/>
      </c>
      <c r="U12" s="196" t="str">
        <f>IF('360 PE'!AC23=0,"",'360 PE'!AC23)</f>
        <v/>
      </c>
      <c r="V12" s="195">
        <f t="shared" si="1"/>
        <v>0</v>
      </c>
      <c r="W12" s="195">
        <f>V12*'360 PE'!H23</f>
        <v>0</v>
      </c>
      <c r="X12" s="195">
        <f>V12*'360 PE'!BH23</f>
        <v>0</v>
      </c>
    </row>
    <row r="13" spans="1:25" ht="22.5" customHeight="1" x14ac:dyDescent="0.2">
      <c r="A13" s="116" t="str">
        <f>'360 PE'!D24</f>
        <v>360-1051PE</v>
      </c>
      <c r="B13" s="37">
        <f>'360 PE'!H24</f>
        <v>3</v>
      </c>
      <c r="C13" s="196" t="str">
        <f>IF('360 PE'!K24=0,"",'360 PE'!K24)</f>
        <v/>
      </c>
      <c r="D13" s="196" t="str">
        <f>IF('360 PE'!L24=0,"",'360 PE'!L24)</f>
        <v/>
      </c>
      <c r="E13" s="196" t="str">
        <f>IF('360 PE'!M24=0,"",'360 PE'!M24)</f>
        <v/>
      </c>
      <c r="F13" s="196" t="str">
        <f>IF('360 PE'!N24=0,"",'360 PE'!N24)</f>
        <v/>
      </c>
      <c r="G13" s="196" t="str">
        <f>IF('360 PE'!O24=0,"",'360 PE'!O24)</f>
        <v/>
      </c>
      <c r="H13" s="196" t="str">
        <f>IF('360 PE'!P24=0,"",'360 PE'!P24)</f>
        <v/>
      </c>
      <c r="I13" s="196" t="str">
        <f>IF('360 PE'!Q24=0,"",'360 PE'!Q24)</f>
        <v/>
      </c>
      <c r="J13" s="196" t="str">
        <f>IF('360 PE'!R24=0,"",'360 PE'!R24)</f>
        <v/>
      </c>
      <c r="K13" s="196" t="str">
        <f>IF('360 PE'!S24=0,"",'360 PE'!S24)</f>
        <v/>
      </c>
      <c r="L13" s="196" t="str">
        <f>IF('360 PE'!T24=0,"",'360 PE'!T24)</f>
        <v/>
      </c>
      <c r="M13" s="196" t="str">
        <f>IF('360 PE'!U24=0,"",'360 PE'!U24)</f>
        <v/>
      </c>
      <c r="N13" s="196" t="str">
        <f>IF('360 PE'!V24=0,"",'360 PE'!V24)</f>
        <v/>
      </c>
      <c r="O13" s="196" t="str">
        <f>IF('360 PE'!W24=0,"",'360 PE'!W24)</f>
        <v/>
      </c>
      <c r="P13" s="196" t="str">
        <f>IF('360 PE'!X24=0,"",'360 PE'!X24)</f>
        <v/>
      </c>
      <c r="Q13" s="524" t="str">
        <f>IF(IF('360 PE'!Y24=0,0,'360 PE'!Y24)+IF('360 PE'!Y$27=0,0,'360 PE'!Y$27)=0,"",IF('360 PE'!Y24=0,0,'360 PE'!Y24)+IF('360 PE'!Y$27=0,0,'360 PE'!Y$27))</f>
        <v/>
      </c>
      <c r="R13" s="1148" t="str">
        <f>IF('360 PE'!Z24=0,"",'360 PE'!Z24)</f>
        <v/>
      </c>
      <c r="S13" s="196" t="str">
        <f>IF('360 PE'!AA24=0,"",'360 PE'!AA24)</f>
        <v/>
      </c>
      <c r="T13" s="196" t="str">
        <f>IF('360 PE'!AB24=0,"",'360 PE'!AB24)</f>
        <v/>
      </c>
      <c r="U13" s="196" t="str">
        <f>IF('360 PE'!AC24=0,"",'360 PE'!AC24)</f>
        <v/>
      </c>
      <c r="V13" s="195">
        <f t="shared" si="1"/>
        <v>0</v>
      </c>
      <c r="W13" s="195">
        <f>V13*'360 PE'!H24</f>
        <v>0</v>
      </c>
      <c r="X13" s="195">
        <f>V13*'360 PE'!BH24</f>
        <v>0</v>
      </c>
    </row>
    <row r="14" spans="1:25" ht="22.5" customHeight="1" x14ac:dyDescent="0.2">
      <c r="A14" s="116" t="str">
        <f>'360 PE'!D25</f>
        <v>360-1053PE</v>
      </c>
      <c r="B14" s="37">
        <f>'360 PE'!H25</f>
        <v>2</v>
      </c>
      <c r="C14" s="196" t="str">
        <f>IF('360 PE'!K25=0,"",'360 PE'!K25)</f>
        <v/>
      </c>
      <c r="D14" s="196" t="str">
        <f>IF('360 PE'!L25=0,"",'360 PE'!L25)</f>
        <v/>
      </c>
      <c r="E14" s="196" t="str">
        <f>IF('360 PE'!M25=0,"",'360 PE'!M25)</f>
        <v/>
      </c>
      <c r="F14" s="196" t="str">
        <f>IF(IF('360 PE'!N25=0,0,'360 PE'!N25)+IF('360 PE'!Y$27=0,0,'360 PE'!Y$27)=0,"",IF('360 PE'!N25=0,0,'360 PE'!N25)+IF('360 PE'!Y$27=0,0,'360 PE'!Y$27))</f>
        <v/>
      </c>
      <c r="G14" s="196" t="str">
        <f>IF('360 PE'!O25=0,"",'360 PE'!O25)</f>
        <v/>
      </c>
      <c r="H14" s="196" t="str">
        <f>IF('360 PE'!P25=0,"",'360 PE'!P25)</f>
        <v/>
      </c>
      <c r="I14" s="196" t="str">
        <f>IF('360 PE'!Q25=0,"",'360 PE'!Q25)</f>
        <v/>
      </c>
      <c r="J14" s="196" t="str">
        <f>IF('360 PE'!R25=0,"",'360 PE'!R25)</f>
        <v/>
      </c>
      <c r="K14" s="196" t="str">
        <f>IF('360 PE'!S25=0,"",'360 PE'!S25)</f>
        <v/>
      </c>
      <c r="L14" s="196" t="str">
        <f>IF('360 PE'!T25=0,"",'360 PE'!T25)</f>
        <v/>
      </c>
      <c r="M14" s="196" t="str">
        <f>IF('360 PE'!U25=0,"",'360 PE'!U25)</f>
        <v/>
      </c>
      <c r="N14" s="196" t="str">
        <f>IF('360 PE'!V25=0,"",'360 PE'!V25)</f>
        <v/>
      </c>
      <c r="O14" s="196" t="str">
        <f>IF('360 PE'!W25=0,"",'360 PE'!W25)</f>
        <v/>
      </c>
      <c r="P14" s="196" t="str">
        <f>IF('360 PE'!X25=0,"",'360 PE'!X25)</f>
        <v/>
      </c>
      <c r="Q14" s="524" t="str">
        <f>IF('360 PE'!Y25=0,"",'360 PE'!Y25)</f>
        <v/>
      </c>
      <c r="R14" s="1148" t="str">
        <f>IF('360 PE'!Z25=0,"",'360 PE'!Z25)</f>
        <v/>
      </c>
      <c r="S14" s="196" t="str">
        <f>IF('360 PE'!AA25=0,"",'360 PE'!AA25)</f>
        <v/>
      </c>
      <c r="T14" s="196" t="str">
        <f>IF('360 PE'!AB25=0,"",'360 PE'!AB25)</f>
        <v/>
      </c>
      <c r="U14" s="196" t="str">
        <f>IF('360 PE'!AC25=0,"",'360 PE'!AC25)</f>
        <v/>
      </c>
      <c r="V14" s="195">
        <f t="shared" si="1"/>
        <v>0</v>
      </c>
      <c r="W14" s="195">
        <f>V14*'360 PE'!H25</f>
        <v>0</v>
      </c>
      <c r="X14" s="195">
        <f>V14*'360 PE'!BH25</f>
        <v>0</v>
      </c>
      <c r="Y14" s="194"/>
    </row>
    <row r="15" spans="1:25" ht="22.5" customHeight="1" x14ac:dyDescent="0.2">
      <c r="A15" s="116" t="str">
        <f>'360 PE'!D26</f>
        <v>360-1054PE</v>
      </c>
      <c r="B15" s="37">
        <f>'360 PE'!H26</f>
        <v>6</v>
      </c>
      <c r="C15" s="196" t="str">
        <f>IF('360 PE'!K26=0,"",'360 PE'!K26)</f>
        <v/>
      </c>
      <c r="D15" s="196" t="str">
        <f>IF('360 PE'!L26=0,"",'360 PE'!L26)</f>
        <v/>
      </c>
      <c r="E15" s="196" t="str">
        <f>IF('360 PE'!M26=0,"",'360 PE'!M26)</f>
        <v/>
      </c>
      <c r="F15" s="196" t="str">
        <f>IF('360 PE'!N26=0,"",'360 PE'!N26)</f>
        <v/>
      </c>
      <c r="G15" s="196" t="str">
        <f>IF('360 PE'!O26=0,"",'360 PE'!O26)</f>
        <v/>
      </c>
      <c r="H15" s="196" t="str">
        <f>IF('360 PE'!P26=0,"",'360 PE'!P26)</f>
        <v/>
      </c>
      <c r="I15" s="196" t="str">
        <f>IF('360 PE'!Q26=0,"",'360 PE'!Q26)</f>
        <v/>
      </c>
      <c r="J15" s="196" t="str">
        <f>IF('360 PE'!R26=0,"",'360 PE'!R26)</f>
        <v/>
      </c>
      <c r="K15" s="196" t="str">
        <f>IF('360 PE'!S26=0,"",'360 PE'!S26)</f>
        <v/>
      </c>
      <c r="L15" s="196" t="str">
        <f>IF('360 PE'!T26=0,"",'360 PE'!T26)</f>
        <v/>
      </c>
      <c r="M15" s="196" t="str">
        <f>IF('360 PE'!U26=0,"",'360 PE'!U26)</f>
        <v/>
      </c>
      <c r="N15" s="196" t="str">
        <f>IF('360 PE'!V26=0,"",'360 PE'!V26)</f>
        <v/>
      </c>
      <c r="O15" s="196" t="str">
        <f>IF('360 PE'!W26=0,"",'360 PE'!W26)</f>
        <v/>
      </c>
      <c r="P15" s="196" t="str">
        <f>IF('360 PE'!X26=0,"",'360 PE'!X26)</f>
        <v/>
      </c>
      <c r="Q15" s="524" t="str">
        <f>IF(IF('360 PE'!Y26=0,0,'360 PE'!Y26)+IF('360 PE'!Y$27=0,0,'360 PE'!Y$27)=0,"",IF('360 PE'!Y26=0,0,'360 PE'!Y26)+IF('360 PE'!Y$27=0,0,'360 PE'!Y$27))</f>
        <v/>
      </c>
      <c r="R15" s="1148" t="str">
        <f>IF('360 PE'!Z26=0,"",'360 PE'!Z26)</f>
        <v/>
      </c>
      <c r="S15" s="196" t="str">
        <f>IF('360 PE'!AA26=0,"",'360 PE'!AA26)</f>
        <v/>
      </c>
      <c r="T15" s="196" t="str">
        <f>IF('360 PE'!AB26=0,"",'360 PE'!AB26)</f>
        <v/>
      </c>
      <c r="U15" s="196" t="str">
        <f>IF('360 PE'!AC26=0,"",'360 PE'!AC26)</f>
        <v/>
      </c>
      <c r="V15" s="195">
        <f t="shared" si="1"/>
        <v>0</v>
      </c>
      <c r="W15" s="195">
        <f>V15*'360 PE'!H26</f>
        <v>0</v>
      </c>
      <c r="X15" s="195">
        <f>V15*'360 PE'!BH26</f>
        <v>0</v>
      </c>
    </row>
    <row r="16" spans="1:25" ht="22.5" customHeight="1" x14ac:dyDescent="0.2">
      <c r="A16" s="116">
        <f>'360 PE'!D28</f>
        <v>0</v>
      </c>
      <c r="B16" s="37">
        <f>'360 PE'!H28</f>
        <v>0</v>
      </c>
      <c r="C16" s="196" t="str">
        <f>IF('360 PE'!K28=0,"",'360 PE'!K28)</f>
        <v/>
      </c>
      <c r="D16" s="196" t="str">
        <f>IF('360 PE'!L28=0,"",'360 PE'!L28)</f>
        <v/>
      </c>
      <c r="E16" s="196" t="str">
        <f>IF('360 PE'!M28=0,"",'360 PE'!M28)</f>
        <v/>
      </c>
      <c r="F16" s="196" t="str">
        <f>IF('360 PE'!N28=0,"",'360 PE'!N28)</f>
        <v/>
      </c>
      <c r="G16" s="196" t="str">
        <f>IF('360 PE'!O28=0,"",'360 PE'!O28)</f>
        <v/>
      </c>
      <c r="H16" s="196" t="str">
        <f>IF('360 PE'!P28=0,"",'360 PE'!P28)</f>
        <v/>
      </c>
      <c r="I16" s="196" t="str">
        <f>IF('360 PE'!Q28=0,"",'360 PE'!Q28)</f>
        <v/>
      </c>
      <c r="J16" s="196" t="str">
        <f>IF('360 PE'!R28=0,"",'360 PE'!R28)</f>
        <v/>
      </c>
      <c r="K16" s="196" t="str">
        <f>IF('360 PE'!S28=0,"",'360 PE'!S28)</f>
        <v/>
      </c>
      <c r="L16" s="196" t="str">
        <f>IF('360 PE'!T28=0,"",'360 PE'!T28)</f>
        <v/>
      </c>
      <c r="M16" s="196" t="str">
        <f>IF('360 PE'!U28=0,"",'360 PE'!U28)</f>
        <v/>
      </c>
      <c r="N16" s="196" t="str">
        <f>IF('360 PE'!V28=0,"",'360 PE'!V28)</f>
        <v/>
      </c>
      <c r="O16" s="196" t="str">
        <f>IF('360 PE'!W28=0,"",'360 PE'!W28)</f>
        <v/>
      </c>
      <c r="P16" s="196" t="str">
        <f>IF('360 PE'!X28=0,"",'360 PE'!X28)</f>
        <v/>
      </c>
      <c r="Q16" s="524" t="str">
        <f>IF('360 PE'!Y28=0,"",'360 PE'!Y28)</f>
        <v/>
      </c>
      <c r="R16" s="1148"/>
      <c r="S16" s="196"/>
      <c r="T16" s="196"/>
      <c r="U16" s="196"/>
      <c r="V16" s="195">
        <f t="shared" si="1"/>
        <v>0</v>
      </c>
      <c r="W16" s="195">
        <f>V16*'360 PE'!H28</f>
        <v>0</v>
      </c>
      <c r="X16" s="195">
        <f>V16*'360 PE'!BH28</f>
        <v>0</v>
      </c>
    </row>
    <row r="17" spans="1:25" ht="22.5" customHeight="1" x14ac:dyDescent="0.2">
      <c r="A17" s="116" t="str">
        <f>'360 PE'!D29</f>
        <v>360-301PE</v>
      </c>
      <c r="B17" s="37">
        <f>'360 PE'!H29</f>
        <v>1</v>
      </c>
      <c r="C17" s="196" t="str">
        <f>IF('360 PE'!K29=0,"",'360 PE'!K29)</f>
        <v/>
      </c>
      <c r="D17" s="196" t="str">
        <f>IF('360 PE'!L29=0,"",'360 PE'!L29)</f>
        <v/>
      </c>
      <c r="E17" s="196" t="str">
        <f>IF('360 PE'!M29=0,"",'360 PE'!M29)</f>
        <v/>
      </c>
      <c r="F17" s="196" t="str">
        <f>IF('360 PE'!N29=0,"",'360 PE'!N29)</f>
        <v/>
      </c>
      <c r="G17" s="196" t="str">
        <f>IF('360 PE'!O29=0,"",'360 PE'!O29)</f>
        <v/>
      </c>
      <c r="H17" s="196" t="str">
        <f>IF('360 PE'!P29=0,"",'360 PE'!P29)</f>
        <v/>
      </c>
      <c r="I17" s="196" t="str">
        <f>IF('360 PE'!Q29=0,"",'360 PE'!Q29)</f>
        <v/>
      </c>
      <c r="J17" s="196" t="str">
        <f>IF('360 PE'!R29=0,"",'360 PE'!R29)</f>
        <v/>
      </c>
      <c r="K17" s="196" t="str">
        <f>IF('360 PE'!S29=0,"",'360 PE'!S29)</f>
        <v/>
      </c>
      <c r="L17" s="196" t="str">
        <f>IF('360 PE'!T29=0,"",'360 PE'!T29)</f>
        <v/>
      </c>
      <c r="M17" s="196" t="str">
        <f>IF('360 PE'!U29=0,"",'360 PE'!U29)</f>
        <v/>
      </c>
      <c r="N17" s="196" t="str">
        <f>IF('360 PE'!V29=0,"",'360 PE'!V29)</f>
        <v/>
      </c>
      <c r="O17" s="196" t="str">
        <f>IF('360 PE'!W29=0,"",'360 PE'!W29)</f>
        <v/>
      </c>
      <c r="P17" s="196" t="str">
        <f>IF('360 PE'!X29=0,"",'360 PE'!X29)</f>
        <v/>
      </c>
      <c r="Q17" s="524" t="str">
        <f>IF('360 PE'!Y29=0,"",'360 PE'!Y29)</f>
        <v/>
      </c>
      <c r="R17" s="1148" t="str">
        <f>IF('360 PE'!Z29=0,"",'360 PE'!Z29)</f>
        <v/>
      </c>
      <c r="S17" s="196" t="str">
        <f>IF('360 PE'!AA29=0,"",'360 PE'!AA29)</f>
        <v/>
      </c>
      <c r="T17" s="196" t="str">
        <f>IF('360 PE'!AB29=0,"",'360 PE'!AB29)</f>
        <v/>
      </c>
      <c r="U17" s="196" t="str">
        <f>IF('360 PE'!AC29=0,"",'360 PE'!AC29)</f>
        <v/>
      </c>
      <c r="V17" s="195">
        <f t="shared" si="1"/>
        <v>0</v>
      </c>
      <c r="W17" s="195">
        <f>V17*'360 PE'!H29</f>
        <v>0</v>
      </c>
      <c r="X17" s="195">
        <f>V17*'360 PE'!BH29</f>
        <v>0</v>
      </c>
    </row>
    <row r="18" spans="1:25" ht="22.5" customHeight="1" x14ac:dyDescent="0.2">
      <c r="A18" s="116" t="str">
        <f>'360 PE'!D30</f>
        <v>360-302PE</v>
      </c>
      <c r="B18" s="37">
        <f>'360 PE'!H30</f>
        <v>2</v>
      </c>
      <c r="C18" s="196" t="str">
        <f>IF('360 PE'!K30=0,"",'360 PE'!K30)</f>
        <v/>
      </c>
      <c r="D18" s="196" t="str">
        <f>IF('360 PE'!L30=0,"",'360 PE'!L30)</f>
        <v/>
      </c>
      <c r="E18" s="196" t="str">
        <f>IF('360 PE'!M30=0,"",'360 PE'!M30)</f>
        <v/>
      </c>
      <c r="F18" s="196" t="str">
        <f>IF('360 PE'!N30=0,"",'360 PE'!N30)</f>
        <v/>
      </c>
      <c r="G18" s="196" t="str">
        <f>IF('360 PE'!O30=0,"",'360 PE'!O30)</f>
        <v/>
      </c>
      <c r="H18" s="196" t="str">
        <f>IF('360 PE'!P30=0,"",'360 PE'!P30)</f>
        <v/>
      </c>
      <c r="I18" s="196" t="str">
        <f>IF('360 PE'!Q30=0,"",'360 PE'!Q30)</f>
        <v/>
      </c>
      <c r="J18" s="196" t="str">
        <f>IF('360 PE'!R30=0,"",'360 PE'!R30)</f>
        <v/>
      </c>
      <c r="K18" s="196" t="str">
        <f>IF('360 PE'!S30=0,"",'360 PE'!S30)</f>
        <v/>
      </c>
      <c r="L18" s="196" t="str">
        <f>IF('360 PE'!T30=0,"",'360 PE'!T30)</f>
        <v/>
      </c>
      <c r="M18" s="196" t="str">
        <f>IF('360 PE'!U30=0,"",'360 PE'!U30)</f>
        <v/>
      </c>
      <c r="N18" s="196" t="str">
        <f>IF('360 PE'!V30=0,"",'360 PE'!V30)</f>
        <v/>
      </c>
      <c r="O18" s="196" t="str">
        <f>IF('360 PE'!W30=0,"",'360 PE'!W30)</f>
        <v/>
      </c>
      <c r="P18" s="196" t="str">
        <f>IF('360 PE'!X30=0,"",'360 PE'!X30)</f>
        <v/>
      </c>
      <c r="Q18" s="524" t="str">
        <f>IF('360 PE'!Y30=0,"",'360 PE'!Y30)</f>
        <v/>
      </c>
      <c r="R18" s="1148" t="str">
        <f>IF('360 PE'!Z30=0,"",'360 PE'!Z30)</f>
        <v/>
      </c>
      <c r="S18" s="196" t="str">
        <f>IF('360 PE'!AA30=0,"",'360 PE'!AA30)</f>
        <v/>
      </c>
      <c r="T18" s="196" t="str">
        <f>IF('360 PE'!AB30=0,"",'360 PE'!AB30)</f>
        <v/>
      </c>
      <c r="U18" s="196" t="str">
        <f>IF('360 PE'!AC30=0,"",'360 PE'!AC30)</f>
        <v/>
      </c>
      <c r="V18" s="195">
        <f t="shared" si="1"/>
        <v>0</v>
      </c>
      <c r="W18" s="195">
        <f>V18*'360 PE'!H30</f>
        <v>0</v>
      </c>
      <c r="X18" s="195">
        <f>V18*'360 PE'!BH30</f>
        <v>0</v>
      </c>
    </row>
    <row r="19" spans="1:25" ht="22.5" customHeight="1" x14ac:dyDescent="0.2">
      <c r="A19" s="116" t="str">
        <f>'360 PE'!D31</f>
        <v>360-304PE</v>
      </c>
      <c r="B19" s="37">
        <f>'360 PE'!H31</f>
        <v>3</v>
      </c>
      <c r="C19" s="196" t="str">
        <f>IF('360 PE'!K31=0,"",'360 PE'!K31)</f>
        <v/>
      </c>
      <c r="D19" s="196" t="str">
        <f>IF('360 PE'!L31=0,"",'360 PE'!L31)</f>
        <v/>
      </c>
      <c r="E19" s="196" t="str">
        <f>IF('360 PE'!M31=0,"",'360 PE'!M31)</f>
        <v/>
      </c>
      <c r="F19" s="196" t="str">
        <f>IF('360 PE'!N31=0,"",'360 PE'!N31)</f>
        <v/>
      </c>
      <c r="G19" s="196" t="str">
        <f>IF('360 PE'!O31=0,"",'360 PE'!O31)</f>
        <v/>
      </c>
      <c r="H19" s="196" t="str">
        <f>IF('360 PE'!P31=0,"",'360 PE'!P31)</f>
        <v/>
      </c>
      <c r="I19" s="196" t="str">
        <f>IF('360 PE'!Q31=0,"",'360 PE'!Q31)</f>
        <v/>
      </c>
      <c r="J19" s="196" t="str">
        <f>IF('360 PE'!R31=0,"",'360 PE'!R31)</f>
        <v/>
      </c>
      <c r="K19" s="196" t="str">
        <f>IF('360 PE'!S31=0,"",'360 PE'!S31)</f>
        <v/>
      </c>
      <c r="L19" s="196" t="str">
        <f>IF('360 PE'!T31=0,"",'360 PE'!T31)</f>
        <v/>
      </c>
      <c r="M19" s="196" t="str">
        <f>IF('360 PE'!U31=0,"",'360 PE'!U31)</f>
        <v/>
      </c>
      <c r="N19" s="196" t="str">
        <f>IF('360 PE'!V31=0,"",'360 PE'!V31)</f>
        <v/>
      </c>
      <c r="O19" s="196" t="str">
        <f>IF('360 PE'!W31=0,"",'360 PE'!W31)</f>
        <v/>
      </c>
      <c r="P19" s="196" t="str">
        <f>IF('360 PE'!X31=0,"",'360 PE'!X31)</f>
        <v/>
      </c>
      <c r="Q19" s="524" t="str">
        <f>IF('360 PE'!Y31=0,"",'360 PE'!Y31)</f>
        <v/>
      </c>
      <c r="R19" s="1148" t="str">
        <f>IF('360 PE'!Z31=0,"",'360 PE'!Z31)</f>
        <v/>
      </c>
      <c r="S19" s="196" t="str">
        <f>IF('360 PE'!AA31=0,"",'360 PE'!AA31)</f>
        <v/>
      </c>
      <c r="T19" s="196" t="str">
        <f>IF('360 PE'!AB31=0,"",'360 PE'!AB31)</f>
        <v/>
      </c>
      <c r="U19" s="196" t="str">
        <f>IF('360 PE'!AC31=0,"",'360 PE'!AC31)</f>
        <v/>
      </c>
      <c r="V19" s="195">
        <f t="shared" si="1"/>
        <v>0</v>
      </c>
      <c r="W19" s="195">
        <f>V19*'360 PE'!H31</f>
        <v>0</v>
      </c>
      <c r="X19" s="195">
        <f>V19*'360 PE'!BH31</f>
        <v>0</v>
      </c>
    </row>
    <row r="20" spans="1:25" ht="22.5" customHeight="1" x14ac:dyDescent="0.2">
      <c r="A20" s="116" t="str">
        <f>'360 PE'!D32</f>
        <v>360-305PE</v>
      </c>
      <c r="B20" s="37">
        <f>'360 PE'!H32</f>
        <v>3</v>
      </c>
      <c r="C20" s="196" t="str">
        <f>IF('360 PE'!K32=0,"",'360 PE'!K32)</f>
        <v/>
      </c>
      <c r="D20" s="196" t="str">
        <f>IF('360 PE'!L32=0,"",'360 PE'!L32)</f>
        <v/>
      </c>
      <c r="E20" s="196" t="str">
        <f>IF('360 PE'!M32=0,"",'360 PE'!M32)</f>
        <v/>
      </c>
      <c r="F20" s="196" t="str">
        <f>IF('360 PE'!N32=0,"",'360 PE'!N32)</f>
        <v/>
      </c>
      <c r="G20" s="196" t="str">
        <f>IF('360 PE'!O32=0,"",'360 PE'!O32)</f>
        <v/>
      </c>
      <c r="H20" s="196" t="str">
        <f>IF('360 PE'!P32=0,"",'360 PE'!P32)</f>
        <v/>
      </c>
      <c r="I20" s="196" t="str">
        <f>IF('360 PE'!Q32=0,"",'360 PE'!Q32)</f>
        <v/>
      </c>
      <c r="J20" s="196" t="str">
        <f>IF('360 PE'!R32=0,"",'360 PE'!R32)</f>
        <v/>
      </c>
      <c r="K20" s="196" t="str">
        <f>IF('360 PE'!S32=0,"",'360 PE'!S32)</f>
        <v/>
      </c>
      <c r="L20" s="196" t="str">
        <f>IF('360 PE'!T32=0,"",'360 PE'!T32)</f>
        <v/>
      </c>
      <c r="M20" s="196" t="str">
        <f>IF('360 PE'!U32=0,"",'360 PE'!U32)</f>
        <v/>
      </c>
      <c r="N20" s="196" t="str">
        <f>IF('360 PE'!V32=0,"",'360 PE'!V32)</f>
        <v/>
      </c>
      <c r="O20" s="196" t="str">
        <f>IF('360 PE'!W32=0,"",'360 PE'!W32)</f>
        <v/>
      </c>
      <c r="P20" s="196" t="str">
        <f>IF('360 PE'!X32=0,"",'360 PE'!X32)</f>
        <v/>
      </c>
      <c r="Q20" s="524" t="str">
        <f>IF('360 PE'!Y32=0,"",'360 PE'!Y32)</f>
        <v/>
      </c>
      <c r="R20" s="1148" t="str">
        <f>IF('360 PE'!Z32=0,"",'360 PE'!Z32)</f>
        <v/>
      </c>
      <c r="S20" s="196" t="str">
        <f>IF('360 PE'!AA32=0,"",'360 PE'!AA32)</f>
        <v/>
      </c>
      <c r="T20" s="196" t="str">
        <f>IF('360 PE'!AB32=0,"",'360 PE'!AB32)</f>
        <v/>
      </c>
      <c r="U20" s="196" t="str">
        <f>IF('360 PE'!AC32=0,"",'360 PE'!AC32)</f>
        <v/>
      </c>
      <c r="V20" s="195">
        <f t="shared" si="1"/>
        <v>0</v>
      </c>
      <c r="W20" s="195">
        <f>V20*'360 PE'!H32</f>
        <v>0</v>
      </c>
      <c r="X20" s="195">
        <f>V20*'360 PE'!BH32</f>
        <v>0</v>
      </c>
    </row>
    <row r="21" spans="1:25" ht="22.5" customHeight="1" x14ac:dyDescent="0.2">
      <c r="A21" s="116" t="str">
        <f>'360 PE'!D33</f>
        <v>360-306PE</v>
      </c>
      <c r="B21" s="37">
        <f>'360 PE'!H33</f>
        <v>4</v>
      </c>
      <c r="C21" s="196" t="str">
        <f>IF('360 PE'!K33=0,"",'360 PE'!K33)</f>
        <v/>
      </c>
      <c r="D21" s="196" t="str">
        <f>IF('360 PE'!L33=0,"",'360 PE'!L33)</f>
        <v/>
      </c>
      <c r="E21" s="196" t="str">
        <f>IF('360 PE'!M33=0,"",'360 PE'!M33)</f>
        <v/>
      </c>
      <c r="F21" s="196" t="str">
        <f>IF('360 PE'!N33=0,"",'360 PE'!N33)</f>
        <v/>
      </c>
      <c r="G21" s="196" t="str">
        <f>IF('360 PE'!O33=0,"",'360 PE'!O33)</f>
        <v/>
      </c>
      <c r="H21" s="196" t="str">
        <f>IF('360 PE'!P33=0,"",'360 PE'!P33)</f>
        <v/>
      </c>
      <c r="I21" s="196" t="str">
        <f>IF('360 PE'!Q33=0,"",'360 PE'!Q33)</f>
        <v/>
      </c>
      <c r="J21" s="196" t="str">
        <f>IF('360 PE'!R33=0,"",'360 PE'!R33)</f>
        <v/>
      </c>
      <c r="K21" s="196" t="str">
        <f>IF('360 PE'!S33=0,"",'360 PE'!S33)</f>
        <v/>
      </c>
      <c r="L21" s="196" t="str">
        <f>IF('360 PE'!T33=0,"",'360 PE'!T33)</f>
        <v/>
      </c>
      <c r="M21" s="196" t="str">
        <f>IF('360 PE'!U33=0,"",'360 PE'!U33)</f>
        <v/>
      </c>
      <c r="N21" s="196" t="str">
        <f>IF('360 PE'!V33=0,"",'360 PE'!V33)</f>
        <v/>
      </c>
      <c r="O21" s="196" t="str">
        <f>IF('360 PE'!W33=0,"",'360 PE'!W33)</f>
        <v/>
      </c>
      <c r="P21" s="196" t="str">
        <f>IF('360 PE'!X33=0,"",'360 PE'!X33)</f>
        <v/>
      </c>
      <c r="Q21" s="524" t="str">
        <f>IF('360 PE'!Y33=0,"",'360 PE'!Y33)</f>
        <v/>
      </c>
      <c r="R21" s="1148" t="str">
        <f>IF('360 PE'!Z33=0,"",'360 PE'!Z33)</f>
        <v/>
      </c>
      <c r="S21" s="196" t="str">
        <f>IF('360 PE'!AA33=0,"",'360 PE'!AA33)</f>
        <v/>
      </c>
      <c r="T21" s="196" t="str">
        <f>IF('360 PE'!AB33=0,"",'360 PE'!AB33)</f>
        <v/>
      </c>
      <c r="U21" s="196" t="str">
        <f>IF('360 PE'!AC33=0,"",'360 PE'!AC33)</f>
        <v/>
      </c>
      <c r="V21" s="195">
        <f t="shared" si="1"/>
        <v>0</v>
      </c>
      <c r="W21" s="195">
        <f>V21*'360 PE'!H33</f>
        <v>0</v>
      </c>
      <c r="X21" s="195">
        <f>V21*'360 PE'!BH33</f>
        <v>0</v>
      </c>
    </row>
    <row r="22" spans="1:25" ht="22.5" customHeight="1" x14ac:dyDescent="0.2">
      <c r="A22" s="116" t="str">
        <f>'360 PE'!D34</f>
        <v>360-307PE</v>
      </c>
      <c r="B22" s="37">
        <f>'360 PE'!H34</f>
        <v>6</v>
      </c>
      <c r="C22" s="196" t="str">
        <f>IF('360 PE'!K34=0,"",'360 PE'!K34)</f>
        <v/>
      </c>
      <c r="D22" s="196" t="str">
        <f>IF('360 PE'!L34=0,"",'360 PE'!L34)</f>
        <v/>
      </c>
      <c r="E22" s="196" t="str">
        <f>IF('360 PE'!M34=0,"",'360 PE'!M34)</f>
        <v/>
      </c>
      <c r="F22" s="196" t="str">
        <f>IF('360 PE'!N34=0,"",'360 PE'!N34)</f>
        <v/>
      </c>
      <c r="G22" s="196" t="str">
        <f>IF('360 PE'!O34=0,"",'360 PE'!O34)</f>
        <v/>
      </c>
      <c r="H22" s="196" t="str">
        <f>IF('360 PE'!P34=0,"",'360 PE'!P34)</f>
        <v/>
      </c>
      <c r="I22" s="196" t="str">
        <f>IF('360 PE'!Q34=0,"",'360 PE'!Q34)</f>
        <v/>
      </c>
      <c r="J22" s="196" t="str">
        <f>IF('360 PE'!R34=0,"",'360 PE'!R34)</f>
        <v/>
      </c>
      <c r="K22" s="196" t="str">
        <f>IF('360 PE'!S34=0,"",'360 PE'!S34)</f>
        <v/>
      </c>
      <c r="L22" s="196" t="str">
        <f>IF('360 PE'!T34=0,"",'360 PE'!T34)</f>
        <v/>
      </c>
      <c r="M22" s="196" t="str">
        <f>IF('360 PE'!U34=0,"",'360 PE'!U34)</f>
        <v/>
      </c>
      <c r="N22" s="196" t="str">
        <f>IF('360 PE'!V34=0,"",'360 PE'!V34)</f>
        <v/>
      </c>
      <c r="O22" s="196" t="str">
        <f>IF('360 PE'!W34=0,"",'360 PE'!W34)</f>
        <v/>
      </c>
      <c r="P22" s="196" t="str">
        <f>IF('360 PE'!X34=0,"",'360 PE'!X34)</f>
        <v/>
      </c>
      <c r="Q22" s="524" t="str">
        <f>IF('360 PE'!Y34=0,"",'360 PE'!Y34)</f>
        <v/>
      </c>
      <c r="R22" s="1148" t="str">
        <f>IF('360 PE'!Z34=0,"",'360 PE'!Z34)</f>
        <v/>
      </c>
      <c r="S22" s="196" t="str">
        <f>IF('360 PE'!AA34=0,"",'360 PE'!AA34)</f>
        <v/>
      </c>
      <c r="T22" s="196" t="str">
        <f>IF('360 PE'!AB34=0,"",'360 PE'!AB34)</f>
        <v/>
      </c>
      <c r="U22" s="196" t="str">
        <f>IF('360 PE'!AC34=0,"",'360 PE'!AC34)</f>
        <v/>
      </c>
      <c r="V22" s="195">
        <f t="shared" si="1"/>
        <v>0</v>
      </c>
      <c r="W22" s="195">
        <f>V22*'360 PE'!H34</f>
        <v>0</v>
      </c>
      <c r="X22" s="195">
        <f>V22*'360 PE'!BH34</f>
        <v>0</v>
      </c>
    </row>
    <row r="23" spans="1:25" ht="22.5" customHeight="1" x14ac:dyDescent="0.2">
      <c r="A23" s="116" t="str">
        <f>'360 PE'!D35</f>
        <v>360-308PE</v>
      </c>
      <c r="B23" s="37">
        <f>'360 PE'!H35</f>
        <v>8</v>
      </c>
      <c r="C23" s="196" t="str">
        <f>IF('360 PE'!K35=0,"",'360 PE'!K35)</f>
        <v/>
      </c>
      <c r="D23" s="196" t="str">
        <f>IF('360 PE'!L35=0,"",'360 PE'!L35)</f>
        <v/>
      </c>
      <c r="E23" s="196" t="str">
        <f>IF('360 PE'!M35=0,"",'360 PE'!M35)</f>
        <v/>
      </c>
      <c r="F23" s="196" t="str">
        <f>IF('360 PE'!N35=0,"",'360 PE'!N35)</f>
        <v/>
      </c>
      <c r="G23" s="196" t="str">
        <f>IF('360 PE'!O35=0,"",'360 PE'!O35)</f>
        <v/>
      </c>
      <c r="H23" s="196" t="str">
        <f>IF('360 PE'!P35=0,"",'360 PE'!P35)</f>
        <v/>
      </c>
      <c r="I23" s="196" t="str">
        <f>IF('360 PE'!Q35=0,"",'360 PE'!Q35)</f>
        <v/>
      </c>
      <c r="J23" s="196" t="str">
        <f>IF('360 PE'!R35=0,"",'360 PE'!R35)</f>
        <v/>
      </c>
      <c r="K23" s="196" t="str">
        <f>IF('360 PE'!S35=0,"",'360 PE'!S35)</f>
        <v/>
      </c>
      <c r="L23" s="196" t="str">
        <f>IF('360 PE'!T35=0,"",'360 PE'!T35)</f>
        <v/>
      </c>
      <c r="M23" s="196" t="str">
        <f>IF('360 PE'!U35=0,"",'360 PE'!U35)</f>
        <v/>
      </c>
      <c r="N23" s="196" t="str">
        <f>IF('360 PE'!V35=0,"",'360 PE'!V35)</f>
        <v/>
      </c>
      <c r="O23" s="196" t="str">
        <f>IF('360 PE'!W35=0,"",'360 PE'!W35)</f>
        <v/>
      </c>
      <c r="P23" s="196" t="str">
        <f>IF('360 PE'!X35=0,"",'360 PE'!X35)</f>
        <v/>
      </c>
      <c r="Q23" s="524" t="str">
        <f>IF('360 PE'!Y35=0,"",'360 PE'!Y35)</f>
        <v/>
      </c>
      <c r="R23" s="1148" t="str">
        <f>IF('360 PE'!Z35=0,"",'360 PE'!Z35)</f>
        <v/>
      </c>
      <c r="S23" s="196" t="str">
        <f>IF('360 PE'!AA35=0,"",'360 PE'!AA35)</f>
        <v/>
      </c>
      <c r="T23" s="196" t="str">
        <f>IF('360 PE'!AB35=0,"",'360 PE'!AB35)</f>
        <v/>
      </c>
      <c r="U23" s="196" t="str">
        <f>IF('360 PE'!AC35=0,"",'360 PE'!AC35)</f>
        <v/>
      </c>
      <c r="V23" s="195">
        <f t="shared" si="1"/>
        <v>0</v>
      </c>
      <c r="W23" s="195">
        <f>V23*'360 PE'!H35</f>
        <v>0</v>
      </c>
      <c r="X23" s="195">
        <f>V23*'360 PE'!BH35</f>
        <v>0</v>
      </c>
    </row>
    <row r="24" spans="1:25" ht="22.5" customHeight="1" x14ac:dyDescent="0.2">
      <c r="A24" s="116" t="str">
        <f>'360 PE'!D36</f>
        <v>360-309PE</v>
      </c>
      <c r="B24" s="37">
        <f>'360 PE'!H36</f>
        <v>6</v>
      </c>
      <c r="C24" s="196" t="str">
        <f>IF('360 PE'!K36=0,"",'360 PE'!K36)</f>
        <v/>
      </c>
      <c r="D24" s="196" t="str">
        <f>IF('360 PE'!L36=0,"",'360 PE'!L36)</f>
        <v/>
      </c>
      <c r="E24" s="196" t="str">
        <f>IF('360 PE'!M36=0,"",'360 PE'!M36)</f>
        <v/>
      </c>
      <c r="F24" s="196" t="str">
        <f>IF('360 PE'!N36=0,"",'360 PE'!N36)</f>
        <v/>
      </c>
      <c r="G24" s="196" t="str">
        <f>IF('360 PE'!O36=0,"",'360 PE'!O36)</f>
        <v/>
      </c>
      <c r="H24" s="196" t="str">
        <f>IF('360 PE'!P36=0,"",'360 PE'!P36)</f>
        <v/>
      </c>
      <c r="I24" s="196" t="str">
        <f>IF('360 PE'!Q36=0,"",'360 PE'!Q36)</f>
        <v/>
      </c>
      <c r="J24" s="196" t="str">
        <f>IF('360 PE'!R36=0,"",'360 PE'!R36)</f>
        <v/>
      </c>
      <c r="K24" s="196" t="str">
        <f>IF('360 PE'!S36=0,"",'360 PE'!S36)</f>
        <v/>
      </c>
      <c r="L24" s="196" t="str">
        <f>IF('360 PE'!T36=0,"",'360 PE'!T36)</f>
        <v/>
      </c>
      <c r="M24" s="196" t="str">
        <f>IF('360 PE'!U36=0,"",'360 PE'!U36)</f>
        <v/>
      </c>
      <c r="N24" s="196" t="str">
        <f>IF('360 PE'!V36=0,"",'360 PE'!V36)</f>
        <v/>
      </c>
      <c r="O24" s="196" t="str">
        <f>IF('360 PE'!W36=0,"",'360 PE'!W36)</f>
        <v/>
      </c>
      <c r="P24" s="196" t="str">
        <f>IF('360 PE'!X36=0,"",'360 PE'!X36)</f>
        <v/>
      </c>
      <c r="Q24" s="524" t="str">
        <f>IF('360 PE'!Y36=0,"",'360 PE'!Y36)</f>
        <v/>
      </c>
      <c r="R24" s="1148" t="str">
        <f>IF('360 PE'!Z36=0,"",'360 PE'!Z36)</f>
        <v/>
      </c>
      <c r="S24" s="196" t="str">
        <f>IF('360 PE'!AA36=0,"",'360 PE'!AA36)</f>
        <v/>
      </c>
      <c r="T24" s="196" t="str">
        <f>IF('360 PE'!AB36=0,"",'360 PE'!AB36)</f>
        <v/>
      </c>
      <c r="U24" s="196" t="str">
        <f>IF('360 PE'!AC36=0,"",'360 PE'!AC36)</f>
        <v/>
      </c>
      <c r="V24" s="195">
        <f t="shared" si="1"/>
        <v>0</v>
      </c>
      <c r="W24" s="195">
        <f>V24*'360 PE'!H36</f>
        <v>0</v>
      </c>
      <c r="X24" s="195">
        <f>V24*'360 PE'!BH36</f>
        <v>0</v>
      </c>
    </row>
    <row r="25" spans="1:25" ht="22.5" customHeight="1" x14ac:dyDescent="0.2">
      <c r="A25" s="116" t="str">
        <f>'360 PE'!D37</f>
        <v>360-310PE</v>
      </c>
      <c r="B25" s="37">
        <f>'360 PE'!H37</f>
        <v>8</v>
      </c>
      <c r="C25" s="196" t="str">
        <f>IF('360 PE'!K37=0,"",'360 PE'!K37)</f>
        <v/>
      </c>
      <c r="D25" s="196" t="str">
        <f>IF('360 PE'!L37=0,"",'360 PE'!L37)</f>
        <v/>
      </c>
      <c r="E25" s="196" t="str">
        <f>IF('360 PE'!M37=0,"",'360 PE'!M37)</f>
        <v/>
      </c>
      <c r="F25" s="196" t="str">
        <f>IF('360 PE'!N37=0,"",'360 PE'!N37)</f>
        <v/>
      </c>
      <c r="G25" s="196" t="str">
        <f>IF('360 PE'!O37=0,"",'360 PE'!O37)</f>
        <v/>
      </c>
      <c r="H25" s="196" t="str">
        <f>IF('360 PE'!P37=0,"",'360 PE'!P37)</f>
        <v/>
      </c>
      <c r="I25" s="196" t="str">
        <f>IF('360 PE'!Q37=0,"",'360 PE'!Q37)</f>
        <v/>
      </c>
      <c r="J25" s="196" t="str">
        <f>IF('360 PE'!R37=0,"",'360 PE'!R37)</f>
        <v/>
      </c>
      <c r="K25" s="196" t="str">
        <f>IF('360 PE'!S37=0,"",'360 PE'!S37)</f>
        <v/>
      </c>
      <c r="L25" s="196" t="str">
        <f>IF('360 PE'!T37=0,"",'360 PE'!T37)</f>
        <v/>
      </c>
      <c r="M25" s="196" t="str">
        <f>IF('360 PE'!U37=0,"",'360 PE'!U37)</f>
        <v/>
      </c>
      <c r="N25" s="196" t="str">
        <f>IF('360 PE'!V37=0,"",'360 PE'!V37)</f>
        <v/>
      </c>
      <c r="O25" s="196" t="str">
        <f>IF('360 PE'!W37=0,"",'360 PE'!W37)</f>
        <v/>
      </c>
      <c r="P25" s="196" t="str">
        <f>IF('360 PE'!X37=0,"",'360 PE'!X37)</f>
        <v/>
      </c>
      <c r="Q25" s="524" t="str">
        <f>IF('360 PE'!Y37=0,"",'360 PE'!Y37)</f>
        <v/>
      </c>
      <c r="R25" s="1148" t="str">
        <f>IF('360 PE'!Z37=0,"",'360 PE'!Z37)</f>
        <v/>
      </c>
      <c r="S25" s="196" t="str">
        <f>IF('360 PE'!AA37=0,"",'360 PE'!AA37)</f>
        <v/>
      </c>
      <c r="T25" s="196" t="str">
        <f>IF('360 PE'!AB37=0,"",'360 PE'!AB37)</f>
        <v/>
      </c>
      <c r="U25" s="196" t="str">
        <f>IF('360 PE'!AC37=0,"",'360 PE'!AC37)</f>
        <v/>
      </c>
      <c r="V25" s="195">
        <f t="shared" si="1"/>
        <v>0</v>
      </c>
      <c r="W25" s="195">
        <f>V25*'360 PE'!H37</f>
        <v>0</v>
      </c>
      <c r="X25" s="195">
        <f>V25*'360 PE'!BH37</f>
        <v>0</v>
      </c>
    </row>
    <row r="26" spans="1:25" ht="22.5" customHeight="1" x14ac:dyDescent="0.2">
      <c r="A26" s="116" t="str">
        <f>'360 PE'!D38</f>
        <v>360-311PE</v>
      </c>
      <c r="B26" s="37">
        <f>'360 PE'!H38</f>
        <v>8</v>
      </c>
      <c r="C26" s="196" t="str">
        <f>IF('360 PE'!K38=0,"",'360 PE'!K38)</f>
        <v/>
      </c>
      <c r="D26" s="196" t="str">
        <f>IF('360 PE'!L38=0,"",'360 PE'!L38)</f>
        <v/>
      </c>
      <c r="E26" s="196" t="str">
        <f>IF('360 PE'!M38=0,"",'360 PE'!M38)</f>
        <v/>
      </c>
      <c r="F26" s="196" t="str">
        <f>IF('360 PE'!N38=0,"",'360 PE'!N38)</f>
        <v/>
      </c>
      <c r="G26" s="196" t="str">
        <f>IF('360 PE'!O38=0,"",'360 PE'!O38)</f>
        <v/>
      </c>
      <c r="H26" s="196" t="str">
        <f>IF('360 PE'!P38=0,"",'360 PE'!P38)</f>
        <v/>
      </c>
      <c r="I26" s="196" t="str">
        <f>IF('360 PE'!Q38=0,"",'360 PE'!Q38)</f>
        <v/>
      </c>
      <c r="J26" s="196" t="str">
        <f>IF('360 PE'!R38=0,"",'360 PE'!R38)</f>
        <v/>
      </c>
      <c r="K26" s="196" t="str">
        <f>IF('360 PE'!S38=0,"",'360 PE'!S38)</f>
        <v/>
      </c>
      <c r="L26" s="196" t="str">
        <f>IF('360 PE'!T38=0,"",'360 PE'!T38)</f>
        <v/>
      </c>
      <c r="M26" s="196" t="str">
        <f>IF('360 PE'!U38=0,"",'360 PE'!U38)</f>
        <v/>
      </c>
      <c r="N26" s="196" t="str">
        <f>IF('360 PE'!V38=0,"",'360 PE'!V38)</f>
        <v/>
      </c>
      <c r="O26" s="196" t="str">
        <f>IF('360 PE'!W38=0,"",'360 PE'!W38)</f>
        <v/>
      </c>
      <c r="P26" s="196" t="str">
        <f>IF('360 PE'!X38=0,"",'360 PE'!X38)</f>
        <v/>
      </c>
      <c r="Q26" s="524" t="str">
        <f>IF('360 PE'!Y38=0,"",'360 PE'!Y38)</f>
        <v/>
      </c>
      <c r="R26" s="1148" t="str">
        <f>IF('360 PE'!Z38=0,"",'360 PE'!Z38)</f>
        <v/>
      </c>
      <c r="S26" s="196" t="str">
        <f>IF('360 PE'!AA38=0,"",'360 PE'!AA38)</f>
        <v/>
      </c>
      <c r="T26" s="196" t="str">
        <f>IF('360 PE'!AB38=0,"",'360 PE'!AB38)</f>
        <v/>
      </c>
      <c r="U26" s="196" t="str">
        <f>IF('360 PE'!AC38=0,"",'360 PE'!AC38)</f>
        <v/>
      </c>
      <c r="V26" s="195">
        <f t="shared" si="1"/>
        <v>0</v>
      </c>
      <c r="W26" s="195">
        <f>V26*'360 PE'!H38</f>
        <v>0</v>
      </c>
      <c r="X26" s="195">
        <f>V26*'360 PE'!BH38</f>
        <v>0</v>
      </c>
      <c r="Y26" s="194"/>
    </row>
    <row r="27" spans="1:25" ht="22.5" customHeight="1" x14ac:dyDescent="0.2">
      <c r="A27" s="116" t="str">
        <f>'360 PE'!D39</f>
        <v>360-312PE</v>
      </c>
      <c r="B27" s="37">
        <f>'360 PE'!H39</f>
        <v>8</v>
      </c>
      <c r="C27" s="196" t="str">
        <f>IF('360 PE'!K39=0,"",'360 PE'!K39)</f>
        <v/>
      </c>
      <c r="D27" s="196" t="str">
        <f>IF('360 PE'!L39=0,"",'360 PE'!L39)</f>
        <v/>
      </c>
      <c r="E27" s="196" t="str">
        <f>IF('360 PE'!M39=0,"",'360 PE'!M39)</f>
        <v/>
      </c>
      <c r="F27" s="196" t="str">
        <f>IF('360 PE'!N39=0,"",'360 PE'!N39)</f>
        <v/>
      </c>
      <c r="G27" s="196" t="str">
        <f>IF('360 PE'!O39=0,"",'360 PE'!O39)</f>
        <v/>
      </c>
      <c r="H27" s="196" t="str">
        <f>IF('360 PE'!P39=0,"",'360 PE'!P39)</f>
        <v/>
      </c>
      <c r="I27" s="196" t="str">
        <f>IF('360 PE'!Q39=0,"",'360 PE'!Q39)</f>
        <v/>
      </c>
      <c r="J27" s="196" t="str">
        <f>IF('360 PE'!R39=0,"",'360 PE'!R39)</f>
        <v/>
      </c>
      <c r="K27" s="196" t="str">
        <f>IF('360 PE'!S39=0,"",'360 PE'!S39)</f>
        <v/>
      </c>
      <c r="L27" s="196" t="str">
        <f>IF('360 PE'!T39=0,"",'360 PE'!T39)</f>
        <v/>
      </c>
      <c r="M27" s="196" t="str">
        <f>IF('360 PE'!U39=0,"",'360 PE'!U39)</f>
        <v/>
      </c>
      <c r="N27" s="196" t="str">
        <f>IF('360 PE'!V39=0,"",'360 PE'!V39)</f>
        <v/>
      </c>
      <c r="O27" s="196" t="str">
        <f>IF('360 PE'!W39=0,"",'360 PE'!W39)</f>
        <v/>
      </c>
      <c r="P27" s="196" t="str">
        <f>IF('360 PE'!X39=0,"",'360 PE'!X39)</f>
        <v/>
      </c>
      <c r="Q27" s="524" t="str">
        <f>IF('360 PE'!Y39=0,"",'360 PE'!Y39)</f>
        <v/>
      </c>
      <c r="R27" s="1148" t="str">
        <f>IF('360 PE'!Z39=0,"",'360 PE'!Z39)</f>
        <v/>
      </c>
      <c r="S27" s="196" t="str">
        <f>IF('360 PE'!AA39=0,"",'360 PE'!AA39)</f>
        <v/>
      </c>
      <c r="T27" s="196" t="str">
        <f>IF('360 PE'!AB39=0,"",'360 PE'!AB39)</f>
        <v/>
      </c>
      <c r="U27" s="196" t="str">
        <f>IF('360 PE'!AC39=0,"",'360 PE'!AC39)</f>
        <v/>
      </c>
      <c r="V27" s="195">
        <f t="shared" si="1"/>
        <v>0</v>
      </c>
      <c r="W27" s="195">
        <f>V27*'360 PE'!H39</f>
        <v>0</v>
      </c>
      <c r="X27" s="195">
        <f>V27*'360 PE'!BH39</f>
        <v>0</v>
      </c>
    </row>
    <row r="28" spans="1:25" ht="22.5" customHeight="1" x14ac:dyDescent="0.2">
      <c r="A28" s="116" t="str">
        <f>'360 PE'!D40</f>
        <v>360-313PE</v>
      </c>
      <c r="B28" s="37">
        <f>'360 PE'!H40</f>
        <v>9</v>
      </c>
      <c r="C28" s="196" t="str">
        <f>IF('360 PE'!K40=0,"",'360 PE'!K40)</f>
        <v/>
      </c>
      <c r="D28" s="196" t="str">
        <f>IF('360 PE'!L40=0,"",'360 PE'!L40)</f>
        <v/>
      </c>
      <c r="E28" s="196" t="str">
        <f>IF('360 PE'!M40=0,"",'360 PE'!M40)</f>
        <v/>
      </c>
      <c r="F28" s="196" t="str">
        <f>IF('360 PE'!N40=0,"",'360 PE'!N40)</f>
        <v/>
      </c>
      <c r="G28" s="196" t="str">
        <f>IF('360 PE'!O40=0,"",'360 PE'!O40)</f>
        <v/>
      </c>
      <c r="H28" s="196" t="str">
        <f>IF('360 PE'!P40=0,"",'360 PE'!P40)</f>
        <v/>
      </c>
      <c r="I28" s="196" t="str">
        <f>IF('360 PE'!Q40=0,"",'360 PE'!Q40)</f>
        <v/>
      </c>
      <c r="J28" s="196" t="str">
        <f>IF('360 PE'!R40=0,"",'360 PE'!R40)</f>
        <v/>
      </c>
      <c r="K28" s="196" t="str">
        <f>IF('360 PE'!S40=0,"",'360 PE'!S40)</f>
        <v/>
      </c>
      <c r="L28" s="196" t="str">
        <f>IF('360 PE'!T40=0,"",'360 PE'!T40)</f>
        <v/>
      </c>
      <c r="M28" s="196" t="str">
        <f>IF('360 PE'!U40=0,"",'360 PE'!U40)</f>
        <v/>
      </c>
      <c r="N28" s="196" t="str">
        <f>IF('360 PE'!V40=0,"",'360 PE'!V40)</f>
        <v/>
      </c>
      <c r="O28" s="196" t="str">
        <f>IF('360 PE'!W40=0,"",'360 PE'!W40)</f>
        <v/>
      </c>
      <c r="P28" s="196" t="str">
        <f>IF('360 PE'!X40=0,"",'360 PE'!X40)</f>
        <v/>
      </c>
      <c r="Q28" s="524" t="str">
        <f>IF('360 PE'!Y40=0,"",'360 PE'!Y40)</f>
        <v/>
      </c>
      <c r="R28" s="1148" t="str">
        <f>IF('360 PE'!Z40=0,"",'360 PE'!Z40)</f>
        <v/>
      </c>
      <c r="S28" s="196" t="str">
        <f>IF('360 PE'!AA40=0,"",'360 PE'!AA40)</f>
        <v/>
      </c>
      <c r="T28" s="196" t="str">
        <f>IF('360 PE'!AB40=0,"",'360 PE'!AB40)</f>
        <v/>
      </c>
      <c r="U28" s="196" t="str">
        <f>IF('360 PE'!AC40=0,"",'360 PE'!AC40)</f>
        <v/>
      </c>
      <c r="V28" s="195">
        <f t="shared" si="1"/>
        <v>0</v>
      </c>
      <c r="W28" s="195">
        <f>V28*'360 PE'!H40</f>
        <v>0</v>
      </c>
      <c r="X28" s="195">
        <f>V28*'360 PE'!BH40</f>
        <v>0</v>
      </c>
    </row>
    <row r="29" spans="1:25" ht="22.5" customHeight="1" x14ac:dyDescent="0.2">
      <c r="A29" s="116" t="str">
        <f>'360 PE'!D41</f>
        <v>360-314PE</v>
      </c>
      <c r="B29" s="37">
        <f>'360 PE'!H41</f>
        <v>10</v>
      </c>
      <c r="C29" s="196" t="str">
        <f>IF('360 PE'!K41=0,"",'360 PE'!K41)</f>
        <v/>
      </c>
      <c r="D29" s="196" t="str">
        <f>IF('360 PE'!L41=0,"",'360 PE'!L41)</f>
        <v/>
      </c>
      <c r="E29" s="196" t="str">
        <f>IF('360 PE'!M41=0,"",'360 PE'!M41)</f>
        <v/>
      </c>
      <c r="F29" s="196" t="str">
        <f>IF('360 PE'!N41=0,"",'360 PE'!N41)</f>
        <v/>
      </c>
      <c r="G29" s="196" t="str">
        <f>IF('360 PE'!O41=0,"",'360 PE'!O41)</f>
        <v/>
      </c>
      <c r="H29" s="196" t="str">
        <f>IF('360 PE'!P41=0,"",'360 PE'!P41)</f>
        <v/>
      </c>
      <c r="I29" s="196" t="str">
        <f>IF('360 PE'!Q41=0,"",'360 PE'!Q41)</f>
        <v/>
      </c>
      <c r="J29" s="196" t="str">
        <f>IF('360 PE'!R41=0,"",'360 PE'!R41)</f>
        <v/>
      </c>
      <c r="K29" s="196" t="str">
        <f>IF('360 PE'!S41=0,"",'360 PE'!S41)</f>
        <v/>
      </c>
      <c r="L29" s="196" t="str">
        <f>IF('360 PE'!T41=0,"",'360 PE'!T41)</f>
        <v/>
      </c>
      <c r="M29" s="196" t="str">
        <f>IF('360 PE'!U41=0,"",'360 PE'!U41)</f>
        <v/>
      </c>
      <c r="N29" s="196" t="str">
        <f>IF('360 PE'!V41=0,"",'360 PE'!V41)</f>
        <v/>
      </c>
      <c r="O29" s="196" t="str">
        <f>IF('360 PE'!W41=0,"",'360 PE'!W41)</f>
        <v/>
      </c>
      <c r="P29" s="196" t="str">
        <f>IF('360 PE'!X41=0,"",'360 PE'!X41)</f>
        <v/>
      </c>
      <c r="Q29" s="524" t="str">
        <f>IF('360 PE'!Y41=0,"",'360 PE'!Y41)</f>
        <v/>
      </c>
      <c r="R29" s="1148" t="str">
        <f>IF('360 PE'!Z41=0,"",'360 PE'!Z41)</f>
        <v/>
      </c>
      <c r="S29" s="196" t="str">
        <f>IF('360 PE'!AA41=0,"",'360 PE'!AA41)</f>
        <v/>
      </c>
      <c r="T29" s="196" t="str">
        <f>IF('360 PE'!AB41=0,"",'360 PE'!AB41)</f>
        <v/>
      </c>
      <c r="U29" s="196" t="str">
        <f>IF('360 PE'!AC41=0,"",'360 PE'!AC41)</f>
        <v/>
      </c>
      <c r="V29" s="195">
        <f t="shared" si="1"/>
        <v>0</v>
      </c>
      <c r="W29" s="195">
        <f>V29*'360 PE'!H41</f>
        <v>0</v>
      </c>
      <c r="X29" s="195">
        <f>V29*'360 PE'!BH41</f>
        <v>0</v>
      </c>
    </row>
    <row r="30" spans="1:25" ht="22.5" customHeight="1" x14ac:dyDescent="0.2">
      <c r="A30" s="116" t="str">
        <f>'360 PE'!D42</f>
        <v>360-315PE</v>
      </c>
      <c r="B30" s="37">
        <f>'360 PE'!H42</f>
        <v>12</v>
      </c>
      <c r="C30" s="196" t="str">
        <f>IF('360 PE'!K42=0,"",'360 PE'!K42)</f>
        <v/>
      </c>
      <c r="D30" s="196" t="str">
        <f>IF('360 PE'!L42=0,"",'360 PE'!L42)</f>
        <v/>
      </c>
      <c r="E30" s="196" t="str">
        <f>IF('360 PE'!M42=0,"",'360 PE'!M42)</f>
        <v/>
      </c>
      <c r="F30" s="196" t="str">
        <f>IF('360 PE'!N42=0,"",'360 PE'!N42)</f>
        <v/>
      </c>
      <c r="G30" s="196" t="str">
        <f>IF('360 PE'!O42=0,"",'360 PE'!O42)</f>
        <v/>
      </c>
      <c r="H30" s="196" t="str">
        <f>IF('360 PE'!P42=0,"",'360 PE'!P42)</f>
        <v/>
      </c>
      <c r="I30" s="196" t="str">
        <f>IF('360 PE'!Q42=0,"",'360 PE'!Q42)</f>
        <v/>
      </c>
      <c r="J30" s="196" t="str">
        <f>IF('360 PE'!R42=0,"",'360 PE'!R42)</f>
        <v/>
      </c>
      <c r="K30" s="196" t="str">
        <f>IF('360 PE'!S42=0,"",'360 PE'!S42)</f>
        <v/>
      </c>
      <c r="L30" s="196" t="str">
        <f>IF('360 PE'!T42=0,"",'360 PE'!T42)</f>
        <v/>
      </c>
      <c r="M30" s="196" t="str">
        <f>IF('360 PE'!U42=0,"",'360 PE'!U42)</f>
        <v/>
      </c>
      <c r="N30" s="196" t="str">
        <f>IF('360 PE'!V42=0,"",'360 PE'!V42)</f>
        <v/>
      </c>
      <c r="O30" s="196" t="str">
        <f>IF('360 PE'!W42=0,"",'360 PE'!W42)</f>
        <v/>
      </c>
      <c r="P30" s="196" t="str">
        <f>IF('360 PE'!X42=0,"",'360 PE'!X42)</f>
        <v/>
      </c>
      <c r="Q30" s="524" t="str">
        <f>IF('360 PE'!Y42=0,"",'360 PE'!Y42)</f>
        <v/>
      </c>
      <c r="R30" s="1148" t="str">
        <f>IF('360 PE'!Z42=0,"",'360 PE'!Z42)</f>
        <v/>
      </c>
      <c r="S30" s="196" t="str">
        <f>IF('360 PE'!AA42=0,"",'360 PE'!AA42)</f>
        <v/>
      </c>
      <c r="T30" s="196" t="str">
        <f>IF('360 PE'!AB42=0,"",'360 PE'!AB42)</f>
        <v/>
      </c>
      <c r="U30" s="196" t="str">
        <f>IF('360 PE'!AC42=0,"",'360 PE'!AC42)</f>
        <v/>
      </c>
      <c r="V30" s="195">
        <f t="shared" si="1"/>
        <v>0</v>
      </c>
      <c r="W30" s="195">
        <f>V30*'360 PE'!H42</f>
        <v>0</v>
      </c>
      <c r="X30" s="195">
        <f>V30*'360 PE'!BH42</f>
        <v>0</v>
      </c>
    </row>
    <row r="31" spans="1:25" ht="22.5" customHeight="1" x14ac:dyDescent="0.2">
      <c r="A31" s="116" t="str">
        <f>'360 PE'!D43</f>
        <v>360-316PE</v>
      </c>
      <c r="B31" s="37">
        <f>'360 PE'!H43</f>
        <v>15</v>
      </c>
      <c r="C31" s="196" t="str">
        <f>IF('360 PE'!K43=0,"",'360 PE'!K43)</f>
        <v/>
      </c>
      <c r="D31" s="196" t="str">
        <f>IF('360 PE'!L43=0,"",'360 PE'!L43)</f>
        <v/>
      </c>
      <c r="E31" s="196" t="str">
        <f>IF('360 PE'!M43=0,"",'360 PE'!M43)</f>
        <v/>
      </c>
      <c r="F31" s="196" t="str">
        <f>IF('360 PE'!N43=0,"",'360 PE'!N43)</f>
        <v/>
      </c>
      <c r="G31" s="196" t="str">
        <f>IF('360 PE'!O43=0,"",'360 PE'!O43)</f>
        <v/>
      </c>
      <c r="H31" s="196" t="str">
        <f>IF('360 PE'!P43=0,"",'360 PE'!P43)</f>
        <v/>
      </c>
      <c r="I31" s="196" t="str">
        <f>IF('360 PE'!Q43=0,"",'360 PE'!Q43)</f>
        <v/>
      </c>
      <c r="J31" s="196" t="str">
        <f>IF('360 PE'!R43=0,"",'360 PE'!R43)</f>
        <v/>
      </c>
      <c r="K31" s="196" t="str">
        <f>IF('360 PE'!S43=0,"",'360 PE'!S43)</f>
        <v/>
      </c>
      <c r="L31" s="196" t="str">
        <f>IF('360 PE'!T43=0,"",'360 PE'!T43)</f>
        <v/>
      </c>
      <c r="M31" s="196" t="str">
        <f>IF('360 PE'!U43=0,"",'360 PE'!U43)</f>
        <v/>
      </c>
      <c r="N31" s="196" t="str">
        <f>IF('360 PE'!V43=0,"",'360 PE'!V43)</f>
        <v/>
      </c>
      <c r="O31" s="196" t="str">
        <f>IF('360 PE'!W43=0,"",'360 PE'!W43)</f>
        <v/>
      </c>
      <c r="P31" s="196" t="str">
        <f>IF('360 PE'!X43=0,"",'360 PE'!X43)</f>
        <v/>
      </c>
      <c r="Q31" s="524" t="str">
        <f>IF('360 PE'!Y43=0,"",'360 PE'!Y43)</f>
        <v/>
      </c>
      <c r="R31" s="1148" t="str">
        <f>IF('360 PE'!Z43=0,"",'360 PE'!Z43)</f>
        <v/>
      </c>
      <c r="S31" s="196" t="str">
        <f>IF('360 PE'!AA43=0,"",'360 PE'!AA43)</f>
        <v/>
      </c>
      <c r="T31" s="196" t="str">
        <f>IF('360 PE'!AB43=0,"",'360 PE'!AB43)</f>
        <v/>
      </c>
      <c r="U31" s="196" t="str">
        <f>IF('360 PE'!AC43=0,"",'360 PE'!AC43)</f>
        <v/>
      </c>
      <c r="V31" s="195">
        <f t="shared" si="1"/>
        <v>0</v>
      </c>
      <c r="W31" s="195">
        <f>V31*'360 PE'!H43</f>
        <v>0</v>
      </c>
      <c r="X31" s="195">
        <f>V31*'360 PE'!BH43</f>
        <v>0</v>
      </c>
    </row>
    <row r="32" spans="1:25" ht="22.5" customHeight="1" x14ac:dyDescent="0.2">
      <c r="A32" s="116" t="str">
        <f>'360 PE'!D44</f>
        <v>360-317PE</v>
      </c>
      <c r="B32" s="37">
        <f>'360 PE'!H44</f>
        <v>22</v>
      </c>
      <c r="C32" s="196" t="str">
        <f>IF('360 PE'!K44=0,"",'360 PE'!K44)</f>
        <v/>
      </c>
      <c r="D32" s="196" t="str">
        <f>IF('360 PE'!L44=0,"",'360 PE'!L44)</f>
        <v/>
      </c>
      <c r="E32" s="196" t="str">
        <f>IF('360 PE'!M44=0,"",'360 PE'!M44)</f>
        <v/>
      </c>
      <c r="F32" s="196" t="str">
        <f>IF('360 PE'!N44=0,"",'360 PE'!N44)</f>
        <v/>
      </c>
      <c r="G32" s="196" t="str">
        <f>IF('360 PE'!O44=0,"",'360 PE'!O44)</f>
        <v/>
      </c>
      <c r="H32" s="196" t="str">
        <f>IF('360 PE'!P44=0,"",'360 PE'!P44)</f>
        <v/>
      </c>
      <c r="I32" s="196" t="str">
        <f>IF('360 PE'!Q44=0,"",'360 PE'!Q44)</f>
        <v/>
      </c>
      <c r="J32" s="196" t="str">
        <f>IF('360 PE'!R44=0,"",'360 PE'!R44)</f>
        <v/>
      </c>
      <c r="K32" s="196" t="str">
        <f>IF('360 PE'!S44=0,"",'360 PE'!S44)</f>
        <v/>
      </c>
      <c r="L32" s="196" t="str">
        <f>IF('360 PE'!T44=0,"",'360 PE'!T44)</f>
        <v/>
      </c>
      <c r="M32" s="196" t="str">
        <f>IF('360 PE'!U44=0,"",'360 PE'!U44)</f>
        <v/>
      </c>
      <c r="N32" s="196" t="str">
        <f>IF('360 PE'!V44=0,"",'360 PE'!V44)</f>
        <v/>
      </c>
      <c r="O32" s="196" t="str">
        <f>IF('360 PE'!W44=0,"",'360 PE'!W44)</f>
        <v/>
      </c>
      <c r="P32" s="196" t="str">
        <f>IF('360 PE'!X44=0,"",'360 PE'!X44)</f>
        <v/>
      </c>
      <c r="Q32" s="524" t="str">
        <f>IF('360 PE'!Y44=0,"",'360 PE'!Y44)</f>
        <v/>
      </c>
      <c r="R32" s="1148" t="str">
        <f>IF('360 PE'!Z44=0,"",'360 PE'!Z44)</f>
        <v/>
      </c>
      <c r="S32" s="196" t="str">
        <f>IF('360 PE'!AA44=0,"",'360 PE'!AA44)</f>
        <v/>
      </c>
      <c r="T32" s="196" t="str">
        <f>IF('360 PE'!AB44=0,"",'360 PE'!AB44)</f>
        <v/>
      </c>
      <c r="U32" s="196" t="str">
        <f>IF('360 PE'!AC44=0,"",'360 PE'!AC44)</f>
        <v/>
      </c>
      <c r="V32" s="195">
        <f t="shared" si="1"/>
        <v>0</v>
      </c>
      <c r="W32" s="195">
        <f>V32*'360 PE'!H44</f>
        <v>0</v>
      </c>
      <c r="X32" s="195">
        <f>V32*'360 PE'!BH44</f>
        <v>0</v>
      </c>
    </row>
    <row r="33" spans="1:24" ht="22.5" customHeight="1" x14ac:dyDescent="0.2">
      <c r="A33" s="116" t="str">
        <f>'360 PE'!D45</f>
        <v>360-318PE-DT</v>
      </c>
      <c r="B33" s="37">
        <f>'360 PE'!H45</f>
        <v>6</v>
      </c>
      <c r="C33" s="196" t="str">
        <f>IF('360 PE'!K45=0,"",'360 PE'!K45)</f>
        <v/>
      </c>
      <c r="D33" s="196" t="str">
        <f>IF('360 PE'!L45=0,"",'360 PE'!L45)</f>
        <v/>
      </c>
      <c r="E33" s="196" t="str">
        <f>IF('360 PE'!M45=0,"",'360 PE'!M45)</f>
        <v/>
      </c>
      <c r="F33" s="196" t="str">
        <f>IF('360 PE'!N45=0,"",'360 PE'!N45)</f>
        <v/>
      </c>
      <c r="G33" s="196" t="str">
        <f>IF('360 PE'!O45=0,"",'360 PE'!O45)</f>
        <v/>
      </c>
      <c r="H33" s="196" t="str">
        <f>IF('360 PE'!P45=0,"",'360 PE'!P45)</f>
        <v/>
      </c>
      <c r="I33" s="196" t="str">
        <f>IF('360 PE'!Q45=0,"",'360 PE'!Q45)</f>
        <v/>
      </c>
      <c r="J33" s="196" t="str">
        <f>IF('360 PE'!R45=0,"",'360 PE'!R45)</f>
        <v/>
      </c>
      <c r="K33" s="196" t="str">
        <f>IF('360 PE'!S45=0,"",'360 PE'!S45)</f>
        <v/>
      </c>
      <c r="L33" s="196" t="str">
        <f>IF('360 PE'!T45=0,"",'360 PE'!T45)</f>
        <v/>
      </c>
      <c r="M33" s="196" t="str">
        <f>IF('360 PE'!U45=0,"",'360 PE'!U45)</f>
        <v/>
      </c>
      <c r="N33" s="196" t="str">
        <f>IF('360 PE'!V45=0,"",'360 PE'!V45)</f>
        <v/>
      </c>
      <c r="O33" s="196" t="str">
        <f>IF('360 PE'!W45=0,"",'360 PE'!W45)</f>
        <v/>
      </c>
      <c r="P33" s="196" t="str">
        <f>IF('360 PE'!X45=0,"",'360 PE'!X45)</f>
        <v/>
      </c>
      <c r="Q33" s="524" t="str">
        <f>IF('360 PE'!Y45=0,"",'360 PE'!Y45)</f>
        <v/>
      </c>
      <c r="R33" s="1148" t="str">
        <f>IF('360 PE'!Z45=0,"",'360 PE'!Z45)</f>
        <v/>
      </c>
      <c r="S33" s="196" t="str">
        <f>IF('360 PE'!AA45=0,"",'360 PE'!AA45)</f>
        <v/>
      </c>
      <c r="T33" s="196" t="str">
        <f>IF('360 PE'!AB45=0,"",'360 PE'!AB45)</f>
        <v/>
      </c>
      <c r="U33" s="196" t="str">
        <f>IF('360 PE'!AC45=0,"",'360 PE'!AC45)</f>
        <v/>
      </c>
      <c r="V33" s="195">
        <f t="shared" si="1"/>
        <v>0</v>
      </c>
      <c r="W33" s="195">
        <f>V33*'360 PE'!H45</f>
        <v>0</v>
      </c>
      <c r="X33" s="195">
        <f>V33*'360 PE'!BH45</f>
        <v>0</v>
      </c>
    </row>
    <row r="34" spans="1:24" ht="22.5" customHeight="1" x14ac:dyDescent="0.2">
      <c r="A34" s="116" t="str">
        <f>'360 PE'!D46</f>
        <v>360-319PE</v>
      </c>
      <c r="B34" s="37">
        <f>'360 PE'!H46</f>
        <v>10</v>
      </c>
      <c r="C34" s="196" t="str">
        <f>IF('360 PE'!K46=0,"",'360 PE'!K46)</f>
        <v/>
      </c>
      <c r="D34" s="196" t="str">
        <f>IF('360 PE'!L46=0,"",'360 PE'!L46)</f>
        <v/>
      </c>
      <c r="E34" s="196" t="str">
        <f>IF('360 PE'!M46=0,"",'360 PE'!M46)</f>
        <v/>
      </c>
      <c r="F34" s="196" t="str">
        <f>IF('360 PE'!N46=0,"",'360 PE'!N46)</f>
        <v/>
      </c>
      <c r="G34" s="196" t="str">
        <f>IF('360 PE'!O46=0,"",'360 PE'!O46)</f>
        <v/>
      </c>
      <c r="H34" s="196" t="str">
        <f>IF('360 PE'!P46=0,"",'360 PE'!P46)</f>
        <v/>
      </c>
      <c r="I34" s="196" t="str">
        <f>IF('360 PE'!Q46=0,"",'360 PE'!Q46)</f>
        <v/>
      </c>
      <c r="J34" s="196" t="str">
        <f>IF('360 PE'!R46=0,"",'360 PE'!R46)</f>
        <v/>
      </c>
      <c r="K34" s="196" t="str">
        <f>IF('360 PE'!S46=0,"",'360 PE'!S46)</f>
        <v/>
      </c>
      <c r="L34" s="196" t="str">
        <f>IF('360 PE'!T46=0,"",'360 PE'!T46)</f>
        <v/>
      </c>
      <c r="M34" s="196" t="str">
        <f>IF('360 PE'!U46=0,"",'360 PE'!U46)</f>
        <v/>
      </c>
      <c r="N34" s="196" t="str">
        <f>IF('360 PE'!V46=0,"",'360 PE'!V46)</f>
        <v/>
      </c>
      <c r="O34" s="196" t="str">
        <f>IF('360 PE'!W46=0,"",'360 PE'!W46)</f>
        <v/>
      </c>
      <c r="P34" s="196" t="str">
        <f>IF('360 PE'!X46=0,"",'360 PE'!X46)</f>
        <v/>
      </c>
      <c r="Q34" s="524" t="str">
        <f>IF('360 PE'!Y46=0,"",'360 PE'!Y46)</f>
        <v/>
      </c>
      <c r="R34" s="1148" t="str">
        <f>IF('360 PE'!Z46=0,"",'360 PE'!Z46)</f>
        <v/>
      </c>
      <c r="S34" s="196" t="str">
        <f>IF('360 PE'!AA46=0,"",'360 PE'!AA46)</f>
        <v/>
      </c>
      <c r="T34" s="196" t="str">
        <f>IF('360 PE'!AB46=0,"",'360 PE'!AB46)</f>
        <v/>
      </c>
      <c r="U34" s="196" t="str">
        <f>IF('360 PE'!AC46=0,"",'360 PE'!AC46)</f>
        <v/>
      </c>
      <c r="V34" s="195">
        <f t="shared" si="1"/>
        <v>0</v>
      </c>
      <c r="W34" s="195">
        <f>V34*'360 PE'!H46</f>
        <v>0</v>
      </c>
      <c r="X34" s="195">
        <f>V34*'360 PE'!BH46</f>
        <v>0</v>
      </c>
    </row>
    <row r="35" spans="1:24" ht="22.5" customHeight="1" x14ac:dyDescent="0.2">
      <c r="A35" s="116" t="str">
        <f>'360 PE'!D13</f>
        <v>DCJ-PE</v>
      </c>
      <c r="B35" s="37">
        <f>'360 PE'!H13</f>
        <v>6</v>
      </c>
      <c r="C35" s="196" t="str">
        <f>IF('360 PE'!K13=0,"",'360 PE'!K13)</f>
        <v/>
      </c>
      <c r="D35" s="196" t="str">
        <f>IF('360 PE'!L13=0,"",'360 PE'!L13)</f>
        <v/>
      </c>
      <c r="E35" s="196" t="str">
        <f>IF('360 PE'!M13=0,"",'360 PE'!M13)</f>
        <v/>
      </c>
      <c r="F35" s="196" t="str">
        <f>IF('360 PE'!N13=0,"",'360 PE'!N13)</f>
        <v/>
      </c>
      <c r="G35" s="196" t="str">
        <f>IF('360 PE'!O13=0,"",'360 PE'!O13)</f>
        <v/>
      </c>
      <c r="H35" s="196" t="str">
        <f>IF('360 PE'!P13=0,"",'360 PE'!P13)</f>
        <v/>
      </c>
      <c r="I35" s="196" t="str">
        <f>IF('360 PE'!Q13=0,"",'360 PE'!Q13)</f>
        <v/>
      </c>
      <c r="J35" s="196" t="str">
        <f>IF('360 PE'!R13=0,"",'360 PE'!R13)</f>
        <v/>
      </c>
      <c r="K35" s="196" t="str">
        <f>IF('360 PE'!S13=0,"",'360 PE'!S13)</f>
        <v/>
      </c>
      <c r="L35" s="196" t="str">
        <f>IF('360 PE'!T13=0,"",'360 PE'!T13)</f>
        <v/>
      </c>
      <c r="M35" s="196" t="str">
        <f>IF('360 PE'!U13=0,"",'360 PE'!U13)</f>
        <v/>
      </c>
      <c r="N35" s="196" t="str">
        <f>IF('360 PE'!V13=0,"",'360 PE'!V13)</f>
        <v/>
      </c>
      <c r="O35" s="196" t="str">
        <f>IF('360 PE'!W13=0,"",'360 PE'!W13)</f>
        <v/>
      </c>
      <c r="P35" s="196" t="str">
        <f>IF('360 PE'!X13=0,"",'360 PE'!X13)</f>
        <v/>
      </c>
      <c r="Q35" s="524" t="str">
        <f>IF('360 PE'!Y13=0,"",'360 PE'!Y13)</f>
        <v/>
      </c>
      <c r="R35" s="1148" t="str">
        <f>IF('360 PE'!Z13=0,"",'360 PE'!Z13)</f>
        <v/>
      </c>
      <c r="S35" s="196" t="str">
        <f>IF('360 PE'!AA13=0,"",'360 PE'!AA13)</f>
        <v/>
      </c>
      <c r="T35" s="196" t="str">
        <f>IF('360 PE'!AB13=0,"",'360 PE'!AB13)</f>
        <v/>
      </c>
      <c r="U35" s="196" t="str">
        <f>IF('360 PE'!AC13=0,"",'360 PE'!AC13)</f>
        <v/>
      </c>
      <c r="V35" s="195">
        <f t="shared" si="1"/>
        <v>0</v>
      </c>
      <c r="W35" s="195">
        <f>B35*SUM(C35:Q35)</f>
        <v>0</v>
      </c>
      <c r="X35" s="195">
        <f>SUM(C35:Q35)</f>
        <v>0</v>
      </c>
    </row>
    <row r="36" spans="1:24" ht="22.5" customHeight="1" x14ac:dyDescent="0.2">
      <c r="A36" s="116" t="str">
        <f>'360 PE'!D14</f>
        <v>DCF-PE</v>
      </c>
      <c r="B36" s="37">
        <f>'360 PE'!H14</f>
        <v>10</v>
      </c>
      <c r="C36" s="196" t="str">
        <f>IF('360 PE'!K14=0,"",'360 PE'!K14)</f>
        <v/>
      </c>
      <c r="D36" s="196" t="str">
        <f>IF('360 PE'!L14=0,"",'360 PE'!L14)</f>
        <v/>
      </c>
      <c r="E36" s="196" t="str">
        <f>IF('360 PE'!M14=0,"",'360 PE'!M14)</f>
        <v/>
      </c>
      <c r="F36" s="196" t="str">
        <f>IF('360 PE'!N14=0,"",'360 PE'!N14)</f>
        <v/>
      </c>
      <c r="G36" s="196" t="str">
        <f>IF('360 PE'!O14=0,"",'360 PE'!O14)</f>
        <v/>
      </c>
      <c r="H36" s="196" t="str">
        <f>IF('360 PE'!P14=0,"",'360 PE'!P14)</f>
        <v/>
      </c>
      <c r="I36" s="196" t="str">
        <f>IF('360 PE'!Q14=0,"",'360 PE'!Q14)</f>
        <v/>
      </c>
      <c r="J36" s="196" t="str">
        <f>IF('360 PE'!R14=0,"",'360 PE'!R14)</f>
        <v/>
      </c>
      <c r="K36" s="196" t="str">
        <f>IF('360 PE'!S14=0,"",'360 PE'!S14)</f>
        <v/>
      </c>
      <c r="L36" s="196" t="str">
        <f>IF('360 PE'!T14=0,"",'360 PE'!T14)</f>
        <v/>
      </c>
      <c r="M36" s="196" t="str">
        <f>IF('360 PE'!U14=0,"",'360 PE'!U14)</f>
        <v/>
      </c>
      <c r="N36" s="196" t="str">
        <f>IF('360 PE'!V14=0,"",'360 PE'!V14)</f>
        <v/>
      </c>
      <c r="O36" s="196" t="str">
        <f>IF('360 PE'!W14=0,"",'360 PE'!W14)</f>
        <v/>
      </c>
      <c r="P36" s="196" t="str">
        <f>IF('360 PE'!X14=0,"",'360 PE'!X14)</f>
        <v/>
      </c>
      <c r="Q36" s="524" t="str">
        <f>IF('360 PE'!Y14=0,"",'360 PE'!Y14)</f>
        <v/>
      </c>
      <c r="R36" s="1148" t="str">
        <f>IF('360 PE'!Z14=0,"",'360 PE'!Z14)</f>
        <v/>
      </c>
      <c r="S36" s="196" t="str">
        <f>IF('360 PE'!AA14=0,"",'360 PE'!AA14)</f>
        <v/>
      </c>
      <c r="T36" s="196" t="str">
        <f>IF('360 PE'!AB14=0,"",'360 PE'!AB14)</f>
        <v/>
      </c>
      <c r="U36" s="196" t="str">
        <f>IF('360 PE'!AC14=0,"",'360 PE'!AC14)</f>
        <v/>
      </c>
      <c r="V36" s="195">
        <f t="shared" si="1"/>
        <v>0</v>
      </c>
      <c r="W36" s="195">
        <f>B36*SUM(C36:Q36)</f>
        <v>0</v>
      </c>
      <c r="X36" s="195">
        <f>SUM(C36:Q36)</f>
        <v>0</v>
      </c>
    </row>
    <row r="38" spans="1:24" x14ac:dyDescent="0.2">
      <c r="A38" s="442"/>
      <c r="B38" s="442"/>
      <c r="C38" s="1221"/>
      <c r="D38" s="441"/>
      <c r="E38" s="441"/>
      <c r="F38" s="12" t="s">
        <v>38</v>
      </c>
      <c r="G38" s="16"/>
      <c r="H38" s="16"/>
      <c r="I38" s="16"/>
      <c r="J38" s="16"/>
      <c r="K38" s="443"/>
      <c r="L38" s="443"/>
      <c r="M38" s="443"/>
      <c r="N38" s="443"/>
      <c r="O38" s="443"/>
    </row>
    <row r="39" spans="1:24" x14ac:dyDescent="0.2">
      <c r="A39" s="1172" t="s">
        <v>993</v>
      </c>
      <c r="B39" s="442"/>
      <c r="C39" s="1333"/>
      <c r="D39" s="1334"/>
      <c r="E39" s="441"/>
      <c r="F39" s="12" t="s">
        <v>37</v>
      </c>
      <c r="G39" s="33"/>
      <c r="H39" s="33"/>
      <c r="I39" s="33"/>
      <c r="J39" s="33"/>
      <c r="K39" s="444"/>
      <c r="L39" s="444"/>
      <c r="M39" s="444"/>
      <c r="N39" s="443"/>
      <c r="O39" s="443"/>
    </row>
    <row r="40" spans="1:24" x14ac:dyDescent="0.2">
      <c r="A40" s="442"/>
      <c r="B40" s="442"/>
      <c r="C40" s="1335"/>
      <c r="D40" s="1336"/>
      <c r="E40" s="441"/>
      <c r="F40" s="12" t="s">
        <v>39</v>
      </c>
      <c r="G40" s="33"/>
      <c r="H40" s="33"/>
      <c r="I40" s="33"/>
      <c r="J40" s="33"/>
      <c r="K40" s="444"/>
      <c r="L40" s="444"/>
      <c r="M40" s="444"/>
      <c r="N40" s="443"/>
      <c r="O40" s="443"/>
    </row>
  </sheetData>
  <sheetProtection selectLockedCells="1" selectUnlockedCells="1"/>
  <autoFilter ref="V3:X36" xr:uid="{E40EB205-AC2B-4BDF-A990-F457EC1D5DD4}"/>
  <mergeCells count="4">
    <mergeCell ref="O1:V1"/>
    <mergeCell ref="A2:N2"/>
    <mergeCell ref="O2:V2"/>
    <mergeCell ref="C39:D40"/>
  </mergeCells>
  <pageMargins left="0.23622047244094491" right="0.23622047244094491" top="0.74803149606299213" bottom="0.74803149606299213" header="0.31496062992125984" footer="0.31496062992125984"/>
  <pageSetup paperSize="9" scale="77" fitToHeight="0" orientation="landscape" horizontalDpi="4294967292" verticalDpi="4294967292" r:id="rId1"/>
  <headerFooter differentFirst="1">
    <oddFooter>&amp;CStran &amp;P od &amp;N</oddFooter>
    <firstHeader>&amp;LPRODUCTION/PACKING LIST&amp;R360HOLDS PE</firstHeader>
    <firstFooter>&amp;CStran &amp;P od 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/>
  <dimension ref="A1:P102"/>
  <sheetViews>
    <sheetView showGridLines="0" showRowColHeaders="0" zoomScale="80" zoomScaleNormal="80" zoomScalePageLayoutView="75" workbookViewId="0">
      <pane ySplit="6" topLeftCell="A7" activePane="bottomLeft" state="frozen"/>
      <selection activeCell="K13" sqref="K13"/>
      <selection pane="bottomLeft" activeCell="K10" sqref="K10"/>
    </sheetView>
  </sheetViews>
  <sheetFormatPr baseColWidth="10" defaultColWidth="11" defaultRowHeight="16" x14ac:dyDescent="0.2"/>
  <cols>
    <col min="1" max="1" width="5.6640625" customWidth="1"/>
    <col min="2" max="2" width="19.5" customWidth="1"/>
    <col min="3" max="3" width="19" customWidth="1"/>
    <col min="4" max="4" width="14.5" customWidth="1"/>
    <col min="5" max="5" width="10" customWidth="1"/>
    <col min="6" max="6" width="12.5" customWidth="1"/>
    <col min="7" max="7" width="19" customWidth="1"/>
    <col min="8" max="8" width="12.1640625" style="1" customWidth="1"/>
    <col min="9" max="9" width="17.1640625" style="15" customWidth="1"/>
    <col min="10" max="10" width="8.1640625" style="38" bestFit="1" customWidth="1"/>
    <col min="11" max="11" width="11.5" customWidth="1"/>
    <col min="12" max="12" width="11" customWidth="1"/>
    <col min="13" max="13" width="12.1640625" customWidth="1"/>
    <col min="14" max="15" width="11" customWidth="1"/>
  </cols>
  <sheetData>
    <row r="1" spans="1:16" ht="11" customHeight="1" x14ac:dyDescent="0.2">
      <c r="H1"/>
    </row>
    <row r="2" spans="1:16" ht="31" customHeight="1" x14ac:dyDescent="0.25">
      <c r="C2" s="27"/>
      <c r="D2" s="27"/>
      <c r="E2" s="252"/>
      <c r="F2" s="253" t="s">
        <v>451</v>
      </c>
      <c r="G2" s="226">
        <f>SUM(I10:I30)</f>
        <v>0</v>
      </c>
      <c r="H2" s="227" t="s">
        <v>7</v>
      </c>
      <c r="J2" s="209"/>
      <c r="M2" s="1439" t="s">
        <v>991</v>
      </c>
      <c r="N2" s="1439"/>
      <c r="O2" s="1439"/>
    </row>
    <row r="3" spans="1:16" ht="29" x14ac:dyDescent="0.25">
      <c r="C3" s="654" t="s">
        <v>747</v>
      </c>
      <c r="F3" s="228" t="s">
        <v>12</v>
      </c>
      <c r="G3" s="229">
        <f>SUM(H10:H29)</f>
        <v>0</v>
      </c>
      <c r="H3" s="250"/>
      <c r="J3" s="111"/>
      <c r="M3" s="1439"/>
      <c r="N3" s="1439"/>
      <c r="O3" s="1439"/>
    </row>
    <row r="4" spans="1:16" x14ac:dyDescent="0.2">
      <c r="M4" s="1439"/>
      <c r="N4" s="1439"/>
      <c r="O4" s="1439"/>
    </row>
    <row r="5" spans="1:16" ht="20.75" customHeight="1" x14ac:dyDescent="0.2">
      <c r="C5" s="47"/>
      <c r="D5" s="47"/>
      <c r="F5" s="47"/>
      <c r="G5" s="8"/>
      <c r="H5" s="122"/>
      <c r="I5" s="47"/>
      <c r="J5" s="49"/>
    </row>
    <row r="6" spans="1:16" s="22" customFormat="1" ht="41.25" customHeight="1" x14ac:dyDescent="0.2">
      <c r="B6" s="145"/>
      <c r="C6" s="222" t="s">
        <v>78</v>
      </c>
      <c r="D6" s="222" t="s">
        <v>439</v>
      </c>
      <c r="E6" s="222" t="s">
        <v>440</v>
      </c>
      <c r="F6" s="222" t="s">
        <v>444</v>
      </c>
      <c r="G6" s="219" t="s">
        <v>441</v>
      </c>
      <c r="H6" s="290" t="s">
        <v>77</v>
      </c>
      <c r="I6" s="211" t="s">
        <v>12</v>
      </c>
      <c r="J6" s="321" t="s">
        <v>13</v>
      </c>
      <c r="K6" s="1436" t="s">
        <v>746</v>
      </c>
      <c r="L6" s="1437"/>
      <c r="M6" s="1437"/>
      <c r="N6" s="1437"/>
      <c r="O6" s="1438"/>
      <c r="P6" s="353"/>
    </row>
    <row r="7" spans="1:16" s="22" customFormat="1" ht="30" customHeight="1" x14ac:dyDescent="0.2">
      <c r="B7" s="1"/>
      <c r="C7" s="654" t="s">
        <v>980</v>
      </c>
      <c r="D7" s="323"/>
      <c r="E7" s="5"/>
      <c r="F7" s="5"/>
      <c r="G7" s="247"/>
      <c r="H7" s="275"/>
      <c r="I7" s="1"/>
      <c r="J7" s="269"/>
      <c r="K7" s="1141" t="s">
        <v>983</v>
      </c>
      <c r="L7" s="1130" t="s">
        <v>985</v>
      </c>
      <c r="M7" s="1142" t="s">
        <v>984</v>
      </c>
      <c r="N7" s="1133"/>
      <c r="O7" s="1134"/>
    </row>
    <row r="8" spans="1:16" s="22" customFormat="1" ht="41" customHeight="1" x14ac:dyDescent="0.2">
      <c r="B8" s="1"/>
      <c r="C8" s="654"/>
      <c r="D8" s="323"/>
      <c r="E8" s="5"/>
      <c r="F8" s="5"/>
      <c r="G8" s="247"/>
      <c r="H8" s="49"/>
      <c r="I8" s="1"/>
      <c r="J8" s="269"/>
      <c r="K8" s="647"/>
      <c r="L8" s="1139"/>
      <c r="M8" s="1140"/>
      <c r="O8" s="1135"/>
    </row>
    <row r="9" spans="1:16" s="22" customFormat="1" ht="41" hidden="1" customHeight="1" x14ac:dyDescent="0.2">
      <c r="B9" s="1"/>
      <c r="C9" s="654"/>
      <c r="D9" s="323"/>
      <c r="E9" s="5"/>
      <c r="F9" s="5"/>
      <c r="G9" s="247"/>
      <c r="H9" s="49"/>
      <c r="I9" s="1"/>
      <c r="J9" s="269"/>
      <c r="K9" s="1153" t="s">
        <v>987</v>
      </c>
      <c r="L9" s="1153" t="s">
        <v>988</v>
      </c>
      <c r="M9" s="1153" t="s">
        <v>989</v>
      </c>
      <c r="O9" s="1135"/>
    </row>
    <row r="10" spans="1:16" s="22" customFormat="1" ht="80.25" customHeight="1" x14ac:dyDescent="0.2">
      <c r="A10" s="1126" t="s">
        <v>8</v>
      </c>
      <c r="B10" s="145"/>
      <c r="C10" s="645" t="str">
        <f>C7</f>
        <v>360 X SOiLL SETTER TOOL KIT</v>
      </c>
      <c r="D10" s="80" t="s">
        <v>981</v>
      </c>
      <c r="E10" s="80">
        <v>1</v>
      </c>
      <c r="F10" s="1127" t="s">
        <v>982</v>
      </c>
      <c r="G10" s="1149">
        <v>53.196000000000005</v>
      </c>
      <c r="H10" s="770">
        <f>SUM(K10:M10)</f>
        <v>0</v>
      </c>
      <c r="I10" s="81">
        <f>G10*H10</f>
        <v>0</v>
      </c>
      <c r="J10" s="652" t="str">
        <f>IF(SUM(H10:H10)&gt;0,"Yes","No")</f>
        <v>No</v>
      </c>
      <c r="K10" s="773"/>
      <c r="L10" s="773"/>
      <c r="M10" s="773"/>
      <c r="O10" s="1135"/>
    </row>
    <row r="11" spans="1:16" s="22" customFormat="1" ht="26" customHeight="1" x14ac:dyDescent="0.2">
      <c r="A11" s="1126"/>
      <c r="B11" s="1"/>
      <c r="C11" s="1118"/>
      <c r="D11" s="1"/>
      <c r="E11" s="1"/>
      <c r="F11" s="1092"/>
      <c r="G11" s="1128"/>
      <c r="H11" s="269"/>
      <c r="I11" s="88"/>
      <c r="J11" s="131"/>
      <c r="K11" s="1129"/>
      <c r="L11" s="1129"/>
      <c r="M11" s="1129"/>
      <c r="O11" s="1135"/>
    </row>
    <row r="12" spans="1:16" s="22" customFormat="1" ht="30" customHeight="1" x14ac:dyDescent="0.2">
      <c r="B12" s="1"/>
      <c r="D12" s="323"/>
      <c r="E12" s="5"/>
      <c r="F12" s="5"/>
      <c r="G12" s="247"/>
      <c r="H12" s="275"/>
      <c r="I12" s="1"/>
      <c r="J12" s="269"/>
      <c r="K12" s="211" t="s">
        <v>69</v>
      </c>
      <c r="L12" s="211" t="s">
        <v>60</v>
      </c>
      <c r="M12" s="211" t="s">
        <v>67</v>
      </c>
      <c r="N12" s="211" t="s">
        <v>63</v>
      </c>
      <c r="O12" s="653" t="s">
        <v>64</v>
      </c>
    </row>
    <row r="13" spans="1:16" s="22" customFormat="1" ht="30" customHeight="1" x14ac:dyDescent="0.2">
      <c r="B13" s="1"/>
      <c r="C13" s="654" t="s">
        <v>979</v>
      </c>
      <c r="D13" s="323"/>
      <c r="E13" s="5"/>
      <c r="F13" s="5"/>
      <c r="G13" s="247"/>
      <c r="H13" s="275"/>
      <c r="I13" s="1"/>
      <c r="J13" s="269"/>
      <c r="K13" s="1433" t="s">
        <v>978</v>
      </c>
      <c r="L13" s="1434"/>
      <c r="M13" s="1434"/>
      <c r="N13" s="1434"/>
      <c r="O13" s="1435"/>
    </row>
    <row r="14" spans="1:16" s="22" customFormat="1" ht="80.25" customHeight="1" x14ac:dyDescent="0.2">
      <c r="B14" s="145"/>
      <c r="C14" s="645" t="s">
        <v>748</v>
      </c>
      <c r="D14" s="80" t="s">
        <v>547</v>
      </c>
      <c r="E14" s="80">
        <v>1</v>
      </c>
      <c r="F14" s="1207" t="s">
        <v>996</v>
      </c>
      <c r="G14" s="646">
        <v>33.99</v>
      </c>
      <c r="H14" s="770">
        <f>SUM(K14:O14)</f>
        <v>0</v>
      </c>
      <c r="I14" s="81">
        <f>G14*H14</f>
        <v>0</v>
      </c>
      <c r="J14" s="652" t="str">
        <f>IF(SUM(H14:H14)&gt;0,"Yes","No")</f>
        <v>No</v>
      </c>
      <c r="K14" s="773"/>
      <c r="L14" s="773"/>
      <c r="M14" s="773"/>
      <c r="N14" s="773"/>
      <c r="O14" s="774"/>
    </row>
    <row r="15" spans="1:16" s="22" customFormat="1" ht="30" hidden="1" customHeight="1" x14ac:dyDescent="0.2">
      <c r="B15" s="1"/>
      <c r="C15" s="323"/>
      <c r="D15" s="5"/>
      <c r="E15" s="5"/>
      <c r="F15" s="5"/>
      <c r="G15" s="345"/>
      <c r="H15" s="275"/>
      <c r="I15" s="70"/>
      <c r="J15" s="362"/>
      <c r="K15" s="638" t="s">
        <v>280</v>
      </c>
      <c r="L15" s="648" t="s">
        <v>17</v>
      </c>
      <c r="M15" s="649" t="s">
        <v>35</v>
      </c>
      <c r="N15" s="457" t="s">
        <v>4</v>
      </c>
      <c r="O15" s="211" t="s">
        <v>3</v>
      </c>
      <c r="P15" s="1131"/>
    </row>
    <row r="16" spans="1:16" s="1" customFormat="1" ht="80.25" hidden="1" customHeight="1" x14ac:dyDescent="0.2">
      <c r="B16" s="639"/>
      <c r="C16" s="640" t="s">
        <v>750</v>
      </c>
      <c r="D16" s="641" t="s">
        <v>743</v>
      </c>
      <c r="E16" s="28">
        <v>1</v>
      </c>
      <c r="F16" s="358" t="s">
        <v>749</v>
      </c>
      <c r="G16" s="642">
        <v>8.24</v>
      </c>
      <c r="H16" s="766"/>
      <c r="I16" s="643">
        <f>G16*H16</f>
        <v>0</v>
      </c>
      <c r="J16" s="644" t="str">
        <f>IF(SUM(H16:H16)&gt;0,"Yes","No")</f>
        <v>No</v>
      </c>
      <c r="K16" s="903" t="s">
        <v>76</v>
      </c>
      <c r="L16" s="903" t="s">
        <v>76</v>
      </c>
      <c r="M16" s="903" t="s">
        <v>76</v>
      </c>
      <c r="N16" s="903" t="s">
        <v>76</v>
      </c>
      <c r="O16" s="904" t="s">
        <v>76</v>
      </c>
      <c r="P16" s="1132"/>
    </row>
    <row r="17" spans="2:16" s="22" customFormat="1" ht="30" customHeight="1" x14ac:dyDescent="0.2">
      <c r="B17" s="1"/>
      <c r="C17" s="323"/>
      <c r="D17" s="5"/>
      <c r="E17" s="5"/>
      <c r="F17" s="5"/>
      <c r="G17" s="345"/>
      <c r="H17" s="767"/>
      <c r="I17" s="70"/>
      <c r="J17" s="362"/>
      <c r="K17" s="5"/>
      <c r="L17" s="322"/>
      <c r="M17" s="5"/>
      <c r="N17" s="5"/>
      <c r="O17" s="1135"/>
    </row>
    <row r="18" spans="2:16" ht="30" customHeight="1" x14ac:dyDescent="0.2">
      <c r="B18" s="6"/>
      <c r="C18" s="217" t="s">
        <v>49</v>
      </c>
      <c r="D18" s="217"/>
      <c r="E18" s="6"/>
      <c r="F18" s="123"/>
      <c r="G18" s="346"/>
      <c r="H18" s="768"/>
      <c r="I18" s="101"/>
      <c r="J18" s="207"/>
      <c r="K18" s="356" t="s">
        <v>48</v>
      </c>
      <c r="L18" s="457" t="s">
        <v>311</v>
      </c>
      <c r="M18" s="1110" t="s">
        <v>977</v>
      </c>
      <c r="O18" s="286"/>
    </row>
    <row r="19" spans="2:16" s="1" customFormat="1" ht="80.25" customHeight="1" x14ac:dyDescent="0.2">
      <c r="B19" s="124"/>
      <c r="C19" s="254" t="s">
        <v>554</v>
      </c>
      <c r="D19" s="354" t="s">
        <v>558</v>
      </c>
      <c r="E19" s="92">
        <v>1</v>
      </c>
      <c r="F19" s="95" t="s">
        <v>599</v>
      </c>
      <c r="G19" s="359">
        <v>40.352928000000013</v>
      </c>
      <c r="H19" s="769">
        <f>SUM(K19:M19)</f>
        <v>0</v>
      </c>
      <c r="I19" s="65">
        <f>G19*H19</f>
        <v>0</v>
      </c>
      <c r="J19" s="324" t="str">
        <f>IF(SUM(H19:H19)&gt;0,"Yes","No")</f>
        <v>No</v>
      </c>
      <c r="K19" s="1206"/>
      <c r="L19" s="1206"/>
      <c r="M19" s="1206"/>
      <c r="O19" s="587"/>
    </row>
    <row r="20" spans="2:16" s="1" customFormat="1" ht="80.25" customHeight="1" x14ac:dyDescent="0.2">
      <c r="B20" s="126"/>
      <c r="C20" s="1111" t="s">
        <v>555</v>
      </c>
      <c r="D20" s="1112" t="s">
        <v>559</v>
      </c>
      <c r="E20" s="74">
        <v>1</v>
      </c>
      <c r="F20" s="99" t="s">
        <v>599</v>
      </c>
      <c r="G20" s="491">
        <v>23.959551000000005</v>
      </c>
      <c r="H20" s="1113">
        <f>SUM(K20:L20)</f>
        <v>0</v>
      </c>
      <c r="I20" s="1114">
        <f>G20*H20</f>
        <v>0</v>
      </c>
      <c r="J20" s="1115" t="str">
        <f>IF(SUM(H20:H20)&gt;0,"Yes","No")</f>
        <v>No</v>
      </c>
      <c r="K20" s="1116"/>
      <c r="L20" s="1116"/>
      <c r="M20" s="1117" t="s">
        <v>76</v>
      </c>
      <c r="O20" s="587"/>
    </row>
    <row r="21" spans="2:16" s="1" customFormat="1" ht="25.25" hidden="1" customHeight="1" x14ac:dyDescent="0.2">
      <c r="B21" s="26"/>
      <c r="C21" s="68"/>
      <c r="D21" s="68"/>
      <c r="E21" s="26"/>
      <c r="F21" s="68"/>
      <c r="G21" s="337">
        <v>0</v>
      </c>
      <c r="H21" s="108"/>
      <c r="I21" s="60"/>
      <c r="J21" s="208"/>
      <c r="O21" s="587"/>
    </row>
    <row r="22" spans="2:16" s="1" customFormat="1" ht="30" customHeight="1" x14ac:dyDescent="0.2">
      <c r="B22" s="22"/>
      <c r="C22" s="255"/>
      <c r="D22" s="255"/>
      <c r="E22" s="255"/>
      <c r="F22" s="255"/>
      <c r="G22" s="347"/>
      <c r="H22" s="210"/>
      <c r="I22" s="101"/>
      <c r="J22" s="207"/>
      <c r="K22" s="456" t="s">
        <v>432</v>
      </c>
      <c r="L22" s="1136" t="s">
        <v>2</v>
      </c>
      <c r="M22" s="1137"/>
      <c r="N22" s="1137"/>
      <c r="O22" s="587"/>
    </row>
    <row r="23" spans="2:16" s="1" customFormat="1" ht="80.25" customHeight="1" x14ac:dyDescent="0.2">
      <c r="B23" s="124"/>
      <c r="C23" s="254" t="s">
        <v>556</v>
      </c>
      <c r="D23" s="354" t="s">
        <v>551</v>
      </c>
      <c r="E23" s="92">
        <v>1</v>
      </c>
      <c r="F23" s="95" t="s">
        <v>433</v>
      </c>
      <c r="G23" s="359">
        <v>36.569841000000004</v>
      </c>
      <c r="H23" s="188">
        <f>SUM(K23:L23)</f>
        <v>0</v>
      </c>
      <c r="I23" s="65">
        <f>G23*H23</f>
        <v>0</v>
      </c>
      <c r="J23" s="213" t="str">
        <f>IF(SUM(H23:H23)&gt;0,"Yes","No")</f>
        <v>No</v>
      </c>
      <c r="K23" s="96"/>
      <c r="L23" s="1151" t="s">
        <v>76</v>
      </c>
      <c r="M23" s="26"/>
      <c r="N23" s="26"/>
      <c r="O23" s="587"/>
    </row>
    <row r="24" spans="2:16" s="1" customFormat="1" ht="80.25" customHeight="1" x14ac:dyDescent="0.2">
      <c r="B24" s="125"/>
      <c r="C24" s="1118" t="s">
        <v>557</v>
      </c>
      <c r="D24" s="1119" t="s">
        <v>552</v>
      </c>
      <c r="E24" s="1">
        <v>2</v>
      </c>
      <c r="F24" s="45" t="s">
        <v>436</v>
      </c>
      <c r="G24" s="494">
        <v>63.05145000000001</v>
      </c>
      <c r="H24" s="587">
        <f t="shared" ref="H24:H29" si="0">SUM(K24:L24)</f>
        <v>0</v>
      </c>
      <c r="I24" s="1120">
        <f>G24*H24</f>
        <v>0</v>
      </c>
      <c r="J24" s="1121" t="str">
        <f>IF(SUM(H24:H24)&gt;0,"Yes","No")</f>
        <v>No</v>
      </c>
      <c r="K24" s="789"/>
      <c r="L24" s="1152" t="s">
        <v>76</v>
      </c>
      <c r="M24" s="26"/>
      <c r="N24" s="26"/>
      <c r="O24" s="587"/>
    </row>
    <row r="25" spans="2:16" s="1" customFormat="1" ht="80.25" customHeight="1" x14ac:dyDescent="0.2">
      <c r="B25" s="126"/>
      <c r="C25" s="244" t="s">
        <v>496</v>
      </c>
      <c r="D25" s="355" t="s">
        <v>553</v>
      </c>
      <c r="E25" s="73">
        <v>1</v>
      </c>
      <c r="F25" s="75" t="s">
        <v>435</v>
      </c>
      <c r="G25" s="361">
        <v>26.172300000000003</v>
      </c>
      <c r="H25" s="192">
        <f t="shared" si="0"/>
        <v>0</v>
      </c>
      <c r="I25" s="77">
        <f>G25*H25</f>
        <v>0</v>
      </c>
      <c r="J25" s="214" t="str">
        <f>IF(SUM(H25:H25)&gt;0,"Yes","No")</f>
        <v>No</v>
      </c>
      <c r="K25" s="76"/>
      <c r="L25" s="120"/>
      <c r="M25" s="26"/>
      <c r="N25" s="26"/>
      <c r="O25" s="587"/>
    </row>
    <row r="26" spans="2:16" ht="32.25" customHeight="1" x14ac:dyDescent="0.35">
      <c r="B26" s="6"/>
      <c r="C26" s="215" t="s">
        <v>47</v>
      </c>
      <c r="D26" s="215"/>
      <c r="E26" s="6"/>
      <c r="F26" s="123"/>
      <c r="G26" s="348"/>
      <c r="H26" s="216"/>
      <c r="I26" s="6"/>
      <c r="J26" s="106" t="s">
        <v>9</v>
      </c>
      <c r="K26" s="26"/>
      <c r="L26" s="26"/>
      <c r="M26" s="26"/>
      <c r="N26" s="26"/>
      <c r="O26" s="286"/>
      <c r="P26" s="1"/>
    </row>
    <row r="27" spans="2:16" s="1" customFormat="1" ht="80.25" customHeight="1" x14ac:dyDescent="0.2">
      <c r="B27" s="124"/>
      <c r="C27" s="254" t="s">
        <v>429</v>
      </c>
      <c r="D27" s="354" t="s">
        <v>549</v>
      </c>
      <c r="E27" s="92">
        <v>1</v>
      </c>
      <c r="F27" s="95" t="s">
        <v>22</v>
      </c>
      <c r="G27" s="359">
        <v>36.178922010000015</v>
      </c>
      <c r="H27" s="212">
        <f t="shared" si="0"/>
        <v>0</v>
      </c>
      <c r="I27" s="97">
        <f>G27*H27</f>
        <v>0</v>
      </c>
      <c r="J27" s="213" t="str">
        <f>IF(SUM(H27:H27)&gt;0,"Yes","No")</f>
        <v>No</v>
      </c>
      <c r="K27" s="1144"/>
      <c r="L27"/>
      <c r="M27"/>
      <c r="N27"/>
      <c r="O27" s="587"/>
    </row>
    <row r="28" spans="2:16" s="1" customFormat="1" ht="80.25" customHeight="1" x14ac:dyDescent="0.2">
      <c r="B28" s="125"/>
      <c r="C28" s="1118" t="s">
        <v>430</v>
      </c>
      <c r="D28" s="1119" t="s">
        <v>550</v>
      </c>
      <c r="E28" s="1">
        <v>1</v>
      </c>
      <c r="F28" s="45" t="s">
        <v>22</v>
      </c>
      <c r="G28" s="494">
        <v>36.178922010000015</v>
      </c>
      <c r="H28" s="789">
        <f t="shared" si="0"/>
        <v>0</v>
      </c>
      <c r="I28" s="1120">
        <f>G28*H28</f>
        <v>0</v>
      </c>
      <c r="J28" s="1121" t="str">
        <f>IF(SUM(H28:H28)&gt;0,"Yes","No")</f>
        <v>No</v>
      </c>
      <c r="K28" s="1143"/>
      <c r="O28" s="587"/>
    </row>
    <row r="29" spans="2:16" s="1" customFormat="1" ht="80.25" customHeight="1" x14ac:dyDescent="0.2">
      <c r="B29" s="126"/>
      <c r="C29" s="244" t="s">
        <v>431</v>
      </c>
      <c r="D29" s="355" t="s">
        <v>548</v>
      </c>
      <c r="E29" s="73">
        <v>1</v>
      </c>
      <c r="F29" s="75" t="s">
        <v>22</v>
      </c>
      <c r="G29" s="361">
        <v>50.642924640000011</v>
      </c>
      <c r="H29" s="109">
        <f t="shared" si="0"/>
        <v>0</v>
      </c>
      <c r="I29" s="77">
        <f>G29*H29</f>
        <v>0</v>
      </c>
      <c r="J29" s="214" t="str">
        <f>IF(SUM(H29:H29)&gt;0,"Yes","No")</f>
        <v>No</v>
      </c>
      <c r="K29" s="1145"/>
      <c r="L29" s="72"/>
      <c r="M29" s="72"/>
      <c r="N29" s="72"/>
      <c r="O29" s="1138"/>
    </row>
    <row r="30" spans="2:16" s="1" customFormat="1" ht="57" customHeight="1" x14ac:dyDescent="0.2"/>
    <row r="31" spans="2:16" s="1" customFormat="1" ht="57" customHeight="1" x14ac:dyDescent="0.2"/>
    <row r="32" spans="2:16" s="1" customFormat="1" ht="57" customHeight="1" x14ac:dyDescent="0.2"/>
    <row r="33" spans="2:14" ht="31.25" customHeight="1" x14ac:dyDescent="0.2">
      <c r="B33" s="1"/>
      <c r="C33" s="1"/>
      <c r="D33" s="1"/>
      <c r="E33" s="1"/>
      <c r="F33" s="1"/>
      <c r="G33" s="1"/>
      <c r="I33" s="1"/>
      <c r="J33" s="1"/>
      <c r="K33" s="1"/>
      <c r="L33" s="1"/>
      <c r="M33" s="1"/>
      <c r="N33" s="1"/>
    </row>
    <row r="34" spans="2:14" s="1" customFormat="1" ht="57" customHeight="1" x14ac:dyDescent="0.2">
      <c r="K34"/>
      <c r="L34"/>
      <c r="M34"/>
      <c r="N34"/>
    </row>
    <row r="35" spans="2:14" s="1" customFormat="1" ht="57" customHeight="1" x14ac:dyDescent="0.2"/>
    <row r="36" spans="2:14" s="1" customFormat="1" ht="57" customHeight="1" x14ac:dyDescent="0.2">
      <c r="B36"/>
      <c r="C36"/>
      <c r="D36"/>
      <c r="E36"/>
      <c r="F36"/>
      <c r="G36"/>
      <c r="H36"/>
      <c r="I36"/>
      <c r="J36"/>
    </row>
    <row r="37" spans="2:14" s="1" customFormat="1" ht="57" customHeight="1" x14ac:dyDescent="0.2"/>
    <row r="38" spans="2:14" s="1" customFormat="1" ht="57" customHeight="1" x14ac:dyDescent="0.2"/>
    <row r="39" spans="2:14" s="1" customFormat="1" ht="57" customHeight="1" x14ac:dyDescent="0.2"/>
    <row r="40" spans="2:14" s="1" customFormat="1" ht="57" customHeight="1" x14ac:dyDescent="0.2"/>
    <row r="41" spans="2:14" ht="31.25" customHeight="1" x14ac:dyDescent="0.2">
      <c r="B41" s="1"/>
      <c r="C41" s="1"/>
      <c r="D41" s="1"/>
      <c r="E41" s="1"/>
      <c r="F41" s="1"/>
      <c r="G41" s="1"/>
      <c r="I41" s="1"/>
      <c r="J41" s="1"/>
      <c r="K41" s="1"/>
      <c r="L41" s="1"/>
      <c r="M41" s="1"/>
      <c r="N41" s="1"/>
    </row>
    <row r="42" spans="2:14" s="1" customFormat="1" ht="57" customHeight="1" x14ac:dyDescent="0.2">
      <c r="K42"/>
      <c r="L42"/>
      <c r="M42"/>
      <c r="N42"/>
    </row>
    <row r="43" spans="2:14" s="1" customFormat="1" ht="57" customHeight="1" x14ac:dyDescent="0.2"/>
    <row r="44" spans="2:14" s="1" customFormat="1" ht="57" customHeight="1" x14ac:dyDescent="0.2">
      <c r="B44"/>
      <c r="C44"/>
      <c r="D44"/>
      <c r="E44"/>
      <c r="F44"/>
      <c r="G44"/>
      <c r="H44"/>
      <c r="I44"/>
      <c r="J44"/>
    </row>
    <row r="45" spans="2:14" s="1" customFormat="1" ht="57" customHeight="1" x14ac:dyDescent="0.2"/>
    <row r="46" spans="2:14" s="1" customFormat="1" ht="57" customHeight="1" x14ac:dyDescent="0.2"/>
    <row r="47" spans="2:14" ht="31.25" customHeight="1" x14ac:dyDescent="0.2">
      <c r="B47" s="1"/>
      <c r="C47" s="1"/>
      <c r="D47" s="1"/>
      <c r="E47" s="1"/>
      <c r="F47" s="1"/>
      <c r="G47" s="1"/>
      <c r="I47" s="1"/>
      <c r="J47" s="1"/>
      <c r="K47" s="1"/>
      <c r="L47" s="1"/>
      <c r="M47" s="1"/>
      <c r="N47" s="1"/>
    </row>
    <row r="48" spans="2:14" s="1" customFormat="1" ht="57" customHeight="1" x14ac:dyDescent="0.2">
      <c r="K48"/>
      <c r="L48"/>
      <c r="M48"/>
      <c r="N48"/>
    </row>
    <row r="49" spans="2:14" s="1" customFormat="1" ht="57" customHeight="1" x14ac:dyDescent="0.2"/>
    <row r="50" spans="2:14" s="1" customFormat="1" ht="57" customHeight="1" x14ac:dyDescent="0.2">
      <c r="B50"/>
      <c r="C50"/>
      <c r="D50"/>
      <c r="E50"/>
      <c r="F50"/>
      <c r="G50"/>
      <c r="H50"/>
      <c r="I50"/>
      <c r="J50"/>
    </row>
    <row r="51" spans="2:14" s="1" customFormat="1" ht="57" customHeight="1" x14ac:dyDescent="0.2"/>
    <row r="52" spans="2:14" ht="31.25" customHeight="1" x14ac:dyDescent="0.2">
      <c r="B52" s="1"/>
      <c r="C52" s="1"/>
      <c r="D52" s="1"/>
      <c r="E52" s="1"/>
      <c r="F52" s="1"/>
      <c r="G52" s="1"/>
      <c r="I52" s="1"/>
      <c r="J52" s="1"/>
      <c r="K52" s="1"/>
      <c r="L52" s="1"/>
      <c r="M52" s="1"/>
      <c r="N52" s="1"/>
    </row>
    <row r="53" spans="2:14" s="1" customFormat="1" ht="57" customHeight="1" x14ac:dyDescent="0.2">
      <c r="K53"/>
      <c r="L53"/>
      <c r="M53"/>
      <c r="N53"/>
    </row>
    <row r="54" spans="2:14" s="26" customFormat="1" ht="57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2:14" s="1" customFormat="1" ht="57" customHeight="1" x14ac:dyDescent="0.2">
      <c r="B55"/>
      <c r="C55"/>
      <c r="D55"/>
      <c r="E55"/>
      <c r="F55"/>
      <c r="G55"/>
      <c r="H55"/>
      <c r="I55"/>
      <c r="J55"/>
      <c r="K55" s="26"/>
      <c r="L55" s="26"/>
      <c r="M55" s="26"/>
      <c r="N55" s="26"/>
    </row>
    <row r="56" spans="2:14" s="1" customFormat="1" ht="57" customHeight="1" x14ac:dyDescent="0.2"/>
    <row r="57" spans="2:14" s="1" customFormat="1" ht="57" customHeight="1" x14ac:dyDescent="0.2">
      <c r="B57" s="26"/>
      <c r="C57" s="26"/>
      <c r="D57" s="26"/>
      <c r="E57" s="26"/>
      <c r="F57" s="26"/>
      <c r="G57" s="26"/>
      <c r="H57" s="26"/>
      <c r="I57" s="26"/>
      <c r="J57" s="26"/>
    </row>
    <row r="58" spans="2:14" s="1" customFormat="1" ht="57" customHeight="1" x14ac:dyDescent="0.2"/>
    <row r="59" spans="2:14" ht="31.25" customHeight="1" x14ac:dyDescent="0.2">
      <c r="B59" s="1"/>
      <c r="C59" s="1"/>
      <c r="D59" s="1"/>
      <c r="E59" s="1"/>
      <c r="F59" s="1"/>
      <c r="G59" s="1"/>
      <c r="I59" s="1"/>
      <c r="J59" s="1"/>
      <c r="K59" s="1"/>
      <c r="L59" s="1"/>
      <c r="M59" s="1"/>
      <c r="N59" s="1"/>
    </row>
    <row r="60" spans="2:14" s="1" customFormat="1" ht="57" customHeight="1" x14ac:dyDescent="0.2">
      <c r="K60"/>
      <c r="L60"/>
      <c r="M60"/>
      <c r="N60"/>
    </row>
    <row r="61" spans="2:14" s="26" customFormat="1" ht="57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2:14" s="1" customFormat="1" ht="57" customHeight="1" x14ac:dyDescent="0.2">
      <c r="B62"/>
      <c r="C62"/>
      <c r="D62"/>
      <c r="E62"/>
      <c r="F62"/>
      <c r="G62"/>
      <c r="H62"/>
      <c r="I62"/>
      <c r="J62"/>
      <c r="K62" s="26"/>
      <c r="L62" s="26"/>
      <c r="M62" s="26"/>
      <c r="N62" s="26"/>
    </row>
    <row r="63" spans="2:14" s="1" customFormat="1" ht="57" customHeight="1" x14ac:dyDescent="0.2"/>
    <row r="64" spans="2:14" s="1" customFormat="1" ht="57" customHeight="1" x14ac:dyDescent="0.2">
      <c r="B64" s="26"/>
      <c r="C64" s="26"/>
      <c r="D64" s="26"/>
      <c r="E64" s="26"/>
      <c r="F64" s="26"/>
      <c r="G64" s="26"/>
      <c r="H64" s="26"/>
      <c r="I64" s="26"/>
      <c r="J64" s="26"/>
    </row>
    <row r="65" spans="2:14" s="1" customFormat="1" ht="57" customHeight="1" x14ac:dyDescent="0.2"/>
    <row r="66" spans="2:14" s="1" customFormat="1" ht="57" customHeight="1" x14ac:dyDescent="0.2"/>
    <row r="67" spans="2:14" s="1" customFormat="1" ht="57" customHeight="1" x14ac:dyDescent="0.2"/>
    <row r="68" spans="2:14" ht="31.25" customHeight="1" x14ac:dyDescent="0.2">
      <c r="B68" s="1"/>
      <c r="C68" s="1"/>
      <c r="D68" s="1"/>
      <c r="E68" s="1"/>
      <c r="F68" s="1"/>
      <c r="G68" s="1"/>
      <c r="I68" s="1"/>
      <c r="J68" s="1"/>
      <c r="K68" s="1"/>
      <c r="L68" s="1"/>
      <c r="M68" s="1"/>
      <c r="N68" s="1"/>
    </row>
    <row r="69" spans="2:14" s="1" customFormat="1" ht="57" customHeight="1" x14ac:dyDescent="0.2">
      <c r="K69"/>
      <c r="L69"/>
      <c r="M69"/>
      <c r="N69"/>
    </row>
    <row r="70" spans="2:14" s="26" customFormat="1" ht="57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2:14" s="1" customFormat="1" ht="57" customHeight="1" x14ac:dyDescent="0.2">
      <c r="B71"/>
      <c r="C71"/>
      <c r="D71"/>
      <c r="E71"/>
      <c r="F71"/>
      <c r="G71"/>
      <c r="H71"/>
      <c r="I71"/>
      <c r="J71"/>
      <c r="K71" s="26"/>
      <c r="L71" s="26"/>
      <c r="M71" s="26"/>
      <c r="N71" s="26"/>
    </row>
    <row r="72" spans="2:14" s="1" customFormat="1" ht="57" customHeight="1" x14ac:dyDescent="0.2"/>
    <row r="73" spans="2:14" s="1" customFormat="1" ht="57" customHeight="1" x14ac:dyDescent="0.2">
      <c r="B73" s="26"/>
      <c r="C73" s="26"/>
      <c r="D73" s="26"/>
      <c r="E73" s="26"/>
      <c r="F73" s="26"/>
      <c r="G73" s="26"/>
      <c r="H73" s="26"/>
      <c r="I73" s="26"/>
      <c r="J73" s="26"/>
    </row>
    <row r="74" spans="2:14" s="1" customFormat="1" ht="57" customHeight="1" x14ac:dyDescent="0.2"/>
    <row r="75" spans="2:14" s="1" customFormat="1" ht="57" customHeight="1" x14ac:dyDescent="0.2"/>
    <row r="76" spans="2:14" s="1" customFormat="1" ht="57" customHeight="1" x14ac:dyDescent="0.2"/>
    <row r="77" spans="2:14" s="1" customFormat="1" ht="57" customHeight="1" x14ac:dyDescent="0.2"/>
    <row r="78" spans="2:14" s="1" customFormat="1" ht="57" customHeight="1" x14ac:dyDescent="0.2"/>
    <row r="79" spans="2:14" ht="31.25" customHeight="1" x14ac:dyDescent="0.2">
      <c r="B79" s="1"/>
      <c r="C79" s="1"/>
      <c r="D79" s="1"/>
      <c r="E79" s="1"/>
      <c r="F79" s="1"/>
      <c r="G79" s="1"/>
      <c r="I79" s="1"/>
      <c r="J79" s="1"/>
      <c r="K79" s="1"/>
      <c r="L79" s="1"/>
      <c r="M79" s="1"/>
      <c r="N79" s="1"/>
    </row>
    <row r="80" spans="2:14" s="1" customFormat="1" ht="57" customHeight="1" x14ac:dyDescent="0.2">
      <c r="K80"/>
      <c r="L80"/>
      <c r="M80"/>
      <c r="N80"/>
    </row>
    <row r="81" spans="2:14" s="26" customFormat="1" ht="57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2:14" s="1" customFormat="1" ht="57" customHeight="1" x14ac:dyDescent="0.2">
      <c r="B82"/>
      <c r="C82"/>
      <c r="D82"/>
      <c r="E82"/>
      <c r="F82"/>
      <c r="G82"/>
      <c r="H82"/>
      <c r="I82"/>
      <c r="J82"/>
      <c r="K82" s="26"/>
      <c r="L82" s="26"/>
      <c r="M82" s="26"/>
      <c r="N82" s="26"/>
    </row>
    <row r="83" spans="2:14" s="1" customFormat="1" ht="57" customHeight="1" x14ac:dyDescent="0.2"/>
    <row r="84" spans="2:14" s="1" customFormat="1" ht="57" customHeight="1" x14ac:dyDescent="0.2">
      <c r="B84" s="26"/>
      <c r="C84" s="26"/>
      <c r="D84" s="26"/>
      <c r="E84" s="26"/>
      <c r="F84" s="26"/>
      <c r="G84" s="26"/>
      <c r="H84" s="26"/>
      <c r="I84" s="26"/>
      <c r="J84" s="26"/>
    </row>
    <row r="85" spans="2:14" s="1" customFormat="1" ht="57" customHeight="1" x14ac:dyDescent="0.2"/>
    <row r="86" spans="2:14" s="1" customFormat="1" ht="57" customHeight="1" x14ac:dyDescent="0.2"/>
    <row r="87" spans="2:14" s="1" customFormat="1" ht="57" customHeight="1" x14ac:dyDescent="0.2"/>
    <row r="88" spans="2:14" s="1" customFormat="1" ht="57" customHeight="1" x14ac:dyDescent="0.2"/>
    <row r="89" spans="2:14" s="1" customFormat="1" ht="57" customHeight="1" x14ac:dyDescent="0.2"/>
    <row r="90" spans="2:14" s="1" customFormat="1" ht="57" customHeight="1" x14ac:dyDescent="0.2"/>
    <row r="91" spans="2:14" ht="31.25" customHeight="1" x14ac:dyDescent="0.2">
      <c r="B91" s="1"/>
      <c r="C91" s="1"/>
      <c r="D91" s="1"/>
      <c r="E91" s="1"/>
      <c r="F91" s="1"/>
      <c r="G91" s="1"/>
      <c r="I91" s="1"/>
      <c r="J91" s="1"/>
      <c r="K91" s="1"/>
      <c r="L91" s="1"/>
      <c r="M91" s="1"/>
      <c r="N91" s="1"/>
    </row>
    <row r="92" spans="2:14" s="1" customFormat="1" ht="57" customHeight="1" x14ac:dyDescent="0.2">
      <c r="K92"/>
      <c r="L92"/>
      <c r="M92"/>
      <c r="N92"/>
    </row>
    <row r="93" spans="2:14" s="26" customFormat="1" ht="57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2:14" s="1" customFormat="1" ht="57" customHeight="1" x14ac:dyDescent="0.2">
      <c r="B94"/>
      <c r="C94"/>
      <c r="D94"/>
      <c r="E94"/>
      <c r="F94"/>
      <c r="G94"/>
      <c r="H94"/>
      <c r="I94"/>
      <c r="J94"/>
      <c r="K94" s="26"/>
      <c r="L94" s="26"/>
      <c r="M94" s="26"/>
      <c r="N94" s="26"/>
    </row>
    <row r="95" spans="2:14" s="1" customFormat="1" ht="57" customHeight="1" x14ac:dyDescent="0.2"/>
    <row r="96" spans="2:14" s="1" customFormat="1" ht="57" customHeight="1" x14ac:dyDescent="0.2">
      <c r="B96" s="26"/>
      <c r="C96" s="26"/>
      <c r="D96" s="26"/>
      <c r="E96" s="26"/>
      <c r="F96" s="26"/>
      <c r="G96" s="26"/>
      <c r="H96" s="26"/>
      <c r="I96" s="26"/>
      <c r="J96" s="26"/>
    </row>
    <row r="97" spans="2:14" s="1" customFormat="1" ht="57" customHeight="1" x14ac:dyDescent="0.2"/>
    <row r="98" spans="2:14" ht="31.25" customHeight="1" x14ac:dyDescent="0.2">
      <c r="B98" s="1"/>
      <c r="C98" s="1"/>
      <c r="D98" s="1"/>
      <c r="E98" s="1"/>
      <c r="F98" s="1"/>
      <c r="G98" s="1"/>
      <c r="I98" s="1"/>
      <c r="J98" s="1"/>
      <c r="K98" s="1"/>
      <c r="L98" s="1"/>
      <c r="M98" s="1"/>
      <c r="N98" s="1"/>
    </row>
    <row r="99" spans="2:14" s="1" customFormat="1" ht="57" customHeight="1" x14ac:dyDescent="0.2">
      <c r="K99"/>
      <c r="L99"/>
      <c r="M99"/>
      <c r="N99"/>
    </row>
    <row r="100" spans="2:14" x14ac:dyDescent="0.2">
      <c r="B100" s="1"/>
      <c r="C100" s="1"/>
      <c r="D100" s="1"/>
      <c r="E100" s="1"/>
      <c r="F100" s="1"/>
      <c r="G100" s="1"/>
      <c r="I100" s="1"/>
      <c r="J100" s="1"/>
      <c r="K100" s="1"/>
      <c r="L100" s="1"/>
      <c r="M100" s="1"/>
      <c r="N100" s="1"/>
    </row>
    <row r="101" spans="2:14" x14ac:dyDescent="0.2">
      <c r="H101"/>
      <c r="I101"/>
      <c r="J101"/>
    </row>
    <row r="102" spans="2:14" x14ac:dyDescent="0.2">
      <c r="B102" s="1"/>
      <c r="C102" s="1"/>
      <c r="D102" s="1"/>
      <c r="E102" s="1"/>
      <c r="F102" s="1"/>
      <c r="G102" s="1"/>
      <c r="I102" s="1"/>
      <c r="J102" s="1"/>
    </row>
  </sheetData>
  <sheetProtection algorithmName="SHA-512" hashValue="mA2Hhdi1ocfsGDUNaWICfhxyGmEczgPHhTthWfWhq+2n0RhP/BVVZ8NU2pBPLWprL17PgRDyrOieCnoQwrnggA==" saltValue="uzQb3260E7jXvXXoP7e9/w==" spinCount="100000" sheet="1" sort="0" autoFilter="0"/>
  <mergeCells count="3">
    <mergeCell ref="K13:O13"/>
    <mergeCell ref="K6:O6"/>
    <mergeCell ref="M2:O4"/>
  </mergeCells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5646F-4DD8-3F4A-BEAA-F123F6550C51}">
  <sheetPr codeName="Sheet7">
    <tabColor rgb="FFFF0000"/>
  </sheetPr>
  <dimension ref="A1:M26"/>
  <sheetViews>
    <sheetView showGridLines="0" zoomScaleNormal="100" workbookViewId="0">
      <selection activeCell="C22" sqref="C22"/>
    </sheetView>
  </sheetViews>
  <sheetFormatPr baseColWidth="10" defaultColWidth="10.5" defaultRowHeight="16" x14ac:dyDescent="0.2"/>
  <cols>
    <col min="1" max="1" width="44.1640625" customWidth="1"/>
    <col min="2" max="4" width="10.5" style="15" customWidth="1"/>
    <col min="5" max="7" width="10.5" customWidth="1"/>
    <col min="8" max="9" width="6.5" customWidth="1"/>
    <col min="10" max="10" width="5.6640625" customWidth="1"/>
    <col min="11" max="11" width="3.6640625" customWidth="1"/>
    <col min="12" max="12" width="6.5" customWidth="1"/>
    <col min="13" max="13" width="5.5" style="15" customWidth="1"/>
    <col min="14" max="14" width="7" customWidth="1"/>
  </cols>
  <sheetData>
    <row r="1" spans="1:13" ht="25.5" customHeight="1" x14ac:dyDescent="0.25">
      <c r="A1" s="1440">
        <f>'Order SUM Made in EU'!E7</f>
        <v>0</v>
      </c>
      <c r="B1" s="1440"/>
      <c r="C1" s="1440"/>
      <c r="D1" s="1440"/>
      <c r="E1">
        <f>'Order SUM Made in EU'!I7</f>
        <v>0</v>
      </c>
      <c r="M1"/>
    </row>
    <row r="2" spans="1:13" ht="14.25" customHeight="1" x14ac:dyDescent="0.25">
      <c r="A2" s="147"/>
      <c r="B2" s="149"/>
      <c r="C2" s="149"/>
      <c r="D2" s="149"/>
      <c r="M2"/>
    </row>
    <row r="3" spans="1:13" s="6" customFormat="1" ht="26.25" customHeight="1" x14ac:dyDescent="0.2">
      <c r="A3" s="1450" t="s">
        <v>78</v>
      </c>
      <c r="B3" s="1451"/>
      <c r="C3" s="1451"/>
      <c r="D3" s="1451"/>
      <c r="E3" s="1451"/>
      <c r="F3" s="1451"/>
      <c r="G3" s="1452"/>
      <c r="H3" s="7" t="s">
        <v>12</v>
      </c>
    </row>
    <row r="4" spans="1:13" s="6" customFormat="1" ht="26.25" customHeight="1" x14ac:dyDescent="0.2">
      <c r="A4" s="1458" t="s">
        <v>980</v>
      </c>
      <c r="B4" s="14" t="str">
        <f>'360 accessories'!K7</f>
        <v>seafoam</v>
      </c>
      <c r="C4" s="14" t="str">
        <f>'360 accessories'!L7</f>
        <v>cypress green</v>
      </c>
      <c r="D4" s="13" t="str">
        <f>'360 accessories'!M7</f>
        <v>eden green</v>
      </c>
      <c r="E4" s="1081"/>
      <c r="F4" s="1081"/>
      <c r="G4" s="1081"/>
      <c r="H4" s="1082"/>
    </row>
    <row r="5" spans="1:13" s="6" customFormat="1" ht="26.25" customHeight="1" x14ac:dyDescent="0.2">
      <c r="A5" s="1459"/>
      <c r="B5" s="357">
        <f>'360 accessories'!K10</f>
        <v>0</v>
      </c>
      <c r="C5" s="357">
        <f>'360 accessories'!L10</f>
        <v>0</v>
      </c>
      <c r="D5" s="357">
        <f>'360 accessories'!M10</f>
        <v>0</v>
      </c>
      <c r="E5" s="1081"/>
      <c r="F5" s="1081"/>
      <c r="G5" s="1081"/>
      <c r="H5" s="7">
        <f>'360 accessories'!H10</f>
        <v>0</v>
      </c>
    </row>
    <row r="6" spans="1:13" s="6" customFormat="1" ht="20.5" customHeight="1" x14ac:dyDescent="0.2">
      <c r="A6" s="1458" t="s">
        <v>811</v>
      </c>
      <c r="B6" s="7" t="s">
        <v>69</v>
      </c>
      <c r="C6" s="7" t="s">
        <v>60</v>
      </c>
      <c r="D6" s="7" t="s">
        <v>67</v>
      </c>
      <c r="E6" s="7" t="s">
        <v>63</v>
      </c>
      <c r="F6" s="7" t="s">
        <v>64</v>
      </c>
      <c r="G6" s="1453"/>
      <c r="H6" s="1454"/>
    </row>
    <row r="7" spans="1:13" s="6" customFormat="1" ht="26.25" customHeight="1" x14ac:dyDescent="0.2">
      <c r="A7" s="1459"/>
      <c r="B7" s="357">
        <f>'360 accessories'!K14</f>
        <v>0</v>
      </c>
      <c r="C7" s="357">
        <f>'360 accessories'!L14</f>
        <v>0</v>
      </c>
      <c r="D7" s="357">
        <f>'360 accessories'!M14</f>
        <v>0</v>
      </c>
      <c r="E7" s="357">
        <f>'360 accessories'!N14</f>
        <v>0</v>
      </c>
      <c r="F7" s="357">
        <f>'360 accessories'!O14</f>
        <v>0</v>
      </c>
      <c r="G7" s="651"/>
      <c r="H7" s="7">
        <f>SUM(B7:F7)</f>
        <v>0</v>
      </c>
    </row>
    <row r="8" spans="1:13" s="6" customFormat="1" ht="20.5" hidden="1" customHeight="1" x14ac:dyDescent="0.2">
      <c r="A8" s="635"/>
      <c r="B8" s="14" t="s">
        <v>487</v>
      </c>
      <c r="C8" s="14" t="s">
        <v>745</v>
      </c>
      <c r="D8" s="14" t="s">
        <v>624</v>
      </c>
      <c r="E8" s="14" t="s">
        <v>43</v>
      </c>
      <c r="F8" s="636" t="s">
        <v>36</v>
      </c>
      <c r="G8" s="636" t="s">
        <v>40</v>
      </c>
      <c r="H8" s="7"/>
    </row>
    <row r="9" spans="1:13" s="6" customFormat="1" ht="24.5" hidden="1" customHeight="1" x14ac:dyDescent="0.2">
      <c r="A9" s="635" t="s">
        <v>744</v>
      </c>
      <c r="B9" s="357" t="str">
        <f>'360 accessories'!K16</f>
        <v>not available</v>
      </c>
      <c r="C9" s="357" t="str">
        <f>'360 accessories'!L16</f>
        <v>not available</v>
      </c>
      <c r="D9" s="357" t="str">
        <f>'360 accessories'!M16</f>
        <v>not available</v>
      </c>
      <c r="E9" s="357" t="str">
        <f>'360 accessories'!N16</f>
        <v>not available</v>
      </c>
      <c r="F9" s="357" t="str">
        <f>'360 accessories'!O16</f>
        <v>not available</v>
      </c>
      <c r="G9" s="357">
        <f>'360 accessories'!P16</f>
        <v>0</v>
      </c>
      <c r="H9" s="7">
        <f>SUM(B9:G9)</f>
        <v>0</v>
      </c>
    </row>
    <row r="10" spans="1:13" s="6" customFormat="1" ht="21" customHeight="1" x14ac:dyDescent="0.2">
      <c r="B10" s="14" t="s">
        <v>40</v>
      </c>
      <c r="C10" s="14" t="s">
        <v>43</v>
      </c>
      <c r="D10" s="650" t="s">
        <v>41</v>
      </c>
      <c r="E10" s="1209"/>
      <c r="F10" s="1210"/>
    </row>
    <row r="11" spans="1:13" s="5" customFormat="1" ht="22.5" customHeight="1" x14ac:dyDescent="0.2">
      <c r="A11" s="1213" t="str">
        <f>'360 accessories'!C19</f>
        <v>DENIM toolbag with magnet</v>
      </c>
      <c r="B11" s="211">
        <f>'360 accessories'!K19</f>
        <v>0</v>
      </c>
      <c r="C11" s="211">
        <f>'360 accessories'!L19</f>
        <v>0</v>
      </c>
      <c r="D11" s="211">
        <f>'360 accessories'!M19</f>
        <v>0</v>
      </c>
      <c r="E11" s="1122"/>
      <c r="H11" s="148">
        <f>'360 accessories'!H19</f>
        <v>0</v>
      </c>
    </row>
    <row r="12" spans="1:13" s="5" customFormat="1" ht="22.5" hidden="1" customHeight="1" x14ac:dyDescent="0.2">
      <c r="A12" s="1211"/>
      <c r="B12" s="29"/>
      <c r="C12" s="29"/>
      <c r="D12" s="1208"/>
      <c r="E12" s="1122"/>
      <c r="H12" s="222"/>
    </row>
    <row r="13" spans="1:13" s="5" customFormat="1" ht="22.5" customHeight="1" x14ac:dyDescent="0.2">
      <c r="A13" s="1212" t="str">
        <f>'360 accessories'!C20</f>
        <v>MINI DENIM 
tool bag</v>
      </c>
      <c r="B13" s="637">
        <f>'360 accessories'!K20</f>
        <v>0</v>
      </c>
      <c r="C13" s="637">
        <f>'360 accessories'!L20</f>
        <v>0</v>
      </c>
      <c r="D13" s="1124"/>
      <c r="E13" s="1122"/>
      <c r="H13" s="148">
        <f>'360 accessories'!H20</f>
        <v>0</v>
      </c>
    </row>
    <row r="14" spans="1:13" s="5" customFormat="1" ht="20.5" customHeight="1" x14ac:dyDescent="0.2">
      <c r="A14" s="647"/>
      <c r="B14" s="1446" t="s">
        <v>434</v>
      </c>
      <c r="C14" s="1447"/>
      <c r="D14" s="1448" t="s">
        <v>40</v>
      </c>
      <c r="E14" s="1449"/>
      <c r="F14" s="1124"/>
      <c r="G14" s="1122"/>
      <c r="H14" s="1125"/>
    </row>
    <row r="15" spans="1:13" s="5" customFormat="1" ht="22.5" customHeight="1" x14ac:dyDescent="0.2">
      <c r="A15" s="1212" t="str">
        <f>'360 accessories'!C23</f>
        <v xml:space="preserve">LEATHER toolbag with magnet </v>
      </c>
      <c r="B15" s="1444">
        <f>'360 accessories'!K23</f>
        <v>0</v>
      </c>
      <c r="C15" s="1445"/>
      <c r="D15" s="1444" t="str">
        <f>'360 accessories'!L23</f>
        <v>not available</v>
      </c>
      <c r="E15" s="1445"/>
      <c r="F15" s="1124"/>
      <c r="G15" s="1122"/>
      <c r="H15" s="148">
        <f>'360 accessories'!H23</f>
        <v>0</v>
      </c>
    </row>
    <row r="16" spans="1:13" s="5" customFormat="1" ht="22.25" customHeight="1" x14ac:dyDescent="0.2">
      <c r="A16" s="1212" t="str">
        <f>'360 accessories'!C24</f>
        <v xml:space="preserve">LEATHER + 
MINI LEATHER 
toolbag with magnet </v>
      </c>
      <c r="B16" s="1444">
        <f>'360 accessories'!K24</f>
        <v>0</v>
      </c>
      <c r="C16" s="1445"/>
      <c r="D16" s="1444" t="str">
        <f>'360 accessories'!L24</f>
        <v>not available</v>
      </c>
      <c r="E16" s="1445"/>
      <c r="F16" s="1124"/>
      <c r="G16" s="1122"/>
      <c r="H16" s="148">
        <f>'360 accessories'!H24</f>
        <v>0</v>
      </c>
    </row>
    <row r="17" spans="1:8" ht="22.25" customHeight="1" x14ac:dyDescent="0.2">
      <c r="A17" s="1212" t="str">
        <f>'360 accessories'!C25</f>
        <v>MINI LEATHER 
tool bag</v>
      </c>
      <c r="B17" s="1444">
        <f>'360 accessories'!K25</f>
        <v>0</v>
      </c>
      <c r="C17" s="1445"/>
      <c r="D17" s="1444">
        <f>'360 accessories'!L25</f>
        <v>0</v>
      </c>
      <c r="E17" s="1445"/>
      <c r="F17" s="1124"/>
      <c r="G17" s="1123"/>
      <c r="H17" s="148">
        <f>'360 accessories'!H25</f>
        <v>0</v>
      </c>
    </row>
    <row r="18" spans="1:8" ht="16.75" customHeight="1" x14ac:dyDescent="0.2">
      <c r="A18" s="1441"/>
      <c r="B18" s="1442"/>
      <c r="C18" s="1442"/>
      <c r="D18" s="1442"/>
      <c r="E18" s="1442"/>
      <c r="F18" s="1442"/>
      <c r="G18" s="1442"/>
      <c r="H18" s="1443"/>
    </row>
    <row r="19" spans="1:8" ht="23.5" customHeight="1" x14ac:dyDescent="0.2">
      <c r="A19" s="1212" t="str">
        <f>'360 accessories'!C27</f>
        <v>Women sportclimbing chalk bag</v>
      </c>
      <c r="B19" s="1455"/>
      <c r="C19" s="1456"/>
      <c r="D19" s="1456"/>
      <c r="E19" s="1456"/>
      <c r="F19" s="1456"/>
      <c r="G19" s="1457"/>
      <c r="H19" s="148">
        <f>'360 accessories'!H27</f>
        <v>0</v>
      </c>
    </row>
    <row r="20" spans="1:8" ht="22.25" customHeight="1" x14ac:dyDescent="0.2">
      <c r="A20" s="1212" t="str">
        <f>'360 accessories'!C28</f>
        <v>Men sportclimbing chalk bag</v>
      </c>
      <c r="B20" s="1455"/>
      <c r="C20" s="1456"/>
      <c r="D20" s="1456"/>
      <c r="E20" s="1456"/>
      <c r="F20" s="1456"/>
      <c r="G20" s="1457"/>
      <c r="H20" s="148">
        <f>'360 accessories'!H28</f>
        <v>0</v>
      </c>
    </row>
    <row r="21" spans="1:8" ht="22.25" customHeight="1" x14ac:dyDescent="0.2">
      <c r="A21" s="1212" t="str">
        <f>'360 accessories'!C29</f>
        <v>Bouldering 
chalk bag</v>
      </c>
      <c r="B21" s="1455"/>
      <c r="C21" s="1456"/>
      <c r="D21" s="1456"/>
      <c r="E21" s="1456"/>
      <c r="F21" s="1456"/>
      <c r="G21" s="1457"/>
      <c r="H21" s="148">
        <f>'360 accessories'!H29</f>
        <v>0</v>
      </c>
    </row>
    <row r="22" spans="1:8" x14ac:dyDescent="0.2">
      <c r="B22"/>
      <c r="C22"/>
      <c r="D22"/>
    </row>
    <row r="23" spans="1:8" x14ac:dyDescent="0.2">
      <c r="A23" s="119"/>
      <c r="B23" s="12"/>
      <c r="C23" s="12" t="s">
        <v>38</v>
      </c>
      <c r="D23" s="16"/>
      <c r="E23" s="16"/>
      <c r="F23" s="16"/>
      <c r="G23" s="16"/>
      <c r="H23" s="2"/>
    </row>
    <row r="24" spans="1:8" ht="21" customHeight="1" x14ac:dyDescent="0.2">
      <c r="A24" s="1214" t="s">
        <v>997</v>
      </c>
      <c r="B24" s="12"/>
      <c r="C24" s="12" t="s">
        <v>37</v>
      </c>
      <c r="D24" s="17"/>
      <c r="E24" s="17"/>
      <c r="F24" s="2"/>
      <c r="G24" s="2"/>
      <c r="H24" s="2"/>
    </row>
    <row r="25" spans="1:8" ht="21.5" customHeight="1" x14ac:dyDescent="0.2">
      <c r="B25" s="12"/>
      <c r="C25" s="12" t="s">
        <v>39</v>
      </c>
      <c r="D25" s="17"/>
      <c r="E25" s="17"/>
      <c r="F25" s="2"/>
      <c r="G25" s="2"/>
      <c r="H25" s="2"/>
    </row>
    <row r="26" spans="1:8" x14ac:dyDescent="0.2">
      <c r="B26"/>
      <c r="C26"/>
      <c r="D26"/>
    </row>
  </sheetData>
  <autoFilter ref="H1:H32" xr:uid="{B0B5646F-4DD8-3F4A-BEAA-F123F6550C51}"/>
  <mergeCells count="17">
    <mergeCell ref="B19:G19"/>
    <mergeCell ref="A4:A5"/>
    <mergeCell ref="A6:A7"/>
    <mergeCell ref="B20:G20"/>
    <mergeCell ref="B21:G21"/>
    <mergeCell ref="A1:D1"/>
    <mergeCell ref="A18:H18"/>
    <mergeCell ref="B15:C15"/>
    <mergeCell ref="B16:C16"/>
    <mergeCell ref="B17:C17"/>
    <mergeCell ref="D15:E15"/>
    <mergeCell ref="D16:E16"/>
    <mergeCell ref="D17:E17"/>
    <mergeCell ref="B14:C14"/>
    <mergeCell ref="D14:E14"/>
    <mergeCell ref="A3:G3"/>
    <mergeCell ref="G6:H6"/>
  </mergeCells>
  <pageMargins left="0.25" right="0.25" top="0.75" bottom="0.75" header="0.3" footer="0.3"/>
  <pageSetup paperSize="9" orientation="portrait" verticalDpi="0" r:id="rId1"/>
  <headerFooter>
    <oddHeader>&amp;LPACKING LIST&amp;C360 ACCESSORIES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9E7FE-D273-4C53-8C1E-F1E837F76A21}">
  <sheetPr codeName="List7">
    <tabColor theme="0" tint="-4.9989318521683403E-2"/>
    <pageSetUpPr fitToPage="1"/>
  </sheetPr>
  <dimension ref="A1:XDA560"/>
  <sheetViews>
    <sheetView showGridLines="0" showRowColHeaders="0" zoomScale="80" zoomScaleNormal="80" workbookViewId="0">
      <pane ySplit="11" topLeftCell="A12" activePane="bottomLeft" state="frozen"/>
      <selection pane="bottomLeft" activeCell="T6" sqref="T6"/>
    </sheetView>
  </sheetViews>
  <sheetFormatPr baseColWidth="10" defaultColWidth="0" defaultRowHeight="16" x14ac:dyDescent="0.2"/>
  <cols>
    <col min="1" max="1" width="3.33203125" customWidth="1"/>
    <col min="2" max="2" width="3" style="127" customWidth="1"/>
    <col min="3" max="3" width="13.6640625" customWidth="1"/>
    <col min="4" max="4" width="18.83203125" style="977" customWidth="1"/>
    <col min="5" max="5" width="5.6640625" style="341" customWidth="1"/>
    <col min="6" max="6" width="6.83203125" style="341" customWidth="1"/>
    <col min="7" max="7" width="9.6640625" style="172" customWidth="1"/>
    <col min="8" max="8" width="6.1640625" customWidth="1"/>
    <col min="9" max="9" width="16.33203125" style="68" customWidth="1"/>
    <col min="10" max="10" width="6" customWidth="1"/>
    <col min="11" max="11" width="6.6640625" customWidth="1"/>
    <col min="12" max="12" width="12.33203125" customWidth="1"/>
    <col min="13" max="13" width="14.6640625" style="176" customWidth="1"/>
    <col min="14" max="27" width="9.5" style="176" customWidth="1"/>
    <col min="28" max="28" width="15.1640625" style="15" customWidth="1"/>
    <col min="29" max="29" width="6.1640625" customWidth="1"/>
    <col min="30" max="30" width="7.33203125" style="38" customWidth="1"/>
    <col min="31" max="31" width="8" customWidth="1"/>
    <col min="32" max="33" width="10" style="238" customWidth="1"/>
    <col min="34" max="34" width="10" style="42" hidden="1" customWidth="1"/>
    <col min="35" max="35" width="7" style="349" hidden="1" customWidth="1"/>
    <col min="36" max="36" width="6.5" style="326" hidden="1" customWidth="1"/>
    <col min="37" max="50" width="6.5" style="364" hidden="1" customWidth="1"/>
    <col min="51" max="51" width="7.1640625" style="329" hidden="1" customWidth="1"/>
    <col min="52" max="52" width="7.1640625" style="269" hidden="1" customWidth="1"/>
    <col min="53" max="53" width="5.83203125" style="560" hidden="1" customWidth="1"/>
    <col min="54" max="54" width="5.83203125" hidden="1" customWidth="1"/>
    <col min="55" max="55" width="5.83203125" style="560" hidden="1" customWidth="1"/>
    <col min="56" max="56" width="5.83203125" hidden="1" customWidth="1"/>
    <col min="57" max="57" width="5.83203125" style="560" hidden="1" customWidth="1"/>
    <col min="58" max="58" width="5.83203125" hidden="1" customWidth="1"/>
    <col min="59" max="59" width="5.83203125" style="560" hidden="1" customWidth="1"/>
    <col min="60" max="60" width="5.83203125" hidden="1" customWidth="1"/>
    <col min="61" max="61" width="5.83203125" style="560" hidden="1" customWidth="1"/>
    <col min="62" max="62" width="5.83203125" hidden="1" customWidth="1"/>
    <col min="63" max="63" width="5.83203125" style="560" hidden="1" customWidth="1"/>
    <col min="64" max="64" width="5.83203125" hidden="1" customWidth="1"/>
    <col min="65" max="65" width="5.83203125" style="560" hidden="1" customWidth="1"/>
    <col min="66" max="66" width="5.83203125" hidden="1" customWidth="1"/>
    <col min="67" max="67" width="5.83203125" style="270" hidden="1" customWidth="1"/>
    <col min="68" max="68" width="5.83203125" hidden="1" customWidth="1"/>
    <col min="69" max="69" width="5.83203125" style="270" hidden="1" customWidth="1"/>
    <col min="70" max="70" width="5.83203125" hidden="1" customWidth="1"/>
    <col min="71" max="71" width="5.83203125" style="270" hidden="1" customWidth="1"/>
    <col min="72" max="72" width="5.83203125" hidden="1" customWidth="1"/>
    <col min="73" max="73" width="5.83203125" style="270" hidden="1" customWidth="1"/>
    <col min="74" max="74" width="5.83203125" hidden="1" customWidth="1"/>
    <col min="75" max="75" width="5.83203125" style="270" hidden="1" customWidth="1"/>
    <col min="76" max="76" width="5.83203125" hidden="1" customWidth="1"/>
    <col min="77" max="77" width="5.83203125" style="270" hidden="1" customWidth="1"/>
    <col min="78" max="78" width="5.83203125" hidden="1" customWidth="1"/>
    <col min="79" max="79" width="5.83203125" style="270" hidden="1" customWidth="1"/>
    <col min="80" max="80" width="5.83203125" hidden="1" customWidth="1"/>
    <col min="81" max="81" width="5.83203125" style="270" hidden="1" customWidth="1"/>
    <col min="82" max="82" width="5.83203125" hidden="1" customWidth="1"/>
    <col min="83" max="83" width="5.83203125" style="270" hidden="1" customWidth="1"/>
    <col min="84" max="84" width="5.83203125" hidden="1" customWidth="1"/>
    <col min="85" max="85" width="5.83203125" style="270" hidden="1" customWidth="1"/>
    <col min="86" max="86" width="5.83203125" hidden="1" customWidth="1"/>
    <col min="87" max="87" width="5.83203125" style="270" hidden="1" customWidth="1"/>
    <col min="88" max="88" width="5.83203125" hidden="1" customWidth="1"/>
    <col min="89" max="89" width="2.6640625" style="910" hidden="1" customWidth="1"/>
    <col min="90" max="97" width="11" hidden="1" customWidth="1"/>
    <col min="98" max="98" width="2.1640625" style="917" hidden="1" customWidth="1"/>
    <col min="99" max="101" width="11" hidden="1" customWidth="1"/>
    <col min="102" max="102" width="2.5" style="917" hidden="1" customWidth="1"/>
    <col min="103" max="118" width="11" hidden="1" customWidth="1"/>
    <col min="119" max="123" width="11" customWidth="1"/>
    <col min="16330" max="16384" width="11" hidden="1"/>
  </cols>
  <sheetData>
    <row r="1" spans="1:16324" ht="22" customHeight="1" x14ac:dyDescent="0.25">
      <c r="R1" s="988"/>
      <c r="S1" s="991" t="s">
        <v>940</v>
      </c>
      <c r="AF1"/>
      <c r="AG1"/>
      <c r="AI1" s="482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</row>
    <row r="2" spans="1:16324" ht="20" customHeight="1" x14ac:dyDescent="0.25">
      <c r="D2" s="1324" t="s">
        <v>900</v>
      </c>
      <c r="L2" s="25"/>
      <c r="M2" s="240" t="s">
        <v>451</v>
      </c>
      <c r="N2" s="1323">
        <f>SUM(AB13:AB76)</f>
        <v>0</v>
      </c>
      <c r="O2" s="1323"/>
      <c r="P2" s="700"/>
      <c r="Q2" s="549"/>
      <c r="R2" s="993" t="s">
        <v>939</v>
      </c>
      <c r="S2" s="992">
        <f>SUM(AK13:AX26)</f>
        <v>0</v>
      </c>
      <c r="T2" s="549"/>
      <c r="U2" s="549"/>
      <c r="V2" s="549"/>
      <c r="W2" s="549"/>
      <c r="X2" s="549"/>
      <c r="Y2" s="549"/>
      <c r="Z2" s="549"/>
      <c r="AA2" s="549"/>
      <c r="AB2" s="1330" t="s">
        <v>862</v>
      </c>
      <c r="AC2" s="1330"/>
      <c r="AD2" s="743">
        <f>AG8</f>
        <v>0</v>
      </c>
      <c r="AE2" s="568"/>
      <c r="AF2" s="508"/>
      <c r="AG2" s="508"/>
      <c r="AH2" s="1286"/>
      <c r="AI2" s="482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BA2" s="561"/>
      <c r="BB2" s="25"/>
      <c r="BC2" s="561"/>
      <c r="BD2" s="25"/>
      <c r="BE2" s="561"/>
      <c r="BF2" s="25"/>
      <c r="BG2" s="561"/>
      <c r="BH2" s="25"/>
      <c r="BI2" s="561"/>
      <c r="BJ2" s="25"/>
      <c r="BK2" s="561"/>
      <c r="BL2" s="25"/>
      <c r="BM2" s="561"/>
      <c r="BN2" s="25"/>
      <c r="BO2" s="271"/>
      <c r="BP2" s="25"/>
      <c r="BQ2" s="271"/>
      <c r="BR2" s="25"/>
      <c r="BS2" s="271"/>
      <c r="BT2" s="25"/>
      <c r="BU2" s="271"/>
      <c r="BV2" s="25"/>
      <c r="BW2" s="271"/>
      <c r="BX2" s="25"/>
      <c r="BY2" s="271"/>
      <c r="BZ2" s="25"/>
      <c r="CA2" s="271"/>
      <c r="CB2" s="25"/>
      <c r="CC2" s="271"/>
      <c r="CD2" s="25"/>
      <c r="CE2" s="271"/>
      <c r="CF2" s="25"/>
      <c r="CG2" s="271"/>
      <c r="CH2" s="25"/>
      <c r="CI2" s="271"/>
      <c r="CJ2" s="25"/>
      <c r="CL2" s="508"/>
      <c r="CM2" s="508"/>
      <c r="CN2" s="508"/>
      <c r="CO2" s="508"/>
      <c r="CP2" s="508"/>
      <c r="DN2" s="569"/>
    </row>
    <row r="3" spans="1:16324" ht="20" customHeight="1" x14ac:dyDescent="0.25">
      <c r="D3" s="1325"/>
      <c r="E3" s="342"/>
      <c r="F3" s="342"/>
      <c r="G3" s="45"/>
      <c r="H3" s="200"/>
      <c r="I3" s="200"/>
      <c r="M3" s="171" t="s">
        <v>453</v>
      </c>
      <c r="N3" s="1328">
        <f>SUM(N13:AA76)</f>
        <v>0</v>
      </c>
      <c r="O3" s="1328"/>
      <c r="P3" s="518"/>
      <c r="Q3" s="518"/>
      <c r="R3" s="994" t="s">
        <v>75</v>
      </c>
      <c r="S3" s="989">
        <f>SUM(AK28:AX31)</f>
        <v>0</v>
      </c>
      <c r="T3" s="518"/>
      <c r="U3" s="518"/>
      <c r="V3" s="518"/>
      <c r="W3" s="518"/>
      <c r="X3" s="518"/>
      <c r="Y3" s="518"/>
      <c r="Z3" s="518"/>
      <c r="AA3" s="518"/>
      <c r="AB3" s="518"/>
      <c r="AC3" s="269"/>
      <c r="AE3" s="269"/>
      <c r="AF3" s="269"/>
      <c r="AG3" s="1"/>
      <c r="AH3" s="1286"/>
      <c r="AI3" s="483"/>
      <c r="AJ3" s="327"/>
      <c r="AK3" s="711"/>
      <c r="AL3" s="711"/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711"/>
      <c r="BA3" s="561"/>
      <c r="BB3" s="25"/>
      <c r="BC3" s="561"/>
      <c r="BD3" s="25"/>
      <c r="BE3" s="561"/>
      <c r="BF3" s="25"/>
      <c r="BG3" s="561"/>
      <c r="BH3" s="25"/>
      <c r="BI3" s="561"/>
      <c r="BJ3" s="25"/>
      <c r="BK3" s="561"/>
      <c r="BL3" s="25"/>
      <c r="BM3" s="561"/>
      <c r="BN3" s="25"/>
      <c r="BO3" s="271"/>
      <c r="BP3" s="25"/>
      <c r="BQ3" s="271"/>
      <c r="BR3" s="25"/>
      <c r="BS3" s="271"/>
      <c r="BT3" s="25"/>
      <c r="BU3" s="271"/>
      <c r="BV3" s="25"/>
      <c r="BW3" s="271"/>
      <c r="BX3" s="25"/>
      <c r="BY3" s="271"/>
      <c r="BZ3" s="25"/>
      <c r="CA3" s="271"/>
      <c r="CB3" s="25"/>
      <c r="CC3" s="271"/>
      <c r="CD3" s="25"/>
      <c r="CE3" s="271"/>
      <c r="CF3" s="25"/>
      <c r="CG3" s="271"/>
      <c r="CH3" s="25"/>
      <c r="CI3" s="271"/>
      <c r="CJ3" s="25"/>
      <c r="CK3" s="911"/>
      <c r="CL3" s="269"/>
      <c r="CM3" s="1"/>
      <c r="CN3" s="1"/>
      <c r="CO3" s="1"/>
      <c r="CP3" s="1"/>
      <c r="DN3" s="1287"/>
    </row>
    <row r="4" spans="1:16324" ht="20" customHeight="1" x14ac:dyDescent="0.25">
      <c r="D4" s="1325"/>
      <c r="E4" s="342"/>
      <c r="F4" s="342"/>
      <c r="G4" s="45"/>
      <c r="H4" s="200"/>
      <c r="I4" s="200"/>
      <c r="M4" s="171" t="s">
        <v>21</v>
      </c>
      <c r="N4" s="1329">
        <f>SUM(AJ13:AJ76)</f>
        <v>0</v>
      </c>
      <c r="O4" s="1329"/>
      <c r="P4" s="699" t="s">
        <v>5</v>
      </c>
      <c r="Q4" s="512"/>
      <c r="R4" s="995" t="s">
        <v>754</v>
      </c>
      <c r="S4" s="990">
        <f>SUM(AK33:AX76)</f>
        <v>0</v>
      </c>
      <c r="T4" s="512"/>
      <c r="U4" s="512"/>
      <c r="V4" s="512"/>
      <c r="W4" s="512"/>
      <c r="X4" s="512"/>
      <c r="Y4" s="512"/>
      <c r="Z4" s="512"/>
      <c r="AA4" s="512"/>
      <c r="AB4" s="512"/>
      <c r="AC4" s="1"/>
      <c r="AE4" s="1"/>
      <c r="AF4" s="1"/>
      <c r="AG4" s="1"/>
      <c r="AH4" s="1286"/>
      <c r="AI4" s="483"/>
      <c r="AJ4" s="327"/>
      <c r="AK4" s="711"/>
      <c r="AL4" s="711"/>
      <c r="AM4" s="711"/>
      <c r="AN4" s="711"/>
      <c r="AO4" s="711"/>
      <c r="AP4" s="711"/>
      <c r="AQ4" s="711"/>
      <c r="AR4" s="711"/>
      <c r="AS4" s="711"/>
      <c r="AT4" s="711"/>
      <c r="AU4" s="711"/>
      <c r="AV4" s="711"/>
      <c r="AW4" s="711"/>
      <c r="AX4" s="711"/>
      <c r="BA4" s="561"/>
      <c r="BB4" s="25"/>
      <c r="BC4" s="561"/>
      <c r="BD4" s="25"/>
      <c r="BE4" s="561"/>
      <c r="BF4" s="25"/>
      <c r="BG4" s="561"/>
      <c r="BH4" s="25"/>
      <c r="BI4" s="561"/>
      <c r="BJ4" s="25"/>
      <c r="BK4" s="561"/>
      <c r="BL4" s="25"/>
      <c r="BM4" s="561"/>
      <c r="BN4" s="25"/>
      <c r="BO4" s="271"/>
      <c r="BP4" s="25"/>
      <c r="BQ4" s="271"/>
      <c r="BR4" s="25"/>
      <c r="BS4" s="271"/>
      <c r="BT4" s="25"/>
      <c r="BU4" s="271"/>
      <c r="BV4" s="25"/>
      <c r="BW4" s="271"/>
      <c r="BX4" s="25"/>
      <c r="BY4" s="271"/>
      <c r="BZ4" s="25"/>
      <c r="CA4" s="271"/>
      <c r="CB4" s="25"/>
      <c r="CC4" s="271"/>
      <c r="CD4" s="25"/>
      <c r="CE4" s="271"/>
      <c r="CF4" s="25"/>
      <c r="CG4" s="271"/>
      <c r="CH4" s="25"/>
      <c r="CI4" s="271"/>
      <c r="CJ4" s="25"/>
      <c r="CK4" s="911"/>
      <c r="CL4" s="1"/>
      <c r="CM4" s="1"/>
      <c r="CN4" s="1"/>
      <c r="CO4" s="1"/>
      <c r="CP4" s="1"/>
      <c r="DN4" s="1287"/>
    </row>
    <row r="5" spans="1:16324" ht="14.75" customHeight="1" x14ac:dyDescent="0.25">
      <c r="D5" s="1325"/>
      <c r="E5" s="372"/>
      <c r="F5" s="342"/>
      <c r="G5" s="45"/>
      <c r="H5" s="200"/>
      <c r="I5" s="200"/>
      <c r="AF5"/>
      <c r="AG5" s="44"/>
      <c r="AH5" s="1286"/>
      <c r="AI5" s="483"/>
      <c r="AJ5" s="327"/>
      <c r="AK5" s="711"/>
      <c r="AL5" s="711"/>
      <c r="AM5" s="711"/>
      <c r="AN5" s="711"/>
      <c r="AO5" s="711"/>
      <c r="AP5" s="711"/>
      <c r="AQ5" s="711"/>
      <c r="AR5" s="711"/>
      <c r="AS5" s="711"/>
      <c r="AT5" s="711"/>
      <c r="AU5" s="711"/>
      <c r="AV5" s="711"/>
      <c r="AW5" s="711"/>
      <c r="AX5" s="711"/>
      <c r="BA5" s="561"/>
      <c r="BB5" s="25"/>
      <c r="BC5" s="561"/>
      <c r="BD5" s="25"/>
      <c r="BE5" s="561"/>
      <c r="BF5" s="25"/>
      <c r="BG5" s="561"/>
      <c r="BH5" s="25"/>
      <c r="BI5" s="561"/>
      <c r="BJ5" s="25"/>
      <c r="BK5" s="561"/>
      <c r="BL5" s="25"/>
      <c r="BM5" s="561"/>
      <c r="BN5" s="25"/>
      <c r="BO5" s="271"/>
      <c r="BP5" s="25"/>
      <c r="BQ5" s="271"/>
      <c r="BR5" s="25"/>
      <c r="BS5" s="271"/>
      <c r="BT5" s="25"/>
      <c r="BU5" s="271"/>
      <c r="BV5" s="25"/>
      <c r="BW5" s="271"/>
      <c r="BX5" s="25"/>
      <c r="BY5" s="271"/>
      <c r="BZ5" s="25"/>
      <c r="CA5" s="271"/>
      <c r="CB5" s="25"/>
      <c r="CC5" s="271"/>
      <c r="CD5" s="25"/>
      <c r="CE5" s="271"/>
      <c r="CF5" s="25"/>
      <c r="CG5" s="271"/>
      <c r="CH5" s="25"/>
      <c r="CI5" s="271"/>
      <c r="CJ5" s="25"/>
      <c r="CK5" s="911"/>
      <c r="DN5" s="1287"/>
    </row>
    <row r="6" spans="1:16324" ht="17.25" customHeight="1" x14ac:dyDescent="0.2">
      <c r="D6" s="1325"/>
      <c r="E6" s="342"/>
      <c r="F6" s="342"/>
      <c r="G6" s="45"/>
      <c r="H6" s="200"/>
      <c r="I6" s="200"/>
      <c r="M6" s="174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242" t="s">
        <v>450</v>
      </c>
      <c r="AF6"/>
      <c r="AG6" s="44"/>
      <c r="AH6" s="282"/>
      <c r="AI6" s="483"/>
      <c r="AJ6" s="327"/>
      <c r="AK6" s="711"/>
      <c r="AL6" s="711"/>
      <c r="AM6" s="711"/>
      <c r="AN6" s="711"/>
      <c r="AO6" s="711"/>
      <c r="AP6" s="711"/>
      <c r="AQ6" s="711"/>
      <c r="AR6" s="711"/>
      <c r="AS6" s="711"/>
      <c r="AT6" s="711"/>
      <c r="AU6" s="711"/>
      <c r="AV6" s="711"/>
      <c r="AW6" s="711"/>
      <c r="AX6" s="711"/>
      <c r="CK6" s="911"/>
      <c r="DN6" s="1286"/>
    </row>
    <row r="7" spans="1:16324" ht="19.25" hidden="1" customHeight="1" x14ac:dyDescent="0.2">
      <c r="AF7"/>
      <c r="AI7" s="482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DN7" s="1286"/>
    </row>
    <row r="8" spans="1:16324" ht="19.25" customHeight="1" x14ac:dyDescent="0.2">
      <c r="B8" s="128"/>
      <c r="E8" s="343"/>
      <c r="F8" s="343"/>
      <c r="G8" s="203"/>
      <c r="H8" s="5"/>
      <c r="L8" s="27"/>
      <c r="M8" s="8" t="s">
        <v>449</v>
      </c>
      <c r="N8" s="221">
        <f t="shared" ref="N8:AA8" si="0">SUM(AK13:AK76)</f>
        <v>0</v>
      </c>
      <c r="O8" s="221">
        <f t="shared" si="0"/>
        <v>0</v>
      </c>
      <c r="P8" s="221">
        <f t="shared" si="0"/>
        <v>0</v>
      </c>
      <c r="Q8" s="221">
        <f t="shared" si="0"/>
        <v>0</v>
      </c>
      <c r="R8" s="221">
        <f t="shared" si="0"/>
        <v>0</v>
      </c>
      <c r="S8" s="221">
        <f t="shared" si="0"/>
        <v>0</v>
      </c>
      <c r="T8" s="221">
        <f t="shared" si="0"/>
        <v>0</v>
      </c>
      <c r="U8" s="221">
        <f t="shared" si="0"/>
        <v>0</v>
      </c>
      <c r="V8" s="221">
        <f t="shared" si="0"/>
        <v>0</v>
      </c>
      <c r="W8" s="221">
        <f t="shared" si="0"/>
        <v>0</v>
      </c>
      <c r="X8" s="221">
        <f t="shared" si="0"/>
        <v>0</v>
      </c>
      <c r="Y8" s="221">
        <f t="shared" si="0"/>
        <v>0</v>
      </c>
      <c r="Z8" s="221">
        <f t="shared" si="0"/>
        <v>0</v>
      </c>
      <c r="AA8" s="221">
        <f t="shared" si="0"/>
        <v>0</v>
      </c>
      <c r="AB8" s="148">
        <f>SUM(N8:AA8)</f>
        <v>0</v>
      </c>
      <c r="AC8" s="47"/>
      <c r="AD8" s="49"/>
      <c r="AF8" s="243" t="s">
        <v>316</v>
      </c>
      <c r="AG8" s="370">
        <f>SUM(AG13:AG76)</f>
        <v>0</v>
      </c>
      <c r="AH8" s="6"/>
      <c r="AI8" s="484"/>
      <c r="AJ8" s="328"/>
      <c r="AK8" s="712"/>
      <c r="AL8" s="712"/>
      <c r="AM8" s="712"/>
      <c r="AN8" s="712"/>
      <c r="AO8" s="712"/>
      <c r="AP8" s="712"/>
      <c r="AQ8" s="712"/>
      <c r="AR8" s="712"/>
      <c r="AS8" s="712"/>
      <c r="AT8" s="712"/>
      <c r="AU8" s="712"/>
      <c r="AV8" s="712"/>
      <c r="AW8" s="712"/>
      <c r="AX8" s="712"/>
      <c r="CK8" s="912"/>
      <c r="DN8" s="1286"/>
    </row>
    <row r="9" spans="1:16324" ht="36" customHeight="1" x14ac:dyDescent="0.2">
      <c r="B9" s="1308" t="s">
        <v>8</v>
      </c>
      <c r="C9" s="1310"/>
      <c r="D9" s="1312" t="s">
        <v>439</v>
      </c>
      <c r="E9" s="1314" t="s">
        <v>676</v>
      </c>
      <c r="F9" s="1314" t="s">
        <v>448</v>
      </c>
      <c r="G9" s="1316" t="s">
        <v>447</v>
      </c>
      <c r="H9" s="1326" t="s">
        <v>443</v>
      </c>
      <c r="I9" s="1316" t="s">
        <v>442</v>
      </c>
      <c r="J9" s="1316" t="s">
        <v>440</v>
      </c>
      <c r="K9" s="1316" t="s">
        <v>445</v>
      </c>
      <c r="L9" s="1326" t="s">
        <v>446</v>
      </c>
      <c r="M9" s="1316" t="s">
        <v>441</v>
      </c>
      <c r="N9" s="470" t="s">
        <v>40</v>
      </c>
      <c r="O9" s="550" t="s">
        <v>36</v>
      </c>
      <c r="P9" s="471" t="s">
        <v>42</v>
      </c>
      <c r="Q9" s="472" t="s">
        <v>41</v>
      </c>
      <c r="R9" s="551" t="s">
        <v>43</v>
      </c>
      <c r="S9" s="473" t="s">
        <v>711</v>
      </c>
      <c r="T9" s="595" t="s">
        <v>698</v>
      </c>
      <c r="U9" s="474" t="s">
        <v>712</v>
      </c>
      <c r="V9" s="475" t="s">
        <v>621</v>
      </c>
      <c r="W9" s="476" t="s">
        <v>623</v>
      </c>
      <c r="X9" s="477" t="s">
        <v>624</v>
      </c>
      <c r="Y9" s="478" t="s">
        <v>45</v>
      </c>
      <c r="Z9" s="479" t="s">
        <v>487</v>
      </c>
      <c r="AA9" s="480" t="s">
        <v>625</v>
      </c>
      <c r="AB9" s="1331" t="s">
        <v>12</v>
      </c>
      <c r="AC9" s="1302" t="s">
        <v>8</v>
      </c>
      <c r="AD9" s="1304" t="s">
        <v>13</v>
      </c>
      <c r="AF9" s="1321" t="s">
        <v>314</v>
      </c>
      <c r="AG9" s="1306" t="s">
        <v>315</v>
      </c>
      <c r="AH9" s="6"/>
      <c r="AI9" s="557" t="s">
        <v>690</v>
      </c>
      <c r="AJ9" s="558" t="s">
        <v>691</v>
      </c>
      <c r="AK9" s="1296" t="s">
        <v>40</v>
      </c>
      <c r="AL9" s="1295" t="s">
        <v>36</v>
      </c>
      <c r="AM9" s="1292" t="s">
        <v>42</v>
      </c>
      <c r="AN9" s="1293" t="s">
        <v>41</v>
      </c>
      <c r="AO9" s="1294" t="s">
        <v>43</v>
      </c>
      <c r="AP9" s="1300" t="s">
        <v>619</v>
      </c>
      <c r="AQ9" s="1301" t="s">
        <v>698</v>
      </c>
      <c r="AR9" s="1288" t="s">
        <v>620</v>
      </c>
      <c r="AS9" s="1289" t="s">
        <v>621</v>
      </c>
      <c r="AT9" s="1290" t="s">
        <v>623</v>
      </c>
      <c r="AU9" s="1298" t="s">
        <v>624</v>
      </c>
      <c r="AV9" s="1299" t="s">
        <v>45</v>
      </c>
      <c r="AW9" s="1291" t="s">
        <v>487</v>
      </c>
      <c r="AX9" s="1297" t="s">
        <v>625</v>
      </c>
      <c r="AY9" s="329" t="s">
        <v>689</v>
      </c>
      <c r="AZ9" s="1010" t="s">
        <v>948</v>
      </c>
      <c r="BA9" s="564" t="s">
        <v>845</v>
      </c>
      <c r="BB9" s="45" t="s">
        <v>21</v>
      </c>
      <c r="BC9" s="564" t="s">
        <v>847</v>
      </c>
      <c r="BD9" s="45" t="s">
        <v>21</v>
      </c>
      <c r="BE9" s="564" t="s">
        <v>848</v>
      </c>
      <c r="BF9" s="45" t="s">
        <v>21</v>
      </c>
      <c r="BG9" s="564" t="s">
        <v>849</v>
      </c>
      <c r="BH9" s="45" t="s">
        <v>21</v>
      </c>
      <c r="BI9" s="564" t="s">
        <v>850</v>
      </c>
      <c r="BJ9" s="45" t="s">
        <v>21</v>
      </c>
      <c r="BK9" s="564" t="s">
        <v>851</v>
      </c>
      <c r="BL9" s="45" t="s">
        <v>21</v>
      </c>
      <c r="BM9" s="564" t="s">
        <v>852</v>
      </c>
      <c r="BN9" s="45" t="s">
        <v>21</v>
      </c>
      <c r="BO9" s="559" t="s">
        <v>853</v>
      </c>
      <c r="BP9" s="45" t="s">
        <v>21</v>
      </c>
      <c r="BQ9" s="559" t="s">
        <v>854</v>
      </c>
      <c r="BR9" s="45" t="s">
        <v>21</v>
      </c>
      <c r="BS9" s="559" t="s">
        <v>845</v>
      </c>
      <c r="BT9" s="45" t="s">
        <v>21</v>
      </c>
      <c r="BU9" s="559" t="s">
        <v>847</v>
      </c>
      <c r="BV9" s="45" t="s">
        <v>21</v>
      </c>
      <c r="BW9" s="559" t="s">
        <v>848</v>
      </c>
      <c r="BX9" s="45" t="s">
        <v>21</v>
      </c>
      <c r="BY9" s="559" t="s">
        <v>849</v>
      </c>
      <c r="BZ9" s="45" t="s">
        <v>21</v>
      </c>
      <c r="CA9" s="559" t="s">
        <v>851</v>
      </c>
      <c r="CB9" s="45" t="s">
        <v>21</v>
      </c>
      <c r="CC9" s="559" t="s">
        <v>855</v>
      </c>
      <c r="CD9" s="45" t="s">
        <v>21</v>
      </c>
      <c r="CE9" s="559" t="s">
        <v>856</v>
      </c>
      <c r="CF9" s="45" t="s">
        <v>21</v>
      </c>
      <c r="CG9" s="559" t="s">
        <v>857</v>
      </c>
      <c r="CH9" s="45" t="s">
        <v>21</v>
      </c>
      <c r="CI9" s="559" t="s">
        <v>858</v>
      </c>
      <c r="CJ9" s="45"/>
      <c r="CK9" s="912"/>
      <c r="CL9" s="1">
        <f t="shared" ref="CL9:DN9" si="1">SUM(CL13:CL76)</f>
        <v>0</v>
      </c>
      <c r="CM9" s="1">
        <f t="shared" si="1"/>
        <v>0</v>
      </c>
      <c r="CN9" s="1">
        <f t="shared" si="1"/>
        <v>0</v>
      </c>
      <c r="CO9" s="1">
        <f t="shared" si="1"/>
        <v>0</v>
      </c>
      <c r="CP9" s="1">
        <f t="shared" si="1"/>
        <v>0</v>
      </c>
      <c r="CQ9" s="1">
        <f t="shared" si="1"/>
        <v>0</v>
      </c>
      <c r="CR9" s="1">
        <f t="shared" si="1"/>
        <v>0</v>
      </c>
      <c r="CS9" s="1">
        <f t="shared" si="1"/>
        <v>0</v>
      </c>
      <c r="CT9" s="1">
        <f t="shared" si="1"/>
        <v>0</v>
      </c>
      <c r="CU9" s="1">
        <f t="shared" si="1"/>
        <v>0</v>
      </c>
      <c r="CV9" s="1">
        <f t="shared" si="1"/>
        <v>0</v>
      </c>
      <c r="CW9" s="1">
        <f t="shared" si="1"/>
        <v>0</v>
      </c>
      <c r="CX9" s="1">
        <f t="shared" si="1"/>
        <v>0</v>
      </c>
      <c r="CY9" s="1">
        <f t="shared" si="1"/>
        <v>0</v>
      </c>
      <c r="CZ9" s="1">
        <f t="shared" si="1"/>
        <v>0</v>
      </c>
      <c r="DA9" s="1">
        <f t="shared" si="1"/>
        <v>0</v>
      </c>
      <c r="DB9" s="1">
        <f t="shared" si="1"/>
        <v>0</v>
      </c>
      <c r="DC9" s="1">
        <f t="shared" si="1"/>
        <v>0</v>
      </c>
      <c r="DD9" s="1">
        <f t="shared" si="1"/>
        <v>0</v>
      </c>
      <c r="DE9" s="1">
        <f t="shared" si="1"/>
        <v>0</v>
      </c>
      <c r="DF9" s="1">
        <f t="shared" si="1"/>
        <v>0</v>
      </c>
      <c r="DG9" s="1">
        <f t="shared" si="1"/>
        <v>0</v>
      </c>
      <c r="DH9" s="1">
        <f t="shared" si="1"/>
        <v>0</v>
      </c>
      <c r="DI9" s="1">
        <f t="shared" si="1"/>
        <v>0</v>
      </c>
      <c r="DJ9" s="1">
        <f t="shared" si="1"/>
        <v>0</v>
      </c>
      <c r="DK9" s="1">
        <f t="shared" si="1"/>
        <v>0</v>
      </c>
      <c r="DL9" s="1">
        <f t="shared" si="1"/>
        <v>0</v>
      </c>
      <c r="DM9" s="1">
        <f t="shared" si="1"/>
        <v>0</v>
      </c>
      <c r="DN9" s="1">
        <f t="shared" si="1"/>
        <v>0</v>
      </c>
    </row>
    <row r="10" spans="1:16324" s="5" customFormat="1" ht="25" customHeight="1" x14ac:dyDescent="0.2">
      <c r="B10" s="1309"/>
      <c r="C10" s="1311"/>
      <c r="D10" s="1313"/>
      <c r="E10" s="1315"/>
      <c r="F10" s="1315"/>
      <c r="G10" s="1317"/>
      <c r="H10" s="1327"/>
      <c r="I10" s="1317"/>
      <c r="J10" s="1317"/>
      <c r="K10" s="1317"/>
      <c r="L10" s="1327"/>
      <c r="M10" s="1317"/>
      <c r="N10" s="617" t="s">
        <v>618</v>
      </c>
      <c r="O10" s="1173" t="s">
        <v>622</v>
      </c>
      <c r="P10" s="617" t="s">
        <v>618</v>
      </c>
      <c r="Q10" s="1173" t="s">
        <v>622</v>
      </c>
      <c r="R10" s="617" t="s">
        <v>618</v>
      </c>
      <c r="S10" s="617" t="s">
        <v>618</v>
      </c>
      <c r="T10" s="617" t="s">
        <v>618</v>
      </c>
      <c r="U10" s="1173" t="s">
        <v>622</v>
      </c>
      <c r="V10" s="1173" t="s">
        <v>622</v>
      </c>
      <c r="W10" s="1173" t="s">
        <v>622</v>
      </c>
      <c r="X10" s="617" t="s">
        <v>618</v>
      </c>
      <c r="Y10" s="617" t="s">
        <v>618</v>
      </c>
      <c r="Z10" s="1173" t="s">
        <v>622</v>
      </c>
      <c r="AA10" s="617" t="s">
        <v>618</v>
      </c>
      <c r="AB10" s="1332"/>
      <c r="AC10" s="1303"/>
      <c r="AD10" s="1305"/>
      <c r="AF10" s="1322"/>
      <c r="AG10" s="1307"/>
      <c r="AH10" s="422"/>
      <c r="AI10" s="482"/>
      <c r="AJ10" s="326"/>
      <c r="AK10" s="1296"/>
      <c r="AL10" s="1295"/>
      <c r="AM10" s="1292"/>
      <c r="AN10" s="1293"/>
      <c r="AO10" s="1294"/>
      <c r="AP10" s="1300"/>
      <c r="AQ10" s="1301"/>
      <c r="AR10" s="1288"/>
      <c r="AS10" s="1289"/>
      <c r="AT10" s="1290"/>
      <c r="AU10" s="1298"/>
      <c r="AV10" s="1299"/>
      <c r="AW10" s="1291"/>
      <c r="AX10" s="1297"/>
      <c r="AY10" s="330"/>
      <c r="AZ10" s="1009"/>
      <c r="BA10" s="563"/>
      <c r="BB10" s="50">
        <f>SUM(BB13:BB114)</f>
        <v>0</v>
      </c>
      <c r="BC10" s="563"/>
      <c r="BD10" s="50">
        <f>SUM(BD13:BD114)</f>
        <v>0</v>
      </c>
      <c r="BE10" s="563"/>
      <c r="BF10" s="50">
        <f>SUM(BF13:BF114)</f>
        <v>0</v>
      </c>
      <c r="BG10" s="563"/>
      <c r="BH10" s="50">
        <f>SUM(BH13:BH114)</f>
        <v>0</v>
      </c>
      <c r="BI10" s="563"/>
      <c r="BJ10" s="50">
        <f>SUM(BJ13:BJ114)</f>
        <v>0</v>
      </c>
      <c r="BK10" s="563"/>
      <c r="BL10" s="50">
        <f>SUM(BL13:BL114)</f>
        <v>0</v>
      </c>
      <c r="BM10" s="563"/>
      <c r="BN10" s="50">
        <f>SUM(BN13:BN114)</f>
        <v>0</v>
      </c>
      <c r="BO10" s="272"/>
      <c r="BP10" s="50">
        <f>SUM(BP13:BP114)</f>
        <v>0</v>
      </c>
      <c r="BQ10" s="272"/>
      <c r="BR10" s="50">
        <f>SUM(BR13:BR114)</f>
        <v>0</v>
      </c>
      <c r="BS10" s="272"/>
      <c r="BT10" s="50">
        <f>SUM(BT13:BT114)</f>
        <v>0</v>
      </c>
      <c r="BU10" s="272"/>
      <c r="BV10" s="50">
        <f>SUM(BV13:BV114)</f>
        <v>0</v>
      </c>
      <c r="BW10" s="272"/>
      <c r="BX10" s="50">
        <f>SUM(BX13:BX114)</f>
        <v>0</v>
      </c>
      <c r="BY10" s="272"/>
      <c r="BZ10" s="50">
        <f>SUM(BZ13:BZ114)</f>
        <v>0</v>
      </c>
      <c r="CA10" s="272"/>
      <c r="CB10" s="50">
        <f>SUM(CB13:CB114)</f>
        <v>0</v>
      </c>
      <c r="CC10" s="272"/>
      <c r="CD10" s="50">
        <f>SUM(CD13:CD114)</f>
        <v>0</v>
      </c>
      <c r="CE10" s="272"/>
      <c r="CF10" s="50">
        <f>SUM(CF13:CF114)</f>
        <v>0</v>
      </c>
      <c r="CG10" s="272"/>
      <c r="CH10" s="50">
        <f>SUM(CH13:CH114)</f>
        <v>0</v>
      </c>
      <c r="CI10" s="272"/>
      <c r="CJ10" s="50">
        <f>SUM(CJ13:CJ114)</f>
        <v>0</v>
      </c>
      <c r="CK10" s="913"/>
      <c r="CL10" s="565" t="s">
        <v>69</v>
      </c>
      <c r="CM10" s="565" t="s">
        <v>60</v>
      </c>
      <c r="CN10" s="565" t="s">
        <v>67</v>
      </c>
      <c r="CO10" s="565" t="s">
        <v>63</v>
      </c>
      <c r="CP10" s="565" t="s">
        <v>64</v>
      </c>
      <c r="CQ10" s="565" t="s">
        <v>345</v>
      </c>
      <c r="CR10" s="565" t="s">
        <v>343</v>
      </c>
      <c r="CS10" s="565" t="s">
        <v>675</v>
      </c>
      <c r="CT10" s="918"/>
      <c r="CU10" s="565" t="s">
        <v>653</v>
      </c>
      <c r="CV10" s="565" t="s">
        <v>654</v>
      </c>
      <c r="CW10" s="565" t="s">
        <v>959</v>
      </c>
      <c r="CX10" s="918"/>
      <c r="CY10" s="565" t="s">
        <v>0</v>
      </c>
      <c r="CZ10" s="565" t="s">
        <v>656</v>
      </c>
      <c r="DA10" s="565" t="s">
        <v>146</v>
      </c>
      <c r="DB10" s="565" t="s">
        <v>15</v>
      </c>
      <c r="DC10" s="565" t="s">
        <v>412</v>
      </c>
      <c r="DD10" s="565" t="s">
        <v>309</v>
      </c>
      <c r="DE10" s="565" t="s">
        <v>50</v>
      </c>
      <c r="DF10" s="565" t="s">
        <v>398</v>
      </c>
      <c r="DG10" s="565" t="s">
        <v>281</v>
      </c>
      <c r="DH10" s="565" t="s">
        <v>414</v>
      </c>
      <c r="DI10" s="565" t="s">
        <v>411</v>
      </c>
      <c r="DJ10" s="565" t="s">
        <v>413</v>
      </c>
      <c r="DK10" s="566" t="s">
        <v>657</v>
      </c>
      <c r="DL10" s="566" t="s">
        <v>658</v>
      </c>
      <c r="DM10" s="565" t="s">
        <v>865</v>
      </c>
      <c r="DN10" s="565" t="s">
        <v>675</v>
      </c>
    </row>
    <row r="11" spans="1:16324" s="6" customFormat="1" ht="24" hidden="1" customHeight="1" x14ac:dyDescent="0.2">
      <c r="B11" s="134"/>
      <c r="C11" s="26"/>
      <c r="D11" s="971"/>
      <c r="E11" s="340"/>
      <c r="F11" s="340"/>
      <c r="G11" s="105"/>
      <c r="I11" s="105"/>
      <c r="J11" s="105"/>
      <c r="K11" s="105"/>
      <c r="M11" s="105"/>
      <c r="N11" s="469" t="s">
        <v>560</v>
      </c>
      <c r="O11" s="469" t="s">
        <v>616</v>
      </c>
      <c r="P11" s="469" t="s">
        <v>615</v>
      </c>
      <c r="Q11" s="469" t="s">
        <v>613</v>
      </c>
      <c r="R11" s="469" t="s">
        <v>614</v>
      </c>
      <c r="S11" s="469" t="s">
        <v>611</v>
      </c>
      <c r="T11" s="469" t="s">
        <v>699</v>
      </c>
      <c r="U11" s="469" t="s">
        <v>612</v>
      </c>
      <c r="V11" s="469" t="s">
        <v>605</v>
      </c>
      <c r="W11" s="469" t="s">
        <v>606</v>
      </c>
      <c r="X11" s="469" t="s">
        <v>607</v>
      </c>
      <c r="Y11" s="469" t="s">
        <v>608</v>
      </c>
      <c r="Z11" s="469" t="s">
        <v>609</v>
      </c>
      <c r="AA11" s="469" t="s">
        <v>610</v>
      </c>
      <c r="AC11" s="276"/>
      <c r="AD11" s="363"/>
      <c r="AF11" s="422"/>
      <c r="AG11" s="630"/>
      <c r="AH11" s="422"/>
      <c r="AI11" s="482"/>
      <c r="AJ11" s="326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4"/>
      <c r="AW11" s="364"/>
      <c r="AX11" s="364"/>
      <c r="AY11" s="330"/>
      <c r="AZ11" s="1009"/>
      <c r="BA11" s="564"/>
      <c r="BB11" s="45"/>
      <c r="BC11" s="564"/>
      <c r="BD11" s="45"/>
      <c r="BE11" s="564"/>
      <c r="BF11" s="45"/>
      <c r="BG11" s="564"/>
      <c r="BH11" s="45"/>
      <c r="BI11" s="564"/>
      <c r="BJ11" s="45"/>
      <c r="BK11" s="564"/>
      <c r="BL11" s="45"/>
      <c r="BM11" s="564"/>
      <c r="BN11" s="45"/>
      <c r="BO11" s="559"/>
      <c r="BP11" s="45"/>
      <c r="BQ11" s="559"/>
      <c r="BR11" s="45"/>
      <c r="BS11" s="559"/>
      <c r="BT11" s="45"/>
      <c r="BU11" s="559"/>
      <c r="BV11" s="45"/>
      <c r="BW11" s="559"/>
      <c r="BX11" s="45"/>
      <c r="BY11" s="559"/>
      <c r="BZ11" s="45"/>
      <c r="CA11" s="559"/>
      <c r="CB11" s="45"/>
      <c r="CC11" s="559"/>
      <c r="CD11" s="45"/>
      <c r="CE11" s="559"/>
      <c r="CF11" s="45"/>
      <c r="CG11" s="559"/>
      <c r="CH11" s="45"/>
      <c r="CI11" s="559"/>
      <c r="CJ11" s="45"/>
      <c r="CK11" s="913"/>
      <c r="CT11" s="918"/>
      <c r="CX11" s="918"/>
    </row>
    <row r="12" spans="1:16324" s="1" customFormat="1" ht="34" customHeight="1" x14ac:dyDescent="0.2">
      <c r="B12" s="998"/>
      <c r="D12" s="23"/>
      <c r="E12" s="845"/>
      <c r="F12" s="846"/>
      <c r="G12" s="68"/>
      <c r="H12" s="26"/>
      <c r="J12" s="26"/>
      <c r="K12" s="26"/>
      <c r="L12" s="692" t="s">
        <v>880</v>
      </c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362"/>
      <c r="AC12" s="70"/>
      <c r="AD12" s="362"/>
      <c r="AF12" s="72"/>
      <c r="AG12" s="72"/>
      <c r="AH12" s="26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269"/>
      <c r="AX12" s="152"/>
      <c r="AY12" s="909"/>
      <c r="AZ12" s="1">
        <f>SUM(AZ13:AZ76)</f>
        <v>0</v>
      </c>
      <c r="BA12" s="1284" t="s">
        <v>846</v>
      </c>
      <c r="BB12" s="1284"/>
      <c r="BC12" s="1284"/>
      <c r="BD12" s="1284"/>
      <c r="BE12" s="1284"/>
      <c r="BF12" s="1284"/>
      <c r="BG12" s="1284"/>
      <c r="BH12" s="1284"/>
      <c r="BI12" s="1284"/>
      <c r="BJ12" s="1284"/>
      <c r="BK12" s="1284"/>
      <c r="BL12" s="1284"/>
      <c r="BM12" s="1284"/>
      <c r="BN12" s="1284"/>
      <c r="BO12" s="1285" t="s">
        <v>844</v>
      </c>
      <c r="BP12" s="1285"/>
      <c r="BQ12" s="1285"/>
      <c r="BR12" s="1285"/>
      <c r="BS12" s="1285"/>
      <c r="BT12" s="1285"/>
      <c r="BU12" s="1285"/>
      <c r="BV12" s="1285"/>
      <c r="BW12" s="1285"/>
      <c r="BX12" s="1285"/>
      <c r="BY12" s="1285"/>
      <c r="BZ12" s="1285"/>
      <c r="CA12" s="1285"/>
      <c r="CB12" s="1285"/>
      <c r="CC12" s="1285"/>
      <c r="CD12" s="1285"/>
      <c r="CE12" s="1285"/>
      <c r="CF12" s="1285"/>
      <c r="CG12" s="1285"/>
      <c r="CH12" s="1285"/>
      <c r="CI12" s="1285"/>
      <c r="CJ12" s="1285"/>
      <c r="CK12" s="914"/>
      <c r="CM12" s="269"/>
      <c r="CO12" s="26"/>
      <c r="CT12" s="914"/>
      <c r="CX12" s="914"/>
    </row>
    <row r="13" spans="1:16324" s="1" customFormat="1" ht="65.25" customHeight="1" x14ac:dyDescent="0.2">
      <c r="A13" s="6"/>
      <c r="B13" s="142" t="s">
        <v>8</v>
      </c>
      <c r="C13" s="170"/>
      <c r="D13" s="1073" t="s">
        <v>863</v>
      </c>
      <c r="E13" s="856" t="s">
        <v>31</v>
      </c>
      <c r="F13" s="1001" t="s">
        <v>866</v>
      </c>
      <c r="G13" s="857" t="s">
        <v>865</v>
      </c>
      <c r="H13" s="858" t="s">
        <v>63</v>
      </c>
      <c r="I13" s="857" t="s">
        <v>881</v>
      </c>
      <c r="J13" s="858">
        <v>3</v>
      </c>
      <c r="K13" s="858"/>
      <c r="L13" s="858" t="s">
        <v>693</v>
      </c>
      <c r="M13" s="1059">
        <v>437.8</v>
      </c>
      <c r="N13" s="860"/>
      <c r="O13" s="860"/>
      <c r="P13" s="860"/>
      <c r="Q13" s="860"/>
      <c r="R13" s="860"/>
      <c r="S13" s="860"/>
      <c r="T13" s="860"/>
      <c r="U13" s="861"/>
      <c r="V13" s="862"/>
      <c r="W13" s="862"/>
      <c r="X13" s="862"/>
      <c r="Y13" s="862"/>
      <c r="Z13" s="862"/>
      <c r="AA13" s="862"/>
      <c r="AB13" s="863">
        <f t="shared" ref="AB13:AB26" si="2">SUM(N13:AA13)*M13</f>
        <v>0</v>
      </c>
      <c r="AC13" s="864" t="str">
        <f t="shared" ref="AC13:AC26" si="3">IF(B13="New","Yes","No")</f>
        <v>Yes</v>
      </c>
      <c r="AD13" s="865" t="str">
        <f t="shared" ref="AD13:AD26" si="4">IF(SUM(N13:AA13)&gt;0,"Yes","No")</f>
        <v>No</v>
      </c>
      <c r="AE13" s="6"/>
      <c r="AF13" s="187">
        <f>AY13</f>
        <v>3</v>
      </c>
      <c r="AG13" s="188">
        <f t="shared" ref="AG13:AG26" si="5">SUM(N13:AA13)*AF13</f>
        <v>0</v>
      </c>
      <c r="AH13" s="693"/>
      <c r="AI13" s="848">
        <v>3.5640000000000001</v>
      </c>
      <c r="AJ13" s="326">
        <f t="shared" ref="AJ13:AJ26" si="6">SUM(N13:AA13)*AI13</f>
        <v>0</v>
      </c>
      <c r="AK13" s="152">
        <f t="shared" ref="AK13:AK26" si="7">N13*$J13</f>
        <v>0</v>
      </c>
      <c r="AL13" s="152">
        <f t="shared" ref="AL13:AL26" si="8">O13*$J13</f>
        <v>0</v>
      </c>
      <c r="AM13" s="152">
        <f t="shared" ref="AM13:AM26" si="9">P13*$J13</f>
        <v>0</v>
      </c>
      <c r="AN13" s="152">
        <f t="shared" ref="AN13:AN26" si="10">Q13*$J13</f>
        <v>0</v>
      </c>
      <c r="AO13" s="152">
        <f t="shared" ref="AO13:AO26" si="11">R13*$J13</f>
        <v>0</v>
      </c>
      <c r="AP13" s="152">
        <f t="shared" ref="AP13:AP26" si="12">S13*$J13</f>
        <v>0</v>
      </c>
      <c r="AQ13" s="152">
        <f t="shared" ref="AQ13:AQ26" si="13">T13*$J13</f>
        <v>0</v>
      </c>
      <c r="AR13" s="152">
        <f t="shared" ref="AR13:AR26" si="14">U13*$J13</f>
        <v>0</v>
      </c>
      <c r="AS13" s="152">
        <f t="shared" ref="AS13:AS26" si="15">V13*$J13</f>
        <v>0</v>
      </c>
      <c r="AT13" s="152">
        <f t="shared" ref="AT13:AT26" si="16">W13*$J13</f>
        <v>0</v>
      </c>
      <c r="AU13" s="152">
        <f t="shared" ref="AU13:AU26" si="17">X13*$J13</f>
        <v>0</v>
      </c>
      <c r="AV13" s="152">
        <f t="shared" ref="AV13:AV26" si="18">Y13*$J13</f>
        <v>0</v>
      </c>
      <c r="AW13" s="152">
        <f t="shared" ref="AW13:AW26" si="19">Z13*$J13</f>
        <v>0</v>
      </c>
      <c r="AX13" s="152">
        <f t="shared" ref="AX13:AX26" si="20">AA13*$J13</f>
        <v>0</v>
      </c>
      <c r="AY13" s="329">
        <v>3</v>
      </c>
      <c r="AZ13" s="269">
        <f t="shared" ref="AZ13:AZ15" si="21">SUM(BB13+BD13+BF13+BH13+BJ13+BL13+BN13)</f>
        <v>0</v>
      </c>
      <c r="BA13" s="713">
        <v>12</v>
      </c>
      <c r="BB13" s="211">
        <f t="shared" ref="BB13:BB26" si="22">SUM(N13:AA13)*BA13</f>
        <v>0</v>
      </c>
      <c r="BC13" s="714"/>
      <c r="BD13" s="211">
        <f t="shared" ref="BD13:BD26" si="23">SUM(N13:AA13)*BC13</f>
        <v>0</v>
      </c>
      <c r="BE13" s="715"/>
      <c r="BF13" s="211">
        <f t="shared" ref="BF13:BF26" si="24">SUM(N13:AA13)*BE13</f>
        <v>0</v>
      </c>
      <c r="BG13" s="715"/>
      <c r="BH13" s="211">
        <f t="shared" ref="BH13:BH26" si="25">SUM(N13:AA13)*BG13</f>
        <v>0</v>
      </c>
      <c r="BI13" s="715"/>
      <c r="BJ13" s="211">
        <f t="shared" ref="BJ13:BJ26" si="26">SUM(N13:AA13)*BI13</f>
        <v>0</v>
      </c>
      <c r="BK13" s="715"/>
      <c r="BL13" s="211">
        <f t="shared" ref="BL13:BL26" si="27">SUM(N13:AA13)*BK13</f>
        <v>0</v>
      </c>
      <c r="BM13" s="715"/>
      <c r="BN13" s="211">
        <f t="shared" ref="BN13:BN26" si="28">SUM(N13:AA13)*BM13</f>
        <v>0</v>
      </c>
      <c r="BO13" s="716"/>
      <c r="BP13" s="211">
        <f t="shared" ref="BP13:BP26" si="29">SUM(N13:AA13)*BO13</f>
        <v>0</v>
      </c>
      <c r="BQ13" s="716"/>
      <c r="BR13" s="211">
        <f t="shared" ref="BR13:BR26" si="30">SUM(N13:AA13)*BQ13</f>
        <v>0</v>
      </c>
      <c r="BS13" s="716"/>
      <c r="BT13" s="211">
        <f t="shared" ref="BT13:BT26" si="31">SUM(N13:AA13)*BS13</f>
        <v>0</v>
      </c>
      <c r="BU13" s="716"/>
      <c r="BV13" s="211">
        <f t="shared" ref="BV13:BV26" si="32">SUM(N13:AA13)*BU13</f>
        <v>0</v>
      </c>
      <c r="BW13" s="716"/>
      <c r="BX13" s="211">
        <f t="shared" ref="BX13:BX26" si="33">SUM(N13:AA13)*BW13</f>
        <v>0</v>
      </c>
      <c r="BY13" s="716"/>
      <c r="BZ13" s="211">
        <f t="shared" ref="BZ13:BZ26" si="34">SUM(N13:AA13)*BY13</f>
        <v>0</v>
      </c>
      <c r="CA13" s="716"/>
      <c r="CB13" s="211">
        <f t="shared" ref="CB13:CB26" si="35">SUM(N13:AA13)*CA13</f>
        <v>0</v>
      </c>
      <c r="CC13" s="716"/>
      <c r="CD13" s="211">
        <f t="shared" ref="CD13:CD26" si="36">SUM(N13:AA13)*CC13</f>
        <v>0</v>
      </c>
      <c r="CE13" s="716"/>
      <c r="CF13" s="211">
        <f t="shared" ref="CF13:CF26" si="37">SUM(N13:AA13)*CE13</f>
        <v>0</v>
      </c>
      <c r="CG13" s="716"/>
      <c r="CH13" s="211">
        <f t="shared" ref="CH13:CH26" si="38">SUM(N13:AA13)*CG13</f>
        <v>0</v>
      </c>
      <c r="CI13" s="716"/>
      <c r="CJ13" s="145">
        <f t="shared" ref="CJ13:CJ26" si="39">SUM(N13:AA13)*CI13</f>
        <v>0</v>
      </c>
      <c r="CK13" s="913"/>
      <c r="CL13" s="29">
        <f t="shared" ref="CL13:CL26" si="40">IF(H13="XS",IF(SUM(N13:AA13)&gt;0,SUM(N13:AA13),0),0)*J13</f>
        <v>0</v>
      </c>
      <c r="CM13" s="29">
        <f t="shared" ref="CM13:CM26" si="41">IF(H13="S",IF(SUM(N13:AA13)&gt;0,SUM(N13:AA13),0),0)*J13</f>
        <v>0</v>
      </c>
      <c r="CN13" s="29">
        <f t="shared" ref="CN13:CN26" si="42">IF(H13="M",IF(SUM(N13:AA13)&gt;0,SUM(N13:AA13),0),0)*J13</f>
        <v>0</v>
      </c>
      <c r="CO13" s="916">
        <f t="shared" ref="CO13:CO26" si="43">IF(H13="L",IF(SUM(N13:AA13)&gt;0,SUM(N13:AA13),0),0)*J13</f>
        <v>0</v>
      </c>
      <c r="CP13" s="29">
        <f t="shared" ref="CP13:CP26" si="44">IF(H13="XL",IF(SUM(N13:AA13)&gt;0,SUM(N13:AA13),0),0)*J13</f>
        <v>0</v>
      </c>
      <c r="CQ13" s="28">
        <f t="shared" ref="CQ13:CQ26" si="45">IF(H13="2XL",IF(SUM(N13:AA13)&gt;0,SUM(N13:AA13),0),0)*J13</f>
        <v>0</v>
      </c>
      <c r="CR13" s="29">
        <f t="shared" ref="CR13:CR26" si="46">IF(H13="3XL",IF(SUM(N13:AA13)&gt;0,SUM(N13:AA13),0),0)*J13</f>
        <v>0</v>
      </c>
      <c r="CS13" s="29">
        <f t="shared" ref="CS13:CS26" si="47">IF(H13="various",IF(SUM(N13:AA13)&gt;0,SUM(N13:AA13),0),0)*J13</f>
        <v>0</v>
      </c>
      <c r="CT13" s="919"/>
      <c r="CU13" s="28">
        <f t="shared" ref="CU13:CU26" si="48">IF(E13="",IF(SUM(N13:AA13)&gt;0,SUM(N13:AA13),0),0)*J13</f>
        <v>0</v>
      </c>
      <c r="CV13" s="28">
        <f t="shared" ref="CV13:CV26" si="49">IF(E13="Dual Tex.",IF(SUM(N13:AA13)&gt;0,SUM(N13:AA13),0),0)*J13</f>
        <v>0</v>
      </c>
      <c r="CW13" s="28">
        <f>IF(E13="No Tex.",IF(SUM(N13:AA13)&gt;0,SUM(N13:AA13),0),0)*J13</f>
        <v>0</v>
      </c>
      <c r="CX13" s="919"/>
      <c r="CY13" s="29">
        <f t="shared" ref="CY13:CY26" si="50">IF(G13="sloper",IF(SUM(N13:AA13)&gt;0,SUM(N13:AA13),0),0)*J13</f>
        <v>0</v>
      </c>
      <c r="CZ13" s="29">
        <f t="shared" ref="CZ13:CZ26" si="51">IF(G13="footholds",IF(SUM(N13:AA13)&gt;0,SUM(N13:AA13),0),0)*J13</f>
        <v>0</v>
      </c>
      <c r="DA13" s="29">
        <f t="shared" ref="DA13:DA26" si="52">IF(G13="micros",IF(SUM(N13:AA13)&gt;0,SUM(N13:AA13),0),0)*J13</f>
        <v>0</v>
      </c>
      <c r="DB13" s="29">
        <f t="shared" ref="DB13:DB26" si="53">IF(G13="jug",IF(SUM(N13:AA13)&gt;0,SUM(N13:AA13),0),0)*J13</f>
        <v>0</v>
      </c>
      <c r="DC13" s="29">
        <f t="shared" ref="DC13:DC26" si="54">IF(G13="ledge",IF(SUM(N13:AA13)&gt;0,SUM(N13:AA13),0),0)*J13</f>
        <v>0</v>
      </c>
      <c r="DD13" s="29">
        <f t="shared" ref="DD13:DD26" si="55">IF(G13="edge",IF(SUM(N13:AA13)&gt;0,SUM(N13:AA13),0),0)*J13</f>
        <v>0</v>
      </c>
      <c r="DE13" s="29">
        <f t="shared" ref="DE13:DE26" si="56">IF(G13="crimp",IF(SUM(N13:AA13)&gt;0,SUM(N13:AA13),0),0)*J13</f>
        <v>0</v>
      </c>
      <c r="DF13" s="29">
        <f t="shared" ref="DF13:DF26" si="57">IF(G13="incut",IF(SUM(N13:AA13)&gt;0,SUM(N13:AA13),0),0)*J13</f>
        <v>0</v>
      </c>
      <c r="DG13" s="29">
        <f t="shared" ref="DG13:DG26" si="58">IF(G13="dish",IF(SUM(N13:AA13)&gt;0,SUM(N13:AA13),0),0)*J13</f>
        <v>0</v>
      </c>
      <c r="DH13" s="29">
        <f t="shared" ref="DH13:DH26" si="59">IF(G13="pinch",IF(SUM(N13:AA13)&gt;0,SUM(N13:AA13),0),0)*J13</f>
        <v>0</v>
      </c>
      <c r="DI13" s="29">
        <f t="shared" ref="DI13:DI26" si="60">IF(G13="pocket",IF(SUM(N13:AA13)&gt;0,SUM(N13:AA13),0),0)*J13</f>
        <v>0</v>
      </c>
      <c r="DJ13" s="29">
        <f t="shared" ref="DJ13:DJ26" si="61">IF(G13="insert",IF(SUM(N13:AA13)&gt;0,SUM(N13:AA13),0),0)*J13</f>
        <v>0</v>
      </c>
      <c r="DK13" s="29">
        <f t="shared" ref="DK13:DK26" si="62">IF(G13="feature",IF(SUM(N13:AA13)&gt;0,SUM(N13:AA13),0),0)*J13</f>
        <v>0</v>
      </c>
      <c r="DL13" s="29">
        <f t="shared" ref="DL13:DL26" si="63">IF(G13="scoop",IF(SUM(N13:AA13)&gt;0,SUM(N13:AA13),0),0)*J13</f>
        <v>0</v>
      </c>
      <c r="DM13" s="29">
        <f t="shared" ref="DM13:DM26" si="64">IF(G13="pyramid",IF(SUM(N13:AA13)&gt;0,SUM(N13:AA13),0),0)*J13</f>
        <v>0</v>
      </c>
      <c r="DN13" s="1">
        <f t="shared" ref="DN13:DN26" si="65">IF(G13="various",IF(SUM(N13:AA13)&gt;0,SUM(N13:AA13),0),0)*J13</f>
        <v>0</v>
      </c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</row>
    <row r="14" spans="1:16324" s="1" customFormat="1" ht="65.25" customHeight="1" x14ac:dyDescent="0.2">
      <c r="A14" s="6"/>
      <c r="B14" s="132" t="s">
        <v>8</v>
      </c>
      <c r="C14" s="2"/>
      <c r="D14" s="978" t="s">
        <v>864</v>
      </c>
      <c r="E14" s="842" t="s">
        <v>31</v>
      </c>
      <c r="F14" s="844" t="s">
        <v>867</v>
      </c>
      <c r="G14" s="99" t="s">
        <v>865</v>
      </c>
      <c r="H14" s="74" t="s">
        <v>63</v>
      </c>
      <c r="I14" s="99" t="s">
        <v>882</v>
      </c>
      <c r="J14" s="74">
        <v>3</v>
      </c>
      <c r="K14" s="74"/>
      <c r="L14" s="74" t="s">
        <v>693</v>
      </c>
      <c r="M14" s="491">
        <v>658.90000000000009</v>
      </c>
      <c r="N14" s="780"/>
      <c r="O14" s="780"/>
      <c r="P14" s="780"/>
      <c r="Q14" s="780"/>
      <c r="R14" s="780"/>
      <c r="S14" s="780"/>
      <c r="T14" s="780"/>
      <c r="U14" s="808"/>
      <c r="V14" s="806"/>
      <c r="W14" s="806"/>
      <c r="X14" s="806"/>
      <c r="Y14" s="806"/>
      <c r="Z14" s="806"/>
      <c r="AA14" s="806"/>
      <c r="AB14" s="207">
        <f t="shared" si="2"/>
        <v>0</v>
      </c>
      <c r="AC14" s="101" t="str">
        <f t="shared" si="3"/>
        <v>Yes</v>
      </c>
      <c r="AD14" s="102" t="str">
        <f t="shared" si="4"/>
        <v>No</v>
      </c>
      <c r="AE14" s="6"/>
      <c r="AF14" s="189">
        <f t="shared" ref="AF14:AF75" si="66">AY14</f>
        <v>3</v>
      </c>
      <c r="AG14" s="190">
        <f t="shared" si="5"/>
        <v>0</v>
      </c>
      <c r="AH14" s="693"/>
      <c r="AI14" s="848">
        <v>6.9740000000000002</v>
      </c>
      <c r="AJ14" s="326">
        <f t="shared" si="6"/>
        <v>0</v>
      </c>
      <c r="AK14" s="152">
        <f t="shared" si="7"/>
        <v>0</v>
      </c>
      <c r="AL14" s="152">
        <f t="shared" si="8"/>
        <v>0</v>
      </c>
      <c r="AM14" s="152">
        <f t="shared" si="9"/>
        <v>0</v>
      </c>
      <c r="AN14" s="152">
        <f t="shared" si="10"/>
        <v>0</v>
      </c>
      <c r="AO14" s="152">
        <f t="shared" si="11"/>
        <v>0</v>
      </c>
      <c r="AP14" s="152">
        <f t="shared" si="12"/>
        <v>0</v>
      </c>
      <c r="AQ14" s="152">
        <f t="shared" si="13"/>
        <v>0</v>
      </c>
      <c r="AR14" s="152">
        <f t="shared" si="14"/>
        <v>0</v>
      </c>
      <c r="AS14" s="152">
        <f t="shared" si="15"/>
        <v>0</v>
      </c>
      <c r="AT14" s="152">
        <f t="shared" si="16"/>
        <v>0</v>
      </c>
      <c r="AU14" s="152">
        <f t="shared" si="17"/>
        <v>0</v>
      </c>
      <c r="AV14" s="152">
        <f t="shared" si="18"/>
        <v>0</v>
      </c>
      <c r="AW14" s="152">
        <f t="shared" si="19"/>
        <v>0</v>
      </c>
      <c r="AX14" s="152">
        <f t="shared" si="20"/>
        <v>0</v>
      </c>
      <c r="AY14" s="329">
        <v>3</v>
      </c>
      <c r="AZ14" s="269">
        <f t="shared" si="21"/>
        <v>0</v>
      </c>
      <c r="BA14" s="713">
        <v>15</v>
      </c>
      <c r="BB14" s="211">
        <f t="shared" si="22"/>
        <v>0</v>
      </c>
      <c r="BC14" s="714"/>
      <c r="BD14" s="211">
        <f t="shared" si="23"/>
        <v>0</v>
      </c>
      <c r="BE14" s="715"/>
      <c r="BF14" s="211">
        <f t="shared" si="24"/>
        <v>0</v>
      </c>
      <c r="BG14" s="715"/>
      <c r="BH14" s="211">
        <f t="shared" si="25"/>
        <v>0</v>
      </c>
      <c r="BI14" s="715"/>
      <c r="BJ14" s="211">
        <f t="shared" si="26"/>
        <v>0</v>
      </c>
      <c r="BK14" s="715"/>
      <c r="BL14" s="211">
        <f t="shared" si="27"/>
        <v>0</v>
      </c>
      <c r="BM14" s="715"/>
      <c r="BN14" s="211">
        <f t="shared" si="28"/>
        <v>0</v>
      </c>
      <c r="BO14" s="716"/>
      <c r="BP14" s="211">
        <f t="shared" si="29"/>
        <v>0</v>
      </c>
      <c r="BQ14" s="716"/>
      <c r="BR14" s="211">
        <f t="shared" si="30"/>
        <v>0</v>
      </c>
      <c r="BS14" s="716"/>
      <c r="BT14" s="211">
        <f t="shared" si="31"/>
        <v>0</v>
      </c>
      <c r="BU14" s="716"/>
      <c r="BV14" s="211">
        <f t="shared" si="32"/>
        <v>0</v>
      </c>
      <c r="BW14" s="716"/>
      <c r="BX14" s="211">
        <f t="shared" si="33"/>
        <v>0</v>
      </c>
      <c r="BY14" s="716"/>
      <c r="BZ14" s="211">
        <f t="shared" si="34"/>
        <v>0</v>
      </c>
      <c r="CA14" s="716"/>
      <c r="CB14" s="211">
        <f t="shared" si="35"/>
        <v>0</v>
      </c>
      <c r="CC14" s="716"/>
      <c r="CD14" s="211">
        <f t="shared" si="36"/>
        <v>0</v>
      </c>
      <c r="CE14" s="716"/>
      <c r="CF14" s="211">
        <f t="shared" si="37"/>
        <v>0</v>
      </c>
      <c r="CG14" s="716"/>
      <c r="CH14" s="211">
        <f t="shared" si="38"/>
        <v>0</v>
      </c>
      <c r="CI14" s="716"/>
      <c r="CJ14" s="145">
        <f t="shared" si="39"/>
        <v>0</v>
      </c>
      <c r="CK14" s="913"/>
      <c r="CL14" s="29">
        <f t="shared" si="40"/>
        <v>0</v>
      </c>
      <c r="CM14" s="29">
        <f t="shared" si="41"/>
        <v>0</v>
      </c>
      <c r="CN14" s="29">
        <f t="shared" si="42"/>
        <v>0</v>
      </c>
      <c r="CO14" s="916">
        <f t="shared" si="43"/>
        <v>0</v>
      </c>
      <c r="CP14" s="29">
        <f t="shared" si="44"/>
        <v>0</v>
      </c>
      <c r="CQ14" s="28">
        <f t="shared" si="45"/>
        <v>0</v>
      </c>
      <c r="CR14" s="29">
        <f t="shared" si="46"/>
        <v>0</v>
      </c>
      <c r="CS14" s="29">
        <f t="shared" si="47"/>
        <v>0</v>
      </c>
      <c r="CT14" s="919"/>
      <c r="CU14" s="28">
        <f t="shared" si="48"/>
        <v>0</v>
      </c>
      <c r="CV14" s="28">
        <f t="shared" si="49"/>
        <v>0</v>
      </c>
      <c r="CW14" s="28">
        <f t="shared" ref="CW14:CW75" si="67">IF(E14="No Tex.",IF(SUM(N14:AA14)&gt;0,SUM(N14:AA14),0),0)*J14</f>
        <v>0</v>
      </c>
      <c r="CX14" s="919"/>
      <c r="CY14" s="29">
        <f t="shared" si="50"/>
        <v>0</v>
      </c>
      <c r="CZ14" s="29">
        <f t="shared" si="51"/>
        <v>0</v>
      </c>
      <c r="DA14" s="29">
        <f t="shared" si="52"/>
        <v>0</v>
      </c>
      <c r="DB14" s="29">
        <f t="shared" si="53"/>
        <v>0</v>
      </c>
      <c r="DC14" s="29">
        <f t="shared" si="54"/>
        <v>0</v>
      </c>
      <c r="DD14" s="29">
        <f t="shared" si="55"/>
        <v>0</v>
      </c>
      <c r="DE14" s="29">
        <f t="shared" si="56"/>
        <v>0</v>
      </c>
      <c r="DF14" s="29">
        <f t="shared" si="57"/>
        <v>0</v>
      </c>
      <c r="DG14" s="29">
        <f t="shared" si="58"/>
        <v>0</v>
      </c>
      <c r="DH14" s="29">
        <f t="shared" si="59"/>
        <v>0</v>
      </c>
      <c r="DI14" s="29">
        <f t="shared" si="60"/>
        <v>0</v>
      </c>
      <c r="DJ14" s="29">
        <f t="shared" si="61"/>
        <v>0</v>
      </c>
      <c r="DK14" s="29">
        <f t="shared" si="62"/>
        <v>0</v>
      </c>
      <c r="DL14" s="29">
        <f t="shared" si="63"/>
        <v>0</v>
      </c>
      <c r="DM14" s="29">
        <f t="shared" si="64"/>
        <v>0</v>
      </c>
      <c r="DN14" s="1">
        <f t="shared" si="65"/>
        <v>0</v>
      </c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</row>
    <row r="15" spans="1:16324" s="1" customFormat="1" ht="65.25" customHeight="1" x14ac:dyDescent="0.2">
      <c r="A15" s="1318" t="s">
        <v>956</v>
      </c>
      <c r="B15" s="139" t="s">
        <v>8</v>
      </c>
      <c r="C15"/>
      <c r="D15" s="1073" t="s">
        <v>965</v>
      </c>
      <c r="E15" s="866" t="s">
        <v>31</v>
      </c>
      <c r="F15" s="1002" t="s">
        <v>868</v>
      </c>
      <c r="G15" s="867" t="s">
        <v>865</v>
      </c>
      <c r="H15" s="868" t="s">
        <v>64</v>
      </c>
      <c r="I15" s="867" t="s">
        <v>874</v>
      </c>
      <c r="J15" s="868">
        <v>1</v>
      </c>
      <c r="K15" s="868"/>
      <c r="L15" s="868" t="s">
        <v>693</v>
      </c>
      <c r="M15" s="1060">
        <v>327.8</v>
      </c>
      <c r="N15" s="870"/>
      <c r="O15" s="870"/>
      <c r="P15" s="870"/>
      <c r="Q15" s="870"/>
      <c r="R15" s="870"/>
      <c r="S15" s="870"/>
      <c r="T15" s="870"/>
      <c r="U15" s="871"/>
      <c r="V15" s="872"/>
      <c r="W15" s="872"/>
      <c r="X15" s="872"/>
      <c r="Y15" s="872"/>
      <c r="Z15" s="872"/>
      <c r="AA15" s="872"/>
      <c r="AB15" s="873">
        <f t="shared" si="2"/>
        <v>0</v>
      </c>
      <c r="AC15" s="874" t="str">
        <f t="shared" si="3"/>
        <v>Yes</v>
      </c>
      <c r="AD15" s="875" t="str">
        <f t="shared" si="4"/>
        <v>No</v>
      </c>
      <c r="AE15" s="6"/>
      <c r="AF15" s="189">
        <f t="shared" si="66"/>
        <v>1</v>
      </c>
      <c r="AG15" s="190">
        <f t="shared" si="5"/>
        <v>0</v>
      </c>
      <c r="AH15" s="693"/>
      <c r="AI15" s="848">
        <v>4.5540000000000003</v>
      </c>
      <c r="AJ15" s="326">
        <f t="shared" si="6"/>
        <v>0</v>
      </c>
      <c r="AK15" s="152">
        <f t="shared" si="7"/>
        <v>0</v>
      </c>
      <c r="AL15" s="152">
        <f t="shared" si="8"/>
        <v>0</v>
      </c>
      <c r="AM15" s="152">
        <f t="shared" si="9"/>
        <v>0</v>
      </c>
      <c r="AN15" s="152">
        <f t="shared" si="10"/>
        <v>0</v>
      </c>
      <c r="AO15" s="152">
        <f t="shared" si="11"/>
        <v>0</v>
      </c>
      <c r="AP15" s="152">
        <f t="shared" si="12"/>
        <v>0</v>
      </c>
      <c r="AQ15" s="152">
        <f t="shared" si="13"/>
        <v>0</v>
      </c>
      <c r="AR15" s="152">
        <f t="shared" si="14"/>
        <v>0</v>
      </c>
      <c r="AS15" s="152">
        <f t="shared" si="15"/>
        <v>0</v>
      </c>
      <c r="AT15" s="152">
        <f t="shared" si="16"/>
        <v>0</v>
      </c>
      <c r="AU15" s="152">
        <f t="shared" si="17"/>
        <v>0</v>
      </c>
      <c r="AV15" s="152">
        <f t="shared" si="18"/>
        <v>0</v>
      </c>
      <c r="AW15" s="152">
        <f t="shared" si="19"/>
        <v>0</v>
      </c>
      <c r="AX15" s="152">
        <f t="shared" si="20"/>
        <v>0</v>
      </c>
      <c r="AY15" s="329">
        <v>1</v>
      </c>
      <c r="AZ15" s="269">
        <f t="shared" si="21"/>
        <v>0</v>
      </c>
      <c r="BA15" s="713">
        <v>8</v>
      </c>
      <c r="BB15" s="211">
        <f t="shared" si="22"/>
        <v>0</v>
      </c>
      <c r="BC15" s="714"/>
      <c r="BD15" s="211">
        <f t="shared" si="23"/>
        <v>0</v>
      </c>
      <c r="BE15" s="715"/>
      <c r="BF15" s="211">
        <f t="shared" si="24"/>
        <v>0</v>
      </c>
      <c r="BG15" s="715"/>
      <c r="BH15" s="211">
        <f t="shared" si="25"/>
        <v>0</v>
      </c>
      <c r="BI15" s="715"/>
      <c r="BJ15" s="211">
        <f t="shared" si="26"/>
        <v>0</v>
      </c>
      <c r="BK15" s="715"/>
      <c r="BL15" s="211">
        <f t="shared" si="27"/>
        <v>0</v>
      </c>
      <c r="BM15" s="715"/>
      <c r="BN15" s="211">
        <f t="shared" si="28"/>
        <v>0</v>
      </c>
      <c r="BO15" s="716"/>
      <c r="BP15" s="211">
        <f t="shared" si="29"/>
        <v>0</v>
      </c>
      <c r="BQ15" s="716"/>
      <c r="BR15" s="211">
        <f t="shared" si="30"/>
        <v>0</v>
      </c>
      <c r="BS15" s="716"/>
      <c r="BT15" s="211">
        <f t="shared" si="31"/>
        <v>0</v>
      </c>
      <c r="BU15" s="716"/>
      <c r="BV15" s="211">
        <f t="shared" si="32"/>
        <v>0</v>
      </c>
      <c r="BW15" s="716"/>
      <c r="BX15" s="211">
        <f t="shared" si="33"/>
        <v>0</v>
      </c>
      <c r="BY15" s="716"/>
      <c r="BZ15" s="211">
        <f t="shared" si="34"/>
        <v>0</v>
      </c>
      <c r="CA15" s="716"/>
      <c r="CB15" s="211">
        <f t="shared" si="35"/>
        <v>0</v>
      </c>
      <c r="CC15" s="716"/>
      <c r="CD15" s="211">
        <f t="shared" si="36"/>
        <v>0</v>
      </c>
      <c r="CE15" s="716"/>
      <c r="CF15" s="211">
        <f t="shared" si="37"/>
        <v>0</v>
      </c>
      <c r="CG15" s="716"/>
      <c r="CH15" s="211">
        <f t="shared" si="38"/>
        <v>0</v>
      </c>
      <c r="CI15" s="716"/>
      <c r="CJ15" s="145">
        <f t="shared" si="39"/>
        <v>0</v>
      </c>
      <c r="CK15" s="913"/>
      <c r="CL15" s="29">
        <f t="shared" si="40"/>
        <v>0</v>
      </c>
      <c r="CM15" s="29">
        <f t="shared" si="41"/>
        <v>0</v>
      </c>
      <c r="CN15" s="29">
        <f t="shared" si="42"/>
        <v>0</v>
      </c>
      <c r="CO15" s="916">
        <f t="shared" si="43"/>
        <v>0</v>
      </c>
      <c r="CP15" s="29">
        <f t="shared" si="44"/>
        <v>0</v>
      </c>
      <c r="CQ15" s="28">
        <f t="shared" si="45"/>
        <v>0</v>
      </c>
      <c r="CR15" s="29">
        <f t="shared" si="46"/>
        <v>0</v>
      </c>
      <c r="CS15" s="29">
        <f t="shared" si="47"/>
        <v>0</v>
      </c>
      <c r="CT15" s="919"/>
      <c r="CU15" s="28">
        <f t="shared" si="48"/>
        <v>0</v>
      </c>
      <c r="CV15" s="28">
        <f t="shared" si="49"/>
        <v>0</v>
      </c>
      <c r="CW15" s="28">
        <f t="shared" si="67"/>
        <v>0</v>
      </c>
      <c r="CX15" s="919"/>
      <c r="CY15" s="29">
        <f t="shared" si="50"/>
        <v>0</v>
      </c>
      <c r="CZ15" s="29">
        <f t="shared" si="51"/>
        <v>0</v>
      </c>
      <c r="DA15" s="29">
        <f t="shared" si="52"/>
        <v>0</v>
      </c>
      <c r="DB15" s="29">
        <f t="shared" si="53"/>
        <v>0</v>
      </c>
      <c r="DC15" s="29">
        <f t="shared" si="54"/>
        <v>0</v>
      </c>
      <c r="DD15" s="29">
        <f t="shared" si="55"/>
        <v>0</v>
      </c>
      <c r="DE15" s="29">
        <f t="shared" si="56"/>
        <v>0</v>
      </c>
      <c r="DF15" s="29">
        <f t="shared" si="57"/>
        <v>0</v>
      </c>
      <c r="DG15" s="29">
        <f t="shared" si="58"/>
        <v>0</v>
      </c>
      <c r="DH15" s="29">
        <f t="shared" si="59"/>
        <v>0</v>
      </c>
      <c r="DI15" s="29">
        <f t="shared" si="60"/>
        <v>0</v>
      </c>
      <c r="DJ15" s="29">
        <f t="shared" si="61"/>
        <v>0</v>
      </c>
      <c r="DK15" s="29">
        <f t="shared" si="62"/>
        <v>0</v>
      </c>
      <c r="DL15" s="29">
        <f t="shared" si="63"/>
        <v>0</v>
      </c>
      <c r="DM15" s="29">
        <f t="shared" si="64"/>
        <v>0</v>
      </c>
      <c r="DN15" s="1">
        <f t="shared" si="65"/>
        <v>0</v>
      </c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</row>
    <row r="16" spans="1:16324" s="1" customFormat="1" ht="65.25" customHeight="1" x14ac:dyDescent="0.2">
      <c r="A16" s="1319"/>
      <c r="B16" s="139" t="s">
        <v>8</v>
      </c>
      <c r="C16"/>
      <c r="D16" s="1074" t="s">
        <v>966</v>
      </c>
      <c r="E16" s="866" t="s">
        <v>31</v>
      </c>
      <c r="F16" s="1002" t="s">
        <v>868</v>
      </c>
      <c r="G16" s="867" t="s">
        <v>865</v>
      </c>
      <c r="H16" s="868" t="s">
        <v>64</v>
      </c>
      <c r="I16" s="867" t="s">
        <v>874</v>
      </c>
      <c r="J16" s="868">
        <v>1</v>
      </c>
      <c r="K16" s="868"/>
      <c r="L16" s="868" t="s">
        <v>693</v>
      </c>
      <c r="M16" s="1060">
        <v>322.3</v>
      </c>
      <c r="N16" s="870"/>
      <c r="O16" s="870"/>
      <c r="P16" s="870"/>
      <c r="Q16" s="870"/>
      <c r="R16" s="870"/>
      <c r="S16" s="870"/>
      <c r="T16" s="870"/>
      <c r="U16" s="871"/>
      <c r="V16" s="872"/>
      <c r="W16" s="872"/>
      <c r="X16" s="872"/>
      <c r="Y16" s="872"/>
      <c r="Z16" s="872"/>
      <c r="AA16" s="872"/>
      <c r="AB16" s="873">
        <f t="shared" si="2"/>
        <v>0</v>
      </c>
      <c r="AC16" s="874" t="str">
        <f t="shared" si="3"/>
        <v>Yes</v>
      </c>
      <c r="AD16" s="875" t="str">
        <f t="shared" si="4"/>
        <v>No</v>
      </c>
      <c r="AE16" s="6"/>
      <c r="AF16" s="189">
        <f t="shared" si="66"/>
        <v>1</v>
      </c>
      <c r="AG16" s="190">
        <f t="shared" si="5"/>
        <v>0</v>
      </c>
      <c r="AH16" s="693"/>
      <c r="AI16" s="848">
        <v>4.5540000000000003</v>
      </c>
      <c r="AJ16" s="326">
        <f t="shared" si="6"/>
        <v>0</v>
      </c>
      <c r="AK16" s="152">
        <f t="shared" si="7"/>
        <v>0</v>
      </c>
      <c r="AL16" s="152">
        <f t="shared" si="8"/>
        <v>0</v>
      </c>
      <c r="AM16" s="152">
        <f t="shared" si="9"/>
        <v>0</v>
      </c>
      <c r="AN16" s="152">
        <f t="shared" si="10"/>
        <v>0</v>
      </c>
      <c r="AO16" s="152">
        <f t="shared" si="11"/>
        <v>0</v>
      </c>
      <c r="AP16" s="152">
        <f t="shared" si="12"/>
        <v>0</v>
      </c>
      <c r="AQ16" s="152">
        <f t="shared" si="13"/>
        <v>0</v>
      </c>
      <c r="AR16" s="152">
        <f t="shared" si="14"/>
        <v>0</v>
      </c>
      <c r="AS16" s="152">
        <f t="shared" si="15"/>
        <v>0</v>
      </c>
      <c r="AT16" s="152">
        <f t="shared" si="16"/>
        <v>0</v>
      </c>
      <c r="AU16" s="152">
        <f t="shared" si="17"/>
        <v>0</v>
      </c>
      <c r="AV16" s="152">
        <f t="shared" si="18"/>
        <v>0</v>
      </c>
      <c r="AW16" s="152">
        <f t="shared" si="19"/>
        <v>0</v>
      </c>
      <c r="AX16" s="152">
        <f t="shared" si="20"/>
        <v>0</v>
      </c>
      <c r="AY16" s="329">
        <v>1</v>
      </c>
      <c r="AZ16" s="269">
        <f>SUM(BB16+BD16+BF16+BH16+BJ16+BL16+BN16)</f>
        <v>0</v>
      </c>
      <c r="BA16" s="713">
        <v>8</v>
      </c>
      <c r="BB16" s="211">
        <f t="shared" si="22"/>
        <v>0</v>
      </c>
      <c r="BC16" s="714"/>
      <c r="BD16" s="211">
        <f t="shared" si="23"/>
        <v>0</v>
      </c>
      <c r="BE16" s="715"/>
      <c r="BF16" s="211">
        <f t="shared" si="24"/>
        <v>0</v>
      </c>
      <c r="BG16" s="715"/>
      <c r="BH16" s="211">
        <f t="shared" si="25"/>
        <v>0</v>
      </c>
      <c r="BI16" s="715"/>
      <c r="BJ16" s="211">
        <f t="shared" si="26"/>
        <v>0</v>
      </c>
      <c r="BK16" s="715"/>
      <c r="BL16" s="211">
        <f t="shared" si="27"/>
        <v>0</v>
      </c>
      <c r="BM16" s="715"/>
      <c r="BN16" s="211">
        <f t="shared" si="28"/>
        <v>0</v>
      </c>
      <c r="BO16" s="716"/>
      <c r="BP16" s="211">
        <f t="shared" si="29"/>
        <v>0</v>
      </c>
      <c r="BQ16" s="716"/>
      <c r="BR16" s="211">
        <f t="shared" si="30"/>
        <v>0</v>
      </c>
      <c r="BS16" s="716"/>
      <c r="BT16" s="211">
        <f t="shared" si="31"/>
        <v>0</v>
      </c>
      <c r="BU16" s="716"/>
      <c r="BV16" s="211">
        <f t="shared" si="32"/>
        <v>0</v>
      </c>
      <c r="BW16" s="716"/>
      <c r="BX16" s="211">
        <f t="shared" si="33"/>
        <v>0</v>
      </c>
      <c r="BY16" s="716"/>
      <c r="BZ16" s="211">
        <f t="shared" si="34"/>
        <v>0</v>
      </c>
      <c r="CA16" s="716"/>
      <c r="CB16" s="211">
        <f t="shared" si="35"/>
        <v>0</v>
      </c>
      <c r="CC16" s="716"/>
      <c r="CD16" s="211">
        <f t="shared" si="36"/>
        <v>0</v>
      </c>
      <c r="CE16" s="716"/>
      <c r="CF16" s="211">
        <f t="shared" si="37"/>
        <v>0</v>
      </c>
      <c r="CG16" s="716"/>
      <c r="CH16" s="211">
        <f t="shared" si="38"/>
        <v>0</v>
      </c>
      <c r="CI16" s="716"/>
      <c r="CJ16" s="145">
        <f t="shared" si="39"/>
        <v>0</v>
      </c>
      <c r="CK16" s="913"/>
      <c r="CL16" s="29">
        <f t="shared" si="40"/>
        <v>0</v>
      </c>
      <c r="CM16" s="29">
        <f t="shared" si="41"/>
        <v>0</v>
      </c>
      <c r="CN16" s="29">
        <f t="shared" si="42"/>
        <v>0</v>
      </c>
      <c r="CO16" s="916">
        <f t="shared" si="43"/>
        <v>0</v>
      </c>
      <c r="CP16" s="29">
        <f t="shared" si="44"/>
        <v>0</v>
      </c>
      <c r="CQ16" s="28">
        <f t="shared" si="45"/>
        <v>0</v>
      </c>
      <c r="CR16" s="29">
        <f t="shared" si="46"/>
        <v>0</v>
      </c>
      <c r="CS16" s="29">
        <f t="shared" si="47"/>
        <v>0</v>
      </c>
      <c r="CT16" s="919"/>
      <c r="CU16" s="28">
        <f t="shared" si="48"/>
        <v>0</v>
      </c>
      <c r="CV16" s="28">
        <f t="shared" si="49"/>
        <v>0</v>
      </c>
      <c r="CW16" s="28">
        <f t="shared" si="67"/>
        <v>0</v>
      </c>
      <c r="CX16" s="919"/>
      <c r="CY16" s="29">
        <f t="shared" si="50"/>
        <v>0</v>
      </c>
      <c r="CZ16" s="29">
        <f t="shared" si="51"/>
        <v>0</v>
      </c>
      <c r="DA16" s="29">
        <f t="shared" si="52"/>
        <v>0</v>
      </c>
      <c r="DB16" s="29">
        <f t="shared" si="53"/>
        <v>0</v>
      </c>
      <c r="DC16" s="29">
        <f t="shared" si="54"/>
        <v>0</v>
      </c>
      <c r="DD16" s="29">
        <f t="shared" si="55"/>
        <v>0</v>
      </c>
      <c r="DE16" s="29">
        <f t="shared" si="56"/>
        <v>0</v>
      </c>
      <c r="DF16" s="29">
        <f t="shared" si="57"/>
        <v>0</v>
      </c>
      <c r="DG16" s="29">
        <f t="shared" si="58"/>
        <v>0</v>
      </c>
      <c r="DH16" s="29">
        <f t="shared" si="59"/>
        <v>0</v>
      </c>
      <c r="DI16" s="29">
        <f t="shared" si="60"/>
        <v>0</v>
      </c>
      <c r="DJ16" s="29">
        <f t="shared" si="61"/>
        <v>0</v>
      </c>
      <c r="DK16" s="29">
        <f t="shared" si="62"/>
        <v>0</v>
      </c>
      <c r="DL16" s="29">
        <f t="shared" si="63"/>
        <v>0</v>
      </c>
      <c r="DM16" s="29">
        <f t="shared" si="64"/>
        <v>0</v>
      </c>
      <c r="DN16" s="1">
        <f t="shared" si="65"/>
        <v>0</v>
      </c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</row>
    <row r="17" spans="1:16324" s="1" customFormat="1" ht="65.25" customHeight="1" x14ac:dyDescent="0.2">
      <c r="A17" s="1319"/>
      <c r="B17" s="139" t="s">
        <v>8</v>
      </c>
      <c r="C17"/>
      <c r="D17" s="251" t="s">
        <v>967</v>
      </c>
      <c r="E17" s="466" t="s">
        <v>31</v>
      </c>
      <c r="F17" s="843" t="s">
        <v>869</v>
      </c>
      <c r="G17" s="45" t="s">
        <v>865</v>
      </c>
      <c r="H17" s="1" t="s">
        <v>345</v>
      </c>
      <c r="I17" s="45" t="s">
        <v>875</v>
      </c>
      <c r="J17" s="1">
        <v>1</v>
      </c>
      <c r="L17" s="1" t="s">
        <v>693</v>
      </c>
      <c r="M17" s="494">
        <v>482.90000000000003</v>
      </c>
      <c r="N17" s="849"/>
      <c r="O17" s="849"/>
      <c r="P17" s="849"/>
      <c r="Q17" s="849"/>
      <c r="R17" s="849"/>
      <c r="S17" s="849"/>
      <c r="T17" s="849"/>
      <c r="U17" s="850"/>
      <c r="V17" s="851"/>
      <c r="W17" s="851"/>
      <c r="X17" s="851"/>
      <c r="Y17" s="851"/>
      <c r="Z17" s="851"/>
      <c r="AA17" s="851"/>
      <c r="AB17" s="131">
        <f t="shared" si="2"/>
        <v>0</v>
      </c>
      <c r="AC17" s="88" t="str">
        <f t="shared" si="3"/>
        <v>Yes</v>
      </c>
      <c r="AD17" s="668" t="str">
        <f t="shared" si="4"/>
        <v>No</v>
      </c>
      <c r="AF17" s="189">
        <f t="shared" si="66"/>
        <v>1</v>
      </c>
      <c r="AG17" s="190">
        <f t="shared" si="5"/>
        <v>0</v>
      </c>
      <c r="AH17" s="693"/>
      <c r="AI17" s="848">
        <v>8.9760000000000009</v>
      </c>
      <c r="AJ17" s="326">
        <f t="shared" si="6"/>
        <v>0</v>
      </c>
      <c r="AK17" s="152">
        <f t="shared" si="7"/>
        <v>0</v>
      </c>
      <c r="AL17" s="152">
        <f t="shared" si="8"/>
        <v>0</v>
      </c>
      <c r="AM17" s="152">
        <f t="shared" si="9"/>
        <v>0</v>
      </c>
      <c r="AN17" s="152">
        <f t="shared" si="10"/>
        <v>0</v>
      </c>
      <c r="AO17" s="152">
        <f t="shared" si="11"/>
        <v>0</v>
      </c>
      <c r="AP17" s="152">
        <f t="shared" si="12"/>
        <v>0</v>
      </c>
      <c r="AQ17" s="152">
        <f t="shared" si="13"/>
        <v>0</v>
      </c>
      <c r="AR17" s="152">
        <f t="shared" si="14"/>
        <v>0</v>
      </c>
      <c r="AS17" s="152">
        <f t="shared" si="15"/>
        <v>0</v>
      </c>
      <c r="AT17" s="152">
        <f t="shared" si="16"/>
        <v>0</v>
      </c>
      <c r="AU17" s="152">
        <f t="shared" si="17"/>
        <v>0</v>
      </c>
      <c r="AV17" s="152">
        <f t="shared" si="18"/>
        <v>0</v>
      </c>
      <c r="AW17" s="152">
        <f t="shared" si="19"/>
        <v>0</v>
      </c>
      <c r="AX17" s="152">
        <f t="shared" si="20"/>
        <v>0</v>
      </c>
      <c r="AY17" s="329">
        <v>1</v>
      </c>
      <c r="AZ17" s="269">
        <f t="shared" ref="AZ17:AZ76" si="68">SUM(BB17+BD17+BF17+BH17+BJ17+BL17+BN17)</f>
        <v>0</v>
      </c>
      <c r="BA17" s="713">
        <v>11</v>
      </c>
      <c r="BB17" s="211">
        <f t="shared" si="22"/>
        <v>0</v>
      </c>
      <c r="BC17" s="717"/>
      <c r="BD17" s="211">
        <f t="shared" si="23"/>
        <v>0</v>
      </c>
      <c r="BE17" s="718"/>
      <c r="BF17" s="211">
        <f t="shared" si="24"/>
        <v>0</v>
      </c>
      <c r="BG17" s="713"/>
      <c r="BH17" s="211">
        <f t="shared" si="25"/>
        <v>0</v>
      </c>
      <c r="BI17" s="713"/>
      <c r="BJ17" s="211">
        <f t="shared" si="26"/>
        <v>0</v>
      </c>
      <c r="BK17" s="713"/>
      <c r="BL17" s="211">
        <f t="shared" si="27"/>
        <v>0</v>
      </c>
      <c r="BM17" s="713"/>
      <c r="BN17" s="211">
        <f t="shared" si="28"/>
        <v>0</v>
      </c>
      <c r="BO17" s="719"/>
      <c r="BP17" s="211">
        <f t="shared" si="29"/>
        <v>0</v>
      </c>
      <c r="BQ17" s="719"/>
      <c r="BR17" s="211">
        <f t="shared" si="30"/>
        <v>0</v>
      </c>
      <c r="BS17" s="719"/>
      <c r="BT17" s="211">
        <f t="shared" si="31"/>
        <v>0</v>
      </c>
      <c r="BU17" s="719"/>
      <c r="BV17" s="211">
        <f t="shared" si="32"/>
        <v>0</v>
      </c>
      <c r="BW17" s="719"/>
      <c r="BX17" s="211">
        <f t="shared" si="33"/>
        <v>0</v>
      </c>
      <c r="BY17" s="719"/>
      <c r="BZ17" s="211">
        <f t="shared" si="34"/>
        <v>0</v>
      </c>
      <c r="CA17" s="719"/>
      <c r="CB17" s="211">
        <f t="shared" si="35"/>
        <v>0</v>
      </c>
      <c r="CC17" s="719"/>
      <c r="CD17" s="211">
        <f t="shared" si="36"/>
        <v>0</v>
      </c>
      <c r="CE17" s="719"/>
      <c r="CF17" s="211">
        <f t="shared" si="37"/>
        <v>0</v>
      </c>
      <c r="CG17" s="719"/>
      <c r="CH17" s="211">
        <f t="shared" si="38"/>
        <v>0</v>
      </c>
      <c r="CI17" s="719"/>
      <c r="CJ17" s="145">
        <f t="shared" si="39"/>
        <v>0</v>
      </c>
      <c r="CK17" s="914"/>
      <c r="CL17" s="29">
        <f t="shared" si="40"/>
        <v>0</v>
      </c>
      <c r="CM17" s="29">
        <f t="shared" si="41"/>
        <v>0</v>
      </c>
      <c r="CN17" s="29">
        <f t="shared" si="42"/>
        <v>0</v>
      </c>
      <c r="CO17" s="916">
        <f t="shared" si="43"/>
        <v>0</v>
      </c>
      <c r="CP17" s="29">
        <f t="shared" si="44"/>
        <v>0</v>
      </c>
      <c r="CQ17" s="28">
        <f t="shared" si="45"/>
        <v>0</v>
      </c>
      <c r="CR17" s="29">
        <f t="shared" si="46"/>
        <v>0</v>
      </c>
      <c r="CS17" s="29">
        <f t="shared" si="47"/>
        <v>0</v>
      </c>
      <c r="CT17" s="919"/>
      <c r="CU17" s="28">
        <f t="shared" si="48"/>
        <v>0</v>
      </c>
      <c r="CV17" s="28">
        <f t="shared" si="49"/>
        <v>0</v>
      </c>
      <c r="CW17" s="28">
        <f t="shared" si="67"/>
        <v>0</v>
      </c>
      <c r="CX17" s="919"/>
      <c r="CY17" s="29">
        <f t="shared" si="50"/>
        <v>0</v>
      </c>
      <c r="CZ17" s="29">
        <f t="shared" si="51"/>
        <v>0</v>
      </c>
      <c r="DA17" s="29">
        <f t="shared" si="52"/>
        <v>0</v>
      </c>
      <c r="DB17" s="29">
        <f t="shared" si="53"/>
        <v>0</v>
      </c>
      <c r="DC17" s="29">
        <f t="shared" si="54"/>
        <v>0</v>
      </c>
      <c r="DD17" s="29">
        <f t="shared" si="55"/>
        <v>0</v>
      </c>
      <c r="DE17" s="29">
        <f t="shared" si="56"/>
        <v>0</v>
      </c>
      <c r="DF17" s="29">
        <f t="shared" si="57"/>
        <v>0</v>
      </c>
      <c r="DG17" s="29">
        <f t="shared" si="58"/>
        <v>0</v>
      </c>
      <c r="DH17" s="29">
        <f t="shared" si="59"/>
        <v>0</v>
      </c>
      <c r="DI17" s="29">
        <f t="shared" si="60"/>
        <v>0</v>
      </c>
      <c r="DJ17" s="29">
        <f t="shared" si="61"/>
        <v>0</v>
      </c>
      <c r="DK17" s="29">
        <f t="shared" si="62"/>
        <v>0</v>
      </c>
      <c r="DL17" s="29">
        <f t="shared" si="63"/>
        <v>0</v>
      </c>
      <c r="DM17" s="29">
        <f t="shared" si="64"/>
        <v>0</v>
      </c>
      <c r="DN17" s="1">
        <f t="shared" si="65"/>
        <v>0</v>
      </c>
    </row>
    <row r="18" spans="1:16324" s="1" customFormat="1" ht="65.25" customHeight="1" x14ac:dyDescent="0.2">
      <c r="A18" s="1320"/>
      <c r="B18" s="132" t="s">
        <v>8</v>
      </c>
      <c r="C18" s="2"/>
      <c r="D18" s="980" t="s">
        <v>968</v>
      </c>
      <c r="E18" s="842" t="s">
        <v>31</v>
      </c>
      <c r="F18" s="844" t="s">
        <v>869</v>
      </c>
      <c r="G18" s="89" t="s">
        <v>865</v>
      </c>
      <c r="H18" s="72" t="s">
        <v>345</v>
      </c>
      <c r="I18" s="89" t="s">
        <v>875</v>
      </c>
      <c r="J18" s="72">
        <v>1</v>
      </c>
      <c r="K18" s="72"/>
      <c r="L18" s="72" t="s">
        <v>693</v>
      </c>
      <c r="M18" s="497">
        <v>477.40000000000003</v>
      </c>
      <c r="N18" s="852"/>
      <c r="O18" s="852"/>
      <c r="P18" s="852"/>
      <c r="Q18" s="852"/>
      <c r="R18" s="852"/>
      <c r="S18" s="852"/>
      <c r="T18" s="852"/>
      <c r="U18" s="853"/>
      <c r="V18" s="854"/>
      <c r="W18" s="854"/>
      <c r="X18" s="854"/>
      <c r="Y18" s="854"/>
      <c r="Z18" s="854"/>
      <c r="AA18" s="854"/>
      <c r="AB18" s="420">
        <f t="shared" si="2"/>
        <v>0</v>
      </c>
      <c r="AC18" s="91" t="str">
        <f t="shared" si="3"/>
        <v>Yes</v>
      </c>
      <c r="AD18" s="669" t="str">
        <f t="shared" si="4"/>
        <v>No</v>
      </c>
      <c r="AE18" s="26"/>
      <c r="AF18" s="189">
        <f t="shared" si="66"/>
        <v>1</v>
      </c>
      <c r="AG18" s="190">
        <f t="shared" si="5"/>
        <v>0</v>
      </c>
      <c r="AH18" s="693"/>
      <c r="AI18" s="482">
        <v>9.1300000000000008</v>
      </c>
      <c r="AJ18" s="326">
        <f t="shared" si="6"/>
        <v>0</v>
      </c>
      <c r="AK18" s="152">
        <f t="shared" si="7"/>
        <v>0</v>
      </c>
      <c r="AL18" s="152">
        <f t="shared" si="8"/>
        <v>0</v>
      </c>
      <c r="AM18" s="152">
        <f t="shared" si="9"/>
        <v>0</v>
      </c>
      <c r="AN18" s="152">
        <f t="shared" si="10"/>
        <v>0</v>
      </c>
      <c r="AO18" s="152">
        <f t="shared" si="11"/>
        <v>0</v>
      </c>
      <c r="AP18" s="152">
        <f t="shared" si="12"/>
        <v>0</v>
      </c>
      <c r="AQ18" s="152">
        <f t="shared" si="13"/>
        <v>0</v>
      </c>
      <c r="AR18" s="152">
        <f t="shared" si="14"/>
        <v>0</v>
      </c>
      <c r="AS18" s="152">
        <f t="shared" si="15"/>
        <v>0</v>
      </c>
      <c r="AT18" s="152">
        <f t="shared" si="16"/>
        <v>0</v>
      </c>
      <c r="AU18" s="152">
        <f t="shared" si="17"/>
        <v>0</v>
      </c>
      <c r="AV18" s="152">
        <f t="shared" si="18"/>
        <v>0</v>
      </c>
      <c r="AW18" s="152">
        <f t="shared" si="19"/>
        <v>0</v>
      </c>
      <c r="AX18" s="152">
        <f t="shared" si="20"/>
        <v>0</v>
      </c>
      <c r="AY18" s="329">
        <v>1</v>
      </c>
      <c r="AZ18" s="269">
        <f t="shared" si="68"/>
        <v>0</v>
      </c>
      <c r="BA18" s="713">
        <v>11</v>
      </c>
      <c r="BB18" s="211">
        <f t="shared" si="22"/>
        <v>0</v>
      </c>
      <c r="BC18" s="713"/>
      <c r="BD18" s="211">
        <f t="shared" si="23"/>
        <v>0</v>
      </c>
      <c r="BE18" s="713"/>
      <c r="BF18" s="211">
        <f t="shared" si="24"/>
        <v>0</v>
      </c>
      <c r="BG18" s="713"/>
      <c r="BH18" s="211">
        <f t="shared" si="25"/>
        <v>0</v>
      </c>
      <c r="BI18" s="713"/>
      <c r="BJ18" s="211">
        <f t="shared" si="26"/>
        <v>0</v>
      </c>
      <c r="BK18" s="713"/>
      <c r="BL18" s="211">
        <f t="shared" si="27"/>
        <v>0</v>
      </c>
      <c r="BM18" s="713"/>
      <c r="BN18" s="211">
        <f t="shared" si="28"/>
        <v>0</v>
      </c>
      <c r="BO18" s="719"/>
      <c r="BP18" s="211">
        <f t="shared" si="29"/>
        <v>0</v>
      </c>
      <c r="BQ18" s="719"/>
      <c r="BR18" s="211">
        <f t="shared" si="30"/>
        <v>0</v>
      </c>
      <c r="BS18" s="719"/>
      <c r="BT18" s="211">
        <f t="shared" si="31"/>
        <v>0</v>
      </c>
      <c r="BU18" s="719"/>
      <c r="BV18" s="211">
        <f t="shared" si="32"/>
        <v>0</v>
      </c>
      <c r="BW18" s="719"/>
      <c r="BX18" s="211">
        <f t="shared" si="33"/>
        <v>0</v>
      </c>
      <c r="BY18" s="719"/>
      <c r="BZ18" s="211">
        <f t="shared" si="34"/>
        <v>0</v>
      </c>
      <c r="CA18" s="719"/>
      <c r="CB18" s="211">
        <f t="shared" si="35"/>
        <v>0</v>
      </c>
      <c r="CC18" s="720"/>
      <c r="CD18" s="211">
        <f t="shared" si="36"/>
        <v>0</v>
      </c>
      <c r="CE18" s="719"/>
      <c r="CF18" s="211">
        <f t="shared" si="37"/>
        <v>0</v>
      </c>
      <c r="CG18" s="719"/>
      <c r="CH18" s="211">
        <f t="shared" si="38"/>
        <v>0</v>
      </c>
      <c r="CI18" s="719"/>
      <c r="CJ18" s="145">
        <f t="shared" si="39"/>
        <v>0</v>
      </c>
      <c r="CK18" s="915"/>
      <c r="CL18" s="29">
        <f t="shared" si="40"/>
        <v>0</v>
      </c>
      <c r="CM18" s="29">
        <f t="shared" si="41"/>
        <v>0</v>
      </c>
      <c r="CN18" s="29">
        <f t="shared" si="42"/>
        <v>0</v>
      </c>
      <c r="CO18" s="916">
        <f t="shared" si="43"/>
        <v>0</v>
      </c>
      <c r="CP18" s="29">
        <f t="shared" si="44"/>
        <v>0</v>
      </c>
      <c r="CQ18" s="28">
        <f t="shared" si="45"/>
        <v>0</v>
      </c>
      <c r="CR18" s="29">
        <f t="shared" si="46"/>
        <v>0</v>
      </c>
      <c r="CS18" s="29">
        <f t="shared" si="47"/>
        <v>0</v>
      </c>
      <c r="CT18" s="919"/>
      <c r="CU18" s="28">
        <f t="shared" si="48"/>
        <v>0</v>
      </c>
      <c r="CV18" s="28">
        <f t="shared" si="49"/>
        <v>0</v>
      </c>
      <c r="CW18" s="28">
        <f t="shared" si="67"/>
        <v>0</v>
      </c>
      <c r="CX18" s="919"/>
      <c r="CY18" s="29">
        <f t="shared" si="50"/>
        <v>0</v>
      </c>
      <c r="CZ18" s="29">
        <f t="shared" si="51"/>
        <v>0</v>
      </c>
      <c r="DA18" s="29">
        <f t="shared" si="52"/>
        <v>0</v>
      </c>
      <c r="DB18" s="29">
        <f t="shared" si="53"/>
        <v>0</v>
      </c>
      <c r="DC18" s="29">
        <f t="shared" si="54"/>
        <v>0</v>
      </c>
      <c r="DD18" s="29">
        <f t="shared" si="55"/>
        <v>0</v>
      </c>
      <c r="DE18" s="29">
        <f t="shared" si="56"/>
        <v>0</v>
      </c>
      <c r="DF18" s="29">
        <f t="shared" si="57"/>
        <v>0</v>
      </c>
      <c r="DG18" s="29">
        <f t="shared" si="58"/>
        <v>0</v>
      </c>
      <c r="DH18" s="29">
        <f t="shared" si="59"/>
        <v>0</v>
      </c>
      <c r="DI18" s="29">
        <f t="shared" si="60"/>
        <v>0</v>
      </c>
      <c r="DJ18" s="29">
        <f t="shared" si="61"/>
        <v>0</v>
      </c>
      <c r="DK18" s="29">
        <f t="shared" si="62"/>
        <v>0</v>
      </c>
      <c r="DL18" s="29">
        <f t="shared" si="63"/>
        <v>0</v>
      </c>
      <c r="DM18" s="29">
        <f t="shared" si="64"/>
        <v>0</v>
      </c>
      <c r="DN18" s="1">
        <f t="shared" si="65"/>
        <v>0</v>
      </c>
    </row>
    <row r="19" spans="1:16324" s="6" customFormat="1" ht="65.25" customHeight="1" x14ac:dyDescent="0.2">
      <c r="A19" s="1318" t="s">
        <v>957</v>
      </c>
      <c r="B19" s="139" t="s">
        <v>8</v>
      </c>
      <c r="C19"/>
      <c r="D19" s="1073" t="s">
        <v>969</v>
      </c>
      <c r="E19" s="866" t="s">
        <v>31</v>
      </c>
      <c r="F19" s="1002" t="s">
        <v>870</v>
      </c>
      <c r="G19" s="867" t="s">
        <v>865</v>
      </c>
      <c r="H19" s="868" t="s">
        <v>64</v>
      </c>
      <c r="I19" s="867" t="s">
        <v>876</v>
      </c>
      <c r="J19" s="868">
        <v>1</v>
      </c>
      <c r="K19" s="868"/>
      <c r="L19" s="868" t="s">
        <v>693</v>
      </c>
      <c r="M19" s="1060">
        <v>339.90000000000003</v>
      </c>
      <c r="N19" s="870"/>
      <c r="O19" s="870"/>
      <c r="P19" s="870"/>
      <c r="Q19" s="870"/>
      <c r="R19" s="870"/>
      <c r="S19" s="870"/>
      <c r="T19" s="870"/>
      <c r="U19" s="871"/>
      <c r="V19" s="872"/>
      <c r="W19" s="872"/>
      <c r="X19" s="872"/>
      <c r="Y19" s="872"/>
      <c r="Z19" s="872"/>
      <c r="AA19" s="872"/>
      <c r="AB19" s="873">
        <f t="shared" si="2"/>
        <v>0</v>
      </c>
      <c r="AC19" s="874" t="str">
        <f t="shared" si="3"/>
        <v>Yes</v>
      </c>
      <c r="AD19" s="875" t="str">
        <f t="shared" si="4"/>
        <v>No</v>
      </c>
      <c r="AF19" s="189">
        <f t="shared" si="66"/>
        <v>1</v>
      </c>
      <c r="AG19" s="190">
        <f t="shared" si="5"/>
        <v>0</v>
      </c>
      <c r="AH19" s="693"/>
      <c r="AI19" s="848">
        <v>5.5659999999999998</v>
      </c>
      <c r="AJ19" s="326">
        <f t="shared" si="6"/>
        <v>0</v>
      </c>
      <c r="AK19" s="152">
        <f t="shared" si="7"/>
        <v>0</v>
      </c>
      <c r="AL19" s="152">
        <f t="shared" si="8"/>
        <v>0</v>
      </c>
      <c r="AM19" s="152">
        <f t="shared" si="9"/>
        <v>0</v>
      </c>
      <c r="AN19" s="152">
        <f t="shared" si="10"/>
        <v>0</v>
      </c>
      <c r="AO19" s="152">
        <f t="shared" si="11"/>
        <v>0</v>
      </c>
      <c r="AP19" s="152">
        <f t="shared" si="12"/>
        <v>0</v>
      </c>
      <c r="AQ19" s="152">
        <f t="shared" si="13"/>
        <v>0</v>
      </c>
      <c r="AR19" s="152">
        <f t="shared" si="14"/>
        <v>0</v>
      </c>
      <c r="AS19" s="152">
        <f t="shared" si="15"/>
        <v>0</v>
      </c>
      <c r="AT19" s="152">
        <f t="shared" si="16"/>
        <v>0</v>
      </c>
      <c r="AU19" s="152">
        <f t="shared" si="17"/>
        <v>0</v>
      </c>
      <c r="AV19" s="152">
        <f t="shared" si="18"/>
        <v>0</v>
      </c>
      <c r="AW19" s="152">
        <f t="shared" si="19"/>
        <v>0</v>
      </c>
      <c r="AX19" s="152">
        <f t="shared" si="20"/>
        <v>0</v>
      </c>
      <c r="AY19" s="329">
        <v>1</v>
      </c>
      <c r="AZ19" s="269">
        <f t="shared" si="68"/>
        <v>0</v>
      </c>
      <c r="BA19" s="713">
        <v>8</v>
      </c>
      <c r="BB19" s="211">
        <f t="shared" si="22"/>
        <v>0</v>
      </c>
      <c r="BC19" s="714"/>
      <c r="BD19" s="211">
        <f t="shared" si="23"/>
        <v>0</v>
      </c>
      <c r="BE19" s="715"/>
      <c r="BF19" s="211">
        <f t="shared" si="24"/>
        <v>0</v>
      </c>
      <c r="BG19" s="715"/>
      <c r="BH19" s="211">
        <f t="shared" si="25"/>
        <v>0</v>
      </c>
      <c r="BI19" s="715"/>
      <c r="BJ19" s="211">
        <f t="shared" si="26"/>
        <v>0</v>
      </c>
      <c r="BK19" s="715"/>
      <c r="BL19" s="211">
        <f t="shared" si="27"/>
        <v>0</v>
      </c>
      <c r="BM19" s="715"/>
      <c r="BN19" s="211">
        <f t="shared" si="28"/>
        <v>0</v>
      </c>
      <c r="BO19" s="716"/>
      <c r="BP19" s="211">
        <f t="shared" si="29"/>
        <v>0</v>
      </c>
      <c r="BQ19" s="716"/>
      <c r="BR19" s="211">
        <f t="shared" si="30"/>
        <v>0</v>
      </c>
      <c r="BS19" s="716"/>
      <c r="BT19" s="211">
        <f t="shared" si="31"/>
        <v>0</v>
      </c>
      <c r="BU19" s="716"/>
      <c r="BV19" s="211">
        <f t="shared" si="32"/>
        <v>0</v>
      </c>
      <c r="BW19" s="716"/>
      <c r="BX19" s="211">
        <f t="shared" si="33"/>
        <v>0</v>
      </c>
      <c r="BY19" s="716"/>
      <c r="BZ19" s="211">
        <f t="shared" si="34"/>
        <v>0</v>
      </c>
      <c r="CA19" s="716"/>
      <c r="CB19" s="211">
        <f t="shared" si="35"/>
        <v>0</v>
      </c>
      <c r="CC19" s="716"/>
      <c r="CD19" s="211">
        <f t="shared" si="36"/>
        <v>0</v>
      </c>
      <c r="CE19" s="716"/>
      <c r="CF19" s="211">
        <f t="shared" si="37"/>
        <v>0</v>
      </c>
      <c r="CG19" s="716"/>
      <c r="CH19" s="211">
        <f t="shared" si="38"/>
        <v>0</v>
      </c>
      <c r="CI19" s="716"/>
      <c r="CJ19" s="145">
        <f t="shared" si="39"/>
        <v>0</v>
      </c>
      <c r="CK19" s="913"/>
      <c r="CL19" s="29">
        <f t="shared" si="40"/>
        <v>0</v>
      </c>
      <c r="CM19" s="29">
        <f t="shared" si="41"/>
        <v>0</v>
      </c>
      <c r="CN19" s="29">
        <f t="shared" si="42"/>
        <v>0</v>
      </c>
      <c r="CO19" s="916">
        <f t="shared" si="43"/>
        <v>0</v>
      </c>
      <c r="CP19" s="29">
        <f t="shared" si="44"/>
        <v>0</v>
      </c>
      <c r="CQ19" s="28">
        <f t="shared" si="45"/>
        <v>0</v>
      </c>
      <c r="CR19" s="29">
        <f t="shared" si="46"/>
        <v>0</v>
      </c>
      <c r="CS19" s="29">
        <f t="shared" si="47"/>
        <v>0</v>
      </c>
      <c r="CT19" s="919"/>
      <c r="CU19" s="28">
        <f t="shared" si="48"/>
        <v>0</v>
      </c>
      <c r="CV19" s="28">
        <f t="shared" si="49"/>
        <v>0</v>
      </c>
      <c r="CW19" s="28">
        <f t="shared" si="67"/>
        <v>0</v>
      </c>
      <c r="CX19" s="919"/>
      <c r="CY19" s="29">
        <f t="shared" si="50"/>
        <v>0</v>
      </c>
      <c r="CZ19" s="29">
        <f t="shared" si="51"/>
        <v>0</v>
      </c>
      <c r="DA19" s="29">
        <f t="shared" si="52"/>
        <v>0</v>
      </c>
      <c r="DB19" s="29">
        <f t="shared" si="53"/>
        <v>0</v>
      </c>
      <c r="DC19" s="29">
        <f t="shared" si="54"/>
        <v>0</v>
      </c>
      <c r="DD19" s="29">
        <f t="shared" si="55"/>
        <v>0</v>
      </c>
      <c r="DE19" s="29">
        <f t="shared" si="56"/>
        <v>0</v>
      </c>
      <c r="DF19" s="29">
        <f t="shared" si="57"/>
        <v>0</v>
      </c>
      <c r="DG19" s="29">
        <f t="shared" si="58"/>
        <v>0</v>
      </c>
      <c r="DH19" s="29">
        <f t="shared" si="59"/>
        <v>0</v>
      </c>
      <c r="DI19" s="29">
        <f t="shared" si="60"/>
        <v>0</v>
      </c>
      <c r="DJ19" s="29">
        <f t="shared" si="61"/>
        <v>0</v>
      </c>
      <c r="DK19" s="29">
        <f t="shared" si="62"/>
        <v>0</v>
      </c>
      <c r="DL19" s="29">
        <f t="shared" si="63"/>
        <v>0</v>
      </c>
      <c r="DM19" s="29">
        <f t="shared" si="64"/>
        <v>0</v>
      </c>
      <c r="DN19" s="1">
        <f t="shared" si="65"/>
        <v>0</v>
      </c>
    </row>
    <row r="20" spans="1:16324" s="6" customFormat="1" ht="65.25" customHeight="1" x14ac:dyDescent="0.2">
      <c r="A20" s="1319"/>
      <c r="B20" s="139" t="s">
        <v>8</v>
      </c>
      <c r="C20"/>
      <c r="D20" s="1074" t="s">
        <v>970</v>
      </c>
      <c r="E20" s="866" t="s">
        <v>31</v>
      </c>
      <c r="F20" s="1002" t="s">
        <v>870</v>
      </c>
      <c r="G20" s="867" t="s">
        <v>865</v>
      </c>
      <c r="H20" s="868" t="s">
        <v>64</v>
      </c>
      <c r="I20" s="867" t="s">
        <v>876</v>
      </c>
      <c r="J20" s="868">
        <v>1</v>
      </c>
      <c r="K20" s="868"/>
      <c r="L20" s="868" t="s">
        <v>693</v>
      </c>
      <c r="M20" s="1060">
        <v>336.6</v>
      </c>
      <c r="N20" s="870"/>
      <c r="O20" s="870"/>
      <c r="P20" s="870"/>
      <c r="Q20" s="870"/>
      <c r="R20" s="870"/>
      <c r="S20" s="870"/>
      <c r="T20" s="870"/>
      <c r="U20" s="871"/>
      <c r="V20" s="872"/>
      <c r="W20" s="872"/>
      <c r="X20" s="872"/>
      <c r="Y20" s="872"/>
      <c r="Z20" s="872"/>
      <c r="AA20" s="872"/>
      <c r="AB20" s="873">
        <f t="shared" si="2"/>
        <v>0</v>
      </c>
      <c r="AC20" s="874" t="str">
        <f t="shared" si="3"/>
        <v>Yes</v>
      </c>
      <c r="AD20" s="875" t="str">
        <f t="shared" si="4"/>
        <v>No</v>
      </c>
      <c r="AF20" s="189">
        <f t="shared" si="66"/>
        <v>1</v>
      </c>
      <c r="AG20" s="190">
        <f t="shared" si="5"/>
        <v>0</v>
      </c>
      <c r="AH20" s="693"/>
      <c r="AI20" s="848">
        <v>5.5659999999999998</v>
      </c>
      <c r="AJ20" s="326">
        <f t="shared" si="6"/>
        <v>0</v>
      </c>
      <c r="AK20" s="152">
        <f t="shared" si="7"/>
        <v>0</v>
      </c>
      <c r="AL20" s="152">
        <f t="shared" si="8"/>
        <v>0</v>
      </c>
      <c r="AM20" s="152">
        <f t="shared" si="9"/>
        <v>0</v>
      </c>
      <c r="AN20" s="152">
        <f t="shared" si="10"/>
        <v>0</v>
      </c>
      <c r="AO20" s="152">
        <f t="shared" si="11"/>
        <v>0</v>
      </c>
      <c r="AP20" s="152">
        <f t="shared" si="12"/>
        <v>0</v>
      </c>
      <c r="AQ20" s="152">
        <f t="shared" si="13"/>
        <v>0</v>
      </c>
      <c r="AR20" s="152">
        <f t="shared" si="14"/>
        <v>0</v>
      </c>
      <c r="AS20" s="152">
        <f t="shared" si="15"/>
        <v>0</v>
      </c>
      <c r="AT20" s="152">
        <f t="shared" si="16"/>
        <v>0</v>
      </c>
      <c r="AU20" s="152">
        <f t="shared" si="17"/>
        <v>0</v>
      </c>
      <c r="AV20" s="152">
        <f t="shared" si="18"/>
        <v>0</v>
      </c>
      <c r="AW20" s="152">
        <f t="shared" si="19"/>
        <v>0</v>
      </c>
      <c r="AX20" s="152">
        <f t="shared" si="20"/>
        <v>0</v>
      </c>
      <c r="AY20" s="329">
        <v>1</v>
      </c>
      <c r="AZ20" s="269">
        <f t="shared" si="68"/>
        <v>0</v>
      </c>
      <c r="BA20" s="713">
        <v>8</v>
      </c>
      <c r="BB20" s="211">
        <f t="shared" si="22"/>
        <v>0</v>
      </c>
      <c r="BC20" s="714"/>
      <c r="BD20" s="211">
        <f t="shared" si="23"/>
        <v>0</v>
      </c>
      <c r="BE20" s="715"/>
      <c r="BF20" s="211">
        <f t="shared" si="24"/>
        <v>0</v>
      </c>
      <c r="BG20" s="715"/>
      <c r="BH20" s="211">
        <f t="shared" si="25"/>
        <v>0</v>
      </c>
      <c r="BI20" s="715"/>
      <c r="BJ20" s="211">
        <f t="shared" si="26"/>
        <v>0</v>
      </c>
      <c r="BK20" s="715"/>
      <c r="BL20" s="211">
        <f t="shared" si="27"/>
        <v>0</v>
      </c>
      <c r="BM20" s="715"/>
      <c r="BN20" s="211">
        <f t="shared" si="28"/>
        <v>0</v>
      </c>
      <c r="BO20" s="716"/>
      <c r="BP20" s="211">
        <f t="shared" si="29"/>
        <v>0</v>
      </c>
      <c r="BQ20" s="716"/>
      <c r="BR20" s="211">
        <f t="shared" si="30"/>
        <v>0</v>
      </c>
      <c r="BS20" s="716"/>
      <c r="BT20" s="211">
        <f t="shared" si="31"/>
        <v>0</v>
      </c>
      <c r="BU20" s="716"/>
      <c r="BV20" s="211">
        <f t="shared" si="32"/>
        <v>0</v>
      </c>
      <c r="BW20" s="716"/>
      <c r="BX20" s="211">
        <f t="shared" si="33"/>
        <v>0</v>
      </c>
      <c r="BY20" s="716"/>
      <c r="BZ20" s="211">
        <f t="shared" si="34"/>
        <v>0</v>
      </c>
      <c r="CA20" s="716"/>
      <c r="CB20" s="211">
        <f t="shared" si="35"/>
        <v>0</v>
      </c>
      <c r="CC20" s="716"/>
      <c r="CD20" s="211">
        <f t="shared" si="36"/>
        <v>0</v>
      </c>
      <c r="CE20" s="716"/>
      <c r="CF20" s="211">
        <f t="shared" si="37"/>
        <v>0</v>
      </c>
      <c r="CG20" s="716"/>
      <c r="CH20" s="211">
        <f t="shared" si="38"/>
        <v>0</v>
      </c>
      <c r="CI20" s="716"/>
      <c r="CJ20" s="145">
        <f t="shared" si="39"/>
        <v>0</v>
      </c>
      <c r="CK20" s="913"/>
      <c r="CL20" s="29">
        <f t="shared" si="40"/>
        <v>0</v>
      </c>
      <c r="CM20" s="29">
        <f t="shared" si="41"/>
        <v>0</v>
      </c>
      <c r="CN20" s="29">
        <f t="shared" si="42"/>
        <v>0</v>
      </c>
      <c r="CO20" s="916">
        <f t="shared" si="43"/>
        <v>0</v>
      </c>
      <c r="CP20" s="29">
        <f t="shared" si="44"/>
        <v>0</v>
      </c>
      <c r="CQ20" s="28">
        <f t="shared" si="45"/>
        <v>0</v>
      </c>
      <c r="CR20" s="29">
        <f t="shared" si="46"/>
        <v>0</v>
      </c>
      <c r="CS20" s="29">
        <f t="shared" si="47"/>
        <v>0</v>
      </c>
      <c r="CT20" s="919"/>
      <c r="CU20" s="28">
        <f t="shared" si="48"/>
        <v>0</v>
      </c>
      <c r="CV20" s="28">
        <f t="shared" si="49"/>
        <v>0</v>
      </c>
      <c r="CW20" s="28">
        <f t="shared" si="67"/>
        <v>0</v>
      </c>
      <c r="CX20" s="919"/>
      <c r="CY20" s="29">
        <f t="shared" si="50"/>
        <v>0</v>
      </c>
      <c r="CZ20" s="29">
        <f t="shared" si="51"/>
        <v>0</v>
      </c>
      <c r="DA20" s="29">
        <f t="shared" si="52"/>
        <v>0</v>
      </c>
      <c r="DB20" s="29">
        <f t="shared" si="53"/>
        <v>0</v>
      </c>
      <c r="DC20" s="29">
        <f t="shared" si="54"/>
        <v>0</v>
      </c>
      <c r="DD20" s="29">
        <f t="shared" si="55"/>
        <v>0</v>
      </c>
      <c r="DE20" s="29">
        <f t="shared" si="56"/>
        <v>0</v>
      </c>
      <c r="DF20" s="29">
        <f t="shared" si="57"/>
        <v>0</v>
      </c>
      <c r="DG20" s="29">
        <f t="shared" si="58"/>
        <v>0</v>
      </c>
      <c r="DH20" s="29">
        <f t="shared" si="59"/>
        <v>0</v>
      </c>
      <c r="DI20" s="29">
        <f t="shared" si="60"/>
        <v>0</v>
      </c>
      <c r="DJ20" s="29">
        <f t="shared" si="61"/>
        <v>0</v>
      </c>
      <c r="DK20" s="29">
        <f t="shared" si="62"/>
        <v>0</v>
      </c>
      <c r="DL20" s="29">
        <f t="shared" si="63"/>
        <v>0</v>
      </c>
      <c r="DM20" s="29">
        <f t="shared" si="64"/>
        <v>0</v>
      </c>
      <c r="DN20" s="1">
        <f t="shared" si="65"/>
        <v>0</v>
      </c>
    </row>
    <row r="21" spans="1:16324" s="6" customFormat="1" ht="65.25" customHeight="1" x14ac:dyDescent="0.2">
      <c r="A21" s="1319"/>
      <c r="B21" s="139" t="s">
        <v>8</v>
      </c>
      <c r="C21"/>
      <c r="D21" s="251" t="s">
        <v>971</v>
      </c>
      <c r="E21" s="466" t="s">
        <v>31</v>
      </c>
      <c r="F21" s="843" t="s">
        <v>871</v>
      </c>
      <c r="G21" s="45" t="s">
        <v>865</v>
      </c>
      <c r="H21" s="1" t="s">
        <v>345</v>
      </c>
      <c r="I21" s="45" t="s">
        <v>877</v>
      </c>
      <c r="J21" s="1">
        <v>1</v>
      </c>
      <c r="K21" s="1"/>
      <c r="L21" s="1" t="s">
        <v>693</v>
      </c>
      <c r="M21" s="494">
        <v>503.80000000000007</v>
      </c>
      <c r="N21" s="849"/>
      <c r="O21" s="849"/>
      <c r="P21" s="849"/>
      <c r="Q21" s="849"/>
      <c r="R21" s="849"/>
      <c r="S21" s="849"/>
      <c r="T21" s="849"/>
      <c r="U21" s="850"/>
      <c r="V21" s="851"/>
      <c r="W21" s="851"/>
      <c r="X21" s="851"/>
      <c r="Y21" s="851"/>
      <c r="Z21" s="851"/>
      <c r="AA21" s="851"/>
      <c r="AB21" s="131">
        <f t="shared" si="2"/>
        <v>0</v>
      </c>
      <c r="AC21" s="88" t="str">
        <f t="shared" si="3"/>
        <v>Yes</v>
      </c>
      <c r="AD21" s="668" t="str">
        <f t="shared" si="4"/>
        <v>No</v>
      </c>
      <c r="AF21" s="189">
        <f t="shared" si="66"/>
        <v>1</v>
      </c>
      <c r="AG21" s="190">
        <f t="shared" si="5"/>
        <v>0</v>
      </c>
      <c r="AH21" s="693"/>
      <c r="AI21" s="482">
        <v>10.67</v>
      </c>
      <c r="AJ21" s="326">
        <f t="shared" si="6"/>
        <v>0</v>
      </c>
      <c r="AK21" s="152">
        <f t="shared" si="7"/>
        <v>0</v>
      </c>
      <c r="AL21" s="152">
        <f t="shared" si="8"/>
        <v>0</v>
      </c>
      <c r="AM21" s="152">
        <f t="shared" si="9"/>
        <v>0</v>
      </c>
      <c r="AN21" s="152">
        <f t="shared" si="10"/>
        <v>0</v>
      </c>
      <c r="AO21" s="152">
        <f t="shared" si="11"/>
        <v>0</v>
      </c>
      <c r="AP21" s="152">
        <f t="shared" si="12"/>
        <v>0</v>
      </c>
      <c r="AQ21" s="152">
        <f t="shared" si="13"/>
        <v>0</v>
      </c>
      <c r="AR21" s="152">
        <f t="shared" si="14"/>
        <v>0</v>
      </c>
      <c r="AS21" s="152">
        <f t="shared" si="15"/>
        <v>0</v>
      </c>
      <c r="AT21" s="152">
        <f t="shared" si="16"/>
        <v>0</v>
      </c>
      <c r="AU21" s="152">
        <f t="shared" si="17"/>
        <v>0</v>
      </c>
      <c r="AV21" s="152">
        <f t="shared" si="18"/>
        <v>0</v>
      </c>
      <c r="AW21" s="152">
        <f t="shared" si="19"/>
        <v>0</v>
      </c>
      <c r="AX21" s="152">
        <f t="shared" si="20"/>
        <v>0</v>
      </c>
      <c r="AY21" s="329">
        <v>1</v>
      </c>
      <c r="AZ21" s="269">
        <f t="shared" si="68"/>
        <v>0</v>
      </c>
      <c r="BA21" s="713">
        <v>11</v>
      </c>
      <c r="BB21" s="211">
        <f t="shared" si="22"/>
        <v>0</v>
      </c>
      <c r="BC21" s="714"/>
      <c r="BD21" s="211">
        <f t="shared" si="23"/>
        <v>0</v>
      </c>
      <c r="BE21" s="715"/>
      <c r="BF21" s="211">
        <f t="shared" si="24"/>
        <v>0</v>
      </c>
      <c r="BG21" s="715"/>
      <c r="BH21" s="211">
        <f t="shared" si="25"/>
        <v>0</v>
      </c>
      <c r="BI21" s="715"/>
      <c r="BJ21" s="211">
        <f t="shared" si="26"/>
        <v>0</v>
      </c>
      <c r="BK21" s="715"/>
      <c r="BL21" s="211">
        <f t="shared" si="27"/>
        <v>0</v>
      </c>
      <c r="BM21" s="715"/>
      <c r="BN21" s="211">
        <f t="shared" si="28"/>
        <v>0</v>
      </c>
      <c r="BO21" s="716"/>
      <c r="BP21" s="211">
        <f t="shared" si="29"/>
        <v>0</v>
      </c>
      <c r="BQ21" s="716"/>
      <c r="BR21" s="211">
        <f t="shared" si="30"/>
        <v>0</v>
      </c>
      <c r="BS21" s="716"/>
      <c r="BT21" s="211">
        <f t="shared" si="31"/>
        <v>0</v>
      </c>
      <c r="BU21" s="716"/>
      <c r="BV21" s="211">
        <f t="shared" si="32"/>
        <v>0</v>
      </c>
      <c r="BW21" s="716"/>
      <c r="BX21" s="211">
        <f t="shared" si="33"/>
        <v>0</v>
      </c>
      <c r="BY21" s="716"/>
      <c r="BZ21" s="211">
        <f t="shared" si="34"/>
        <v>0</v>
      </c>
      <c r="CA21" s="716"/>
      <c r="CB21" s="211">
        <f t="shared" si="35"/>
        <v>0</v>
      </c>
      <c r="CC21" s="716"/>
      <c r="CD21" s="211">
        <f t="shared" si="36"/>
        <v>0</v>
      </c>
      <c r="CE21" s="716"/>
      <c r="CF21" s="211">
        <f t="shared" si="37"/>
        <v>0</v>
      </c>
      <c r="CG21" s="716"/>
      <c r="CH21" s="211">
        <f t="shared" si="38"/>
        <v>0</v>
      </c>
      <c r="CI21" s="716"/>
      <c r="CJ21" s="145">
        <f t="shared" si="39"/>
        <v>0</v>
      </c>
      <c r="CK21" s="913"/>
      <c r="CL21" s="29">
        <f t="shared" si="40"/>
        <v>0</v>
      </c>
      <c r="CM21" s="29">
        <f t="shared" si="41"/>
        <v>0</v>
      </c>
      <c r="CN21" s="29">
        <f t="shared" si="42"/>
        <v>0</v>
      </c>
      <c r="CO21" s="916">
        <f t="shared" si="43"/>
        <v>0</v>
      </c>
      <c r="CP21" s="29">
        <f t="shared" si="44"/>
        <v>0</v>
      </c>
      <c r="CQ21" s="28">
        <f t="shared" si="45"/>
        <v>0</v>
      </c>
      <c r="CR21" s="29">
        <f t="shared" si="46"/>
        <v>0</v>
      </c>
      <c r="CS21" s="29">
        <f t="shared" si="47"/>
        <v>0</v>
      </c>
      <c r="CT21" s="919"/>
      <c r="CU21" s="28">
        <f t="shared" si="48"/>
        <v>0</v>
      </c>
      <c r="CV21" s="28">
        <f t="shared" si="49"/>
        <v>0</v>
      </c>
      <c r="CW21" s="28">
        <f t="shared" si="67"/>
        <v>0</v>
      </c>
      <c r="CX21" s="919"/>
      <c r="CY21" s="29">
        <f t="shared" si="50"/>
        <v>0</v>
      </c>
      <c r="CZ21" s="29">
        <f t="shared" si="51"/>
        <v>0</v>
      </c>
      <c r="DA21" s="29">
        <f t="shared" si="52"/>
        <v>0</v>
      </c>
      <c r="DB21" s="29">
        <f t="shared" si="53"/>
        <v>0</v>
      </c>
      <c r="DC21" s="29">
        <f t="shared" si="54"/>
        <v>0</v>
      </c>
      <c r="DD21" s="29">
        <f t="shared" si="55"/>
        <v>0</v>
      </c>
      <c r="DE21" s="29">
        <f t="shared" si="56"/>
        <v>0</v>
      </c>
      <c r="DF21" s="29">
        <f t="shared" si="57"/>
        <v>0</v>
      </c>
      <c r="DG21" s="29">
        <f t="shared" si="58"/>
        <v>0</v>
      </c>
      <c r="DH21" s="29">
        <f t="shared" si="59"/>
        <v>0</v>
      </c>
      <c r="DI21" s="29">
        <f t="shared" si="60"/>
        <v>0</v>
      </c>
      <c r="DJ21" s="29">
        <f t="shared" si="61"/>
        <v>0</v>
      </c>
      <c r="DK21" s="29">
        <f t="shared" si="62"/>
        <v>0</v>
      </c>
      <c r="DL21" s="29">
        <f t="shared" si="63"/>
        <v>0</v>
      </c>
      <c r="DM21" s="29">
        <f t="shared" si="64"/>
        <v>0</v>
      </c>
      <c r="DN21" s="1">
        <f t="shared" si="65"/>
        <v>0</v>
      </c>
    </row>
    <row r="22" spans="1:16324" s="1" customFormat="1" ht="65.25" customHeight="1" x14ac:dyDescent="0.2">
      <c r="A22" s="1320"/>
      <c r="B22" s="132" t="s">
        <v>8</v>
      </c>
      <c r="C22" s="2"/>
      <c r="D22" s="980" t="s">
        <v>972</v>
      </c>
      <c r="E22" s="842" t="s">
        <v>31</v>
      </c>
      <c r="F22" s="844" t="s">
        <v>871</v>
      </c>
      <c r="G22" s="89" t="s">
        <v>865</v>
      </c>
      <c r="H22" s="72" t="s">
        <v>345</v>
      </c>
      <c r="I22" s="89" t="s">
        <v>877</v>
      </c>
      <c r="J22" s="72">
        <v>1</v>
      </c>
      <c r="K22" s="72"/>
      <c r="L22" s="72" t="s">
        <v>693</v>
      </c>
      <c r="M22" s="497">
        <v>497.20000000000005</v>
      </c>
      <c r="N22" s="852"/>
      <c r="O22" s="852"/>
      <c r="P22" s="852"/>
      <c r="Q22" s="852"/>
      <c r="R22" s="852"/>
      <c r="S22" s="852"/>
      <c r="T22" s="852"/>
      <c r="U22" s="853"/>
      <c r="V22" s="854"/>
      <c r="W22" s="854"/>
      <c r="X22" s="854"/>
      <c r="Y22" s="854"/>
      <c r="Z22" s="854"/>
      <c r="AA22" s="854"/>
      <c r="AB22" s="420">
        <f t="shared" si="2"/>
        <v>0</v>
      </c>
      <c r="AC22" s="91" t="str">
        <f t="shared" si="3"/>
        <v>Yes</v>
      </c>
      <c r="AD22" s="669" t="str">
        <f t="shared" si="4"/>
        <v>No</v>
      </c>
      <c r="AF22" s="189">
        <f t="shared" si="66"/>
        <v>1</v>
      </c>
      <c r="AG22" s="190">
        <f t="shared" si="5"/>
        <v>0</v>
      </c>
      <c r="AH22" s="693"/>
      <c r="AI22" s="482">
        <v>10.34</v>
      </c>
      <c r="AJ22" s="326">
        <f t="shared" si="6"/>
        <v>0</v>
      </c>
      <c r="AK22" s="152">
        <f t="shared" si="7"/>
        <v>0</v>
      </c>
      <c r="AL22" s="152">
        <f t="shared" si="8"/>
        <v>0</v>
      </c>
      <c r="AM22" s="152">
        <f t="shared" si="9"/>
        <v>0</v>
      </c>
      <c r="AN22" s="152">
        <f t="shared" si="10"/>
        <v>0</v>
      </c>
      <c r="AO22" s="152">
        <f t="shared" si="11"/>
        <v>0</v>
      </c>
      <c r="AP22" s="152">
        <f t="shared" si="12"/>
        <v>0</v>
      </c>
      <c r="AQ22" s="152">
        <f t="shared" si="13"/>
        <v>0</v>
      </c>
      <c r="AR22" s="152">
        <f t="shared" si="14"/>
        <v>0</v>
      </c>
      <c r="AS22" s="152">
        <f t="shared" si="15"/>
        <v>0</v>
      </c>
      <c r="AT22" s="152">
        <f t="shared" si="16"/>
        <v>0</v>
      </c>
      <c r="AU22" s="152">
        <f t="shared" si="17"/>
        <v>0</v>
      </c>
      <c r="AV22" s="152">
        <f t="shared" si="18"/>
        <v>0</v>
      </c>
      <c r="AW22" s="152">
        <f t="shared" si="19"/>
        <v>0</v>
      </c>
      <c r="AX22" s="152">
        <f t="shared" si="20"/>
        <v>0</v>
      </c>
      <c r="AY22" s="329">
        <v>1</v>
      </c>
      <c r="AZ22" s="269">
        <f t="shared" si="68"/>
        <v>0</v>
      </c>
      <c r="BA22" s="713">
        <v>11</v>
      </c>
      <c r="BB22" s="211">
        <f t="shared" si="22"/>
        <v>0</v>
      </c>
      <c r="BC22" s="717"/>
      <c r="BD22" s="211">
        <f t="shared" si="23"/>
        <v>0</v>
      </c>
      <c r="BE22" s="718"/>
      <c r="BF22" s="211">
        <f t="shared" si="24"/>
        <v>0</v>
      </c>
      <c r="BG22" s="713"/>
      <c r="BH22" s="211">
        <f t="shared" si="25"/>
        <v>0</v>
      </c>
      <c r="BI22" s="713"/>
      <c r="BJ22" s="211">
        <f t="shared" si="26"/>
        <v>0</v>
      </c>
      <c r="BK22" s="713"/>
      <c r="BL22" s="211">
        <f t="shared" si="27"/>
        <v>0</v>
      </c>
      <c r="BM22" s="713"/>
      <c r="BN22" s="211">
        <f t="shared" si="28"/>
        <v>0</v>
      </c>
      <c r="BO22" s="719"/>
      <c r="BP22" s="211">
        <f t="shared" si="29"/>
        <v>0</v>
      </c>
      <c r="BQ22" s="719"/>
      <c r="BR22" s="211">
        <f t="shared" si="30"/>
        <v>0</v>
      </c>
      <c r="BS22" s="719"/>
      <c r="BT22" s="211">
        <f t="shared" si="31"/>
        <v>0</v>
      </c>
      <c r="BU22" s="719"/>
      <c r="BV22" s="211">
        <f t="shared" si="32"/>
        <v>0</v>
      </c>
      <c r="BW22" s="719"/>
      <c r="BX22" s="211">
        <f t="shared" si="33"/>
        <v>0</v>
      </c>
      <c r="BY22" s="719"/>
      <c r="BZ22" s="211">
        <f t="shared" si="34"/>
        <v>0</v>
      </c>
      <c r="CA22" s="719"/>
      <c r="CB22" s="211">
        <f t="shared" si="35"/>
        <v>0</v>
      </c>
      <c r="CC22" s="719"/>
      <c r="CD22" s="211">
        <f t="shared" si="36"/>
        <v>0</v>
      </c>
      <c r="CE22" s="719"/>
      <c r="CF22" s="211">
        <f t="shared" si="37"/>
        <v>0</v>
      </c>
      <c r="CG22" s="719"/>
      <c r="CH22" s="211">
        <f t="shared" si="38"/>
        <v>0</v>
      </c>
      <c r="CI22" s="719"/>
      <c r="CJ22" s="145">
        <f t="shared" si="39"/>
        <v>0</v>
      </c>
      <c r="CK22" s="914"/>
      <c r="CL22" s="29">
        <f t="shared" si="40"/>
        <v>0</v>
      </c>
      <c r="CM22" s="29">
        <f t="shared" si="41"/>
        <v>0</v>
      </c>
      <c r="CN22" s="29">
        <f t="shared" si="42"/>
        <v>0</v>
      </c>
      <c r="CO22" s="916">
        <f t="shared" si="43"/>
        <v>0</v>
      </c>
      <c r="CP22" s="29">
        <f t="shared" si="44"/>
        <v>0</v>
      </c>
      <c r="CQ22" s="28">
        <f t="shared" si="45"/>
        <v>0</v>
      </c>
      <c r="CR22" s="29">
        <f t="shared" si="46"/>
        <v>0</v>
      </c>
      <c r="CS22" s="29">
        <f t="shared" si="47"/>
        <v>0</v>
      </c>
      <c r="CT22" s="919"/>
      <c r="CU22" s="28">
        <f t="shared" si="48"/>
        <v>0</v>
      </c>
      <c r="CV22" s="28">
        <f t="shared" si="49"/>
        <v>0</v>
      </c>
      <c r="CW22" s="28">
        <f t="shared" si="67"/>
        <v>0</v>
      </c>
      <c r="CX22" s="919"/>
      <c r="CY22" s="29">
        <f t="shared" si="50"/>
        <v>0</v>
      </c>
      <c r="CZ22" s="29">
        <f t="shared" si="51"/>
        <v>0</v>
      </c>
      <c r="DA22" s="29">
        <f t="shared" si="52"/>
        <v>0</v>
      </c>
      <c r="DB22" s="29">
        <f t="shared" si="53"/>
        <v>0</v>
      </c>
      <c r="DC22" s="29">
        <f t="shared" si="54"/>
        <v>0</v>
      </c>
      <c r="DD22" s="29">
        <f t="shared" si="55"/>
        <v>0</v>
      </c>
      <c r="DE22" s="29">
        <f t="shared" si="56"/>
        <v>0</v>
      </c>
      <c r="DF22" s="29">
        <f t="shared" si="57"/>
        <v>0</v>
      </c>
      <c r="DG22" s="29">
        <f t="shared" si="58"/>
        <v>0</v>
      </c>
      <c r="DH22" s="29">
        <f t="shared" si="59"/>
        <v>0</v>
      </c>
      <c r="DI22" s="29">
        <f t="shared" si="60"/>
        <v>0</v>
      </c>
      <c r="DJ22" s="29">
        <f t="shared" si="61"/>
        <v>0</v>
      </c>
      <c r="DK22" s="29">
        <f t="shared" si="62"/>
        <v>0</v>
      </c>
      <c r="DL22" s="29">
        <f t="shared" si="63"/>
        <v>0</v>
      </c>
      <c r="DM22" s="29">
        <f t="shared" si="64"/>
        <v>0</v>
      </c>
      <c r="DN22" s="1">
        <f t="shared" si="65"/>
        <v>0</v>
      </c>
    </row>
    <row r="23" spans="1:16324" s="1" customFormat="1" ht="65.25" customHeight="1" x14ac:dyDescent="0.2">
      <c r="A23" s="1318" t="s">
        <v>958</v>
      </c>
      <c r="B23" s="139" t="s">
        <v>8</v>
      </c>
      <c r="C23"/>
      <c r="D23" s="972" t="s">
        <v>973</v>
      </c>
      <c r="E23" s="866" t="s">
        <v>31</v>
      </c>
      <c r="F23" s="1002" t="s">
        <v>872</v>
      </c>
      <c r="G23" s="867" t="s">
        <v>865</v>
      </c>
      <c r="H23" s="868" t="s">
        <v>64</v>
      </c>
      <c r="I23" s="867" t="s">
        <v>878</v>
      </c>
      <c r="J23" s="868">
        <v>1</v>
      </c>
      <c r="K23" s="868"/>
      <c r="L23" s="868" t="s">
        <v>693</v>
      </c>
      <c r="M23" s="1060">
        <v>360.8</v>
      </c>
      <c r="N23" s="870"/>
      <c r="O23" s="870"/>
      <c r="P23" s="870"/>
      <c r="Q23" s="870"/>
      <c r="R23" s="870"/>
      <c r="S23" s="870"/>
      <c r="T23" s="870"/>
      <c r="U23" s="871"/>
      <c r="V23" s="872"/>
      <c r="W23" s="872"/>
      <c r="X23" s="872"/>
      <c r="Y23" s="872"/>
      <c r="Z23" s="872"/>
      <c r="AA23" s="872"/>
      <c r="AB23" s="873">
        <f t="shared" si="2"/>
        <v>0</v>
      </c>
      <c r="AC23" s="874" t="str">
        <f t="shared" si="3"/>
        <v>Yes</v>
      </c>
      <c r="AD23" s="875" t="str">
        <f t="shared" si="4"/>
        <v>No</v>
      </c>
      <c r="AF23" s="189">
        <f t="shared" si="66"/>
        <v>1</v>
      </c>
      <c r="AG23" s="190">
        <f t="shared" si="5"/>
        <v>0</v>
      </c>
      <c r="AH23" s="693"/>
      <c r="AI23" s="482">
        <v>6.2480000000000002</v>
      </c>
      <c r="AJ23" s="326">
        <f t="shared" si="6"/>
        <v>0</v>
      </c>
      <c r="AK23" s="152">
        <f t="shared" si="7"/>
        <v>0</v>
      </c>
      <c r="AL23" s="152">
        <f t="shared" si="8"/>
        <v>0</v>
      </c>
      <c r="AM23" s="152">
        <f t="shared" si="9"/>
        <v>0</v>
      </c>
      <c r="AN23" s="152">
        <f t="shared" si="10"/>
        <v>0</v>
      </c>
      <c r="AO23" s="152">
        <f t="shared" si="11"/>
        <v>0</v>
      </c>
      <c r="AP23" s="152">
        <f t="shared" si="12"/>
        <v>0</v>
      </c>
      <c r="AQ23" s="152">
        <f t="shared" si="13"/>
        <v>0</v>
      </c>
      <c r="AR23" s="152">
        <f t="shared" si="14"/>
        <v>0</v>
      </c>
      <c r="AS23" s="152">
        <f t="shared" si="15"/>
        <v>0</v>
      </c>
      <c r="AT23" s="152">
        <f t="shared" si="16"/>
        <v>0</v>
      </c>
      <c r="AU23" s="152">
        <f t="shared" si="17"/>
        <v>0</v>
      </c>
      <c r="AV23" s="152">
        <f t="shared" si="18"/>
        <v>0</v>
      </c>
      <c r="AW23" s="152">
        <f t="shared" si="19"/>
        <v>0</v>
      </c>
      <c r="AX23" s="152">
        <f t="shared" si="20"/>
        <v>0</v>
      </c>
      <c r="AY23" s="329">
        <v>1</v>
      </c>
      <c r="AZ23" s="269">
        <f t="shared" si="68"/>
        <v>0</v>
      </c>
      <c r="BA23" s="713">
        <v>8</v>
      </c>
      <c r="BB23" s="211">
        <f t="shared" si="22"/>
        <v>0</v>
      </c>
      <c r="BC23" s="717"/>
      <c r="BD23" s="211">
        <f t="shared" si="23"/>
        <v>0</v>
      </c>
      <c r="BE23" s="718"/>
      <c r="BF23" s="211">
        <f t="shared" si="24"/>
        <v>0</v>
      </c>
      <c r="BG23" s="713"/>
      <c r="BH23" s="211">
        <f t="shared" si="25"/>
        <v>0</v>
      </c>
      <c r="BI23" s="713"/>
      <c r="BJ23" s="211">
        <f t="shared" si="26"/>
        <v>0</v>
      </c>
      <c r="BK23" s="713"/>
      <c r="BL23" s="211">
        <f t="shared" si="27"/>
        <v>0</v>
      </c>
      <c r="BM23" s="713"/>
      <c r="BN23" s="211">
        <f t="shared" si="28"/>
        <v>0</v>
      </c>
      <c r="BO23" s="719"/>
      <c r="BP23" s="211">
        <f t="shared" si="29"/>
        <v>0</v>
      </c>
      <c r="BQ23" s="719"/>
      <c r="BR23" s="211">
        <f t="shared" si="30"/>
        <v>0</v>
      </c>
      <c r="BS23" s="719"/>
      <c r="BT23" s="211">
        <f t="shared" si="31"/>
        <v>0</v>
      </c>
      <c r="BU23" s="719"/>
      <c r="BV23" s="211">
        <f t="shared" si="32"/>
        <v>0</v>
      </c>
      <c r="BW23" s="719"/>
      <c r="BX23" s="211">
        <f t="shared" si="33"/>
        <v>0</v>
      </c>
      <c r="BY23" s="719"/>
      <c r="BZ23" s="211">
        <f t="shared" si="34"/>
        <v>0</v>
      </c>
      <c r="CA23" s="719"/>
      <c r="CB23" s="211">
        <f t="shared" si="35"/>
        <v>0</v>
      </c>
      <c r="CC23" s="719"/>
      <c r="CD23" s="211">
        <f t="shared" si="36"/>
        <v>0</v>
      </c>
      <c r="CE23" s="719"/>
      <c r="CF23" s="211">
        <f t="shared" si="37"/>
        <v>0</v>
      </c>
      <c r="CG23" s="719"/>
      <c r="CH23" s="211">
        <f t="shared" si="38"/>
        <v>0</v>
      </c>
      <c r="CI23" s="719"/>
      <c r="CJ23" s="145">
        <f t="shared" si="39"/>
        <v>0</v>
      </c>
      <c r="CK23" s="914"/>
      <c r="CL23" s="29">
        <f t="shared" si="40"/>
        <v>0</v>
      </c>
      <c r="CM23" s="29">
        <f t="shared" si="41"/>
        <v>0</v>
      </c>
      <c r="CN23" s="29">
        <f t="shared" si="42"/>
        <v>0</v>
      </c>
      <c r="CO23" s="916">
        <f t="shared" si="43"/>
        <v>0</v>
      </c>
      <c r="CP23" s="29">
        <f t="shared" si="44"/>
        <v>0</v>
      </c>
      <c r="CQ23" s="28">
        <f t="shared" si="45"/>
        <v>0</v>
      </c>
      <c r="CR23" s="29">
        <f t="shared" si="46"/>
        <v>0</v>
      </c>
      <c r="CS23" s="29">
        <f t="shared" si="47"/>
        <v>0</v>
      </c>
      <c r="CT23" s="919"/>
      <c r="CU23" s="28">
        <f t="shared" si="48"/>
        <v>0</v>
      </c>
      <c r="CV23" s="28">
        <f t="shared" si="49"/>
        <v>0</v>
      </c>
      <c r="CW23" s="28">
        <f t="shared" si="67"/>
        <v>0</v>
      </c>
      <c r="CX23" s="919"/>
      <c r="CY23" s="29">
        <f t="shared" si="50"/>
        <v>0</v>
      </c>
      <c r="CZ23" s="29">
        <f t="shared" si="51"/>
        <v>0</v>
      </c>
      <c r="DA23" s="29">
        <f t="shared" si="52"/>
        <v>0</v>
      </c>
      <c r="DB23" s="29">
        <f t="shared" si="53"/>
        <v>0</v>
      </c>
      <c r="DC23" s="29">
        <f t="shared" si="54"/>
        <v>0</v>
      </c>
      <c r="DD23" s="29">
        <f t="shared" si="55"/>
        <v>0</v>
      </c>
      <c r="DE23" s="29">
        <f t="shared" si="56"/>
        <v>0</v>
      </c>
      <c r="DF23" s="29">
        <f t="shared" si="57"/>
        <v>0</v>
      </c>
      <c r="DG23" s="29">
        <f t="shared" si="58"/>
        <v>0</v>
      </c>
      <c r="DH23" s="29">
        <f t="shared" si="59"/>
        <v>0</v>
      </c>
      <c r="DI23" s="29">
        <f t="shared" si="60"/>
        <v>0</v>
      </c>
      <c r="DJ23" s="29">
        <f t="shared" si="61"/>
        <v>0</v>
      </c>
      <c r="DK23" s="29">
        <f t="shared" si="62"/>
        <v>0</v>
      </c>
      <c r="DL23" s="29">
        <f t="shared" si="63"/>
        <v>0</v>
      </c>
      <c r="DM23" s="29">
        <f t="shared" si="64"/>
        <v>0</v>
      </c>
      <c r="DN23" s="1">
        <f t="shared" si="65"/>
        <v>0</v>
      </c>
    </row>
    <row r="24" spans="1:16324" s="1" customFormat="1" ht="65.25" customHeight="1" x14ac:dyDescent="0.2">
      <c r="A24" s="1319"/>
      <c r="B24" s="139" t="s">
        <v>8</v>
      </c>
      <c r="C24"/>
      <c r="D24" s="251" t="s">
        <v>974</v>
      </c>
      <c r="E24" s="866" t="s">
        <v>31</v>
      </c>
      <c r="F24" s="1002" t="s">
        <v>872</v>
      </c>
      <c r="G24" s="867" t="s">
        <v>865</v>
      </c>
      <c r="H24" s="868" t="s">
        <v>64</v>
      </c>
      <c r="I24" s="867" t="s">
        <v>878</v>
      </c>
      <c r="J24" s="868">
        <v>1</v>
      </c>
      <c r="K24" s="868"/>
      <c r="L24" s="868" t="s">
        <v>693</v>
      </c>
      <c r="M24" s="1060">
        <v>354.20000000000005</v>
      </c>
      <c r="N24" s="870"/>
      <c r="O24" s="870"/>
      <c r="P24" s="870"/>
      <c r="Q24" s="870"/>
      <c r="R24" s="870"/>
      <c r="S24" s="870"/>
      <c r="T24" s="870"/>
      <c r="U24" s="871"/>
      <c r="V24" s="872"/>
      <c r="W24" s="872"/>
      <c r="X24" s="872"/>
      <c r="Y24" s="872"/>
      <c r="Z24" s="872"/>
      <c r="AA24" s="872"/>
      <c r="AB24" s="873">
        <f t="shared" si="2"/>
        <v>0</v>
      </c>
      <c r="AC24" s="874" t="str">
        <f t="shared" si="3"/>
        <v>Yes</v>
      </c>
      <c r="AD24" s="875" t="str">
        <f t="shared" si="4"/>
        <v>No</v>
      </c>
      <c r="AF24" s="189">
        <f t="shared" si="66"/>
        <v>1</v>
      </c>
      <c r="AG24" s="190">
        <f t="shared" si="5"/>
        <v>0</v>
      </c>
      <c r="AH24" s="693"/>
      <c r="AI24" s="482">
        <v>6.2919999999999998</v>
      </c>
      <c r="AJ24" s="326">
        <f t="shared" si="6"/>
        <v>0</v>
      </c>
      <c r="AK24" s="152">
        <f t="shared" si="7"/>
        <v>0</v>
      </c>
      <c r="AL24" s="152">
        <f t="shared" si="8"/>
        <v>0</v>
      </c>
      <c r="AM24" s="152">
        <f t="shared" si="9"/>
        <v>0</v>
      </c>
      <c r="AN24" s="152">
        <f t="shared" si="10"/>
        <v>0</v>
      </c>
      <c r="AO24" s="152">
        <f t="shared" si="11"/>
        <v>0</v>
      </c>
      <c r="AP24" s="152">
        <f t="shared" si="12"/>
        <v>0</v>
      </c>
      <c r="AQ24" s="152">
        <f t="shared" si="13"/>
        <v>0</v>
      </c>
      <c r="AR24" s="152">
        <f t="shared" si="14"/>
        <v>0</v>
      </c>
      <c r="AS24" s="152">
        <f t="shared" si="15"/>
        <v>0</v>
      </c>
      <c r="AT24" s="152">
        <f t="shared" si="16"/>
        <v>0</v>
      </c>
      <c r="AU24" s="152">
        <f t="shared" si="17"/>
        <v>0</v>
      </c>
      <c r="AV24" s="152">
        <f t="shared" si="18"/>
        <v>0</v>
      </c>
      <c r="AW24" s="152">
        <f t="shared" si="19"/>
        <v>0</v>
      </c>
      <c r="AX24" s="152">
        <f t="shared" si="20"/>
        <v>0</v>
      </c>
      <c r="AY24" s="329">
        <v>1</v>
      </c>
      <c r="AZ24" s="269">
        <f t="shared" si="68"/>
        <v>0</v>
      </c>
      <c r="BA24" s="713">
        <v>8</v>
      </c>
      <c r="BB24" s="211">
        <f t="shared" si="22"/>
        <v>0</v>
      </c>
      <c r="BC24" s="717"/>
      <c r="BD24" s="211">
        <f t="shared" si="23"/>
        <v>0</v>
      </c>
      <c r="BE24" s="718"/>
      <c r="BF24" s="211">
        <f t="shared" si="24"/>
        <v>0</v>
      </c>
      <c r="BG24" s="713"/>
      <c r="BH24" s="211">
        <f t="shared" si="25"/>
        <v>0</v>
      </c>
      <c r="BI24" s="713"/>
      <c r="BJ24" s="211">
        <f t="shared" si="26"/>
        <v>0</v>
      </c>
      <c r="BK24" s="713"/>
      <c r="BL24" s="211">
        <f t="shared" si="27"/>
        <v>0</v>
      </c>
      <c r="BM24" s="713"/>
      <c r="BN24" s="211">
        <f t="shared" si="28"/>
        <v>0</v>
      </c>
      <c r="BO24" s="719"/>
      <c r="BP24" s="211">
        <f t="shared" si="29"/>
        <v>0</v>
      </c>
      <c r="BQ24" s="719"/>
      <c r="BR24" s="211">
        <f t="shared" si="30"/>
        <v>0</v>
      </c>
      <c r="BS24" s="719"/>
      <c r="BT24" s="211">
        <f t="shared" si="31"/>
        <v>0</v>
      </c>
      <c r="BU24" s="719"/>
      <c r="BV24" s="211">
        <f t="shared" si="32"/>
        <v>0</v>
      </c>
      <c r="BW24" s="719"/>
      <c r="BX24" s="211">
        <f t="shared" si="33"/>
        <v>0</v>
      </c>
      <c r="BY24" s="719"/>
      <c r="BZ24" s="211">
        <f t="shared" si="34"/>
        <v>0</v>
      </c>
      <c r="CA24" s="719"/>
      <c r="CB24" s="211">
        <f t="shared" si="35"/>
        <v>0</v>
      </c>
      <c r="CC24" s="719"/>
      <c r="CD24" s="211">
        <f t="shared" si="36"/>
        <v>0</v>
      </c>
      <c r="CE24" s="719"/>
      <c r="CF24" s="211">
        <f t="shared" si="37"/>
        <v>0</v>
      </c>
      <c r="CG24" s="719"/>
      <c r="CH24" s="211">
        <f t="shared" si="38"/>
        <v>0</v>
      </c>
      <c r="CI24" s="719"/>
      <c r="CJ24" s="145">
        <f t="shared" si="39"/>
        <v>0</v>
      </c>
      <c r="CK24" s="914"/>
      <c r="CL24" s="29">
        <f t="shared" si="40"/>
        <v>0</v>
      </c>
      <c r="CM24" s="29">
        <f t="shared" si="41"/>
        <v>0</v>
      </c>
      <c r="CN24" s="29">
        <f t="shared" si="42"/>
        <v>0</v>
      </c>
      <c r="CO24" s="916">
        <f t="shared" si="43"/>
        <v>0</v>
      </c>
      <c r="CP24" s="29">
        <f t="shared" si="44"/>
        <v>0</v>
      </c>
      <c r="CQ24" s="28">
        <f t="shared" si="45"/>
        <v>0</v>
      </c>
      <c r="CR24" s="29">
        <f t="shared" si="46"/>
        <v>0</v>
      </c>
      <c r="CS24" s="29">
        <f t="shared" si="47"/>
        <v>0</v>
      </c>
      <c r="CT24" s="919"/>
      <c r="CU24" s="28">
        <f t="shared" si="48"/>
        <v>0</v>
      </c>
      <c r="CV24" s="28">
        <f t="shared" si="49"/>
        <v>0</v>
      </c>
      <c r="CW24" s="28">
        <f t="shared" si="67"/>
        <v>0</v>
      </c>
      <c r="CX24" s="919"/>
      <c r="CY24" s="29">
        <f t="shared" si="50"/>
        <v>0</v>
      </c>
      <c r="CZ24" s="29">
        <f t="shared" si="51"/>
        <v>0</v>
      </c>
      <c r="DA24" s="29">
        <f t="shared" si="52"/>
        <v>0</v>
      </c>
      <c r="DB24" s="29">
        <f t="shared" si="53"/>
        <v>0</v>
      </c>
      <c r="DC24" s="29">
        <f t="shared" si="54"/>
        <v>0</v>
      </c>
      <c r="DD24" s="29">
        <f t="shared" si="55"/>
        <v>0</v>
      </c>
      <c r="DE24" s="29">
        <f t="shared" si="56"/>
        <v>0</v>
      </c>
      <c r="DF24" s="29">
        <f t="shared" si="57"/>
        <v>0</v>
      </c>
      <c r="DG24" s="29">
        <f t="shared" si="58"/>
        <v>0</v>
      </c>
      <c r="DH24" s="29">
        <f t="shared" si="59"/>
        <v>0</v>
      </c>
      <c r="DI24" s="29">
        <f t="shared" si="60"/>
        <v>0</v>
      </c>
      <c r="DJ24" s="29">
        <f t="shared" si="61"/>
        <v>0</v>
      </c>
      <c r="DK24" s="29">
        <f t="shared" si="62"/>
        <v>0</v>
      </c>
      <c r="DL24" s="29">
        <f t="shared" si="63"/>
        <v>0</v>
      </c>
      <c r="DM24" s="29">
        <f t="shared" si="64"/>
        <v>0</v>
      </c>
      <c r="DN24" s="1">
        <f t="shared" si="65"/>
        <v>0</v>
      </c>
    </row>
    <row r="25" spans="1:16324" s="1" customFormat="1" ht="65.25" customHeight="1" x14ac:dyDescent="0.2">
      <c r="A25" s="1319"/>
      <c r="B25" s="139" t="s">
        <v>8</v>
      </c>
      <c r="C25"/>
      <c r="D25" s="251" t="s">
        <v>975</v>
      </c>
      <c r="E25" s="505" t="s">
        <v>31</v>
      </c>
      <c r="F25" s="843" t="s">
        <v>873</v>
      </c>
      <c r="G25" s="45" t="s">
        <v>865</v>
      </c>
      <c r="H25" s="1" t="s">
        <v>345</v>
      </c>
      <c r="I25" s="45" t="s">
        <v>879</v>
      </c>
      <c r="J25" s="1">
        <v>1</v>
      </c>
      <c r="L25" s="1" t="s">
        <v>693</v>
      </c>
      <c r="M25" s="494">
        <v>526.90000000000009</v>
      </c>
      <c r="N25" s="849"/>
      <c r="O25" s="849"/>
      <c r="P25" s="849"/>
      <c r="Q25" s="849"/>
      <c r="R25" s="849"/>
      <c r="S25" s="849"/>
      <c r="T25" s="849"/>
      <c r="U25" s="850"/>
      <c r="V25" s="851"/>
      <c r="W25" s="851"/>
      <c r="X25" s="851"/>
      <c r="Y25" s="851"/>
      <c r="Z25" s="851"/>
      <c r="AA25" s="851"/>
      <c r="AB25" s="131">
        <f t="shared" si="2"/>
        <v>0</v>
      </c>
      <c r="AC25" s="88" t="str">
        <f t="shared" si="3"/>
        <v>Yes</v>
      </c>
      <c r="AD25" s="668" t="str">
        <f t="shared" si="4"/>
        <v>No</v>
      </c>
      <c r="AF25" s="189">
        <f t="shared" si="66"/>
        <v>1</v>
      </c>
      <c r="AG25" s="190">
        <f t="shared" si="5"/>
        <v>0</v>
      </c>
      <c r="AH25" s="693"/>
      <c r="AI25" s="482">
        <v>12.1</v>
      </c>
      <c r="AJ25" s="326">
        <f t="shared" si="6"/>
        <v>0</v>
      </c>
      <c r="AK25" s="152">
        <f t="shared" si="7"/>
        <v>0</v>
      </c>
      <c r="AL25" s="152">
        <f t="shared" si="8"/>
        <v>0</v>
      </c>
      <c r="AM25" s="152">
        <f t="shared" si="9"/>
        <v>0</v>
      </c>
      <c r="AN25" s="152">
        <f t="shared" si="10"/>
        <v>0</v>
      </c>
      <c r="AO25" s="152">
        <f t="shared" si="11"/>
        <v>0</v>
      </c>
      <c r="AP25" s="152">
        <f t="shared" si="12"/>
        <v>0</v>
      </c>
      <c r="AQ25" s="152">
        <f t="shared" si="13"/>
        <v>0</v>
      </c>
      <c r="AR25" s="152">
        <f t="shared" si="14"/>
        <v>0</v>
      </c>
      <c r="AS25" s="152">
        <f t="shared" si="15"/>
        <v>0</v>
      </c>
      <c r="AT25" s="152">
        <f t="shared" si="16"/>
        <v>0</v>
      </c>
      <c r="AU25" s="152">
        <f t="shared" si="17"/>
        <v>0</v>
      </c>
      <c r="AV25" s="152">
        <f t="shared" si="18"/>
        <v>0</v>
      </c>
      <c r="AW25" s="152">
        <f t="shared" si="19"/>
        <v>0</v>
      </c>
      <c r="AX25" s="152">
        <f t="shared" si="20"/>
        <v>0</v>
      </c>
      <c r="AY25" s="329">
        <v>1</v>
      </c>
      <c r="AZ25" s="269">
        <f t="shared" si="68"/>
        <v>0</v>
      </c>
      <c r="BA25" s="713">
        <v>13</v>
      </c>
      <c r="BB25" s="211">
        <f t="shared" si="22"/>
        <v>0</v>
      </c>
      <c r="BC25" s="717"/>
      <c r="BD25" s="211">
        <f t="shared" si="23"/>
        <v>0</v>
      </c>
      <c r="BE25" s="718"/>
      <c r="BF25" s="211">
        <f t="shared" si="24"/>
        <v>0</v>
      </c>
      <c r="BG25" s="713"/>
      <c r="BH25" s="211">
        <f t="shared" si="25"/>
        <v>0</v>
      </c>
      <c r="BI25" s="713"/>
      <c r="BJ25" s="211">
        <f t="shared" si="26"/>
        <v>0</v>
      </c>
      <c r="BK25" s="713"/>
      <c r="BL25" s="211">
        <f t="shared" si="27"/>
        <v>0</v>
      </c>
      <c r="BM25" s="713"/>
      <c r="BN25" s="211">
        <f t="shared" si="28"/>
        <v>0</v>
      </c>
      <c r="BO25" s="719"/>
      <c r="BP25" s="211">
        <f t="shared" si="29"/>
        <v>0</v>
      </c>
      <c r="BQ25" s="719"/>
      <c r="BR25" s="211">
        <f t="shared" si="30"/>
        <v>0</v>
      </c>
      <c r="BS25" s="719"/>
      <c r="BT25" s="211">
        <f t="shared" si="31"/>
        <v>0</v>
      </c>
      <c r="BU25" s="719"/>
      <c r="BV25" s="211">
        <f t="shared" si="32"/>
        <v>0</v>
      </c>
      <c r="BW25" s="719"/>
      <c r="BX25" s="211">
        <f t="shared" si="33"/>
        <v>0</v>
      </c>
      <c r="BY25" s="719"/>
      <c r="BZ25" s="211">
        <f t="shared" si="34"/>
        <v>0</v>
      </c>
      <c r="CA25" s="719"/>
      <c r="CB25" s="211">
        <f t="shared" si="35"/>
        <v>0</v>
      </c>
      <c r="CC25" s="719"/>
      <c r="CD25" s="211">
        <f t="shared" si="36"/>
        <v>0</v>
      </c>
      <c r="CE25" s="719"/>
      <c r="CF25" s="211">
        <f t="shared" si="37"/>
        <v>0</v>
      </c>
      <c r="CG25" s="719"/>
      <c r="CH25" s="211">
        <f t="shared" si="38"/>
        <v>0</v>
      </c>
      <c r="CI25" s="719"/>
      <c r="CJ25" s="145">
        <f t="shared" si="39"/>
        <v>0</v>
      </c>
      <c r="CK25" s="914"/>
      <c r="CL25" s="29">
        <f t="shared" si="40"/>
        <v>0</v>
      </c>
      <c r="CM25" s="29">
        <f t="shared" si="41"/>
        <v>0</v>
      </c>
      <c r="CN25" s="29">
        <f t="shared" si="42"/>
        <v>0</v>
      </c>
      <c r="CO25" s="916">
        <f t="shared" si="43"/>
        <v>0</v>
      </c>
      <c r="CP25" s="29">
        <f t="shared" si="44"/>
        <v>0</v>
      </c>
      <c r="CQ25" s="28">
        <f t="shared" si="45"/>
        <v>0</v>
      </c>
      <c r="CR25" s="29">
        <f t="shared" si="46"/>
        <v>0</v>
      </c>
      <c r="CS25" s="29">
        <f t="shared" si="47"/>
        <v>0</v>
      </c>
      <c r="CT25" s="919"/>
      <c r="CU25" s="28">
        <f t="shared" si="48"/>
        <v>0</v>
      </c>
      <c r="CV25" s="28">
        <f t="shared" si="49"/>
        <v>0</v>
      </c>
      <c r="CW25" s="28">
        <f t="shared" si="67"/>
        <v>0</v>
      </c>
      <c r="CX25" s="919"/>
      <c r="CY25" s="29">
        <f t="shared" si="50"/>
        <v>0</v>
      </c>
      <c r="CZ25" s="29">
        <f t="shared" si="51"/>
        <v>0</v>
      </c>
      <c r="DA25" s="29">
        <f t="shared" si="52"/>
        <v>0</v>
      </c>
      <c r="DB25" s="29">
        <f t="shared" si="53"/>
        <v>0</v>
      </c>
      <c r="DC25" s="29">
        <f t="shared" si="54"/>
        <v>0</v>
      </c>
      <c r="DD25" s="29">
        <f t="shared" si="55"/>
        <v>0</v>
      </c>
      <c r="DE25" s="29">
        <f t="shared" si="56"/>
        <v>0</v>
      </c>
      <c r="DF25" s="29">
        <f t="shared" si="57"/>
        <v>0</v>
      </c>
      <c r="DG25" s="29">
        <f t="shared" si="58"/>
        <v>0</v>
      </c>
      <c r="DH25" s="29">
        <f t="shared" si="59"/>
        <v>0</v>
      </c>
      <c r="DI25" s="29">
        <f t="shared" si="60"/>
        <v>0</v>
      </c>
      <c r="DJ25" s="29">
        <f t="shared" si="61"/>
        <v>0</v>
      </c>
      <c r="DK25" s="29">
        <f t="shared" si="62"/>
        <v>0</v>
      </c>
      <c r="DL25" s="29">
        <f t="shared" si="63"/>
        <v>0</v>
      </c>
      <c r="DM25" s="29">
        <f t="shared" si="64"/>
        <v>0</v>
      </c>
      <c r="DN25" s="1">
        <f t="shared" si="65"/>
        <v>0</v>
      </c>
    </row>
    <row r="26" spans="1:16324" s="1" customFormat="1" ht="65.25" customHeight="1" x14ac:dyDescent="0.2">
      <c r="A26" s="1320"/>
      <c r="B26" s="132" t="s">
        <v>8</v>
      </c>
      <c r="C26" s="2"/>
      <c r="D26" s="980" t="s">
        <v>976</v>
      </c>
      <c r="E26" s="842" t="s">
        <v>31</v>
      </c>
      <c r="F26" s="844" t="s">
        <v>873</v>
      </c>
      <c r="G26" s="89" t="s">
        <v>865</v>
      </c>
      <c r="H26" s="72" t="s">
        <v>345</v>
      </c>
      <c r="I26" s="89" t="s">
        <v>879</v>
      </c>
      <c r="J26" s="72">
        <v>1</v>
      </c>
      <c r="K26" s="72"/>
      <c r="L26" s="72" t="s">
        <v>693</v>
      </c>
      <c r="M26" s="497">
        <v>519.20000000000005</v>
      </c>
      <c r="N26" s="852"/>
      <c r="O26" s="852"/>
      <c r="P26" s="852"/>
      <c r="Q26" s="852"/>
      <c r="R26" s="852"/>
      <c r="S26" s="852"/>
      <c r="T26" s="852"/>
      <c r="U26" s="853"/>
      <c r="V26" s="854"/>
      <c r="W26" s="854"/>
      <c r="X26" s="854"/>
      <c r="Y26" s="854"/>
      <c r="Z26" s="854"/>
      <c r="AA26" s="854"/>
      <c r="AB26" s="420">
        <f t="shared" si="2"/>
        <v>0</v>
      </c>
      <c r="AC26" s="91" t="str">
        <f t="shared" si="3"/>
        <v>Yes</v>
      </c>
      <c r="AD26" s="669" t="str">
        <f t="shared" si="4"/>
        <v>No</v>
      </c>
      <c r="AF26" s="191">
        <f t="shared" si="66"/>
        <v>1</v>
      </c>
      <c r="AG26" s="192">
        <f t="shared" si="5"/>
        <v>0</v>
      </c>
      <c r="AH26" s="693"/>
      <c r="AI26" s="482">
        <v>11.792</v>
      </c>
      <c r="AJ26" s="326">
        <f t="shared" si="6"/>
        <v>0</v>
      </c>
      <c r="AK26" s="152">
        <f t="shared" si="7"/>
        <v>0</v>
      </c>
      <c r="AL26" s="152">
        <f t="shared" si="8"/>
        <v>0</v>
      </c>
      <c r="AM26" s="152">
        <f t="shared" si="9"/>
        <v>0</v>
      </c>
      <c r="AN26" s="152">
        <f t="shared" si="10"/>
        <v>0</v>
      </c>
      <c r="AO26" s="152">
        <f t="shared" si="11"/>
        <v>0</v>
      </c>
      <c r="AP26" s="152">
        <f t="shared" si="12"/>
        <v>0</v>
      </c>
      <c r="AQ26" s="152">
        <f t="shared" si="13"/>
        <v>0</v>
      </c>
      <c r="AR26" s="152">
        <f t="shared" si="14"/>
        <v>0</v>
      </c>
      <c r="AS26" s="152">
        <f t="shared" si="15"/>
        <v>0</v>
      </c>
      <c r="AT26" s="152">
        <f t="shared" si="16"/>
        <v>0</v>
      </c>
      <c r="AU26" s="152">
        <f t="shared" si="17"/>
        <v>0</v>
      </c>
      <c r="AV26" s="152">
        <f t="shared" si="18"/>
        <v>0</v>
      </c>
      <c r="AW26" s="152">
        <f t="shared" si="19"/>
        <v>0</v>
      </c>
      <c r="AX26" s="152">
        <f t="shared" si="20"/>
        <v>0</v>
      </c>
      <c r="AY26" s="329">
        <v>1</v>
      </c>
      <c r="AZ26" s="269">
        <f t="shared" si="68"/>
        <v>0</v>
      </c>
      <c r="BA26" s="713">
        <v>13</v>
      </c>
      <c r="BB26" s="211">
        <f t="shared" si="22"/>
        <v>0</v>
      </c>
      <c r="BC26" s="717"/>
      <c r="BD26" s="211">
        <f t="shared" si="23"/>
        <v>0</v>
      </c>
      <c r="BE26" s="718"/>
      <c r="BF26" s="211">
        <f t="shared" si="24"/>
        <v>0</v>
      </c>
      <c r="BG26" s="713"/>
      <c r="BH26" s="211">
        <f t="shared" si="25"/>
        <v>0</v>
      </c>
      <c r="BI26" s="713"/>
      <c r="BJ26" s="211">
        <f t="shared" si="26"/>
        <v>0</v>
      </c>
      <c r="BK26" s="713"/>
      <c r="BL26" s="211">
        <f t="shared" si="27"/>
        <v>0</v>
      </c>
      <c r="BM26" s="713"/>
      <c r="BN26" s="211">
        <f t="shared" si="28"/>
        <v>0</v>
      </c>
      <c r="BO26" s="719"/>
      <c r="BP26" s="211">
        <f t="shared" si="29"/>
        <v>0</v>
      </c>
      <c r="BQ26" s="719"/>
      <c r="BR26" s="211">
        <f t="shared" si="30"/>
        <v>0</v>
      </c>
      <c r="BS26" s="719"/>
      <c r="BT26" s="211">
        <f t="shared" si="31"/>
        <v>0</v>
      </c>
      <c r="BU26" s="719"/>
      <c r="BV26" s="211">
        <f t="shared" si="32"/>
        <v>0</v>
      </c>
      <c r="BW26" s="719"/>
      <c r="BX26" s="211">
        <f t="shared" si="33"/>
        <v>0</v>
      </c>
      <c r="BY26" s="719"/>
      <c r="BZ26" s="211">
        <f t="shared" si="34"/>
        <v>0</v>
      </c>
      <c r="CA26" s="719"/>
      <c r="CB26" s="211">
        <f t="shared" si="35"/>
        <v>0</v>
      </c>
      <c r="CC26" s="719"/>
      <c r="CD26" s="211">
        <f t="shared" si="36"/>
        <v>0</v>
      </c>
      <c r="CE26" s="719"/>
      <c r="CF26" s="211">
        <f t="shared" si="37"/>
        <v>0</v>
      </c>
      <c r="CG26" s="719"/>
      <c r="CH26" s="211">
        <f t="shared" si="38"/>
        <v>0</v>
      </c>
      <c r="CI26" s="719"/>
      <c r="CJ26" s="145">
        <f t="shared" si="39"/>
        <v>0</v>
      </c>
      <c r="CK26" s="914"/>
      <c r="CL26" s="29">
        <f t="shared" si="40"/>
        <v>0</v>
      </c>
      <c r="CM26" s="29">
        <f t="shared" si="41"/>
        <v>0</v>
      </c>
      <c r="CN26" s="29">
        <f t="shared" si="42"/>
        <v>0</v>
      </c>
      <c r="CO26" s="916">
        <f t="shared" si="43"/>
        <v>0</v>
      </c>
      <c r="CP26" s="29">
        <f t="shared" si="44"/>
        <v>0</v>
      </c>
      <c r="CQ26" s="28">
        <f t="shared" si="45"/>
        <v>0</v>
      </c>
      <c r="CR26" s="29">
        <f t="shared" si="46"/>
        <v>0</v>
      </c>
      <c r="CS26" s="29">
        <f t="shared" si="47"/>
        <v>0</v>
      </c>
      <c r="CT26" s="919"/>
      <c r="CU26" s="28">
        <f t="shared" si="48"/>
        <v>0</v>
      </c>
      <c r="CV26" s="28">
        <f t="shared" si="49"/>
        <v>0</v>
      </c>
      <c r="CW26" s="28">
        <f t="shared" si="67"/>
        <v>0</v>
      </c>
      <c r="CX26" s="919"/>
      <c r="CY26" s="29">
        <f t="shared" si="50"/>
        <v>0</v>
      </c>
      <c r="CZ26" s="29">
        <f t="shared" si="51"/>
        <v>0</v>
      </c>
      <c r="DA26" s="29">
        <f t="shared" si="52"/>
        <v>0</v>
      </c>
      <c r="DB26" s="29">
        <f t="shared" si="53"/>
        <v>0</v>
      </c>
      <c r="DC26" s="29">
        <f t="shared" si="54"/>
        <v>0</v>
      </c>
      <c r="DD26" s="29">
        <f t="shared" si="55"/>
        <v>0</v>
      </c>
      <c r="DE26" s="29">
        <f t="shared" si="56"/>
        <v>0</v>
      </c>
      <c r="DF26" s="29">
        <f t="shared" si="57"/>
        <v>0</v>
      </c>
      <c r="DG26" s="29">
        <f t="shared" si="58"/>
        <v>0</v>
      </c>
      <c r="DH26" s="29">
        <f t="shared" si="59"/>
        <v>0</v>
      </c>
      <c r="DI26" s="29">
        <f t="shared" si="60"/>
        <v>0</v>
      </c>
      <c r="DJ26" s="29">
        <f t="shared" si="61"/>
        <v>0</v>
      </c>
      <c r="DK26" s="29">
        <f t="shared" si="62"/>
        <v>0</v>
      </c>
      <c r="DL26" s="29">
        <f t="shared" si="63"/>
        <v>0</v>
      </c>
      <c r="DM26" s="29">
        <f t="shared" si="64"/>
        <v>0</v>
      </c>
      <c r="DN26" s="1">
        <f t="shared" si="65"/>
        <v>0</v>
      </c>
    </row>
    <row r="27" spans="1:16324" s="1" customFormat="1" ht="34" customHeight="1" x14ac:dyDescent="0.2">
      <c r="B27" s="998"/>
      <c r="D27" s="23"/>
      <c r="E27" s="845"/>
      <c r="F27" s="846"/>
      <c r="G27" s="68"/>
      <c r="H27" s="26"/>
      <c r="J27" s="26"/>
      <c r="K27" s="26"/>
      <c r="L27" s="692" t="s">
        <v>901</v>
      </c>
      <c r="M27" s="589"/>
      <c r="N27" s="847"/>
      <c r="O27" s="847"/>
      <c r="P27" s="847"/>
      <c r="Q27" s="847"/>
      <c r="R27" s="847"/>
      <c r="S27" s="847"/>
      <c r="T27" s="847"/>
      <c r="U27" s="847"/>
      <c r="V27" s="847"/>
      <c r="W27" s="847"/>
      <c r="X27" s="847"/>
      <c r="Y27" s="847"/>
      <c r="Z27" s="847"/>
      <c r="AA27" s="847"/>
      <c r="AB27" s="362"/>
      <c r="AC27" s="70"/>
      <c r="AD27" s="362"/>
      <c r="AF27" s="72">
        <f t="shared" si="66"/>
        <v>0</v>
      </c>
      <c r="AG27" s="72"/>
      <c r="AH27" s="693"/>
      <c r="AI27" s="482"/>
      <c r="AJ27" s="326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329"/>
      <c r="AZ27" s="269">
        <f t="shared" si="68"/>
        <v>0</v>
      </c>
      <c r="BA27" s="921"/>
      <c r="BB27" s="921"/>
      <c r="BC27" s="921"/>
      <c r="BD27" s="921"/>
      <c r="BE27" s="921"/>
      <c r="BF27" s="921"/>
      <c r="BG27" s="921"/>
      <c r="BH27" s="921"/>
      <c r="BI27" s="921"/>
      <c r="BJ27" s="921"/>
      <c r="BK27" s="921"/>
      <c r="BL27" s="921"/>
      <c r="BM27" s="921"/>
      <c r="BN27" s="921"/>
      <c r="BO27" s="906"/>
      <c r="BP27" s="906"/>
      <c r="BQ27" s="906"/>
      <c r="BR27" s="906"/>
      <c r="BS27" s="906"/>
      <c r="BT27" s="906"/>
      <c r="BU27" s="906"/>
      <c r="BV27" s="906"/>
      <c r="BW27" s="906"/>
      <c r="BX27" s="906"/>
      <c r="BY27" s="906"/>
      <c r="BZ27" s="906"/>
      <c r="CA27" s="906"/>
      <c r="CB27" s="906"/>
      <c r="CC27" s="906"/>
      <c r="CD27" s="906"/>
      <c r="CE27" s="906"/>
      <c r="CF27" s="906"/>
      <c r="CG27" s="906"/>
      <c r="CH27" s="906"/>
      <c r="CI27" s="906"/>
      <c r="CJ27" s="906"/>
      <c r="CK27" s="914"/>
      <c r="CL27" s="5">
        <f>SUM(CL28:CL31)</f>
        <v>0</v>
      </c>
      <c r="CM27" s="5">
        <f t="shared" ref="CM27:CS27" si="69">SUM(CM28:CM31)</f>
        <v>0</v>
      </c>
      <c r="CN27" s="5">
        <f t="shared" si="69"/>
        <v>0</v>
      </c>
      <c r="CO27" s="5">
        <f t="shared" si="69"/>
        <v>0</v>
      </c>
      <c r="CP27" s="5">
        <f t="shared" si="69"/>
        <v>0</v>
      </c>
      <c r="CQ27" s="5">
        <f t="shared" si="69"/>
        <v>0</v>
      </c>
      <c r="CR27" s="5">
        <f t="shared" si="69"/>
        <v>0</v>
      </c>
      <c r="CS27" s="5">
        <f t="shared" si="69"/>
        <v>0</v>
      </c>
      <c r="CT27" s="919"/>
      <c r="CU27" s="29"/>
      <c r="CV27" s="29"/>
      <c r="CW27" s="28">
        <f t="shared" si="67"/>
        <v>0</v>
      </c>
      <c r="CX27" s="91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</row>
    <row r="28" spans="1:16324" s="1" customFormat="1" ht="65.25" customHeight="1" x14ac:dyDescent="0.2">
      <c r="A28" s="6"/>
      <c r="B28" s="142" t="s">
        <v>8</v>
      </c>
      <c r="C28" s="170"/>
      <c r="D28" s="972" t="s">
        <v>921</v>
      </c>
      <c r="E28" s="1003"/>
      <c r="F28" s="1004"/>
      <c r="G28" s="83" t="s">
        <v>0</v>
      </c>
      <c r="H28" s="82" t="s">
        <v>675</v>
      </c>
      <c r="I28" s="83"/>
      <c r="J28" s="82">
        <v>5</v>
      </c>
      <c r="K28" s="82"/>
      <c r="L28" s="82" t="s">
        <v>693</v>
      </c>
      <c r="M28" s="496">
        <v>130.9</v>
      </c>
      <c r="N28" s="1005"/>
      <c r="O28" s="1005"/>
      <c r="P28" s="1005"/>
      <c r="Q28" s="1005"/>
      <c r="R28" s="1076"/>
      <c r="S28" s="1076"/>
      <c r="T28" s="1159" t="s">
        <v>76</v>
      </c>
      <c r="U28" s="1159" t="s">
        <v>76</v>
      </c>
      <c r="V28" s="1159" t="s">
        <v>76</v>
      </c>
      <c r="W28" s="1155"/>
      <c r="X28" s="1159" t="s">
        <v>76</v>
      </c>
      <c r="Y28" s="1006"/>
      <c r="Z28" s="1006"/>
      <c r="AA28" s="1159" t="s">
        <v>76</v>
      </c>
      <c r="AB28" s="205">
        <f t="shared" ref="AB28:AB31" si="70">SUM(N28:AA28)*M28</f>
        <v>0</v>
      </c>
      <c r="AC28" s="85" t="str">
        <f t="shared" ref="AC28:AC31" si="71">IF(B28="New","Yes","No")</f>
        <v>Yes</v>
      </c>
      <c r="AD28" s="670" t="str">
        <f t="shared" ref="AD28:AD31" si="72">IF(SUM(N28:AA28)&gt;0,"Yes","No")</f>
        <v>No</v>
      </c>
      <c r="AE28" s="6"/>
      <c r="AF28" s="187">
        <f t="shared" si="66"/>
        <v>1</v>
      </c>
      <c r="AG28" s="188">
        <f t="shared" ref="AG28:AG31" si="73">SUM(N28:AA28)*AF28</f>
        <v>0</v>
      </c>
      <c r="AH28" s="693"/>
      <c r="AI28" s="848">
        <v>1.49</v>
      </c>
      <c r="AJ28" s="326">
        <f t="shared" ref="AJ28:AJ31" si="74">SUM(N28:AA28)*AI28</f>
        <v>0</v>
      </c>
      <c r="AK28" s="152">
        <f t="shared" ref="AK28:AP31" si="75">N28*$J28</f>
        <v>0</v>
      </c>
      <c r="AL28" s="152">
        <f t="shared" si="75"/>
        <v>0</v>
      </c>
      <c r="AM28" s="152">
        <f t="shared" si="75"/>
        <v>0</v>
      </c>
      <c r="AN28" s="152">
        <f t="shared" si="75"/>
        <v>0</v>
      </c>
      <c r="AO28" s="152">
        <f t="shared" si="75"/>
        <v>0</v>
      </c>
      <c r="AP28" s="152">
        <f t="shared" si="75"/>
        <v>0</v>
      </c>
      <c r="AQ28" s="152"/>
      <c r="AR28" s="152"/>
      <c r="AS28" s="152"/>
      <c r="AT28" s="152">
        <f t="shared" ref="AT28:AT31" si="76">W28*$J28</f>
        <v>0</v>
      </c>
      <c r="AU28" s="152"/>
      <c r="AV28" s="152">
        <f t="shared" ref="AV28:AW31" si="77">Y28*$J28</f>
        <v>0</v>
      </c>
      <c r="AW28" s="152">
        <f t="shared" si="77"/>
        <v>0</v>
      </c>
      <c r="AX28" s="152"/>
      <c r="AY28" s="329">
        <v>1</v>
      </c>
      <c r="AZ28" s="269">
        <f t="shared" si="68"/>
        <v>0</v>
      </c>
      <c r="BA28" s="713">
        <v>13</v>
      </c>
      <c r="BB28" s="211">
        <f t="shared" ref="BB28:BB31" si="78">SUM(N28:AA28)*BA28</f>
        <v>0</v>
      </c>
      <c r="BC28" s="714"/>
      <c r="BD28" s="211">
        <f t="shared" ref="BD28:BD31" si="79">SUM(N28:AA28)*BC28</f>
        <v>0</v>
      </c>
      <c r="BE28" s="715"/>
      <c r="BF28" s="211">
        <f t="shared" ref="BF28:BF31" si="80">SUM(N28:AA28)*BE28</f>
        <v>0</v>
      </c>
      <c r="BG28" s="715"/>
      <c r="BH28" s="211">
        <f t="shared" ref="BH28:BH31" si="81">SUM(N28:AA28)*BG28</f>
        <v>0</v>
      </c>
      <c r="BI28" s="715"/>
      <c r="BJ28" s="211">
        <f t="shared" ref="BJ28:BJ31" si="82">SUM(N28:AA28)*BI28</f>
        <v>0</v>
      </c>
      <c r="BK28" s="715"/>
      <c r="BL28" s="211">
        <f t="shared" ref="BL28:BL31" si="83">SUM(N28:AA28)*BK28</f>
        <v>0</v>
      </c>
      <c r="BM28" s="715"/>
      <c r="BN28" s="211">
        <f t="shared" ref="BN28:BN31" si="84">SUM(N28:AA28)*BM28</f>
        <v>0</v>
      </c>
      <c r="BO28" s="716"/>
      <c r="BP28" s="211">
        <f t="shared" ref="BP28:BP31" si="85">SUM(N28:AA28)*BO28</f>
        <v>0</v>
      </c>
      <c r="BQ28" s="716"/>
      <c r="BR28" s="211">
        <f t="shared" ref="BR28:BR31" si="86">SUM(N28:AA28)*BQ28</f>
        <v>0</v>
      </c>
      <c r="BS28" s="716"/>
      <c r="BT28" s="211">
        <f t="shared" ref="BT28:BT31" si="87">SUM(N28:AA28)*BS28</f>
        <v>0</v>
      </c>
      <c r="BU28" s="716"/>
      <c r="BV28" s="211">
        <f t="shared" ref="BV28:BV31" si="88">SUM(N28:AA28)*BU28</f>
        <v>0</v>
      </c>
      <c r="BW28" s="716"/>
      <c r="BX28" s="211">
        <f t="shared" ref="BX28:BX31" si="89">SUM(N28:AA28)*BW28</f>
        <v>0</v>
      </c>
      <c r="BY28" s="716"/>
      <c r="BZ28" s="211">
        <f t="shared" ref="BZ28:BZ31" si="90">SUM(N28:AA28)*BY28</f>
        <v>0</v>
      </c>
      <c r="CA28" s="716"/>
      <c r="CB28" s="211">
        <f t="shared" ref="CB28:CB31" si="91">SUM(N28:AA28)*CA28</f>
        <v>0</v>
      </c>
      <c r="CC28" s="716"/>
      <c r="CD28" s="211">
        <f t="shared" ref="CD28:CD31" si="92">SUM(N28:AA28)*CC28</f>
        <v>0</v>
      </c>
      <c r="CE28" s="716"/>
      <c r="CF28" s="211">
        <f t="shared" ref="CF28:CF31" si="93">SUM(N28:AA28)*CE28</f>
        <v>0</v>
      </c>
      <c r="CG28" s="716"/>
      <c r="CH28" s="211">
        <f t="shared" ref="CH28:CH31" si="94">SUM(N28:AA28)*CG28</f>
        <v>0</v>
      </c>
      <c r="CI28" s="716"/>
      <c r="CJ28" s="145">
        <f t="shared" ref="CJ28:CJ31" si="95">SUM(N28:AA28)*CI28</f>
        <v>0</v>
      </c>
      <c r="CK28" s="913"/>
      <c r="CL28" s="29">
        <f t="shared" ref="CL28:CL31" si="96">IF(H28="XS",IF(SUM(N28:AA28)&gt;0,SUM(N28:AA28),0),0)*J28</f>
        <v>0</v>
      </c>
      <c r="CM28" s="29">
        <f t="shared" ref="CM28:CM31" si="97">IF(H28="S",IF(SUM(N28:AA28)&gt;0,SUM(N28:AA28),0),0)*J28</f>
        <v>0</v>
      </c>
      <c r="CN28" s="29">
        <f t="shared" ref="CN28:CN31" si="98">IF(H28="M",IF(SUM(N28:AA28)&gt;0,SUM(N28:AA28),0),0)*J28</f>
        <v>0</v>
      </c>
      <c r="CO28" s="916">
        <f t="shared" ref="CO28:CO31" si="99">IF(H28="L",IF(SUM(N28:AA28)&gt;0,SUM(N28:AA28),0),0)*J28</f>
        <v>0</v>
      </c>
      <c r="CP28" s="29">
        <f t="shared" ref="CP28:CP31" si="100">IF(H28="XL",IF(SUM(N28:AA28)&gt;0,SUM(N28:AA28),0),0)*J28</f>
        <v>0</v>
      </c>
      <c r="CQ28" s="28">
        <f t="shared" ref="CQ28:CQ31" si="101">IF(H28="2XL",IF(SUM(N28:AA28)&gt;0,SUM(N28:AA28),0),0)*J28</f>
        <v>0</v>
      </c>
      <c r="CR28" s="29">
        <f t="shared" ref="CR28:CR31" si="102">IF(H28="3XL",IF(SUM(N28:AA28)&gt;0,SUM(N28:AA28),0),0)*J28</f>
        <v>0</v>
      </c>
      <c r="CS28" s="29">
        <f t="shared" ref="CS28:CS31" si="103">IF(H28="various",IF(SUM(N28:AA28)&gt;0,SUM(N28:AA28),0),0)*J28</f>
        <v>0</v>
      </c>
      <c r="CT28" s="919"/>
      <c r="CU28" s="28">
        <f t="shared" ref="CU28:CU31" si="104">IF(E28="",IF(SUM(N28:AA28)&gt;0,SUM(N28:AA28),0),0)*J28</f>
        <v>0</v>
      </c>
      <c r="CV28" s="28">
        <f t="shared" ref="CV28:CV31" si="105">IF(E28="Dual Tex.",IF(SUM(N28:AA28)&gt;0,SUM(N28:AA28),0),0)*J28</f>
        <v>0</v>
      </c>
      <c r="CW28" s="28">
        <f t="shared" si="67"/>
        <v>0</v>
      </c>
      <c r="CX28" s="919"/>
      <c r="CY28" s="29">
        <f t="shared" ref="CY28:CY31" si="106">IF(G28="sloper",IF(SUM(N28:AA28)&gt;0,SUM(N28:AA28),0),0)*J28</f>
        <v>0</v>
      </c>
      <c r="CZ28" s="29">
        <f t="shared" ref="CZ28:CZ31" si="107">IF(G28="footholds",IF(SUM(N28:AA28)&gt;0,SUM(N28:AA28),0),0)*J28</f>
        <v>0</v>
      </c>
      <c r="DA28" s="29">
        <f t="shared" ref="DA28:DA31" si="108">IF(G28="micros",IF(SUM(N28:AA28)&gt;0,SUM(N28:AA28),0),0)*J28</f>
        <v>0</v>
      </c>
      <c r="DB28" s="29">
        <f t="shared" ref="DB28:DB31" si="109">IF(G28="jug",IF(SUM(N28:AA28)&gt;0,SUM(N28:AA28),0),0)*J28</f>
        <v>0</v>
      </c>
      <c r="DC28" s="29">
        <f t="shared" ref="DC28:DC31" si="110">IF(G28="ledge",IF(SUM(N28:AA28)&gt;0,SUM(N28:AA28),0),0)*J28</f>
        <v>0</v>
      </c>
      <c r="DD28" s="29">
        <f t="shared" ref="DD28:DD31" si="111">IF(G28="edge",IF(SUM(N28:AA28)&gt;0,SUM(N28:AA28),0),0)*J28</f>
        <v>0</v>
      </c>
      <c r="DE28" s="29">
        <f t="shared" ref="DE28:DE31" si="112">IF(G28="crimp",IF(SUM(N28:AA28)&gt;0,SUM(N28:AA28),0),0)*J28</f>
        <v>0</v>
      </c>
      <c r="DF28" s="29">
        <f t="shared" ref="DF28:DF31" si="113">IF(G28="incut",IF(SUM(N28:AA28)&gt;0,SUM(N28:AA28),0),0)*J28</f>
        <v>0</v>
      </c>
      <c r="DG28" s="29">
        <f t="shared" ref="DG28:DG31" si="114">IF(G28="dish",IF(SUM(N28:AA28)&gt;0,SUM(N28:AA28),0),0)*J28</f>
        <v>0</v>
      </c>
      <c r="DH28" s="29">
        <f t="shared" ref="DH28:DH31" si="115">IF(G28="pinch",IF(SUM(N28:AA28)&gt;0,SUM(N28:AA28),0),0)*J28</f>
        <v>0</v>
      </c>
      <c r="DI28" s="29">
        <f t="shared" ref="DI28:DI31" si="116">IF(G28="pocket",IF(SUM(N28:AA28)&gt;0,SUM(N28:AA28),0),0)*J28</f>
        <v>0</v>
      </c>
      <c r="DJ28" s="29">
        <f t="shared" ref="DJ28:DJ31" si="117">IF(G28="insert",IF(SUM(N28:AA28)&gt;0,SUM(N28:AA28),0),0)*J28</f>
        <v>0</v>
      </c>
      <c r="DK28" s="29">
        <f t="shared" ref="DK28:DK31" si="118">IF(G28="feature",IF(SUM(N28:AA28)&gt;0,SUM(N28:AA28),0),0)*J28</f>
        <v>0</v>
      </c>
      <c r="DL28" s="29">
        <f t="shared" ref="DL28:DL31" si="119">IF(G28="scoop",IF(SUM(N28:AA28)&gt;0,SUM(N28:AA28),0),0)*J28</f>
        <v>0</v>
      </c>
      <c r="DM28" s="29">
        <f t="shared" ref="DM28:DM31" si="120">IF(G28="pyramid",IF(SUM(N28:AA28)&gt;0,SUM(N28:AA28),0),0)*J28</f>
        <v>0</v>
      </c>
      <c r="DN28" s="1">
        <f t="shared" ref="DN28:DN76" si="121">IF(G28="various",IF(SUM(N28:AA28)&gt;0,SUM(N28:AA28),0),0)*J28</f>
        <v>0</v>
      </c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</row>
    <row r="29" spans="1:16324" s="1" customFormat="1" ht="65.25" customHeight="1" x14ac:dyDescent="0.2">
      <c r="A29" s="6"/>
      <c r="B29" s="139" t="s">
        <v>8</v>
      </c>
      <c r="C29"/>
      <c r="D29" s="251" t="s">
        <v>922</v>
      </c>
      <c r="E29" s="1007" t="s">
        <v>960</v>
      </c>
      <c r="F29" s="843"/>
      <c r="G29" s="45" t="s">
        <v>0</v>
      </c>
      <c r="H29" s="1" t="s">
        <v>675</v>
      </c>
      <c r="I29" s="45"/>
      <c r="J29" s="1">
        <v>5</v>
      </c>
      <c r="L29" s="1" t="s">
        <v>693</v>
      </c>
      <c r="M29" s="494">
        <v>141.9</v>
      </c>
      <c r="N29" s="849"/>
      <c r="O29" s="849"/>
      <c r="P29" s="849"/>
      <c r="Q29" s="849"/>
      <c r="R29" s="850"/>
      <c r="S29" s="850"/>
      <c r="T29" s="1160" t="s">
        <v>76</v>
      </c>
      <c r="U29" s="1160" t="s">
        <v>76</v>
      </c>
      <c r="V29" s="1160" t="s">
        <v>76</v>
      </c>
      <c r="W29" s="1154"/>
      <c r="X29" s="1160" t="s">
        <v>76</v>
      </c>
      <c r="Y29" s="851"/>
      <c r="Z29" s="851"/>
      <c r="AA29" s="1160" t="s">
        <v>76</v>
      </c>
      <c r="AB29" s="131">
        <f t="shared" si="70"/>
        <v>0</v>
      </c>
      <c r="AC29" s="88" t="str">
        <f t="shared" si="71"/>
        <v>Yes</v>
      </c>
      <c r="AD29" s="668" t="str">
        <f t="shared" si="72"/>
        <v>No</v>
      </c>
      <c r="AE29" s="6"/>
      <c r="AF29" s="189">
        <f t="shared" si="66"/>
        <v>1</v>
      </c>
      <c r="AG29" s="190">
        <f t="shared" si="73"/>
        <v>0</v>
      </c>
      <c r="AH29" s="693"/>
      <c r="AI29" s="848">
        <v>1.43</v>
      </c>
      <c r="AJ29" s="326">
        <f t="shared" si="74"/>
        <v>0</v>
      </c>
      <c r="AK29" s="152">
        <f t="shared" si="75"/>
        <v>0</v>
      </c>
      <c r="AL29" s="152">
        <f t="shared" si="75"/>
        <v>0</v>
      </c>
      <c r="AM29" s="152">
        <f t="shared" si="75"/>
        <v>0</v>
      </c>
      <c r="AN29" s="152">
        <f t="shared" si="75"/>
        <v>0</v>
      </c>
      <c r="AO29" s="152">
        <f t="shared" si="75"/>
        <v>0</v>
      </c>
      <c r="AP29" s="152">
        <f t="shared" si="75"/>
        <v>0</v>
      </c>
      <c r="AQ29" s="152"/>
      <c r="AR29" s="152"/>
      <c r="AS29" s="152"/>
      <c r="AT29" s="152">
        <f t="shared" si="76"/>
        <v>0</v>
      </c>
      <c r="AU29" s="152"/>
      <c r="AV29" s="152">
        <f t="shared" si="77"/>
        <v>0</v>
      </c>
      <c r="AW29" s="152">
        <f t="shared" si="77"/>
        <v>0</v>
      </c>
      <c r="AX29" s="152"/>
      <c r="AY29" s="329">
        <v>1</v>
      </c>
      <c r="AZ29" s="269">
        <f t="shared" si="68"/>
        <v>0</v>
      </c>
      <c r="BA29" s="713">
        <v>13</v>
      </c>
      <c r="BB29" s="211">
        <f t="shared" si="78"/>
        <v>0</v>
      </c>
      <c r="BC29" s="714"/>
      <c r="BD29" s="211">
        <f t="shared" si="79"/>
        <v>0</v>
      </c>
      <c r="BE29" s="715"/>
      <c r="BF29" s="211">
        <f t="shared" si="80"/>
        <v>0</v>
      </c>
      <c r="BG29" s="715"/>
      <c r="BH29" s="211">
        <f t="shared" si="81"/>
        <v>0</v>
      </c>
      <c r="BI29" s="715"/>
      <c r="BJ29" s="211">
        <f t="shared" si="82"/>
        <v>0</v>
      </c>
      <c r="BK29" s="715"/>
      <c r="BL29" s="211">
        <f t="shared" si="83"/>
        <v>0</v>
      </c>
      <c r="BM29" s="715"/>
      <c r="BN29" s="211">
        <f t="shared" si="84"/>
        <v>0</v>
      </c>
      <c r="BO29" s="716"/>
      <c r="BP29" s="211">
        <f t="shared" si="85"/>
        <v>0</v>
      </c>
      <c r="BQ29" s="716"/>
      <c r="BR29" s="211">
        <f t="shared" si="86"/>
        <v>0</v>
      </c>
      <c r="BS29" s="716"/>
      <c r="BT29" s="211">
        <f t="shared" si="87"/>
        <v>0</v>
      </c>
      <c r="BU29" s="716"/>
      <c r="BV29" s="211">
        <f t="shared" si="88"/>
        <v>0</v>
      </c>
      <c r="BW29" s="716"/>
      <c r="BX29" s="211">
        <f t="shared" si="89"/>
        <v>0</v>
      </c>
      <c r="BY29" s="716"/>
      <c r="BZ29" s="211">
        <f t="shared" si="90"/>
        <v>0</v>
      </c>
      <c r="CA29" s="716"/>
      <c r="CB29" s="211">
        <f t="shared" si="91"/>
        <v>0</v>
      </c>
      <c r="CC29" s="716"/>
      <c r="CD29" s="211">
        <f t="shared" si="92"/>
        <v>0</v>
      </c>
      <c r="CE29" s="716"/>
      <c r="CF29" s="211">
        <f t="shared" si="93"/>
        <v>0</v>
      </c>
      <c r="CG29" s="716"/>
      <c r="CH29" s="211">
        <f t="shared" si="94"/>
        <v>0</v>
      </c>
      <c r="CI29" s="716"/>
      <c r="CJ29" s="145">
        <f t="shared" si="95"/>
        <v>0</v>
      </c>
      <c r="CK29" s="913"/>
      <c r="CL29" s="29">
        <f t="shared" si="96"/>
        <v>0</v>
      </c>
      <c r="CM29" s="29">
        <f t="shared" si="97"/>
        <v>0</v>
      </c>
      <c r="CN29" s="29">
        <f t="shared" si="98"/>
        <v>0</v>
      </c>
      <c r="CO29" s="916">
        <f t="shared" si="99"/>
        <v>0</v>
      </c>
      <c r="CP29" s="29">
        <f t="shared" si="100"/>
        <v>0</v>
      </c>
      <c r="CQ29" s="28">
        <f t="shared" si="101"/>
        <v>0</v>
      </c>
      <c r="CR29" s="29">
        <f t="shared" si="102"/>
        <v>0</v>
      </c>
      <c r="CS29" s="29">
        <f t="shared" si="103"/>
        <v>0</v>
      </c>
      <c r="CT29" s="919"/>
      <c r="CU29" s="28">
        <f t="shared" si="104"/>
        <v>0</v>
      </c>
      <c r="CV29" s="28">
        <f t="shared" si="105"/>
        <v>0</v>
      </c>
      <c r="CW29" s="28">
        <f t="shared" si="67"/>
        <v>0</v>
      </c>
      <c r="CX29" s="919"/>
      <c r="CY29" s="29">
        <f t="shared" si="106"/>
        <v>0</v>
      </c>
      <c r="CZ29" s="29">
        <f t="shared" si="107"/>
        <v>0</v>
      </c>
      <c r="DA29" s="29">
        <f t="shared" si="108"/>
        <v>0</v>
      </c>
      <c r="DB29" s="29">
        <f t="shared" si="109"/>
        <v>0</v>
      </c>
      <c r="DC29" s="29">
        <f t="shared" si="110"/>
        <v>0</v>
      </c>
      <c r="DD29" s="29">
        <f t="shared" si="111"/>
        <v>0</v>
      </c>
      <c r="DE29" s="29">
        <f t="shared" si="112"/>
        <v>0</v>
      </c>
      <c r="DF29" s="29">
        <f t="shared" si="113"/>
        <v>0</v>
      </c>
      <c r="DG29" s="29">
        <f t="shared" si="114"/>
        <v>0</v>
      </c>
      <c r="DH29" s="29">
        <f t="shared" si="115"/>
        <v>0</v>
      </c>
      <c r="DI29" s="29">
        <f t="shared" si="116"/>
        <v>0</v>
      </c>
      <c r="DJ29" s="29">
        <f t="shared" si="117"/>
        <v>0</v>
      </c>
      <c r="DK29" s="29">
        <f t="shared" si="118"/>
        <v>0</v>
      </c>
      <c r="DL29" s="29">
        <f t="shared" si="119"/>
        <v>0</v>
      </c>
      <c r="DM29" s="29">
        <f t="shared" si="120"/>
        <v>0</v>
      </c>
      <c r="DN29" s="1">
        <f t="shared" si="121"/>
        <v>0</v>
      </c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</row>
    <row r="30" spans="1:16324" s="1" customFormat="1" ht="65.25" customHeight="1" x14ac:dyDescent="0.2">
      <c r="A30" s="6"/>
      <c r="B30" s="139" t="s">
        <v>8</v>
      </c>
      <c r="C30"/>
      <c r="D30" s="1074" t="s">
        <v>923</v>
      </c>
      <c r="E30" s="1008"/>
      <c r="F30" s="1002"/>
      <c r="G30" s="867" t="s">
        <v>50</v>
      </c>
      <c r="H30" s="868" t="s">
        <v>67</v>
      </c>
      <c r="I30" s="867"/>
      <c r="J30" s="868">
        <v>12</v>
      </c>
      <c r="K30" s="868"/>
      <c r="L30" s="868" t="s">
        <v>693</v>
      </c>
      <c r="M30" s="1060">
        <v>130.9</v>
      </c>
      <c r="N30" s="870"/>
      <c r="O30" s="870"/>
      <c r="P30" s="870"/>
      <c r="Q30" s="870"/>
      <c r="R30" s="871"/>
      <c r="S30" s="871"/>
      <c r="T30" s="1161" t="s">
        <v>76</v>
      </c>
      <c r="U30" s="1161" t="s">
        <v>76</v>
      </c>
      <c r="V30" s="1161" t="s">
        <v>76</v>
      </c>
      <c r="W30" s="891"/>
      <c r="X30" s="1161" t="s">
        <v>76</v>
      </c>
      <c r="Y30" s="872"/>
      <c r="Z30" s="872"/>
      <c r="AA30" s="1161" t="s">
        <v>76</v>
      </c>
      <c r="AB30" s="873">
        <f t="shared" si="70"/>
        <v>0</v>
      </c>
      <c r="AC30" s="874" t="str">
        <f t="shared" si="71"/>
        <v>Yes</v>
      </c>
      <c r="AD30" s="875" t="str">
        <f t="shared" si="72"/>
        <v>No</v>
      </c>
      <c r="AE30" s="6"/>
      <c r="AF30" s="189">
        <f t="shared" si="66"/>
        <v>1</v>
      </c>
      <c r="AG30" s="190">
        <f t="shared" si="73"/>
        <v>0</v>
      </c>
      <c r="AH30" s="693"/>
      <c r="AI30" s="848">
        <v>1.21</v>
      </c>
      <c r="AJ30" s="326">
        <f t="shared" si="74"/>
        <v>0</v>
      </c>
      <c r="AK30" s="152">
        <f t="shared" si="75"/>
        <v>0</v>
      </c>
      <c r="AL30" s="152">
        <f t="shared" si="75"/>
        <v>0</v>
      </c>
      <c r="AM30" s="152">
        <f t="shared" si="75"/>
        <v>0</v>
      </c>
      <c r="AN30" s="152">
        <f t="shared" si="75"/>
        <v>0</v>
      </c>
      <c r="AO30" s="152">
        <f t="shared" si="75"/>
        <v>0</v>
      </c>
      <c r="AP30" s="152">
        <f t="shared" si="75"/>
        <v>0</v>
      </c>
      <c r="AQ30" s="152"/>
      <c r="AR30" s="152"/>
      <c r="AS30" s="152"/>
      <c r="AT30" s="152">
        <f t="shared" si="76"/>
        <v>0</v>
      </c>
      <c r="AU30" s="152"/>
      <c r="AV30" s="152">
        <f t="shared" si="77"/>
        <v>0</v>
      </c>
      <c r="AW30" s="152">
        <f t="shared" si="77"/>
        <v>0</v>
      </c>
      <c r="AX30" s="152"/>
      <c r="AY30" s="329">
        <v>1</v>
      </c>
      <c r="AZ30" s="269">
        <f t="shared" si="68"/>
        <v>0</v>
      </c>
      <c r="BA30" s="713">
        <v>24</v>
      </c>
      <c r="BB30" s="211">
        <f t="shared" si="78"/>
        <v>0</v>
      </c>
      <c r="BC30" s="714"/>
      <c r="BD30" s="211">
        <f t="shared" si="79"/>
        <v>0</v>
      </c>
      <c r="BE30" s="715"/>
      <c r="BF30" s="211">
        <f t="shared" si="80"/>
        <v>0</v>
      </c>
      <c r="BG30" s="715"/>
      <c r="BH30" s="211">
        <f t="shared" si="81"/>
        <v>0</v>
      </c>
      <c r="BI30" s="715"/>
      <c r="BJ30" s="211">
        <f t="shared" si="82"/>
        <v>0</v>
      </c>
      <c r="BK30" s="715"/>
      <c r="BL30" s="211">
        <f t="shared" si="83"/>
        <v>0</v>
      </c>
      <c r="BM30" s="715"/>
      <c r="BN30" s="211">
        <f t="shared" si="84"/>
        <v>0</v>
      </c>
      <c r="BO30" s="716"/>
      <c r="BP30" s="211">
        <f t="shared" si="85"/>
        <v>0</v>
      </c>
      <c r="BQ30" s="716"/>
      <c r="BR30" s="211">
        <f t="shared" si="86"/>
        <v>0</v>
      </c>
      <c r="BS30" s="716"/>
      <c r="BT30" s="211">
        <f t="shared" si="87"/>
        <v>0</v>
      </c>
      <c r="BU30" s="716"/>
      <c r="BV30" s="211">
        <f t="shared" si="88"/>
        <v>0</v>
      </c>
      <c r="BW30" s="716"/>
      <c r="BX30" s="211">
        <f t="shared" si="89"/>
        <v>0</v>
      </c>
      <c r="BY30" s="716"/>
      <c r="BZ30" s="211">
        <f t="shared" si="90"/>
        <v>0</v>
      </c>
      <c r="CA30" s="716"/>
      <c r="CB30" s="211">
        <f t="shared" si="91"/>
        <v>0</v>
      </c>
      <c r="CC30" s="716"/>
      <c r="CD30" s="211">
        <f t="shared" si="92"/>
        <v>0</v>
      </c>
      <c r="CE30" s="716"/>
      <c r="CF30" s="211">
        <f t="shared" si="93"/>
        <v>0</v>
      </c>
      <c r="CG30" s="716"/>
      <c r="CH30" s="211">
        <f t="shared" si="94"/>
        <v>0</v>
      </c>
      <c r="CI30" s="716"/>
      <c r="CJ30" s="145">
        <f t="shared" si="95"/>
        <v>0</v>
      </c>
      <c r="CK30" s="913"/>
      <c r="CL30" s="29">
        <f t="shared" si="96"/>
        <v>0</v>
      </c>
      <c r="CM30" s="29">
        <f t="shared" si="97"/>
        <v>0</v>
      </c>
      <c r="CN30" s="29">
        <f t="shared" si="98"/>
        <v>0</v>
      </c>
      <c r="CO30" s="916">
        <f t="shared" si="99"/>
        <v>0</v>
      </c>
      <c r="CP30" s="29">
        <f t="shared" si="100"/>
        <v>0</v>
      </c>
      <c r="CQ30" s="28">
        <f t="shared" si="101"/>
        <v>0</v>
      </c>
      <c r="CR30" s="29">
        <f t="shared" si="102"/>
        <v>0</v>
      </c>
      <c r="CS30" s="29">
        <f t="shared" si="103"/>
        <v>0</v>
      </c>
      <c r="CT30" s="919"/>
      <c r="CU30" s="28">
        <f t="shared" si="104"/>
        <v>0</v>
      </c>
      <c r="CV30" s="28">
        <f t="shared" si="105"/>
        <v>0</v>
      </c>
      <c r="CW30" s="28">
        <f t="shared" si="67"/>
        <v>0</v>
      </c>
      <c r="CX30" s="919"/>
      <c r="CY30" s="29">
        <f t="shared" si="106"/>
        <v>0</v>
      </c>
      <c r="CZ30" s="29">
        <f t="shared" si="107"/>
        <v>0</v>
      </c>
      <c r="DA30" s="29">
        <f t="shared" si="108"/>
        <v>0</v>
      </c>
      <c r="DB30" s="29">
        <f t="shared" si="109"/>
        <v>0</v>
      </c>
      <c r="DC30" s="29">
        <f t="shared" si="110"/>
        <v>0</v>
      </c>
      <c r="DD30" s="29">
        <f t="shared" si="111"/>
        <v>0</v>
      </c>
      <c r="DE30" s="29">
        <f t="shared" si="112"/>
        <v>0</v>
      </c>
      <c r="DF30" s="29">
        <f t="shared" si="113"/>
        <v>0</v>
      </c>
      <c r="DG30" s="29">
        <f t="shared" si="114"/>
        <v>0</v>
      </c>
      <c r="DH30" s="29">
        <f t="shared" si="115"/>
        <v>0</v>
      </c>
      <c r="DI30" s="29">
        <f t="shared" si="116"/>
        <v>0</v>
      </c>
      <c r="DJ30" s="29">
        <f t="shared" si="117"/>
        <v>0</v>
      </c>
      <c r="DK30" s="29">
        <f t="shared" si="118"/>
        <v>0</v>
      </c>
      <c r="DL30" s="29">
        <f t="shared" si="119"/>
        <v>0</v>
      </c>
      <c r="DM30" s="29">
        <f t="shared" si="120"/>
        <v>0</v>
      </c>
      <c r="DN30" s="1">
        <f t="shared" si="121"/>
        <v>0</v>
      </c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</row>
    <row r="31" spans="1:16324" s="1" customFormat="1" ht="65.25" customHeight="1" x14ac:dyDescent="0.2">
      <c r="A31" s="6"/>
      <c r="B31" s="139" t="s">
        <v>8</v>
      </c>
      <c r="C31"/>
      <c r="D31" s="980" t="s">
        <v>986</v>
      </c>
      <c r="E31" s="1150"/>
      <c r="F31" s="844"/>
      <c r="G31" s="89" t="s">
        <v>50</v>
      </c>
      <c r="H31" s="72" t="s">
        <v>67</v>
      </c>
      <c r="I31" s="89"/>
      <c r="J31" s="72">
        <v>12</v>
      </c>
      <c r="K31" s="72"/>
      <c r="L31" s="72" t="s">
        <v>693</v>
      </c>
      <c r="M31" s="497">
        <v>103.4</v>
      </c>
      <c r="N31" s="852"/>
      <c r="O31" s="852"/>
      <c r="P31" s="852"/>
      <c r="Q31" s="852"/>
      <c r="R31" s="853"/>
      <c r="S31" s="853"/>
      <c r="T31" s="1162" t="s">
        <v>76</v>
      </c>
      <c r="U31" s="1162" t="s">
        <v>76</v>
      </c>
      <c r="V31" s="1162" t="s">
        <v>76</v>
      </c>
      <c r="W31" s="1156"/>
      <c r="X31" s="1162" t="s">
        <v>76</v>
      </c>
      <c r="Y31" s="854"/>
      <c r="Z31" s="854"/>
      <c r="AA31" s="1162" t="s">
        <v>76</v>
      </c>
      <c r="AB31" s="420">
        <f t="shared" si="70"/>
        <v>0</v>
      </c>
      <c r="AC31" s="91" t="str">
        <f t="shared" si="71"/>
        <v>Yes</v>
      </c>
      <c r="AD31" s="669" t="str">
        <f t="shared" si="72"/>
        <v>No</v>
      </c>
      <c r="AE31" s="6"/>
      <c r="AF31" s="189">
        <f t="shared" si="66"/>
        <v>1</v>
      </c>
      <c r="AG31" s="190">
        <f t="shared" si="73"/>
        <v>0</v>
      </c>
      <c r="AH31" s="693"/>
      <c r="AI31" s="848">
        <v>0.48</v>
      </c>
      <c r="AJ31" s="326">
        <f t="shared" si="74"/>
        <v>0</v>
      </c>
      <c r="AK31" s="152">
        <f t="shared" si="75"/>
        <v>0</v>
      </c>
      <c r="AL31" s="152">
        <f t="shared" si="75"/>
        <v>0</v>
      </c>
      <c r="AM31" s="152">
        <f t="shared" si="75"/>
        <v>0</v>
      </c>
      <c r="AN31" s="152">
        <f t="shared" si="75"/>
        <v>0</v>
      </c>
      <c r="AO31" s="152">
        <f t="shared" si="75"/>
        <v>0</v>
      </c>
      <c r="AP31" s="152">
        <f t="shared" si="75"/>
        <v>0</v>
      </c>
      <c r="AQ31" s="152"/>
      <c r="AR31" s="152"/>
      <c r="AS31" s="152"/>
      <c r="AT31" s="152">
        <f t="shared" si="76"/>
        <v>0</v>
      </c>
      <c r="AU31" s="152"/>
      <c r="AV31" s="152">
        <f t="shared" si="77"/>
        <v>0</v>
      </c>
      <c r="AW31" s="152">
        <f t="shared" si="77"/>
        <v>0</v>
      </c>
      <c r="AX31" s="152"/>
      <c r="AY31" s="329">
        <v>1</v>
      </c>
      <c r="AZ31" s="269">
        <f t="shared" si="68"/>
        <v>0</v>
      </c>
      <c r="BA31" s="713">
        <v>24</v>
      </c>
      <c r="BB31" s="211">
        <f t="shared" si="78"/>
        <v>0</v>
      </c>
      <c r="BC31" s="714"/>
      <c r="BD31" s="211">
        <f t="shared" si="79"/>
        <v>0</v>
      </c>
      <c r="BE31" s="715"/>
      <c r="BF31" s="211">
        <f t="shared" si="80"/>
        <v>0</v>
      </c>
      <c r="BG31" s="715"/>
      <c r="BH31" s="211">
        <f t="shared" si="81"/>
        <v>0</v>
      </c>
      <c r="BI31" s="715"/>
      <c r="BJ31" s="211">
        <f t="shared" si="82"/>
        <v>0</v>
      </c>
      <c r="BK31" s="715"/>
      <c r="BL31" s="211">
        <f t="shared" si="83"/>
        <v>0</v>
      </c>
      <c r="BM31" s="715"/>
      <c r="BN31" s="211">
        <f t="shared" si="84"/>
        <v>0</v>
      </c>
      <c r="BO31" s="716"/>
      <c r="BP31" s="211">
        <f t="shared" si="85"/>
        <v>0</v>
      </c>
      <c r="BQ31" s="716"/>
      <c r="BR31" s="211">
        <f t="shared" si="86"/>
        <v>0</v>
      </c>
      <c r="BS31" s="716"/>
      <c r="BT31" s="211">
        <f t="shared" si="87"/>
        <v>0</v>
      </c>
      <c r="BU31" s="716"/>
      <c r="BV31" s="211">
        <f t="shared" si="88"/>
        <v>0</v>
      </c>
      <c r="BW31" s="716"/>
      <c r="BX31" s="211">
        <f t="shared" si="89"/>
        <v>0</v>
      </c>
      <c r="BY31" s="716"/>
      <c r="BZ31" s="211">
        <f t="shared" si="90"/>
        <v>0</v>
      </c>
      <c r="CA31" s="716"/>
      <c r="CB31" s="211">
        <f t="shared" si="91"/>
        <v>0</v>
      </c>
      <c r="CC31" s="716"/>
      <c r="CD31" s="211">
        <f t="shared" si="92"/>
        <v>0</v>
      </c>
      <c r="CE31" s="716"/>
      <c r="CF31" s="211">
        <f t="shared" si="93"/>
        <v>0</v>
      </c>
      <c r="CG31" s="716"/>
      <c r="CH31" s="211">
        <f t="shared" si="94"/>
        <v>0</v>
      </c>
      <c r="CI31" s="716"/>
      <c r="CJ31" s="145">
        <f t="shared" si="95"/>
        <v>0</v>
      </c>
      <c r="CK31" s="913"/>
      <c r="CL31" s="29">
        <f t="shared" si="96"/>
        <v>0</v>
      </c>
      <c r="CM31" s="29">
        <f t="shared" si="97"/>
        <v>0</v>
      </c>
      <c r="CN31" s="29">
        <f t="shared" si="98"/>
        <v>0</v>
      </c>
      <c r="CO31" s="916">
        <f t="shared" si="99"/>
        <v>0</v>
      </c>
      <c r="CP31" s="29">
        <f t="shared" si="100"/>
        <v>0</v>
      </c>
      <c r="CQ31" s="28">
        <f t="shared" si="101"/>
        <v>0</v>
      </c>
      <c r="CR31" s="29">
        <f t="shared" si="102"/>
        <v>0</v>
      </c>
      <c r="CS31" s="29">
        <f t="shared" si="103"/>
        <v>0</v>
      </c>
      <c r="CT31" s="919"/>
      <c r="CU31" s="28">
        <f t="shared" si="104"/>
        <v>0</v>
      </c>
      <c r="CV31" s="28">
        <f t="shared" si="105"/>
        <v>0</v>
      </c>
      <c r="CW31" s="28">
        <f t="shared" si="67"/>
        <v>0</v>
      </c>
      <c r="CX31" s="919"/>
      <c r="CY31" s="29">
        <f t="shared" si="106"/>
        <v>0</v>
      </c>
      <c r="CZ31" s="29">
        <f t="shared" si="107"/>
        <v>0</v>
      </c>
      <c r="DA31" s="29">
        <f t="shared" si="108"/>
        <v>0</v>
      </c>
      <c r="DB31" s="29">
        <f t="shared" si="109"/>
        <v>0</v>
      </c>
      <c r="DC31" s="29">
        <f t="shared" si="110"/>
        <v>0</v>
      </c>
      <c r="DD31" s="29">
        <f t="shared" si="111"/>
        <v>0</v>
      </c>
      <c r="DE31" s="29">
        <f t="shared" si="112"/>
        <v>0</v>
      </c>
      <c r="DF31" s="29">
        <f t="shared" si="113"/>
        <v>0</v>
      </c>
      <c r="DG31" s="29">
        <f t="shared" si="114"/>
        <v>0</v>
      </c>
      <c r="DH31" s="29">
        <f t="shared" si="115"/>
        <v>0</v>
      </c>
      <c r="DI31" s="29">
        <f t="shared" si="116"/>
        <v>0</v>
      </c>
      <c r="DJ31" s="29">
        <f t="shared" si="117"/>
        <v>0</v>
      </c>
      <c r="DK31" s="29">
        <f t="shared" si="118"/>
        <v>0</v>
      </c>
      <c r="DL31" s="29">
        <f t="shared" si="119"/>
        <v>0</v>
      </c>
      <c r="DM31" s="29">
        <f t="shared" si="120"/>
        <v>0</v>
      </c>
      <c r="DN31" s="1">
        <f t="shared" si="121"/>
        <v>0</v>
      </c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</row>
    <row r="32" spans="1:16324" s="1" customFormat="1" ht="34" customHeight="1" x14ac:dyDescent="0.2">
      <c r="B32" s="376"/>
      <c r="C32" s="82"/>
      <c r="D32" s="23"/>
      <c r="E32" s="845"/>
      <c r="F32" s="846"/>
      <c r="G32" s="68"/>
      <c r="H32" s="26"/>
      <c r="J32" s="26"/>
      <c r="K32" s="26"/>
      <c r="L32" s="692" t="s">
        <v>897</v>
      </c>
      <c r="N32" s="847"/>
      <c r="O32" s="847"/>
      <c r="P32" s="847"/>
      <c r="Q32" s="847"/>
      <c r="R32" s="847"/>
      <c r="S32" s="847"/>
      <c r="T32" s="847"/>
      <c r="U32" s="847"/>
      <c r="V32" s="847"/>
      <c r="W32" s="847"/>
      <c r="X32" s="847"/>
      <c r="Y32" s="847"/>
      <c r="Z32" s="847"/>
      <c r="AA32" s="847"/>
      <c r="AB32" s="362"/>
      <c r="AC32" s="70"/>
      <c r="AD32" s="362"/>
      <c r="AF32" s="187">
        <f t="shared" si="66"/>
        <v>0</v>
      </c>
      <c r="AG32" s="188"/>
      <c r="AH32" s="693"/>
      <c r="AI32" s="482"/>
      <c r="AJ32" s="326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329"/>
      <c r="AZ32" s="269">
        <f t="shared" si="68"/>
        <v>0</v>
      </c>
      <c r="BA32" s="908"/>
      <c r="BB32" s="908"/>
      <c r="BC32" s="908"/>
      <c r="BD32" s="908"/>
      <c r="BE32" s="908"/>
      <c r="BF32" s="908"/>
      <c r="BG32" s="908"/>
      <c r="BH32" s="908"/>
      <c r="BI32" s="908"/>
      <c r="BJ32" s="908"/>
      <c r="BK32" s="908"/>
      <c r="BL32" s="908"/>
      <c r="BM32" s="908"/>
      <c r="BN32" s="908"/>
      <c r="BO32" s="905"/>
      <c r="BP32" s="905"/>
      <c r="BQ32" s="905"/>
      <c r="BR32" s="905"/>
      <c r="BS32" s="905"/>
      <c r="BT32" s="905"/>
      <c r="BU32" s="905"/>
      <c r="BV32" s="905"/>
      <c r="BW32" s="905"/>
      <c r="BX32" s="905"/>
      <c r="BY32" s="905"/>
      <c r="BZ32" s="905"/>
      <c r="CA32" s="905"/>
      <c r="CB32" s="905"/>
      <c r="CC32" s="905"/>
      <c r="CD32" s="905"/>
      <c r="CE32" s="905"/>
      <c r="CF32" s="905"/>
      <c r="CG32" s="905"/>
      <c r="CH32" s="905"/>
      <c r="CI32" s="905"/>
      <c r="CJ32" s="273"/>
      <c r="CK32" s="910"/>
      <c r="CL32" s="29"/>
      <c r="CM32" s="29"/>
      <c r="CN32" s="29"/>
      <c r="CO32" s="916"/>
      <c r="CP32" s="29"/>
      <c r="CQ32" s="28"/>
      <c r="CR32" s="29"/>
      <c r="CS32" s="29"/>
      <c r="CT32" s="919"/>
      <c r="CU32" s="29"/>
      <c r="CV32" s="29"/>
      <c r="CW32" s="28">
        <f t="shared" si="67"/>
        <v>0</v>
      </c>
      <c r="CX32" s="91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1">
        <f t="shared" si="121"/>
        <v>0</v>
      </c>
    </row>
    <row r="33" spans="1:16325" s="1" customFormat="1" ht="65.25" customHeight="1" x14ac:dyDescent="0.2">
      <c r="A33" s="6"/>
      <c r="B33" s="142"/>
      <c r="C33" s="170"/>
      <c r="D33" s="1073" t="s">
        <v>812</v>
      </c>
      <c r="E33" s="856" t="s">
        <v>31</v>
      </c>
      <c r="F33" s="877" t="s">
        <v>723</v>
      </c>
      <c r="G33" s="857" t="s">
        <v>281</v>
      </c>
      <c r="H33" s="858" t="s">
        <v>345</v>
      </c>
      <c r="I33" s="857" t="s">
        <v>724</v>
      </c>
      <c r="J33" s="858">
        <v>1</v>
      </c>
      <c r="K33" s="858">
        <v>6</v>
      </c>
      <c r="L33" s="858" t="s">
        <v>693</v>
      </c>
      <c r="M33" s="859">
        <v>594.82500000000005</v>
      </c>
      <c r="N33" s="860"/>
      <c r="O33" s="860"/>
      <c r="P33" s="860"/>
      <c r="Q33" s="860"/>
      <c r="R33" s="860"/>
      <c r="S33" s="860"/>
      <c r="T33" s="860"/>
      <c r="U33" s="861"/>
      <c r="V33" s="862"/>
      <c r="W33" s="862"/>
      <c r="X33" s="862"/>
      <c r="Y33" s="862"/>
      <c r="Z33" s="862"/>
      <c r="AA33" s="862"/>
      <c r="AB33" s="863">
        <f>SUM(N33:AA33)*M33</f>
        <v>0</v>
      </c>
      <c r="AC33" s="864" t="str">
        <f t="shared" ref="AC33:AC45" si="122">IF(B33="New","Yes","No")</f>
        <v>No</v>
      </c>
      <c r="AD33" s="865" t="str">
        <f t="shared" ref="AD33:AD39" si="123">IF(SUM(N33:AA33)&gt;0,"Yes","No")</f>
        <v>No</v>
      </c>
      <c r="AE33" s="6"/>
      <c r="AF33" s="187">
        <f>AY33</f>
        <v>5</v>
      </c>
      <c r="AG33" s="188">
        <f>SUM(N33:AA33)*AF33</f>
        <v>0</v>
      </c>
      <c r="AH33" s="693"/>
      <c r="AI33" s="482">
        <v>16.5</v>
      </c>
      <c r="AJ33" s="326">
        <f t="shared" ref="AJ33:AJ45" si="124">SUM(N33:AA33)*AI33</f>
        <v>0</v>
      </c>
      <c r="AK33" s="152">
        <f t="shared" ref="AK33:AK45" si="125">N33*J33</f>
        <v>0</v>
      </c>
      <c r="AL33" s="152">
        <f t="shared" ref="AL33:AL45" si="126">O33*J33</f>
        <v>0</v>
      </c>
      <c r="AM33" s="152">
        <f t="shared" ref="AM33:AM45" si="127">P33*J33</f>
        <v>0</v>
      </c>
      <c r="AN33" s="152">
        <f t="shared" ref="AN33:AN45" si="128">Q33*J33</f>
        <v>0</v>
      </c>
      <c r="AO33" s="152">
        <f t="shared" ref="AO33:AO45" si="129">R33*J33</f>
        <v>0</v>
      </c>
      <c r="AP33" s="152">
        <f t="shared" ref="AP33:AP44" si="130">S33*$J$54</f>
        <v>0</v>
      </c>
      <c r="AQ33" s="152">
        <f t="shared" ref="AQ33:AQ44" si="131">T33*$J$54</f>
        <v>0</v>
      </c>
      <c r="AR33" s="152">
        <f t="shared" ref="AR33:AR44" si="132">U33*$J$54</f>
        <v>0</v>
      </c>
      <c r="AS33" s="152">
        <f t="shared" ref="AS33:AS44" si="133">V33*$J$54</f>
        <v>0</v>
      </c>
      <c r="AT33" s="152">
        <f t="shared" ref="AT33:AT44" si="134">W33*$J$54</f>
        <v>0</v>
      </c>
      <c r="AU33" s="152">
        <f t="shared" ref="AU33:AU44" si="135">X33*$J$54</f>
        <v>0</v>
      </c>
      <c r="AV33" s="152">
        <f t="shared" ref="AV33:AV44" si="136">Y33*$J$54</f>
        <v>0</v>
      </c>
      <c r="AW33" s="152">
        <f t="shared" ref="AW33:AW44" si="137">Z33*$J$54</f>
        <v>0</v>
      </c>
      <c r="AX33" s="152">
        <f t="shared" ref="AX33:AX44" si="138">AA33*$J$54</f>
        <v>0</v>
      </c>
      <c r="AY33" s="329">
        <v>5</v>
      </c>
      <c r="AZ33" s="269">
        <f t="shared" si="68"/>
        <v>0</v>
      </c>
      <c r="BA33" s="713">
        <v>13</v>
      </c>
      <c r="BB33" s="211">
        <f t="shared" ref="BB33:BB45" si="139">SUM(N33:AA33)*BA33</f>
        <v>0</v>
      </c>
      <c r="BC33" s="714"/>
      <c r="BD33" s="211">
        <f t="shared" ref="BD33:BD45" si="140">SUM(N33:AA33)*BC33</f>
        <v>0</v>
      </c>
      <c r="BE33" s="715"/>
      <c r="BF33" s="211">
        <f t="shared" ref="BF33:BF45" si="141">SUM(N33:AA33)*BE33</f>
        <v>0</v>
      </c>
      <c r="BG33" s="715"/>
      <c r="BH33" s="211">
        <f t="shared" ref="BH33:BH45" si="142">SUM(N33:AA33)*BG33</f>
        <v>0</v>
      </c>
      <c r="BI33" s="715"/>
      <c r="BJ33" s="211">
        <f t="shared" ref="BJ33:BJ45" si="143">SUM(N33:AA33)*BI33</f>
        <v>0</v>
      </c>
      <c r="BK33" s="715"/>
      <c r="BL33" s="211">
        <f t="shared" ref="BL33:BL45" si="144">SUM(N33:AA33)*BK33</f>
        <v>0</v>
      </c>
      <c r="BM33" s="715"/>
      <c r="BN33" s="211">
        <f t="shared" ref="BN33:BN45" si="145">SUM(N33:AA33)*BM33</f>
        <v>0</v>
      </c>
      <c r="BO33" s="716"/>
      <c r="BP33" s="211">
        <f t="shared" ref="BP33:BP45" si="146">SUM(N33:AA33)*BO33</f>
        <v>0</v>
      </c>
      <c r="BQ33" s="716"/>
      <c r="BR33" s="211">
        <f t="shared" ref="BR33:BR45" si="147">SUM(N33:AA33)*BQ33</f>
        <v>0</v>
      </c>
      <c r="BS33" s="716"/>
      <c r="BT33" s="211">
        <f t="shared" ref="BT33:BT45" si="148">SUM(N33:AA33)*BS33</f>
        <v>0</v>
      </c>
      <c r="BU33" s="716"/>
      <c r="BV33" s="211">
        <f t="shared" ref="BV33:BV45" si="149">SUM(N33:AA33)*BU33</f>
        <v>0</v>
      </c>
      <c r="BW33" s="716"/>
      <c r="BX33" s="211">
        <f t="shared" ref="BX33:BX45" si="150">SUM(N33:AA33)*BW33</f>
        <v>0</v>
      </c>
      <c r="BY33" s="716"/>
      <c r="BZ33" s="211">
        <f t="shared" ref="BZ33:BZ45" si="151">SUM(N33:AA33)*BY33</f>
        <v>0</v>
      </c>
      <c r="CA33" s="716"/>
      <c r="CB33" s="211">
        <f t="shared" ref="CB33:CB45" si="152">SUM(N33:AA33)*CA33</f>
        <v>0</v>
      </c>
      <c r="CC33" s="716"/>
      <c r="CD33" s="211">
        <f t="shared" ref="CD33:CD45" si="153">SUM(N33:AA33)*CC33</f>
        <v>0</v>
      </c>
      <c r="CE33" s="716"/>
      <c r="CF33" s="211">
        <f t="shared" ref="CF33:CF45" si="154">SUM(N33:AA33)*CE33</f>
        <v>0</v>
      </c>
      <c r="CG33" s="716"/>
      <c r="CH33" s="211">
        <f t="shared" ref="CH33:CH45" si="155">SUM(N33:AA33)*CG33</f>
        <v>0</v>
      </c>
      <c r="CI33" s="716"/>
      <c r="CJ33" s="211">
        <f t="shared" ref="CJ33:CJ45" si="156">SUM(N33:AA33)*CI33</f>
        <v>0</v>
      </c>
      <c r="CK33" s="913"/>
      <c r="CL33" s="29">
        <f t="shared" ref="CL33:CL45" si="157">IF(H33="XS",IF(SUM(N33:AA33)&gt;0,SUM(N33:AA33),0),0)*J33</f>
        <v>0</v>
      </c>
      <c r="CM33" s="29">
        <f t="shared" ref="CM33:CM45" si="158">IF(H33="S",IF(SUM(N33:AA33)&gt;0,SUM(N33:AA33),0),0)*J33</f>
        <v>0</v>
      </c>
      <c r="CN33" s="29">
        <f t="shared" ref="CN33:CN45" si="159">IF(H33="M",IF(SUM(N33:AA33)&gt;0,SUM(N33:AA33),0),0)*J33</f>
        <v>0</v>
      </c>
      <c r="CO33" s="916">
        <f t="shared" ref="CO33:CO45" si="160">IF(H33="L",IF(SUM(N33:AA33)&gt;0,SUM(N33:AA33),0),0)*J33</f>
        <v>0</v>
      </c>
      <c r="CP33" s="29">
        <f t="shared" ref="CP33:CP45" si="161">IF(H33="XL",IF(SUM(N33:AA33)&gt;0,SUM(N33:AA33),0),0)*J33</f>
        <v>0</v>
      </c>
      <c r="CQ33" s="28">
        <f t="shared" ref="CQ33:CQ45" si="162">IF(H33="2XL",IF(SUM(N33:AA33)&gt;0,SUM(N33:AA33),0),0)*J33</f>
        <v>0</v>
      </c>
      <c r="CR33" s="29">
        <f t="shared" ref="CR33:CR45" si="163">IF(H33="3XL",IF(SUM(N33:AA33)&gt;0,SUM(N33:AA33),0),0)*J33</f>
        <v>0</v>
      </c>
      <c r="CS33" s="29">
        <f t="shared" ref="CS33:CS45" si="164">IF(H33="various",IF(SUM(N33:AA33)&gt;0,SUM(N33:AA33),0),0)*J33</f>
        <v>0</v>
      </c>
      <c r="CT33" s="919"/>
      <c r="CU33" s="28">
        <f t="shared" ref="CU33:CU45" si="165">IF(E33="",IF(SUM(N33:AA33)&gt;0,SUM(N33:AA33),0),0)*J33</f>
        <v>0</v>
      </c>
      <c r="CV33" s="28">
        <f t="shared" ref="CV33:CV45" si="166">IF(E33="Dual Tex.",IF(SUM(N33:AA33)&gt;0,SUM(N33:AA33),0),0)*J33</f>
        <v>0</v>
      </c>
      <c r="CW33" s="28">
        <f t="shared" si="67"/>
        <v>0</v>
      </c>
      <c r="CX33" s="919"/>
      <c r="CY33" s="29">
        <f t="shared" ref="CY33:CY45" si="167">IF(G33="sloper",IF(SUM(N33:AA33)&gt;0,SUM(N33:AA33),0),0)*J33</f>
        <v>0</v>
      </c>
      <c r="CZ33" s="29">
        <f t="shared" ref="CZ33:CZ45" si="168">IF(G33="footholds",IF(SUM(N33:AA33)&gt;0,SUM(N33:AA33),0),0)*J33</f>
        <v>0</v>
      </c>
      <c r="DA33" s="29">
        <f t="shared" ref="DA33:DA45" si="169">IF(G33="micros",IF(SUM(N33:AA33)&gt;0,SUM(N33:AA33),0),0)*J33</f>
        <v>0</v>
      </c>
      <c r="DB33" s="29">
        <f t="shared" ref="DB33:DB45" si="170">IF(G33="jug",IF(SUM(N33:AA33)&gt;0,SUM(N33:AA33),0),0)*J33</f>
        <v>0</v>
      </c>
      <c r="DC33" s="29">
        <f t="shared" ref="DC33:DC45" si="171">IF(G33="ledge",IF(SUM(N33:AA33)&gt;0,SUM(N33:AA33),0),0)*J33</f>
        <v>0</v>
      </c>
      <c r="DD33" s="29">
        <f t="shared" ref="DD33:DD45" si="172">IF(G33="edge",IF(SUM(N33:AA33)&gt;0,SUM(N33:AA33),0),0)*J33</f>
        <v>0</v>
      </c>
      <c r="DE33" s="29">
        <f t="shared" ref="DE33:DE45" si="173">IF(G33="crimp",IF(SUM(N33:AA33)&gt;0,SUM(N33:AA33),0),0)*J33</f>
        <v>0</v>
      </c>
      <c r="DF33" s="29">
        <f t="shared" ref="DF33:DF45" si="174">IF(G33="incut",IF(SUM(N33:AA33)&gt;0,SUM(N33:AA33),0),0)*J33</f>
        <v>0</v>
      </c>
      <c r="DG33" s="29">
        <f t="shared" ref="DG33:DG45" si="175">IF(G33="dish",IF(SUM(N33:AA33)&gt;0,SUM(N33:AA33),0),0)*J33</f>
        <v>0</v>
      </c>
      <c r="DH33" s="29">
        <f t="shared" ref="DH33:DH45" si="176">IF(G33="pinch",IF(SUM(N33:AA33)&gt;0,SUM(N33:AA33),0),0)*J33</f>
        <v>0</v>
      </c>
      <c r="DI33" s="29">
        <f t="shared" ref="DI33:DI45" si="177">IF(G33="pocket",IF(SUM(N33:AA33)&gt;0,SUM(N33:AA33),0),0)*J33</f>
        <v>0</v>
      </c>
      <c r="DJ33" s="29">
        <f t="shared" ref="DJ33:DJ45" si="178">IF(G33="insert",IF(SUM(N33:AA33)&gt;0,SUM(N33:AA33),0),0)*J33</f>
        <v>0</v>
      </c>
      <c r="DK33" s="29">
        <f t="shared" ref="DK33:DK45" si="179">IF(G33="feature",IF(SUM(N33:AA33)&gt;0,SUM(N33:AA33),0),0)*J33</f>
        <v>0</v>
      </c>
      <c r="DL33" s="29">
        <f t="shared" ref="DL33:DL45" si="180">IF(G33="scoop",IF(SUM(N33:AA33)&gt;0,SUM(N33:AA33),0),0)*J33</f>
        <v>0</v>
      </c>
      <c r="DM33" s="29">
        <f t="shared" ref="DM33:DM45" si="181">IF(G33="various",IF(SUM(N33:AA33)&gt;0,SUM(N33:AA33),0),0)*J33</f>
        <v>0</v>
      </c>
      <c r="DN33" s="1">
        <f t="shared" si="121"/>
        <v>0</v>
      </c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</row>
    <row r="34" spans="1:16325" s="1" customFormat="1" ht="65.25" customHeight="1" x14ac:dyDescent="0.2">
      <c r="A34" s="6"/>
      <c r="B34" s="139"/>
      <c r="C34"/>
      <c r="D34" s="977" t="s">
        <v>813</v>
      </c>
      <c r="E34" s="466" t="s">
        <v>31</v>
      </c>
      <c r="F34" s="695" t="s">
        <v>727</v>
      </c>
      <c r="G34" s="68" t="s">
        <v>281</v>
      </c>
      <c r="H34" s="26" t="s">
        <v>63</v>
      </c>
      <c r="I34" s="68" t="s">
        <v>737</v>
      </c>
      <c r="J34" s="26">
        <v>1</v>
      </c>
      <c r="K34" s="26"/>
      <c r="L34" s="26" t="s">
        <v>937</v>
      </c>
      <c r="M34" s="488">
        <v>254.92500000000001</v>
      </c>
      <c r="N34" s="778"/>
      <c r="O34" s="778"/>
      <c r="P34" s="778"/>
      <c r="Q34" s="778"/>
      <c r="R34" s="778"/>
      <c r="S34" s="778"/>
      <c r="T34" s="778"/>
      <c r="U34" s="802"/>
      <c r="V34" s="779"/>
      <c r="W34" s="779"/>
      <c r="X34" s="779"/>
      <c r="Y34" s="779"/>
      <c r="Z34" s="779"/>
      <c r="AA34" s="779"/>
      <c r="AB34" s="362">
        <f>SUM(N34:AA34)*M34</f>
        <v>0</v>
      </c>
      <c r="AC34" s="70" t="str">
        <f t="shared" si="122"/>
        <v>No</v>
      </c>
      <c r="AD34" s="71" t="str">
        <f t="shared" si="123"/>
        <v>No</v>
      </c>
      <c r="AE34" s="6"/>
      <c r="AF34" s="189">
        <f t="shared" si="66"/>
        <v>1</v>
      </c>
      <c r="AG34" s="190">
        <f t="shared" ref="AG34:AG45" si="182">SUM(N34:AA34)*AF34</f>
        <v>0</v>
      </c>
      <c r="AH34" s="693"/>
      <c r="AI34" s="482">
        <v>3</v>
      </c>
      <c r="AJ34" s="326">
        <f t="shared" si="124"/>
        <v>0</v>
      </c>
      <c r="AK34" s="152">
        <f t="shared" si="125"/>
        <v>0</v>
      </c>
      <c r="AL34" s="152">
        <f t="shared" si="126"/>
        <v>0</v>
      </c>
      <c r="AM34" s="152">
        <f t="shared" si="127"/>
        <v>0</v>
      </c>
      <c r="AN34" s="152">
        <f t="shared" si="128"/>
        <v>0</v>
      </c>
      <c r="AO34" s="152">
        <f t="shared" si="129"/>
        <v>0</v>
      </c>
      <c r="AP34" s="152">
        <f t="shared" si="130"/>
        <v>0</v>
      </c>
      <c r="AQ34" s="152">
        <f t="shared" si="131"/>
        <v>0</v>
      </c>
      <c r="AR34" s="152">
        <f t="shared" si="132"/>
        <v>0</v>
      </c>
      <c r="AS34" s="152">
        <f t="shared" si="133"/>
        <v>0</v>
      </c>
      <c r="AT34" s="152">
        <f t="shared" si="134"/>
        <v>0</v>
      </c>
      <c r="AU34" s="152">
        <f t="shared" si="135"/>
        <v>0</v>
      </c>
      <c r="AV34" s="152">
        <f t="shared" si="136"/>
        <v>0</v>
      </c>
      <c r="AW34" s="152">
        <f t="shared" si="137"/>
        <v>0</v>
      </c>
      <c r="AX34" s="152">
        <f t="shared" si="138"/>
        <v>0</v>
      </c>
      <c r="AY34" s="329">
        <v>1</v>
      </c>
      <c r="AZ34" s="269">
        <f t="shared" si="68"/>
        <v>0</v>
      </c>
      <c r="BA34" s="713">
        <v>6</v>
      </c>
      <c r="BB34" s="211">
        <f t="shared" si="139"/>
        <v>0</v>
      </c>
      <c r="BC34" s="714"/>
      <c r="BD34" s="211">
        <f t="shared" si="140"/>
        <v>0</v>
      </c>
      <c r="BE34" s="715"/>
      <c r="BF34" s="211">
        <f t="shared" si="141"/>
        <v>0</v>
      </c>
      <c r="BG34" s="715"/>
      <c r="BH34" s="211">
        <f t="shared" si="142"/>
        <v>0</v>
      </c>
      <c r="BI34" s="715"/>
      <c r="BJ34" s="211">
        <f t="shared" si="143"/>
        <v>0</v>
      </c>
      <c r="BK34" s="715"/>
      <c r="BL34" s="211">
        <f t="shared" si="144"/>
        <v>0</v>
      </c>
      <c r="BM34" s="715"/>
      <c r="BN34" s="211">
        <f t="shared" si="145"/>
        <v>0</v>
      </c>
      <c r="BO34" s="716"/>
      <c r="BP34" s="211">
        <f t="shared" si="146"/>
        <v>0</v>
      </c>
      <c r="BQ34" s="716"/>
      <c r="BR34" s="211">
        <f t="shared" si="147"/>
        <v>0</v>
      </c>
      <c r="BS34" s="716"/>
      <c r="BT34" s="211">
        <f t="shared" si="148"/>
        <v>0</v>
      </c>
      <c r="BU34" s="716"/>
      <c r="BV34" s="211">
        <f t="shared" si="149"/>
        <v>0</v>
      </c>
      <c r="BW34" s="716"/>
      <c r="BX34" s="211">
        <f t="shared" si="150"/>
        <v>0</v>
      </c>
      <c r="BY34" s="716">
        <v>1</v>
      </c>
      <c r="BZ34" s="211">
        <f t="shared" si="151"/>
        <v>0</v>
      </c>
      <c r="CA34" s="716"/>
      <c r="CB34" s="211">
        <f t="shared" si="152"/>
        <v>0</v>
      </c>
      <c r="CC34" s="716"/>
      <c r="CD34" s="211">
        <f t="shared" si="153"/>
        <v>0</v>
      </c>
      <c r="CE34" s="716"/>
      <c r="CF34" s="211">
        <f t="shared" si="154"/>
        <v>0</v>
      </c>
      <c r="CG34" s="716"/>
      <c r="CH34" s="211">
        <f t="shared" si="155"/>
        <v>0</v>
      </c>
      <c r="CI34" s="716"/>
      <c r="CJ34" s="211">
        <f t="shared" si="156"/>
        <v>0</v>
      </c>
      <c r="CK34" s="913"/>
      <c r="CL34" s="29">
        <f t="shared" si="157"/>
        <v>0</v>
      </c>
      <c r="CM34" s="29">
        <f t="shared" si="158"/>
        <v>0</v>
      </c>
      <c r="CN34" s="29">
        <f t="shared" si="159"/>
        <v>0</v>
      </c>
      <c r="CO34" s="916">
        <f t="shared" si="160"/>
        <v>0</v>
      </c>
      <c r="CP34" s="29">
        <f t="shared" si="161"/>
        <v>0</v>
      </c>
      <c r="CQ34" s="28">
        <f t="shared" si="162"/>
        <v>0</v>
      </c>
      <c r="CR34" s="29">
        <f t="shared" si="163"/>
        <v>0</v>
      </c>
      <c r="CS34" s="29">
        <f t="shared" si="164"/>
        <v>0</v>
      </c>
      <c r="CT34" s="919"/>
      <c r="CU34" s="28">
        <f t="shared" si="165"/>
        <v>0</v>
      </c>
      <c r="CV34" s="28">
        <f t="shared" si="166"/>
        <v>0</v>
      </c>
      <c r="CW34" s="28">
        <f t="shared" si="67"/>
        <v>0</v>
      </c>
      <c r="CX34" s="919"/>
      <c r="CY34" s="29">
        <f t="shared" si="167"/>
        <v>0</v>
      </c>
      <c r="CZ34" s="29">
        <f t="shared" si="168"/>
        <v>0</v>
      </c>
      <c r="DA34" s="29">
        <f t="shared" si="169"/>
        <v>0</v>
      </c>
      <c r="DB34" s="29">
        <f t="shared" si="170"/>
        <v>0</v>
      </c>
      <c r="DC34" s="29">
        <f t="shared" si="171"/>
        <v>0</v>
      </c>
      <c r="DD34" s="29">
        <f t="shared" si="172"/>
        <v>0</v>
      </c>
      <c r="DE34" s="29">
        <f t="shared" si="173"/>
        <v>0</v>
      </c>
      <c r="DF34" s="29">
        <f t="shared" si="174"/>
        <v>0</v>
      </c>
      <c r="DG34" s="29">
        <f t="shared" si="175"/>
        <v>0</v>
      </c>
      <c r="DH34" s="29">
        <f t="shared" si="176"/>
        <v>0</v>
      </c>
      <c r="DI34" s="29">
        <f t="shared" si="177"/>
        <v>0</v>
      </c>
      <c r="DJ34" s="29">
        <f t="shared" si="178"/>
        <v>0</v>
      </c>
      <c r="DK34" s="29">
        <f t="shared" si="179"/>
        <v>0</v>
      </c>
      <c r="DL34" s="29">
        <f t="shared" si="180"/>
        <v>0</v>
      </c>
      <c r="DM34" s="29">
        <f t="shared" si="181"/>
        <v>0</v>
      </c>
      <c r="DN34" s="1">
        <f t="shared" si="121"/>
        <v>0</v>
      </c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</row>
    <row r="35" spans="1:16325" s="1" customFormat="1" ht="65.25" customHeight="1" x14ac:dyDescent="0.2">
      <c r="A35" s="6"/>
      <c r="B35" s="139"/>
      <c r="C35"/>
      <c r="D35" s="1074" t="s">
        <v>814</v>
      </c>
      <c r="E35" s="866" t="s">
        <v>31</v>
      </c>
      <c r="F35" s="878" t="s">
        <v>752</v>
      </c>
      <c r="G35" s="867" t="s">
        <v>281</v>
      </c>
      <c r="H35" s="868" t="s">
        <v>63</v>
      </c>
      <c r="I35" s="867" t="s">
        <v>735</v>
      </c>
      <c r="J35" s="868">
        <v>1</v>
      </c>
      <c r="K35" s="868"/>
      <c r="L35" s="868" t="s">
        <v>937</v>
      </c>
      <c r="M35" s="869">
        <v>254.92500000000001</v>
      </c>
      <c r="N35" s="870"/>
      <c r="O35" s="870"/>
      <c r="P35" s="870"/>
      <c r="Q35" s="870"/>
      <c r="R35" s="870"/>
      <c r="S35" s="870"/>
      <c r="T35" s="870"/>
      <c r="U35" s="871"/>
      <c r="V35" s="872"/>
      <c r="W35" s="872"/>
      <c r="X35" s="872"/>
      <c r="Y35" s="872"/>
      <c r="Z35" s="872"/>
      <c r="AA35" s="872"/>
      <c r="AB35" s="873">
        <f t="shared" ref="AB35:AB43" si="183">SUM(N35:AA35)*M35</f>
        <v>0</v>
      </c>
      <c r="AC35" s="874" t="str">
        <f t="shared" si="122"/>
        <v>No</v>
      </c>
      <c r="AD35" s="875" t="str">
        <f t="shared" si="123"/>
        <v>No</v>
      </c>
      <c r="AE35" s="6"/>
      <c r="AF35" s="189">
        <f t="shared" si="66"/>
        <v>1</v>
      </c>
      <c r="AG35" s="190">
        <f t="shared" si="182"/>
        <v>0</v>
      </c>
      <c r="AH35" s="693"/>
      <c r="AI35" s="482">
        <v>3.5</v>
      </c>
      <c r="AJ35" s="326">
        <f t="shared" si="124"/>
        <v>0</v>
      </c>
      <c r="AK35" s="152">
        <f t="shared" si="125"/>
        <v>0</v>
      </c>
      <c r="AL35" s="152">
        <f t="shared" si="126"/>
        <v>0</v>
      </c>
      <c r="AM35" s="152">
        <f t="shared" si="127"/>
        <v>0</v>
      </c>
      <c r="AN35" s="152">
        <f t="shared" si="128"/>
        <v>0</v>
      </c>
      <c r="AO35" s="152">
        <f t="shared" si="129"/>
        <v>0</v>
      </c>
      <c r="AP35" s="152">
        <f t="shared" si="130"/>
        <v>0</v>
      </c>
      <c r="AQ35" s="152">
        <f t="shared" si="131"/>
        <v>0</v>
      </c>
      <c r="AR35" s="152">
        <f t="shared" si="132"/>
        <v>0</v>
      </c>
      <c r="AS35" s="152">
        <f t="shared" si="133"/>
        <v>0</v>
      </c>
      <c r="AT35" s="152">
        <f t="shared" si="134"/>
        <v>0</v>
      </c>
      <c r="AU35" s="152">
        <f t="shared" si="135"/>
        <v>0</v>
      </c>
      <c r="AV35" s="152">
        <f t="shared" si="136"/>
        <v>0</v>
      </c>
      <c r="AW35" s="152">
        <f t="shared" si="137"/>
        <v>0</v>
      </c>
      <c r="AX35" s="152">
        <f t="shared" si="138"/>
        <v>0</v>
      </c>
      <c r="AY35" s="329">
        <v>1</v>
      </c>
      <c r="AZ35" s="269">
        <f t="shared" si="68"/>
        <v>0</v>
      </c>
      <c r="BA35" s="713">
        <v>6</v>
      </c>
      <c r="BB35" s="211">
        <f t="shared" si="139"/>
        <v>0</v>
      </c>
      <c r="BC35" s="714"/>
      <c r="BD35" s="211">
        <f t="shared" si="140"/>
        <v>0</v>
      </c>
      <c r="BE35" s="715"/>
      <c r="BF35" s="211">
        <f t="shared" si="141"/>
        <v>0</v>
      </c>
      <c r="BG35" s="715"/>
      <c r="BH35" s="211">
        <f t="shared" si="142"/>
        <v>0</v>
      </c>
      <c r="BI35" s="715"/>
      <c r="BJ35" s="211">
        <f t="shared" si="143"/>
        <v>0</v>
      </c>
      <c r="BK35" s="715"/>
      <c r="BL35" s="211">
        <f t="shared" si="144"/>
        <v>0</v>
      </c>
      <c r="BM35" s="715"/>
      <c r="BN35" s="211">
        <f t="shared" si="145"/>
        <v>0</v>
      </c>
      <c r="BO35" s="716"/>
      <c r="BP35" s="211">
        <f t="shared" si="146"/>
        <v>0</v>
      </c>
      <c r="BQ35" s="716"/>
      <c r="BR35" s="211">
        <f t="shared" si="147"/>
        <v>0</v>
      </c>
      <c r="BS35" s="716"/>
      <c r="BT35" s="211">
        <f t="shared" si="148"/>
        <v>0</v>
      </c>
      <c r="BU35" s="716"/>
      <c r="BV35" s="211">
        <f t="shared" si="149"/>
        <v>0</v>
      </c>
      <c r="BW35" s="716"/>
      <c r="BX35" s="211">
        <f t="shared" si="150"/>
        <v>0</v>
      </c>
      <c r="BY35" s="716">
        <v>1</v>
      </c>
      <c r="BZ35" s="211">
        <f t="shared" si="151"/>
        <v>0</v>
      </c>
      <c r="CA35" s="716"/>
      <c r="CB35" s="211">
        <f t="shared" si="152"/>
        <v>0</v>
      </c>
      <c r="CC35" s="716"/>
      <c r="CD35" s="211">
        <f t="shared" si="153"/>
        <v>0</v>
      </c>
      <c r="CE35" s="716"/>
      <c r="CF35" s="211">
        <f t="shared" si="154"/>
        <v>0</v>
      </c>
      <c r="CG35" s="716"/>
      <c r="CH35" s="211">
        <f t="shared" si="155"/>
        <v>0</v>
      </c>
      <c r="CI35" s="716"/>
      <c r="CJ35" s="211">
        <f t="shared" si="156"/>
        <v>0</v>
      </c>
      <c r="CK35" s="913"/>
      <c r="CL35" s="29">
        <f t="shared" si="157"/>
        <v>0</v>
      </c>
      <c r="CM35" s="29">
        <f t="shared" si="158"/>
        <v>0</v>
      </c>
      <c r="CN35" s="29">
        <f t="shared" si="159"/>
        <v>0</v>
      </c>
      <c r="CO35" s="916">
        <f t="shared" si="160"/>
        <v>0</v>
      </c>
      <c r="CP35" s="29">
        <f t="shared" si="161"/>
        <v>0</v>
      </c>
      <c r="CQ35" s="28">
        <f t="shared" si="162"/>
        <v>0</v>
      </c>
      <c r="CR35" s="29">
        <f t="shared" si="163"/>
        <v>0</v>
      </c>
      <c r="CS35" s="29">
        <f t="shared" si="164"/>
        <v>0</v>
      </c>
      <c r="CT35" s="919"/>
      <c r="CU35" s="28">
        <f t="shared" si="165"/>
        <v>0</v>
      </c>
      <c r="CV35" s="28">
        <f t="shared" si="166"/>
        <v>0</v>
      </c>
      <c r="CW35" s="28">
        <f t="shared" si="67"/>
        <v>0</v>
      </c>
      <c r="CX35" s="919"/>
      <c r="CY35" s="29">
        <f t="shared" si="167"/>
        <v>0</v>
      </c>
      <c r="CZ35" s="29">
        <f t="shared" si="168"/>
        <v>0</v>
      </c>
      <c r="DA35" s="29">
        <f t="shared" si="169"/>
        <v>0</v>
      </c>
      <c r="DB35" s="29">
        <f t="shared" si="170"/>
        <v>0</v>
      </c>
      <c r="DC35" s="29">
        <f t="shared" si="171"/>
        <v>0</v>
      </c>
      <c r="DD35" s="29">
        <f t="shared" si="172"/>
        <v>0</v>
      </c>
      <c r="DE35" s="29">
        <f t="shared" si="173"/>
        <v>0</v>
      </c>
      <c r="DF35" s="29">
        <f t="shared" si="174"/>
        <v>0</v>
      </c>
      <c r="DG35" s="29">
        <f t="shared" si="175"/>
        <v>0</v>
      </c>
      <c r="DH35" s="29">
        <f t="shared" si="176"/>
        <v>0</v>
      </c>
      <c r="DI35" s="29">
        <f t="shared" si="177"/>
        <v>0</v>
      </c>
      <c r="DJ35" s="29">
        <f t="shared" si="178"/>
        <v>0</v>
      </c>
      <c r="DK35" s="29">
        <f t="shared" si="179"/>
        <v>0</v>
      </c>
      <c r="DL35" s="29">
        <f t="shared" si="180"/>
        <v>0</v>
      </c>
      <c r="DM35" s="29">
        <f t="shared" si="181"/>
        <v>0</v>
      </c>
      <c r="DN35" s="1">
        <f t="shared" si="121"/>
        <v>0</v>
      </c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</row>
    <row r="36" spans="1:16325" s="1" customFormat="1" ht="65.25" customHeight="1" x14ac:dyDescent="0.2">
      <c r="A36" s="6"/>
      <c r="B36" s="139"/>
      <c r="C36"/>
      <c r="D36" s="977" t="s">
        <v>815</v>
      </c>
      <c r="E36" s="466" t="s">
        <v>31</v>
      </c>
      <c r="F36" s="695" t="s">
        <v>728</v>
      </c>
      <c r="G36" s="68" t="s">
        <v>281</v>
      </c>
      <c r="H36" s="26" t="s">
        <v>67</v>
      </c>
      <c r="I36" s="68" t="s">
        <v>729</v>
      </c>
      <c r="J36" s="26">
        <v>1</v>
      </c>
      <c r="K36" s="26"/>
      <c r="L36" s="26" t="s">
        <v>937</v>
      </c>
      <c r="M36" s="488">
        <v>164.285</v>
      </c>
      <c r="N36" s="778"/>
      <c r="O36" s="778"/>
      <c r="P36" s="778"/>
      <c r="Q36" s="778"/>
      <c r="R36" s="778"/>
      <c r="S36" s="778"/>
      <c r="T36" s="778"/>
      <c r="U36" s="802"/>
      <c r="V36" s="779"/>
      <c r="W36" s="779"/>
      <c r="X36" s="779"/>
      <c r="Y36" s="779"/>
      <c r="Z36" s="779"/>
      <c r="AA36" s="779"/>
      <c r="AB36" s="362">
        <f t="shared" si="183"/>
        <v>0</v>
      </c>
      <c r="AC36" s="70" t="str">
        <f t="shared" si="122"/>
        <v>No</v>
      </c>
      <c r="AD36" s="71" t="str">
        <f t="shared" si="123"/>
        <v>No</v>
      </c>
      <c r="AE36" s="6"/>
      <c r="AF36" s="189">
        <f t="shared" si="66"/>
        <v>1</v>
      </c>
      <c r="AG36" s="190">
        <f t="shared" si="182"/>
        <v>0</v>
      </c>
      <c r="AH36" s="693"/>
      <c r="AI36" s="482">
        <v>1.25</v>
      </c>
      <c r="AJ36" s="326">
        <f t="shared" si="124"/>
        <v>0</v>
      </c>
      <c r="AK36" s="152">
        <f t="shared" si="125"/>
        <v>0</v>
      </c>
      <c r="AL36" s="152">
        <f t="shared" si="126"/>
        <v>0</v>
      </c>
      <c r="AM36" s="152">
        <f t="shared" si="127"/>
        <v>0</v>
      </c>
      <c r="AN36" s="152">
        <f t="shared" si="128"/>
        <v>0</v>
      </c>
      <c r="AO36" s="152">
        <f t="shared" si="129"/>
        <v>0</v>
      </c>
      <c r="AP36" s="152">
        <f t="shared" si="130"/>
        <v>0</v>
      </c>
      <c r="AQ36" s="152">
        <f t="shared" si="131"/>
        <v>0</v>
      </c>
      <c r="AR36" s="152">
        <f t="shared" si="132"/>
        <v>0</v>
      </c>
      <c r="AS36" s="152">
        <f t="shared" si="133"/>
        <v>0</v>
      </c>
      <c r="AT36" s="152">
        <f t="shared" si="134"/>
        <v>0</v>
      </c>
      <c r="AU36" s="152">
        <f t="shared" si="135"/>
        <v>0</v>
      </c>
      <c r="AV36" s="152">
        <f t="shared" si="136"/>
        <v>0</v>
      </c>
      <c r="AW36" s="152">
        <f t="shared" si="137"/>
        <v>0</v>
      </c>
      <c r="AX36" s="152">
        <f t="shared" si="138"/>
        <v>0</v>
      </c>
      <c r="AY36" s="329">
        <v>1</v>
      </c>
      <c r="AZ36" s="269">
        <f t="shared" si="68"/>
        <v>0</v>
      </c>
      <c r="BA36" s="713">
        <v>5</v>
      </c>
      <c r="BB36" s="211">
        <f t="shared" si="139"/>
        <v>0</v>
      </c>
      <c r="BC36" s="714"/>
      <c r="BD36" s="211">
        <f t="shared" si="140"/>
        <v>0</v>
      </c>
      <c r="BE36" s="715"/>
      <c r="BF36" s="211">
        <f t="shared" si="141"/>
        <v>0</v>
      </c>
      <c r="BG36" s="715"/>
      <c r="BH36" s="211">
        <f t="shared" si="142"/>
        <v>0</v>
      </c>
      <c r="BI36" s="715"/>
      <c r="BJ36" s="211">
        <f t="shared" si="143"/>
        <v>0</v>
      </c>
      <c r="BK36" s="715"/>
      <c r="BL36" s="211">
        <f t="shared" si="144"/>
        <v>0</v>
      </c>
      <c r="BM36" s="715"/>
      <c r="BN36" s="211">
        <f t="shared" si="145"/>
        <v>0</v>
      </c>
      <c r="BO36" s="716"/>
      <c r="BP36" s="211">
        <f t="shared" si="146"/>
        <v>0</v>
      </c>
      <c r="BQ36" s="716"/>
      <c r="BR36" s="211">
        <f t="shared" si="147"/>
        <v>0</v>
      </c>
      <c r="BS36" s="716"/>
      <c r="BT36" s="211">
        <f t="shared" si="148"/>
        <v>0</v>
      </c>
      <c r="BU36" s="716"/>
      <c r="BV36" s="211">
        <f t="shared" si="149"/>
        <v>0</v>
      </c>
      <c r="BW36" s="716">
        <v>1</v>
      </c>
      <c r="BX36" s="211">
        <f t="shared" si="150"/>
        <v>0</v>
      </c>
      <c r="BY36" s="716"/>
      <c r="BZ36" s="211">
        <f t="shared" si="151"/>
        <v>0</v>
      </c>
      <c r="CA36" s="716"/>
      <c r="CB36" s="211">
        <f t="shared" si="152"/>
        <v>0</v>
      </c>
      <c r="CC36" s="716"/>
      <c r="CD36" s="211">
        <f t="shared" si="153"/>
        <v>0</v>
      </c>
      <c r="CE36" s="716"/>
      <c r="CF36" s="211">
        <f t="shared" si="154"/>
        <v>0</v>
      </c>
      <c r="CG36" s="716"/>
      <c r="CH36" s="211">
        <f t="shared" si="155"/>
        <v>0</v>
      </c>
      <c r="CI36" s="716"/>
      <c r="CJ36" s="211">
        <f t="shared" si="156"/>
        <v>0</v>
      </c>
      <c r="CK36" s="913"/>
      <c r="CL36" s="29">
        <f t="shared" si="157"/>
        <v>0</v>
      </c>
      <c r="CM36" s="29">
        <f t="shared" si="158"/>
        <v>0</v>
      </c>
      <c r="CN36" s="29">
        <f t="shared" si="159"/>
        <v>0</v>
      </c>
      <c r="CO36" s="916">
        <f t="shared" si="160"/>
        <v>0</v>
      </c>
      <c r="CP36" s="29">
        <f t="shared" si="161"/>
        <v>0</v>
      </c>
      <c r="CQ36" s="28">
        <f t="shared" si="162"/>
        <v>0</v>
      </c>
      <c r="CR36" s="29">
        <f t="shared" si="163"/>
        <v>0</v>
      </c>
      <c r="CS36" s="29">
        <f t="shared" si="164"/>
        <v>0</v>
      </c>
      <c r="CT36" s="919"/>
      <c r="CU36" s="28">
        <f t="shared" si="165"/>
        <v>0</v>
      </c>
      <c r="CV36" s="28">
        <f t="shared" si="166"/>
        <v>0</v>
      </c>
      <c r="CW36" s="28">
        <f t="shared" si="67"/>
        <v>0</v>
      </c>
      <c r="CX36" s="919"/>
      <c r="CY36" s="29">
        <f t="shared" si="167"/>
        <v>0</v>
      </c>
      <c r="CZ36" s="29">
        <f t="shared" si="168"/>
        <v>0</v>
      </c>
      <c r="DA36" s="29">
        <f t="shared" si="169"/>
        <v>0</v>
      </c>
      <c r="DB36" s="29">
        <f t="shared" si="170"/>
        <v>0</v>
      </c>
      <c r="DC36" s="29">
        <f t="shared" si="171"/>
        <v>0</v>
      </c>
      <c r="DD36" s="29">
        <f t="shared" si="172"/>
        <v>0</v>
      </c>
      <c r="DE36" s="29">
        <f t="shared" si="173"/>
        <v>0</v>
      </c>
      <c r="DF36" s="29">
        <f t="shared" si="174"/>
        <v>0</v>
      </c>
      <c r="DG36" s="29">
        <f t="shared" si="175"/>
        <v>0</v>
      </c>
      <c r="DH36" s="29">
        <f t="shared" si="176"/>
        <v>0</v>
      </c>
      <c r="DI36" s="29">
        <f t="shared" si="177"/>
        <v>0</v>
      </c>
      <c r="DJ36" s="29">
        <f t="shared" si="178"/>
        <v>0</v>
      </c>
      <c r="DK36" s="29">
        <f t="shared" si="179"/>
        <v>0</v>
      </c>
      <c r="DL36" s="29">
        <f t="shared" si="180"/>
        <v>0</v>
      </c>
      <c r="DM36" s="29">
        <f t="shared" si="181"/>
        <v>0</v>
      </c>
      <c r="DN36" s="1">
        <f t="shared" si="121"/>
        <v>0</v>
      </c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</row>
    <row r="37" spans="1:16325" s="1" customFormat="1" ht="65.25" customHeight="1" x14ac:dyDescent="0.2">
      <c r="B37" s="139"/>
      <c r="C37"/>
      <c r="D37" s="1074" t="s">
        <v>816</v>
      </c>
      <c r="E37" s="866" t="s">
        <v>31</v>
      </c>
      <c r="F37" s="878" t="s">
        <v>661</v>
      </c>
      <c r="G37" s="867" t="s">
        <v>0</v>
      </c>
      <c r="H37" s="868" t="s">
        <v>63</v>
      </c>
      <c r="I37" s="867" t="s">
        <v>716</v>
      </c>
      <c r="J37" s="868">
        <v>1</v>
      </c>
      <c r="K37" s="868"/>
      <c r="L37" s="868" t="s">
        <v>693</v>
      </c>
      <c r="M37" s="869">
        <v>219.80200000000002</v>
      </c>
      <c r="N37" s="870"/>
      <c r="O37" s="870"/>
      <c r="P37" s="870"/>
      <c r="Q37" s="870"/>
      <c r="R37" s="870"/>
      <c r="S37" s="870"/>
      <c r="T37" s="870"/>
      <c r="U37" s="871"/>
      <c r="V37" s="872"/>
      <c r="W37" s="872"/>
      <c r="X37" s="872"/>
      <c r="Y37" s="872"/>
      <c r="Z37" s="872"/>
      <c r="AA37" s="872"/>
      <c r="AB37" s="873">
        <f t="shared" si="183"/>
        <v>0</v>
      </c>
      <c r="AC37" s="874" t="str">
        <f t="shared" si="122"/>
        <v>No</v>
      </c>
      <c r="AD37" s="875" t="str">
        <f t="shared" si="123"/>
        <v>No</v>
      </c>
      <c r="AF37" s="189">
        <f t="shared" si="66"/>
        <v>1</v>
      </c>
      <c r="AG37" s="190">
        <f t="shared" si="182"/>
        <v>0</v>
      </c>
      <c r="AH37" s="693"/>
      <c r="AI37" s="482">
        <v>3.3</v>
      </c>
      <c r="AJ37" s="326">
        <f t="shared" si="124"/>
        <v>0</v>
      </c>
      <c r="AK37" s="152">
        <f t="shared" si="125"/>
        <v>0</v>
      </c>
      <c r="AL37" s="152">
        <f t="shared" si="126"/>
        <v>0</v>
      </c>
      <c r="AM37" s="152">
        <f t="shared" si="127"/>
        <v>0</v>
      </c>
      <c r="AN37" s="152">
        <f t="shared" si="128"/>
        <v>0</v>
      </c>
      <c r="AO37" s="152">
        <f t="shared" si="129"/>
        <v>0</v>
      </c>
      <c r="AP37" s="152">
        <f t="shared" si="130"/>
        <v>0</v>
      </c>
      <c r="AQ37" s="152">
        <f t="shared" si="131"/>
        <v>0</v>
      </c>
      <c r="AR37" s="152">
        <f t="shared" si="132"/>
        <v>0</v>
      </c>
      <c r="AS37" s="152">
        <f t="shared" si="133"/>
        <v>0</v>
      </c>
      <c r="AT37" s="152">
        <f t="shared" si="134"/>
        <v>0</v>
      </c>
      <c r="AU37" s="152">
        <f t="shared" si="135"/>
        <v>0</v>
      </c>
      <c r="AV37" s="152">
        <f t="shared" si="136"/>
        <v>0</v>
      </c>
      <c r="AW37" s="152">
        <f t="shared" si="137"/>
        <v>0</v>
      </c>
      <c r="AX37" s="152">
        <f t="shared" si="138"/>
        <v>0</v>
      </c>
      <c r="AY37" s="329">
        <v>1</v>
      </c>
      <c r="AZ37" s="269">
        <f t="shared" si="68"/>
        <v>0</v>
      </c>
      <c r="BA37" s="713">
        <v>6</v>
      </c>
      <c r="BB37" s="211">
        <f t="shared" si="139"/>
        <v>0</v>
      </c>
      <c r="BC37" s="717"/>
      <c r="BD37" s="211">
        <f t="shared" si="140"/>
        <v>0</v>
      </c>
      <c r="BE37" s="718"/>
      <c r="BF37" s="211">
        <f t="shared" si="141"/>
        <v>0</v>
      </c>
      <c r="BG37" s="713"/>
      <c r="BH37" s="211">
        <f t="shared" si="142"/>
        <v>0</v>
      </c>
      <c r="BI37" s="713"/>
      <c r="BJ37" s="211">
        <f t="shared" si="143"/>
        <v>0</v>
      </c>
      <c r="BK37" s="713"/>
      <c r="BL37" s="211">
        <f t="shared" si="144"/>
        <v>0</v>
      </c>
      <c r="BM37" s="713"/>
      <c r="BN37" s="211">
        <f t="shared" si="145"/>
        <v>0</v>
      </c>
      <c r="BO37" s="719"/>
      <c r="BP37" s="211">
        <f t="shared" si="146"/>
        <v>0</v>
      </c>
      <c r="BQ37" s="719"/>
      <c r="BR37" s="211">
        <f t="shared" si="147"/>
        <v>0</v>
      </c>
      <c r="BS37" s="719"/>
      <c r="BT37" s="211">
        <f t="shared" si="148"/>
        <v>0</v>
      </c>
      <c r="BU37" s="719"/>
      <c r="BV37" s="211">
        <f t="shared" si="149"/>
        <v>0</v>
      </c>
      <c r="BW37" s="719"/>
      <c r="BX37" s="211">
        <f t="shared" si="150"/>
        <v>0</v>
      </c>
      <c r="BY37" s="719"/>
      <c r="BZ37" s="211">
        <f t="shared" si="151"/>
        <v>0</v>
      </c>
      <c r="CA37" s="719"/>
      <c r="CB37" s="211">
        <f t="shared" si="152"/>
        <v>0</v>
      </c>
      <c r="CC37" s="719"/>
      <c r="CD37" s="211">
        <f t="shared" si="153"/>
        <v>0</v>
      </c>
      <c r="CE37" s="719"/>
      <c r="CF37" s="211">
        <f t="shared" si="154"/>
        <v>0</v>
      </c>
      <c r="CG37" s="719"/>
      <c r="CH37" s="211">
        <f t="shared" si="155"/>
        <v>0</v>
      </c>
      <c r="CI37" s="719"/>
      <c r="CJ37" s="211">
        <f t="shared" si="156"/>
        <v>0</v>
      </c>
      <c r="CK37" s="914"/>
      <c r="CL37" s="29">
        <f t="shared" si="157"/>
        <v>0</v>
      </c>
      <c r="CM37" s="29">
        <f t="shared" si="158"/>
        <v>0</v>
      </c>
      <c r="CN37" s="29">
        <f t="shared" si="159"/>
        <v>0</v>
      </c>
      <c r="CO37" s="916">
        <f t="shared" si="160"/>
        <v>0</v>
      </c>
      <c r="CP37" s="29">
        <f t="shared" si="161"/>
        <v>0</v>
      </c>
      <c r="CQ37" s="28">
        <f t="shared" si="162"/>
        <v>0</v>
      </c>
      <c r="CR37" s="29">
        <f t="shared" si="163"/>
        <v>0</v>
      </c>
      <c r="CS37" s="29">
        <f t="shared" si="164"/>
        <v>0</v>
      </c>
      <c r="CT37" s="919"/>
      <c r="CU37" s="28">
        <f t="shared" si="165"/>
        <v>0</v>
      </c>
      <c r="CV37" s="28">
        <f t="shared" si="166"/>
        <v>0</v>
      </c>
      <c r="CW37" s="28">
        <f t="shared" si="67"/>
        <v>0</v>
      </c>
      <c r="CX37" s="919"/>
      <c r="CY37" s="29">
        <f t="shared" si="167"/>
        <v>0</v>
      </c>
      <c r="CZ37" s="29">
        <f t="shared" si="168"/>
        <v>0</v>
      </c>
      <c r="DA37" s="29">
        <f t="shared" si="169"/>
        <v>0</v>
      </c>
      <c r="DB37" s="29">
        <f t="shared" si="170"/>
        <v>0</v>
      </c>
      <c r="DC37" s="29">
        <f t="shared" si="171"/>
        <v>0</v>
      </c>
      <c r="DD37" s="29">
        <f t="shared" si="172"/>
        <v>0</v>
      </c>
      <c r="DE37" s="29">
        <f t="shared" si="173"/>
        <v>0</v>
      </c>
      <c r="DF37" s="29">
        <f t="shared" si="174"/>
        <v>0</v>
      </c>
      <c r="DG37" s="29">
        <f t="shared" si="175"/>
        <v>0</v>
      </c>
      <c r="DH37" s="29">
        <f t="shared" si="176"/>
        <v>0</v>
      </c>
      <c r="DI37" s="29">
        <f t="shared" si="177"/>
        <v>0</v>
      </c>
      <c r="DJ37" s="29">
        <f t="shared" si="178"/>
        <v>0</v>
      </c>
      <c r="DK37" s="29">
        <f t="shared" si="179"/>
        <v>0</v>
      </c>
      <c r="DL37" s="29">
        <f t="shared" si="180"/>
        <v>0</v>
      </c>
      <c r="DM37" s="29">
        <f t="shared" si="181"/>
        <v>0</v>
      </c>
      <c r="DN37" s="1">
        <f t="shared" si="121"/>
        <v>0</v>
      </c>
    </row>
    <row r="38" spans="1:16325" s="1" customFormat="1" ht="65.25" customHeight="1" x14ac:dyDescent="0.2">
      <c r="A38" s="587"/>
      <c r="B38" s="139"/>
      <c r="C38"/>
      <c r="D38" s="977" t="s">
        <v>817</v>
      </c>
      <c r="E38" s="466" t="s">
        <v>31</v>
      </c>
      <c r="F38" s="695" t="s">
        <v>741</v>
      </c>
      <c r="G38" s="68" t="s">
        <v>0</v>
      </c>
      <c r="H38" s="26" t="s">
        <v>60</v>
      </c>
      <c r="I38" s="68" t="s">
        <v>751</v>
      </c>
      <c r="J38" s="26">
        <v>1</v>
      </c>
      <c r="K38" s="26"/>
      <c r="L38" s="26" t="s">
        <v>693</v>
      </c>
      <c r="M38" s="488">
        <v>67.98</v>
      </c>
      <c r="N38" s="778"/>
      <c r="O38" s="778"/>
      <c r="P38" s="778"/>
      <c r="Q38" s="778"/>
      <c r="R38" s="778"/>
      <c r="S38" s="778"/>
      <c r="T38" s="778"/>
      <c r="U38" s="802"/>
      <c r="V38" s="779"/>
      <c r="W38" s="779"/>
      <c r="X38" s="779"/>
      <c r="Y38" s="779"/>
      <c r="Z38" s="779"/>
      <c r="AA38" s="779"/>
      <c r="AB38" s="362">
        <f t="shared" si="183"/>
        <v>0</v>
      </c>
      <c r="AC38" s="70" t="str">
        <f t="shared" si="122"/>
        <v>No</v>
      </c>
      <c r="AD38" s="71" t="str">
        <f t="shared" si="123"/>
        <v>No</v>
      </c>
      <c r="AE38" s="26"/>
      <c r="AF38" s="189">
        <f t="shared" si="66"/>
        <v>0.5</v>
      </c>
      <c r="AG38" s="190">
        <f t="shared" si="182"/>
        <v>0</v>
      </c>
      <c r="AH38" s="693"/>
      <c r="AI38" s="482">
        <v>0.3</v>
      </c>
      <c r="AJ38" s="326">
        <f t="shared" si="124"/>
        <v>0</v>
      </c>
      <c r="AK38" s="152">
        <f t="shared" si="125"/>
        <v>0</v>
      </c>
      <c r="AL38" s="152">
        <f t="shared" si="126"/>
        <v>0</v>
      </c>
      <c r="AM38" s="152">
        <f t="shared" si="127"/>
        <v>0</v>
      </c>
      <c r="AN38" s="152">
        <f t="shared" si="128"/>
        <v>0</v>
      </c>
      <c r="AO38" s="152">
        <f t="shared" si="129"/>
        <v>0</v>
      </c>
      <c r="AP38" s="152">
        <f t="shared" si="130"/>
        <v>0</v>
      </c>
      <c r="AQ38" s="152">
        <f t="shared" si="131"/>
        <v>0</v>
      </c>
      <c r="AR38" s="152">
        <f t="shared" si="132"/>
        <v>0</v>
      </c>
      <c r="AS38" s="152">
        <f t="shared" si="133"/>
        <v>0</v>
      </c>
      <c r="AT38" s="152">
        <f t="shared" si="134"/>
        <v>0</v>
      </c>
      <c r="AU38" s="152">
        <f t="shared" si="135"/>
        <v>0</v>
      </c>
      <c r="AV38" s="152">
        <f t="shared" si="136"/>
        <v>0</v>
      </c>
      <c r="AW38" s="152">
        <f t="shared" si="137"/>
        <v>0</v>
      </c>
      <c r="AX38" s="152">
        <f t="shared" si="138"/>
        <v>0</v>
      </c>
      <c r="AY38" s="329">
        <v>0.5</v>
      </c>
      <c r="AZ38" s="269">
        <f t="shared" si="68"/>
        <v>0</v>
      </c>
      <c r="BA38" s="713">
        <v>4</v>
      </c>
      <c r="BB38" s="211">
        <f t="shared" si="139"/>
        <v>0</v>
      </c>
      <c r="BC38" s="713"/>
      <c r="BD38" s="211">
        <f t="shared" si="140"/>
        <v>0</v>
      </c>
      <c r="BE38" s="713"/>
      <c r="BF38" s="211">
        <f t="shared" si="141"/>
        <v>0</v>
      </c>
      <c r="BG38" s="713"/>
      <c r="BH38" s="211">
        <f t="shared" si="142"/>
        <v>0</v>
      </c>
      <c r="BI38" s="713"/>
      <c r="BJ38" s="211">
        <f t="shared" si="143"/>
        <v>0</v>
      </c>
      <c r="BK38" s="713"/>
      <c r="BL38" s="211">
        <f t="shared" si="144"/>
        <v>0</v>
      </c>
      <c r="BM38" s="713"/>
      <c r="BN38" s="211">
        <f t="shared" si="145"/>
        <v>0</v>
      </c>
      <c r="BO38" s="719"/>
      <c r="BP38" s="211">
        <f t="shared" si="146"/>
        <v>0</v>
      </c>
      <c r="BQ38" s="719"/>
      <c r="BR38" s="211">
        <f t="shared" si="147"/>
        <v>0</v>
      </c>
      <c r="BS38" s="719"/>
      <c r="BT38" s="211">
        <f t="shared" si="148"/>
        <v>0</v>
      </c>
      <c r="BU38" s="719"/>
      <c r="BV38" s="211">
        <f t="shared" si="149"/>
        <v>0</v>
      </c>
      <c r="BW38" s="719"/>
      <c r="BX38" s="211">
        <f t="shared" si="150"/>
        <v>0</v>
      </c>
      <c r="BY38" s="719"/>
      <c r="BZ38" s="211">
        <f t="shared" si="151"/>
        <v>0</v>
      </c>
      <c r="CA38" s="719"/>
      <c r="CB38" s="211">
        <f t="shared" si="152"/>
        <v>0</v>
      </c>
      <c r="CC38" s="720"/>
      <c r="CD38" s="211">
        <f t="shared" si="153"/>
        <v>0</v>
      </c>
      <c r="CE38" s="719"/>
      <c r="CF38" s="211">
        <f t="shared" si="154"/>
        <v>0</v>
      </c>
      <c r="CG38" s="719"/>
      <c r="CH38" s="211">
        <f t="shared" si="155"/>
        <v>0</v>
      </c>
      <c r="CI38" s="719"/>
      <c r="CJ38" s="211">
        <f t="shared" si="156"/>
        <v>0</v>
      </c>
      <c r="CK38" s="915"/>
      <c r="CL38" s="29">
        <f t="shared" si="157"/>
        <v>0</v>
      </c>
      <c r="CM38" s="29">
        <f t="shared" si="158"/>
        <v>0</v>
      </c>
      <c r="CN38" s="29">
        <f t="shared" si="159"/>
        <v>0</v>
      </c>
      <c r="CO38" s="916">
        <f t="shared" si="160"/>
        <v>0</v>
      </c>
      <c r="CP38" s="29">
        <f t="shared" si="161"/>
        <v>0</v>
      </c>
      <c r="CQ38" s="28">
        <f t="shared" si="162"/>
        <v>0</v>
      </c>
      <c r="CR38" s="29">
        <f t="shared" si="163"/>
        <v>0</v>
      </c>
      <c r="CS38" s="29">
        <f t="shared" si="164"/>
        <v>0</v>
      </c>
      <c r="CT38" s="919"/>
      <c r="CU38" s="28">
        <f t="shared" si="165"/>
        <v>0</v>
      </c>
      <c r="CV38" s="28">
        <f t="shared" si="166"/>
        <v>0</v>
      </c>
      <c r="CW38" s="28">
        <f t="shared" si="67"/>
        <v>0</v>
      </c>
      <c r="CX38" s="919"/>
      <c r="CY38" s="29">
        <f t="shared" si="167"/>
        <v>0</v>
      </c>
      <c r="CZ38" s="29">
        <f t="shared" si="168"/>
        <v>0</v>
      </c>
      <c r="DA38" s="29">
        <f t="shared" si="169"/>
        <v>0</v>
      </c>
      <c r="DB38" s="29">
        <f t="shared" si="170"/>
        <v>0</v>
      </c>
      <c r="DC38" s="29">
        <f t="shared" si="171"/>
        <v>0</v>
      </c>
      <c r="DD38" s="29">
        <f t="shared" si="172"/>
        <v>0</v>
      </c>
      <c r="DE38" s="29">
        <f t="shared" si="173"/>
        <v>0</v>
      </c>
      <c r="DF38" s="29">
        <f t="shared" si="174"/>
        <v>0</v>
      </c>
      <c r="DG38" s="29">
        <f t="shared" si="175"/>
        <v>0</v>
      </c>
      <c r="DH38" s="29">
        <f t="shared" si="176"/>
        <v>0</v>
      </c>
      <c r="DI38" s="29">
        <f t="shared" si="177"/>
        <v>0</v>
      </c>
      <c r="DJ38" s="29">
        <f t="shared" si="178"/>
        <v>0</v>
      </c>
      <c r="DK38" s="29">
        <f t="shared" si="179"/>
        <v>0</v>
      </c>
      <c r="DL38" s="29">
        <f t="shared" si="180"/>
        <v>0</v>
      </c>
      <c r="DM38" s="29">
        <f t="shared" si="181"/>
        <v>0</v>
      </c>
      <c r="DN38" s="1">
        <f t="shared" si="121"/>
        <v>0</v>
      </c>
    </row>
    <row r="39" spans="1:16325" s="6" customFormat="1" ht="65.25" customHeight="1" x14ac:dyDescent="0.2">
      <c r="B39" s="139"/>
      <c r="C39"/>
      <c r="D39" s="1074" t="s">
        <v>818</v>
      </c>
      <c r="E39" s="866" t="s">
        <v>31</v>
      </c>
      <c r="F39" s="878" t="s">
        <v>738</v>
      </c>
      <c r="G39" s="867" t="s">
        <v>411</v>
      </c>
      <c r="H39" s="868" t="s">
        <v>63</v>
      </c>
      <c r="I39" s="867" t="s">
        <v>717</v>
      </c>
      <c r="J39" s="868">
        <v>1</v>
      </c>
      <c r="K39" s="868"/>
      <c r="L39" s="868" t="s">
        <v>693</v>
      </c>
      <c r="M39" s="869">
        <v>255.49150000000003</v>
      </c>
      <c r="N39" s="870"/>
      <c r="O39" s="870"/>
      <c r="P39" s="870"/>
      <c r="Q39" s="870"/>
      <c r="R39" s="870"/>
      <c r="S39" s="870"/>
      <c r="T39" s="870"/>
      <c r="U39" s="871"/>
      <c r="V39" s="872"/>
      <c r="W39" s="872"/>
      <c r="X39" s="872"/>
      <c r="Y39" s="872"/>
      <c r="Z39" s="872"/>
      <c r="AA39" s="872"/>
      <c r="AB39" s="873">
        <f t="shared" si="183"/>
        <v>0</v>
      </c>
      <c r="AC39" s="874" t="str">
        <f t="shared" si="122"/>
        <v>No</v>
      </c>
      <c r="AD39" s="875" t="str">
        <f t="shared" si="123"/>
        <v>No</v>
      </c>
      <c r="AF39" s="189">
        <f t="shared" si="66"/>
        <v>1</v>
      </c>
      <c r="AG39" s="190">
        <f t="shared" si="182"/>
        <v>0</v>
      </c>
      <c r="AH39" s="693"/>
      <c r="AI39" s="482">
        <v>2.46</v>
      </c>
      <c r="AJ39" s="326">
        <f t="shared" si="124"/>
        <v>0</v>
      </c>
      <c r="AK39" s="152">
        <f t="shared" si="125"/>
        <v>0</v>
      </c>
      <c r="AL39" s="152">
        <f t="shared" si="126"/>
        <v>0</v>
      </c>
      <c r="AM39" s="152">
        <f t="shared" si="127"/>
        <v>0</v>
      </c>
      <c r="AN39" s="152">
        <f t="shared" si="128"/>
        <v>0</v>
      </c>
      <c r="AO39" s="152">
        <f t="shared" si="129"/>
        <v>0</v>
      </c>
      <c r="AP39" s="152">
        <f t="shared" si="130"/>
        <v>0</v>
      </c>
      <c r="AQ39" s="152">
        <f t="shared" si="131"/>
        <v>0</v>
      </c>
      <c r="AR39" s="152">
        <f t="shared" si="132"/>
        <v>0</v>
      </c>
      <c r="AS39" s="152">
        <f t="shared" si="133"/>
        <v>0</v>
      </c>
      <c r="AT39" s="152">
        <f t="shared" si="134"/>
        <v>0</v>
      </c>
      <c r="AU39" s="152">
        <f t="shared" si="135"/>
        <v>0</v>
      </c>
      <c r="AV39" s="152">
        <f t="shared" si="136"/>
        <v>0</v>
      </c>
      <c r="AW39" s="152">
        <f t="shared" si="137"/>
        <v>0</v>
      </c>
      <c r="AX39" s="152">
        <f t="shared" si="138"/>
        <v>0</v>
      </c>
      <c r="AY39" s="329">
        <v>1</v>
      </c>
      <c r="AZ39" s="269">
        <f t="shared" si="68"/>
        <v>0</v>
      </c>
      <c r="BA39" s="713">
        <v>7</v>
      </c>
      <c r="BB39" s="211">
        <f t="shared" si="139"/>
        <v>0</v>
      </c>
      <c r="BC39" s="714"/>
      <c r="BD39" s="211">
        <f t="shared" si="140"/>
        <v>0</v>
      </c>
      <c r="BE39" s="715"/>
      <c r="BF39" s="211">
        <f t="shared" si="141"/>
        <v>0</v>
      </c>
      <c r="BG39" s="715"/>
      <c r="BH39" s="211">
        <f t="shared" si="142"/>
        <v>0</v>
      </c>
      <c r="BI39" s="715"/>
      <c r="BJ39" s="211">
        <f t="shared" si="143"/>
        <v>0</v>
      </c>
      <c r="BK39" s="715"/>
      <c r="BL39" s="211">
        <f t="shared" si="144"/>
        <v>0</v>
      </c>
      <c r="BM39" s="715"/>
      <c r="BN39" s="211">
        <f t="shared" si="145"/>
        <v>0</v>
      </c>
      <c r="BO39" s="716"/>
      <c r="BP39" s="211">
        <f t="shared" si="146"/>
        <v>0</v>
      </c>
      <c r="BQ39" s="716"/>
      <c r="BR39" s="211">
        <f t="shared" si="147"/>
        <v>0</v>
      </c>
      <c r="BS39" s="716"/>
      <c r="BT39" s="211">
        <f t="shared" si="148"/>
        <v>0</v>
      </c>
      <c r="BU39" s="716"/>
      <c r="BV39" s="211">
        <f t="shared" si="149"/>
        <v>0</v>
      </c>
      <c r="BW39" s="716"/>
      <c r="BX39" s="211">
        <f t="shared" si="150"/>
        <v>0</v>
      </c>
      <c r="BY39" s="716"/>
      <c r="BZ39" s="211">
        <f t="shared" si="151"/>
        <v>0</v>
      </c>
      <c r="CA39" s="716"/>
      <c r="CB39" s="211">
        <f t="shared" si="152"/>
        <v>0</v>
      </c>
      <c r="CC39" s="716"/>
      <c r="CD39" s="211">
        <f t="shared" si="153"/>
        <v>0</v>
      </c>
      <c r="CE39" s="716"/>
      <c r="CF39" s="211">
        <f t="shared" si="154"/>
        <v>0</v>
      </c>
      <c r="CG39" s="716"/>
      <c r="CH39" s="211">
        <f t="shared" si="155"/>
        <v>0</v>
      </c>
      <c r="CI39" s="716"/>
      <c r="CJ39" s="211">
        <f t="shared" si="156"/>
        <v>0</v>
      </c>
      <c r="CK39" s="913"/>
      <c r="CL39" s="29">
        <f t="shared" si="157"/>
        <v>0</v>
      </c>
      <c r="CM39" s="29">
        <f t="shared" si="158"/>
        <v>0</v>
      </c>
      <c r="CN39" s="29">
        <f t="shared" si="159"/>
        <v>0</v>
      </c>
      <c r="CO39" s="916">
        <f t="shared" si="160"/>
        <v>0</v>
      </c>
      <c r="CP39" s="29">
        <f t="shared" si="161"/>
        <v>0</v>
      </c>
      <c r="CQ39" s="28">
        <f t="shared" si="162"/>
        <v>0</v>
      </c>
      <c r="CR39" s="29">
        <f t="shared" si="163"/>
        <v>0</v>
      </c>
      <c r="CS39" s="29">
        <f t="shared" si="164"/>
        <v>0</v>
      </c>
      <c r="CT39" s="919"/>
      <c r="CU39" s="28">
        <f t="shared" si="165"/>
        <v>0</v>
      </c>
      <c r="CV39" s="28">
        <f t="shared" si="166"/>
        <v>0</v>
      </c>
      <c r="CW39" s="28">
        <f t="shared" si="67"/>
        <v>0</v>
      </c>
      <c r="CX39" s="919"/>
      <c r="CY39" s="29">
        <f t="shared" si="167"/>
        <v>0</v>
      </c>
      <c r="CZ39" s="29">
        <f t="shared" si="168"/>
        <v>0</v>
      </c>
      <c r="DA39" s="29">
        <f t="shared" si="169"/>
        <v>0</v>
      </c>
      <c r="DB39" s="29">
        <f t="shared" si="170"/>
        <v>0</v>
      </c>
      <c r="DC39" s="29">
        <f t="shared" si="171"/>
        <v>0</v>
      </c>
      <c r="DD39" s="29">
        <f t="shared" si="172"/>
        <v>0</v>
      </c>
      <c r="DE39" s="29">
        <f t="shared" si="173"/>
        <v>0</v>
      </c>
      <c r="DF39" s="29">
        <f t="shared" si="174"/>
        <v>0</v>
      </c>
      <c r="DG39" s="29">
        <f t="shared" si="175"/>
        <v>0</v>
      </c>
      <c r="DH39" s="29">
        <f t="shared" si="176"/>
        <v>0</v>
      </c>
      <c r="DI39" s="29">
        <f t="shared" si="177"/>
        <v>0</v>
      </c>
      <c r="DJ39" s="29">
        <f t="shared" si="178"/>
        <v>0</v>
      </c>
      <c r="DK39" s="29">
        <f t="shared" si="179"/>
        <v>0</v>
      </c>
      <c r="DL39" s="29">
        <f t="shared" si="180"/>
        <v>0</v>
      </c>
      <c r="DM39" s="29">
        <f t="shared" si="181"/>
        <v>0</v>
      </c>
      <c r="DN39" s="1">
        <f t="shared" si="121"/>
        <v>0</v>
      </c>
    </row>
    <row r="40" spans="1:16325" s="6" customFormat="1" ht="65.25" customHeight="1" x14ac:dyDescent="0.2">
      <c r="B40" s="139"/>
      <c r="C40"/>
      <c r="D40" s="977" t="s">
        <v>819</v>
      </c>
      <c r="E40" s="466" t="s">
        <v>31</v>
      </c>
      <c r="F40" s="695" t="s">
        <v>820</v>
      </c>
      <c r="G40" s="68" t="s">
        <v>411</v>
      </c>
      <c r="H40" s="26" t="s">
        <v>67</v>
      </c>
      <c r="I40" s="68" t="s">
        <v>577</v>
      </c>
      <c r="J40" s="26">
        <v>1</v>
      </c>
      <c r="K40" s="26"/>
      <c r="L40" s="26" t="s">
        <v>693</v>
      </c>
      <c r="M40" s="488">
        <v>203.94000000000003</v>
      </c>
      <c r="N40" s="778"/>
      <c r="O40" s="778"/>
      <c r="P40" s="778"/>
      <c r="Q40" s="778"/>
      <c r="R40" s="778"/>
      <c r="S40" s="778"/>
      <c r="T40" s="778"/>
      <c r="U40" s="802"/>
      <c r="V40" s="779"/>
      <c r="W40" s="779"/>
      <c r="X40" s="779"/>
      <c r="Y40" s="779"/>
      <c r="Z40" s="779"/>
      <c r="AA40" s="779"/>
      <c r="AB40" s="362">
        <f t="shared" si="183"/>
        <v>0</v>
      </c>
      <c r="AC40" s="70" t="str">
        <f t="shared" si="122"/>
        <v>No</v>
      </c>
      <c r="AD40" s="71" t="str">
        <f t="shared" ref="AD40:AD45" si="184">IF(SUM(N40:AA40)&gt;0,"Yes","No")</f>
        <v>No</v>
      </c>
      <c r="AF40" s="189">
        <f t="shared" si="66"/>
        <v>1</v>
      </c>
      <c r="AG40" s="190">
        <f t="shared" si="182"/>
        <v>0</v>
      </c>
      <c r="AH40" s="693"/>
      <c r="AI40" s="482">
        <v>4.05</v>
      </c>
      <c r="AJ40" s="326">
        <f t="shared" si="124"/>
        <v>0</v>
      </c>
      <c r="AK40" s="152">
        <f t="shared" si="125"/>
        <v>0</v>
      </c>
      <c r="AL40" s="152">
        <f t="shared" si="126"/>
        <v>0</v>
      </c>
      <c r="AM40" s="152">
        <f t="shared" si="127"/>
        <v>0</v>
      </c>
      <c r="AN40" s="152">
        <f t="shared" si="128"/>
        <v>0</v>
      </c>
      <c r="AO40" s="152">
        <f t="shared" si="129"/>
        <v>0</v>
      </c>
      <c r="AP40" s="152">
        <f t="shared" si="130"/>
        <v>0</v>
      </c>
      <c r="AQ40" s="152">
        <f t="shared" si="131"/>
        <v>0</v>
      </c>
      <c r="AR40" s="152">
        <f t="shared" si="132"/>
        <v>0</v>
      </c>
      <c r="AS40" s="152">
        <f t="shared" si="133"/>
        <v>0</v>
      </c>
      <c r="AT40" s="152">
        <f t="shared" si="134"/>
        <v>0</v>
      </c>
      <c r="AU40" s="152">
        <f t="shared" si="135"/>
        <v>0</v>
      </c>
      <c r="AV40" s="152">
        <f t="shared" si="136"/>
        <v>0</v>
      </c>
      <c r="AW40" s="152">
        <f t="shared" si="137"/>
        <v>0</v>
      </c>
      <c r="AX40" s="152">
        <f t="shared" si="138"/>
        <v>0</v>
      </c>
      <c r="AY40" s="329">
        <v>1</v>
      </c>
      <c r="AZ40" s="269">
        <f t="shared" si="68"/>
        <v>0</v>
      </c>
      <c r="BA40" s="713">
        <v>5</v>
      </c>
      <c r="BB40" s="211">
        <f t="shared" si="139"/>
        <v>0</v>
      </c>
      <c r="BC40" s="714"/>
      <c r="BD40" s="211">
        <f t="shared" si="140"/>
        <v>0</v>
      </c>
      <c r="BE40" s="715"/>
      <c r="BF40" s="211">
        <f t="shared" si="141"/>
        <v>0</v>
      </c>
      <c r="BG40" s="715"/>
      <c r="BH40" s="211">
        <f t="shared" si="142"/>
        <v>0</v>
      </c>
      <c r="BI40" s="715"/>
      <c r="BJ40" s="211">
        <f t="shared" si="143"/>
        <v>0</v>
      </c>
      <c r="BK40" s="715"/>
      <c r="BL40" s="211">
        <f t="shared" si="144"/>
        <v>0</v>
      </c>
      <c r="BM40" s="715"/>
      <c r="BN40" s="211">
        <f t="shared" si="145"/>
        <v>0</v>
      </c>
      <c r="BO40" s="716"/>
      <c r="BP40" s="211">
        <f t="shared" si="146"/>
        <v>0</v>
      </c>
      <c r="BQ40" s="716"/>
      <c r="BR40" s="211">
        <f t="shared" si="147"/>
        <v>0</v>
      </c>
      <c r="BS40" s="716"/>
      <c r="BT40" s="211">
        <f t="shared" si="148"/>
        <v>0</v>
      </c>
      <c r="BU40" s="716"/>
      <c r="BV40" s="211">
        <f t="shared" si="149"/>
        <v>0</v>
      </c>
      <c r="BW40" s="716"/>
      <c r="BX40" s="211">
        <f t="shared" si="150"/>
        <v>0</v>
      </c>
      <c r="BY40" s="716"/>
      <c r="BZ40" s="211">
        <f t="shared" si="151"/>
        <v>0</v>
      </c>
      <c r="CA40" s="716"/>
      <c r="CB40" s="211">
        <f t="shared" si="152"/>
        <v>0</v>
      </c>
      <c r="CC40" s="716"/>
      <c r="CD40" s="211">
        <f t="shared" si="153"/>
        <v>0</v>
      </c>
      <c r="CE40" s="716"/>
      <c r="CF40" s="211">
        <f t="shared" si="154"/>
        <v>0</v>
      </c>
      <c r="CG40" s="716"/>
      <c r="CH40" s="211">
        <f t="shared" si="155"/>
        <v>0</v>
      </c>
      <c r="CI40" s="716"/>
      <c r="CJ40" s="211">
        <f t="shared" si="156"/>
        <v>0</v>
      </c>
      <c r="CK40" s="913"/>
      <c r="CL40" s="29">
        <f t="shared" si="157"/>
        <v>0</v>
      </c>
      <c r="CM40" s="29">
        <f t="shared" si="158"/>
        <v>0</v>
      </c>
      <c r="CN40" s="29">
        <f t="shared" si="159"/>
        <v>0</v>
      </c>
      <c r="CO40" s="916">
        <f t="shared" si="160"/>
        <v>0</v>
      </c>
      <c r="CP40" s="29">
        <f t="shared" si="161"/>
        <v>0</v>
      </c>
      <c r="CQ40" s="28">
        <f t="shared" si="162"/>
        <v>0</v>
      </c>
      <c r="CR40" s="29">
        <f t="shared" si="163"/>
        <v>0</v>
      </c>
      <c r="CS40" s="29">
        <f t="shared" si="164"/>
        <v>0</v>
      </c>
      <c r="CT40" s="919"/>
      <c r="CU40" s="28">
        <f t="shared" si="165"/>
        <v>0</v>
      </c>
      <c r="CV40" s="28">
        <f t="shared" si="166"/>
        <v>0</v>
      </c>
      <c r="CW40" s="28">
        <f t="shared" si="67"/>
        <v>0</v>
      </c>
      <c r="CX40" s="919"/>
      <c r="CY40" s="29">
        <f t="shared" si="167"/>
        <v>0</v>
      </c>
      <c r="CZ40" s="29">
        <f t="shared" si="168"/>
        <v>0</v>
      </c>
      <c r="DA40" s="29">
        <f t="shared" si="169"/>
        <v>0</v>
      </c>
      <c r="DB40" s="29">
        <f t="shared" si="170"/>
        <v>0</v>
      </c>
      <c r="DC40" s="29">
        <f t="shared" si="171"/>
        <v>0</v>
      </c>
      <c r="DD40" s="29">
        <f t="shared" si="172"/>
        <v>0</v>
      </c>
      <c r="DE40" s="29">
        <f t="shared" si="173"/>
        <v>0</v>
      </c>
      <c r="DF40" s="29">
        <f t="shared" si="174"/>
        <v>0</v>
      </c>
      <c r="DG40" s="29">
        <f t="shared" si="175"/>
        <v>0</v>
      </c>
      <c r="DH40" s="29">
        <f t="shared" si="176"/>
        <v>0</v>
      </c>
      <c r="DI40" s="29">
        <f t="shared" si="177"/>
        <v>0</v>
      </c>
      <c r="DJ40" s="29">
        <f t="shared" si="178"/>
        <v>0</v>
      </c>
      <c r="DK40" s="29">
        <f t="shared" si="179"/>
        <v>0</v>
      </c>
      <c r="DL40" s="29">
        <f t="shared" si="180"/>
        <v>0</v>
      </c>
      <c r="DM40" s="29">
        <f t="shared" si="181"/>
        <v>0</v>
      </c>
      <c r="DN40" s="1">
        <f t="shared" si="121"/>
        <v>0</v>
      </c>
    </row>
    <row r="41" spans="1:16325" s="6" customFormat="1" ht="65.25" customHeight="1" x14ac:dyDescent="0.2">
      <c r="B41" s="139"/>
      <c r="C41"/>
      <c r="D41" s="1074" t="s">
        <v>821</v>
      </c>
      <c r="E41" s="866" t="s">
        <v>31</v>
      </c>
      <c r="F41" s="878" t="s">
        <v>822</v>
      </c>
      <c r="G41" s="867" t="s">
        <v>411</v>
      </c>
      <c r="H41" s="868" t="s">
        <v>67</v>
      </c>
      <c r="I41" s="867" t="s">
        <v>839</v>
      </c>
      <c r="J41" s="868">
        <v>1</v>
      </c>
      <c r="K41" s="868"/>
      <c r="L41" s="868" t="s">
        <v>693</v>
      </c>
      <c r="M41" s="869">
        <v>192.61</v>
      </c>
      <c r="N41" s="870"/>
      <c r="O41" s="870"/>
      <c r="P41" s="870"/>
      <c r="Q41" s="870"/>
      <c r="R41" s="870"/>
      <c r="S41" s="870"/>
      <c r="T41" s="870"/>
      <c r="U41" s="871"/>
      <c r="V41" s="872"/>
      <c r="W41" s="872"/>
      <c r="X41" s="872"/>
      <c r="Y41" s="872"/>
      <c r="Z41" s="872"/>
      <c r="AA41" s="872"/>
      <c r="AB41" s="873">
        <f t="shared" si="183"/>
        <v>0</v>
      </c>
      <c r="AC41" s="874" t="str">
        <f t="shared" si="122"/>
        <v>No</v>
      </c>
      <c r="AD41" s="875" t="str">
        <f t="shared" si="184"/>
        <v>No</v>
      </c>
      <c r="AF41" s="189">
        <f t="shared" si="66"/>
        <v>1</v>
      </c>
      <c r="AG41" s="190">
        <f t="shared" si="182"/>
        <v>0</v>
      </c>
      <c r="AH41" s="693"/>
      <c r="AI41" s="482">
        <v>4.05</v>
      </c>
      <c r="AJ41" s="326">
        <f t="shared" si="124"/>
        <v>0</v>
      </c>
      <c r="AK41" s="152">
        <f t="shared" si="125"/>
        <v>0</v>
      </c>
      <c r="AL41" s="152">
        <f t="shared" si="126"/>
        <v>0</v>
      </c>
      <c r="AM41" s="152">
        <f t="shared" si="127"/>
        <v>0</v>
      </c>
      <c r="AN41" s="152">
        <f t="shared" si="128"/>
        <v>0</v>
      </c>
      <c r="AO41" s="152">
        <f t="shared" si="129"/>
        <v>0</v>
      </c>
      <c r="AP41" s="152">
        <f t="shared" si="130"/>
        <v>0</v>
      </c>
      <c r="AQ41" s="152">
        <f t="shared" si="131"/>
        <v>0</v>
      </c>
      <c r="AR41" s="152">
        <f t="shared" si="132"/>
        <v>0</v>
      </c>
      <c r="AS41" s="152">
        <f t="shared" si="133"/>
        <v>0</v>
      </c>
      <c r="AT41" s="152">
        <f t="shared" si="134"/>
        <v>0</v>
      </c>
      <c r="AU41" s="152">
        <f t="shared" si="135"/>
        <v>0</v>
      </c>
      <c r="AV41" s="152">
        <f t="shared" si="136"/>
        <v>0</v>
      </c>
      <c r="AW41" s="152">
        <f t="shared" si="137"/>
        <v>0</v>
      </c>
      <c r="AX41" s="152">
        <f t="shared" si="138"/>
        <v>0</v>
      </c>
      <c r="AY41" s="329">
        <v>1</v>
      </c>
      <c r="AZ41" s="269">
        <f t="shared" si="68"/>
        <v>0</v>
      </c>
      <c r="BA41" s="713">
        <v>4</v>
      </c>
      <c r="BB41" s="211">
        <f t="shared" si="139"/>
        <v>0</v>
      </c>
      <c r="BC41" s="714"/>
      <c r="BD41" s="211">
        <f t="shared" si="140"/>
        <v>0</v>
      </c>
      <c r="BE41" s="715"/>
      <c r="BF41" s="211">
        <f t="shared" si="141"/>
        <v>0</v>
      </c>
      <c r="BG41" s="715"/>
      <c r="BH41" s="211">
        <f t="shared" si="142"/>
        <v>0</v>
      </c>
      <c r="BI41" s="715"/>
      <c r="BJ41" s="211">
        <f t="shared" si="143"/>
        <v>0</v>
      </c>
      <c r="BK41" s="715"/>
      <c r="BL41" s="211">
        <f t="shared" si="144"/>
        <v>0</v>
      </c>
      <c r="BM41" s="715"/>
      <c r="BN41" s="211">
        <f t="shared" si="145"/>
        <v>0</v>
      </c>
      <c r="BO41" s="716"/>
      <c r="BP41" s="211">
        <f t="shared" si="146"/>
        <v>0</v>
      </c>
      <c r="BQ41" s="716"/>
      <c r="BR41" s="211">
        <f t="shared" si="147"/>
        <v>0</v>
      </c>
      <c r="BS41" s="716"/>
      <c r="BT41" s="211">
        <f t="shared" si="148"/>
        <v>0</v>
      </c>
      <c r="BU41" s="716"/>
      <c r="BV41" s="211">
        <f t="shared" si="149"/>
        <v>0</v>
      </c>
      <c r="BW41" s="716"/>
      <c r="BX41" s="211">
        <f t="shared" si="150"/>
        <v>0</v>
      </c>
      <c r="BY41" s="716"/>
      <c r="BZ41" s="211">
        <f t="shared" si="151"/>
        <v>0</v>
      </c>
      <c r="CA41" s="716"/>
      <c r="CB41" s="211">
        <f t="shared" si="152"/>
        <v>0</v>
      </c>
      <c r="CC41" s="716"/>
      <c r="CD41" s="211">
        <f t="shared" si="153"/>
        <v>0</v>
      </c>
      <c r="CE41" s="716"/>
      <c r="CF41" s="211">
        <f t="shared" si="154"/>
        <v>0</v>
      </c>
      <c r="CG41" s="716"/>
      <c r="CH41" s="211">
        <f t="shared" si="155"/>
        <v>0</v>
      </c>
      <c r="CI41" s="716"/>
      <c r="CJ41" s="211">
        <f t="shared" si="156"/>
        <v>0</v>
      </c>
      <c r="CK41" s="913"/>
      <c r="CL41" s="29">
        <f t="shared" si="157"/>
        <v>0</v>
      </c>
      <c r="CM41" s="29">
        <f t="shared" si="158"/>
        <v>0</v>
      </c>
      <c r="CN41" s="29">
        <f t="shared" si="159"/>
        <v>0</v>
      </c>
      <c r="CO41" s="916">
        <f t="shared" si="160"/>
        <v>0</v>
      </c>
      <c r="CP41" s="29">
        <f t="shared" si="161"/>
        <v>0</v>
      </c>
      <c r="CQ41" s="28">
        <f t="shared" si="162"/>
        <v>0</v>
      </c>
      <c r="CR41" s="29">
        <f t="shared" si="163"/>
        <v>0</v>
      </c>
      <c r="CS41" s="29">
        <f t="shared" si="164"/>
        <v>0</v>
      </c>
      <c r="CT41" s="919"/>
      <c r="CU41" s="28">
        <f t="shared" si="165"/>
        <v>0</v>
      </c>
      <c r="CV41" s="28">
        <f t="shared" si="166"/>
        <v>0</v>
      </c>
      <c r="CW41" s="28">
        <f t="shared" si="67"/>
        <v>0</v>
      </c>
      <c r="CX41" s="919"/>
      <c r="CY41" s="29">
        <f t="shared" si="167"/>
        <v>0</v>
      </c>
      <c r="CZ41" s="29">
        <f t="shared" si="168"/>
        <v>0</v>
      </c>
      <c r="DA41" s="29">
        <f t="shared" si="169"/>
        <v>0</v>
      </c>
      <c r="DB41" s="29">
        <f t="shared" si="170"/>
        <v>0</v>
      </c>
      <c r="DC41" s="29">
        <f t="shared" si="171"/>
        <v>0</v>
      </c>
      <c r="DD41" s="29">
        <f t="shared" si="172"/>
        <v>0</v>
      </c>
      <c r="DE41" s="29">
        <f t="shared" si="173"/>
        <v>0</v>
      </c>
      <c r="DF41" s="29">
        <f t="shared" si="174"/>
        <v>0</v>
      </c>
      <c r="DG41" s="29">
        <f t="shared" si="175"/>
        <v>0</v>
      </c>
      <c r="DH41" s="29">
        <f t="shared" si="176"/>
        <v>0</v>
      </c>
      <c r="DI41" s="29">
        <f t="shared" si="177"/>
        <v>0</v>
      </c>
      <c r="DJ41" s="29">
        <f t="shared" si="178"/>
        <v>0</v>
      </c>
      <c r="DK41" s="29">
        <f t="shared" si="179"/>
        <v>0</v>
      </c>
      <c r="DL41" s="29">
        <f t="shared" si="180"/>
        <v>0</v>
      </c>
      <c r="DM41" s="29">
        <f t="shared" si="181"/>
        <v>0</v>
      </c>
      <c r="DN41" s="1">
        <f t="shared" si="121"/>
        <v>0</v>
      </c>
    </row>
    <row r="42" spans="1:16325" s="1" customFormat="1" ht="65.25" customHeight="1" x14ac:dyDescent="0.2">
      <c r="A42"/>
      <c r="B42" s="139"/>
      <c r="C42"/>
      <c r="D42" s="977" t="s">
        <v>823</v>
      </c>
      <c r="E42" s="466"/>
      <c r="F42" s="695" t="s">
        <v>824</v>
      </c>
      <c r="G42" s="68" t="s">
        <v>15</v>
      </c>
      <c r="H42" s="26" t="s">
        <v>67</v>
      </c>
      <c r="I42" s="68" t="s">
        <v>834</v>
      </c>
      <c r="J42" s="26">
        <v>1</v>
      </c>
      <c r="K42" s="26"/>
      <c r="L42" s="26" t="s">
        <v>693</v>
      </c>
      <c r="M42" s="488">
        <v>175.61500000000001</v>
      </c>
      <c r="N42" s="778"/>
      <c r="O42" s="778"/>
      <c r="P42" s="778"/>
      <c r="Q42" s="778"/>
      <c r="R42" s="778"/>
      <c r="S42" s="778"/>
      <c r="T42" s="778"/>
      <c r="U42" s="802"/>
      <c r="V42" s="779"/>
      <c r="W42" s="779"/>
      <c r="X42" s="779"/>
      <c r="Y42" s="779"/>
      <c r="Z42" s="779"/>
      <c r="AA42" s="779"/>
      <c r="AB42" s="362">
        <f t="shared" si="183"/>
        <v>0</v>
      </c>
      <c r="AC42" s="70" t="str">
        <f t="shared" si="122"/>
        <v>No</v>
      </c>
      <c r="AD42" s="71" t="str">
        <f t="shared" si="184"/>
        <v>No</v>
      </c>
      <c r="AF42" s="189">
        <f t="shared" si="66"/>
        <v>1</v>
      </c>
      <c r="AG42" s="190">
        <f t="shared" si="182"/>
        <v>0</v>
      </c>
      <c r="AH42" s="693"/>
      <c r="AI42" s="482">
        <v>1.8</v>
      </c>
      <c r="AJ42" s="326">
        <f t="shared" si="124"/>
        <v>0</v>
      </c>
      <c r="AK42" s="152">
        <f t="shared" si="125"/>
        <v>0</v>
      </c>
      <c r="AL42" s="152">
        <f t="shared" si="126"/>
        <v>0</v>
      </c>
      <c r="AM42" s="152">
        <f t="shared" si="127"/>
        <v>0</v>
      </c>
      <c r="AN42" s="152">
        <f t="shared" si="128"/>
        <v>0</v>
      </c>
      <c r="AO42" s="152">
        <f t="shared" si="129"/>
        <v>0</v>
      </c>
      <c r="AP42" s="152">
        <f t="shared" si="130"/>
        <v>0</v>
      </c>
      <c r="AQ42" s="152">
        <f t="shared" si="131"/>
        <v>0</v>
      </c>
      <c r="AR42" s="152">
        <f t="shared" si="132"/>
        <v>0</v>
      </c>
      <c r="AS42" s="152">
        <f t="shared" si="133"/>
        <v>0</v>
      </c>
      <c r="AT42" s="152">
        <f t="shared" si="134"/>
        <v>0</v>
      </c>
      <c r="AU42" s="152">
        <f t="shared" si="135"/>
        <v>0</v>
      </c>
      <c r="AV42" s="152">
        <f t="shared" si="136"/>
        <v>0</v>
      </c>
      <c r="AW42" s="152">
        <f t="shared" si="137"/>
        <v>0</v>
      </c>
      <c r="AX42" s="152">
        <f t="shared" si="138"/>
        <v>0</v>
      </c>
      <c r="AY42" s="329">
        <v>1</v>
      </c>
      <c r="AZ42" s="269">
        <f t="shared" si="68"/>
        <v>0</v>
      </c>
      <c r="BA42" s="713">
        <v>4</v>
      </c>
      <c r="BB42" s="211">
        <f t="shared" si="139"/>
        <v>0</v>
      </c>
      <c r="BC42" s="717"/>
      <c r="BD42" s="211">
        <f t="shared" si="140"/>
        <v>0</v>
      </c>
      <c r="BE42" s="718"/>
      <c r="BF42" s="211">
        <f t="shared" si="141"/>
        <v>0</v>
      </c>
      <c r="BG42" s="713"/>
      <c r="BH42" s="211">
        <f t="shared" si="142"/>
        <v>0</v>
      </c>
      <c r="BI42" s="713"/>
      <c r="BJ42" s="211">
        <f t="shared" si="143"/>
        <v>0</v>
      </c>
      <c r="BK42" s="713"/>
      <c r="BL42" s="211">
        <f t="shared" si="144"/>
        <v>0</v>
      </c>
      <c r="BM42" s="713"/>
      <c r="BN42" s="211">
        <f t="shared" si="145"/>
        <v>0</v>
      </c>
      <c r="BO42" s="719"/>
      <c r="BP42" s="211">
        <f t="shared" si="146"/>
        <v>0</v>
      </c>
      <c r="BQ42" s="719"/>
      <c r="BR42" s="211">
        <f t="shared" si="147"/>
        <v>0</v>
      </c>
      <c r="BS42" s="719"/>
      <c r="BT42" s="211">
        <f t="shared" si="148"/>
        <v>0</v>
      </c>
      <c r="BU42" s="719"/>
      <c r="BV42" s="211">
        <f t="shared" si="149"/>
        <v>0</v>
      </c>
      <c r="BW42" s="719"/>
      <c r="BX42" s="211">
        <f t="shared" si="150"/>
        <v>0</v>
      </c>
      <c r="BY42" s="719"/>
      <c r="BZ42" s="211">
        <f t="shared" si="151"/>
        <v>0</v>
      </c>
      <c r="CA42" s="719"/>
      <c r="CB42" s="211">
        <f t="shared" si="152"/>
        <v>0</v>
      </c>
      <c r="CC42" s="719"/>
      <c r="CD42" s="211">
        <f t="shared" si="153"/>
        <v>0</v>
      </c>
      <c r="CE42" s="719"/>
      <c r="CF42" s="211">
        <f t="shared" si="154"/>
        <v>0</v>
      </c>
      <c r="CG42" s="719"/>
      <c r="CH42" s="211">
        <f t="shared" si="155"/>
        <v>0</v>
      </c>
      <c r="CI42" s="719"/>
      <c r="CJ42" s="211">
        <f t="shared" si="156"/>
        <v>0</v>
      </c>
      <c r="CK42" s="914"/>
      <c r="CL42" s="29">
        <f t="shared" si="157"/>
        <v>0</v>
      </c>
      <c r="CM42" s="29">
        <f t="shared" si="158"/>
        <v>0</v>
      </c>
      <c r="CN42" s="29">
        <f t="shared" si="159"/>
        <v>0</v>
      </c>
      <c r="CO42" s="916">
        <f t="shared" si="160"/>
        <v>0</v>
      </c>
      <c r="CP42" s="29">
        <f t="shared" si="161"/>
        <v>0</v>
      </c>
      <c r="CQ42" s="28">
        <f t="shared" si="162"/>
        <v>0</v>
      </c>
      <c r="CR42" s="29">
        <f t="shared" si="163"/>
        <v>0</v>
      </c>
      <c r="CS42" s="29">
        <f t="shared" si="164"/>
        <v>0</v>
      </c>
      <c r="CT42" s="919"/>
      <c r="CU42" s="28">
        <f t="shared" si="165"/>
        <v>0</v>
      </c>
      <c r="CV42" s="28">
        <f t="shared" si="166"/>
        <v>0</v>
      </c>
      <c r="CW42" s="28">
        <f t="shared" si="67"/>
        <v>0</v>
      </c>
      <c r="CX42" s="919"/>
      <c r="CY42" s="29">
        <f t="shared" si="167"/>
        <v>0</v>
      </c>
      <c r="CZ42" s="29">
        <f t="shared" si="168"/>
        <v>0</v>
      </c>
      <c r="DA42" s="29">
        <f t="shared" si="169"/>
        <v>0</v>
      </c>
      <c r="DB42" s="29">
        <f t="shared" si="170"/>
        <v>0</v>
      </c>
      <c r="DC42" s="29">
        <f t="shared" si="171"/>
        <v>0</v>
      </c>
      <c r="DD42" s="29">
        <f t="shared" si="172"/>
        <v>0</v>
      </c>
      <c r="DE42" s="29">
        <f t="shared" si="173"/>
        <v>0</v>
      </c>
      <c r="DF42" s="29">
        <f t="shared" si="174"/>
        <v>0</v>
      </c>
      <c r="DG42" s="29">
        <f t="shared" si="175"/>
        <v>0</v>
      </c>
      <c r="DH42" s="29">
        <f t="shared" si="176"/>
        <v>0</v>
      </c>
      <c r="DI42" s="29">
        <f t="shared" si="177"/>
        <v>0</v>
      </c>
      <c r="DJ42" s="29">
        <f t="shared" si="178"/>
        <v>0</v>
      </c>
      <c r="DK42" s="29">
        <f t="shared" si="179"/>
        <v>0</v>
      </c>
      <c r="DL42" s="29">
        <f t="shared" si="180"/>
        <v>0</v>
      </c>
      <c r="DM42" s="29">
        <f t="shared" si="181"/>
        <v>0</v>
      </c>
      <c r="DN42" s="1">
        <f t="shared" si="121"/>
        <v>0</v>
      </c>
    </row>
    <row r="43" spans="1:16325" s="1" customFormat="1" ht="65.25" customHeight="1" x14ac:dyDescent="0.2">
      <c r="A43" s="694"/>
      <c r="B43" s="139"/>
      <c r="C43"/>
      <c r="D43" s="1074" t="s">
        <v>825</v>
      </c>
      <c r="E43" s="866"/>
      <c r="F43" s="878" t="s">
        <v>826</v>
      </c>
      <c r="G43" s="867" t="s">
        <v>15</v>
      </c>
      <c r="H43" s="868" t="s">
        <v>67</v>
      </c>
      <c r="I43" s="867" t="s">
        <v>835</v>
      </c>
      <c r="J43" s="868">
        <v>1</v>
      </c>
      <c r="K43" s="868"/>
      <c r="L43" s="868" t="s">
        <v>693</v>
      </c>
      <c r="M43" s="869">
        <v>186.94500000000002</v>
      </c>
      <c r="N43" s="870"/>
      <c r="O43" s="870"/>
      <c r="P43" s="870"/>
      <c r="Q43" s="870"/>
      <c r="R43" s="870"/>
      <c r="S43" s="870"/>
      <c r="T43" s="870"/>
      <c r="U43" s="871"/>
      <c r="V43" s="872"/>
      <c r="W43" s="872"/>
      <c r="X43" s="872"/>
      <c r="Y43" s="872"/>
      <c r="Z43" s="872"/>
      <c r="AA43" s="872"/>
      <c r="AB43" s="873">
        <f t="shared" si="183"/>
        <v>0</v>
      </c>
      <c r="AC43" s="874" t="str">
        <f t="shared" si="122"/>
        <v>No</v>
      </c>
      <c r="AD43" s="875" t="str">
        <f t="shared" si="184"/>
        <v>No</v>
      </c>
      <c r="AF43" s="189">
        <f t="shared" si="66"/>
        <v>1</v>
      </c>
      <c r="AG43" s="190">
        <f t="shared" si="182"/>
        <v>0</v>
      </c>
      <c r="AH43" s="693"/>
      <c r="AI43" s="482">
        <v>1.8</v>
      </c>
      <c r="AJ43" s="326">
        <f t="shared" si="124"/>
        <v>0</v>
      </c>
      <c r="AK43" s="152">
        <f t="shared" si="125"/>
        <v>0</v>
      </c>
      <c r="AL43" s="152">
        <f t="shared" si="126"/>
        <v>0</v>
      </c>
      <c r="AM43" s="152">
        <f t="shared" si="127"/>
        <v>0</v>
      </c>
      <c r="AN43" s="152">
        <f t="shared" si="128"/>
        <v>0</v>
      </c>
      <c r="AO43" s="152">
        <f t="shared" si="129"/>
        <v>0</v>
      </c>
      <c r="AP43" s="152">
        <f t="shared" si="130"/>
        <v>0</v>
      </c>
      <c r="AQ43" s="152">
        <f t="shared" si="131"/>
        <v>0</v>
      </c>
      <c r="AR43" s="152">
        <f t="shared" si="132"/>
        <v>0</v>
      </c>
      <c r="AS43" s="152">
        <f t="shared" si="133"/>
        <v>0</v>
      </c>
      <c r="AT43" s="152">
        <f t="shared" si="134"/>
        <v>0</v>
      </c>
      <c r="AU43" s="152">
        <f t="shared" si="135"/>
        <v>0</v>
      </c>
      <c r="AV43" s="152">
        <f t="shared" si="136"/>
        <v>0</v>
      </c>
      <c r="AW43" s="152">
        <f t="shared" si="137"/>
        <v>0</v>
      </c>
      <c r="AX43" s="152">
        <f t="shared" si="138"/>
        <v>0</v>
      </c>
      <c r="AY43" s="329">
        <v>1</v>
      </c>
      <c r="AZ43" s="269">
        <f t="shared" si="68"/>
        <v>0</v>
      </c>
      <c r="BA43" s="713">
        <v>6</v>
      </c>
      <c r="BB43" s="211">
        <f t="shared" si="139"/>
        <v>0</v>
      </c>
      <c r="BC43" s="717"/>
      <c r="BD43" s="211">
        <f t="shared" si="140"/>
        <v>0</v>
      </c>
      <c r="BE43" s="718"/>
      <c r="BF43" s="211">
        <f t="shared" si="141"/>
        <v>0</v>
      </c>
      <c r="BG43" s="713"/>
      <c r="BH43" s="211">
        <f t="shared" si="142"/>
        <v>0</v>
      </c>
      <c r="BI43" s="713"/>
      <c r="BJ43" s="211">
        <f t="shared" si="143"/>
        <v>0</v>
      </c>
      <c r="BK43" s="713"/>
      <c r="BL43" s="211">
        <f t="shared" si="144"/>
        <v>0</v>
      </c>
      <c r="BM43" s="713"/>
      <c r="BN43" s="211">
        <f t="shared" si="145"/>
        <v>0</v>
      </c>
      <c r="BO43" s="719"/>
      <c r="BP43" s="211">
        <f t="shared" si="146"/>
        <v>0</v>
      </c>
      <c r="BQ43" s="719"/>
      <c r="BR43" s="211">
        <f t="shared" si="147"/>
        <v>0</v>
      </c>
      <c r="BS43" s="719"/>
      <c r="BT43" s="211">
        <f t="shared" si="148"/>
        <v>0</v>
      </c>
      <c r="BU43" s="719"/>
      <c r="BV43" s="211">
        <f t="shared" si="149"/>
        <v>0</v>
      </c>
      <c r="BW43" s="719"/>
      <c r="BX43" s="211">
        <f t="shared" si="150"/>
        <v>0</v>
      </c>
      <c r="BY43" s="719"/>
      <c r="BZ43" s="211">
        <f t="shared" si="151"/>
        <v>0</v>
      </c>
      <c r="CA43" s="719"/>
      <c r="CB43" s="211">
        <f t="shared" si="152"/>
        <v>0</v>
      </c>
      <c r="CC43" s="719"/>
      <c r="CD43" s="211">
        <f t="shared" si="153"/>
        <v>0</v>
      </c>
      <c r="CE43" s="719"/>
      <c r="CF43" s="211">
        <f t="shared" si="154"/>
        <v>0</v>
      </c>
      <c r="CG43" s="719"/>
      <c r="CH43" s="211">
        <f t="shared" si="155"/>
        <v>0</v>
      </c>
      <c r="CI43" s="719"/>
      <c r="CJ43" s="211">
        <f t="shared" si="156"/>
        <v>0</v>
      </c>
      <c r="CK43" s="914"/>
      <c r="CL43" s="29">
        <f t="shared" si="157"/>
        <v>0</v>
      </c>
      <c r="CM43" s="29">
        <f t="shared" si="158"/>
        <v>0</v>
      </c>
      <c r="CN43" s="29">
        <f t="shared" si="159"/>
        <v>0</v>
      </c>
      <c r="CO43" s="916">
        <f t="shared" si="160"/>
        <v>0</v>
      </c>
      <c r="CP43" s="29">
        <f t="shared" si="161"/>
        <v>0</v>
      </c>
      <c r="CQ43" s="28">
        <f t="shared" si="162"/>
        <v>0</v>
      </c>
      <c r="CR43" s="29">
        <f t="shared" si="163"/>
        <v>0</v>
      </c>
      <c r="CS43" s="29">
        <f t="shared" si="164"/>
        <v>0</v>
      </c>
      <c r="CT43" s="919"/>
      <c r="CU43" s="28">
        <f t="shared" si="165"/>
        <v>0</v>
      </c>
      <c r="CV43" s="28">
        <f t="shared" si="166"/>
        <v>0</v>
      </c>
      <c r="CW43" s="28">
        <f t="shared" si="67"/>
        <v>0</v>
      </c>
      <c r="CX43" s="919"/>
      <c r="CY43" s="29">
        <f t="shared" si="167"/>
        <v>0</v>
      </c>
      <c r="CZ43" s="29">
        <f t="shared" si="168"/>
        <v>0</v>
      </c>
      <c r="DA43" s="29">
        <f t="shared" si="169"/>
        <v>0</v>
      </c>
      <c r="DB43" s="29">
        <f t="shared" si="170"/>
        <v>0</v>
      </c>
      <c r="DC43" s="29">
        <f t="shared" si="171"/>
        <v>0</v>
      </c>
      <c r="DD43" s="29">
        <f t="shared" si="172"/>
        <v>0</v>
      </c>
      <c r="DE43" s="29">
        <f t="shared" si="173"/>
        <v>0</v>
      </c>
      <c r="DF43" s="29">
        <f t="shared" si="174"/>
        <v>0</v>
      </c>
      <c r="DG43" s="29">
        <f t="shared" si="175"/>
        <v>0</v>
      </c>
      <c r="DH43" s="29">
        <f t="shared" si="176"/>
        <v>0</v>
      </c>
      <c r="DI43" s="29">
        <f t="shared" si="177"/>
        <v>0</v>
      </c>
      <c r="DJ43" s="29">
        <f t="shared" si="178"/>
        <v>0</v>
      </c>
      <c r="DK43" s="29">
        <f t="shared" si="179"/>
        <v>0</v>
      </c>
      <c r="DL43" s="29">
        <f t="shared" si="180"/>
        <v>0</v>
      </c>
      <c r="DM43" s="29">
        <f t="shared" si="181"/>
        <v>0</v>
      </c>
      <c r="DN43" s="1">
        <f t="shared" si="121"/>
        <v>0</v>
      </c>
    </row>
    <row r="44" spans="1:16325" s="1" customFormat="1" ht="65.25" customHeight="1" x14ac:dyDescent="0.2">
      <c r="A44" s="694"/>
      <c r="B44" s="139"/>
      <c r="C44"/>
      <c r="D44" s="977" t="s">
        <v>827</v>
      </c>
      <c r="E44" s="466"/>
      <c r="F44" s="695" t="s">
        <v>828</v>
      </c>
      <c r="G44" s="68" t="s">
        <v>15</v>
      </c>
      <c r="H44" s="26" t="s">
        <v>63</v>
      </c>
      <c r="I44" s="68" t="s">
        <v>836</v>
      </c>
      <c r="J44" s="26">
        <v>1</v>
      </c>
      <c r="K44" s="26"/>
      <c r="L44" s="26" t="s">
        <v>693</v>
      </c>
      <c r="M44" s="488">
        <v>249.26000000000002</v>
      </c>
      <c r="N44" s="778"/>
      <c r="O44" s="778"/>
      <c r="P44" s="778"/>
      <c r="Q44" s="778"/>
      <c r="R44" s="778"/>
      <c r="S44" s="778"/>
      <c r="T44" s="778"/>
      <c r="U44" s="802"/>
      <c r="V44" s="779"/>
      <c r="W44" s="779"/>
      <c r="X44" s="779"/>
      <c r="Y44" s="779"/>
      <c r="Z44" s="779"/>
      <c r="AA44" s="779"/>
      <c r="AB44" s="362">
        <f>SUM(N44:AA44)*M44</f>
        <v>0</v>
      </c>
      <c r="AC44" s="70" t="str">
        <f t="shared" si="122"/>
        <v>No</v>
      </c>
      <c r="AD44" s="71" t="str">
        <f t="shared" si="184"/>
        <v>No</v>
      </c>
      <c r="AF44" s="189">
        <f t="shared" si="66"/>
        <v>1</v>
      </c>
      <c r="AG44" s="190">
        <f t="shared" si="182"/>
        <v>0</v>
      </c>
      <c r="AH44" s="693"/>
      <c r="AI44" s="482">
        <v>1.8</v>
      </c>
      <c r="AJ44" s="326">
        <f t="shared" si="124"/>
        <v>0</v>
      </c>
      <c r="AK44" s="152">
        <f t="shared" si="125"/>
        <v>0</v>
      </c>
      <c r="AL44" s="152">
        <f t="shared" si="126"/>
        <v>0</v>
      </c>
      <c r="AM44" s="152">
        <f t="shared" si="127"/>
        <v>0</v>
      </c>
      <c r="AN44" s="152">
        <f t="shared" si="128"/>
        <v>0</v>
      </c>
      <c r="AO44" s="152">
        <f t="shared" si="129"/>
        <v>0</v>
      </c>
      <c r="AP44" s="152">
        <f t="shared" si="130"/>
        <v>0</v>
      </c>
      <c r="AQ44" s="152">
        <f t="shared" si="131"/>
        <v>0</v>
      </c>
      <c r="AR44" s="152">
        <f t="shared" si="132"/>
        <v>0</v>
      </c>
      <c r="AS44" s="152">
        <f t="shared" si="133"/>
        <v>0</v>
      </c>
      <c r="AT44" s="152">
        <f t="shared" si="134"/>
        <v>0</v>
      </c>
      <c r="AU44" s="152">
        <f t="shared" si="135"/>
        <v>0</v>
      </c>
      <c r="AV44" s="152">
        <f t="shared" si="136"/>
        <v>0</v>
      </c>
      <c r="AW44" s="152">
        <f t="shared" si="137"/>
        <v>0</v>
      </c>
      <c r="AX44" s="152">
        <f t="shared" si="138"/>
        <v>0</v>
      </c>
      <c r="AY44" s="329">
        <v>1</v>
      </c>
      <c r="AZ44" s="269">
        <f t="shared" si="68"/>
        <v>0</v>
      </c>
      <c r="BA44" s="713">
        <v>7</v>
      </c>
      <c r="BB44" s="211">
        <f t="shared" si="139"/>
        <v>0</v>
      </c>
      <c r="BC44" s="717"/>
      <c r="BD44" s="211">
        <f t="shared" si="140"/>
        <v>0</v>
      </c>
      <c r="BE44" s="718"/>
      <c r="BF44" s="211">
        <f t="shared" si="141"/>
        <v>0</v>
      </c>
      <c r="BG44" s="713"/>
      <c r="BH44" s="211">
        <f t="shared" si="142"/>
        <v>0</v>
      </c>
      <c r="BI44" s="713"/>
      <c r="BJ44" s="211">
        <f t="shared" si="143"/>
        <v>0</v>
      </c>
      <c r="BK44" s="713"/>
      <c r="BL44" s="211">
        <f t="shared" si="144"/>
        <v>0</v>
      </c>
      <c r="BM44" s="713"/>
      <c r="BN44" s="211">
        <f t="shared" si="145"/>
        <v>0</v>
      </c>
      <c r="BO44" s="719"/>
      <c r="BP44" s="211">
        <f t="shared" si="146"/>
        <v>0</v>
      </c>
      <c r="BQ44" s="719"/>
      <c r="BR44" s="211">
        <f t="shared" si="147"/>
        <v>0</v>
      </c>
      <c r="BS44" s="719"/>
      <c r="BT44" s="211">
        <f t="shared" si="148"/>
        <v>0</v>
      </c>
      <c r="BU44" s="719"/>
      <c r="BV44" s="211">
        <f t="shared" si="149"/>
        <v>0</v>
      </c>
      <c r="BW44" s="719"/>
      <c r="BX44" s="211">
        <f t="shared" si="150"/>
        <v>0</v>
      </c>
      <c r="BY44" s="719"/>
      <c r="BZ44" s="211">
        <f t="shared" si="151"/>
        <v>0</v>
      </c>
      <c r="CA44" s="719"/>
      <c r="CB44" s="211">
        <f t="shared" si="152"/>
        <v>0</v>
      </c>
      <c r="CC44" s="719"/>
      <c r="CD44" s="211">
        <f t="shared" si="153"/>
        <v>0</v>
      </c>
      <c r="CE44" s="719"/>
      <c r="CF44" s="211">
        <f t="shared" si="154"/>
        <v>0</v>
      </c>
      <c r="CG44" s="719"/>
      <c r="CH44" s="211">
        <f t="shared" si="155"/>
        <v>0</v>
      </c>
      <c r="CI44" s="719"/>
      <c r="CJ44" s="211">
        <f t="shared" si="156"/>
        <v>0</v>
      </c>
      <c r="CK44" s="914"/>
      <c r="CL44" s="29">
        <f t="shared" si="157"/>
        <v>0</v>
      </c>
      <c r="CM44" s="29">
        <f t="shared" si="158"/>
        <v>0</v>
      </c>
      <c r="CN44" s="29">
        <f t="shared" si="159"/>
        <v>0</v>
      </c>
      <c r="CO44" s="916">
        <f t="shared" si="160"/>
        <v>0</v>
      </c>
      <c r="CP44" s="29">
        <f t="shared" si="161"/>
        <v>0</v>
      </c>
      <c r="CQ44" s="28">
        <f t="shared" si="162"/>
        <v>0</v>
      </c>
      <c r="CR44" s="29">
        <f t="shared" si="163"/>
        <v>0</v>
      </c>
      <c r="CS44" s="29">
        <f t="shared" si="164"/>
        <v>0</v>
      </c>
      <c r="CT44" s="919"/>
      <c r="CU44" s="28">
        <f t="shared" si="165"/>
        <v>0</v>
      </c>
      <c r="CV44" s="28">
        <f t="shared" si="166"/>
        <v>0</v>
      </c>
      <c r="CW44" s="28">
        <f t="shared" si="67"/>
        <v>0</v>
      </c>
      <c r="CX44" s="919"/>
      <c r="CY44" s="29">
        <f t="shared" si="167"/>
        <v>0</v>
      </c>
      <c r="CZ44" s="29">
        <f t="shared" si="168"/>
        <v>0</v>
      </c>
      <c r="DA44" s="29">
        <f t="shared" si="169"/>
        <v>0</v>
      </c>
      <c r="DB44" s="29">
        <f t="shared" si="170"/>
        <v>0</v>
      </c>
      <c r="DC44" s="29">
        <f t="shared" si="171"/>
        <v>0</v>
      </c>
      <c r="DD44" s="29">
        <f t="shared" si="172"/>
        <v>0</v>
      </c>
      <c r="DE44" s="29">
        <f t="shared" si="173"/>
        <v>0</v>
      </c>
      <c r="DF44" s="29">
        <f t="shared" si="174"/>
        <v>0</v>
      </c>
      <c r="DG44" s="29">
        <f t="shared" si="175"/>
        <v>0</v>
      </c>
      <c r="DH44" s="29">
        <f t="shared" si="176"/>
        <v>0</v>
      </c>
      <c r="DI44" s="29">
        <f t="shared" si="177"/>
        <v>0</v>
      </c>
      <c r="DJ44" s="29">
        <f t="shared" si="178"/>
        <v>0</v>
      </c>
      <c r="DK44" s="29">
        <f t="shared" si="179"/>
        <v>0</v>
      </c>
      <c r="DL44" s="29">
        <f t="shared" si="180"/>
        <v>0</v>
      </c>
      <c r="DM44" s="29">
        <f t="shared" si="181"/>
        <v>0</v>
      </c>
      <c r="DN44" s="1">
        <f t="shared" si="121"/>
        <v>0</v>
      </c>
    </row>
    <row r="45" spans="1:16325" s="1" customFormat="1" ht="65.25" customHeight="1" x14ac:dyDescent="0.2">
      <c r="A45" s="694"/>
      <c r="B45" s="368"/>
      <c r="C45" s="17"/>
      <c r="D45" s="1075" t="s">
        <v>829</v>
      </c>
      <c r="E45" s="879" t="s">
        <v>31</v>
      </c>
      <c r="F45" s="880"/>
      <c r="G45" s="881" t="s">
        <v>675</v>
      </c>
      <c r="H45" s="882" t="s">
        <v>675</v>
      </c>
      <c r="I45" s="881" t="s">
        <v>840</v>
      </c>
      <c r="J45" s="882">
        <v>12</v>
      </c>
      <c r="K45" s="882">
        <v>6</v>
      </c>
      <c r="L45" s="882" t="s">
        <v>693</v>
      </c>
      <c r="M45" s="883">
        <v>2820.6035000000002</v>
      </c>
      <c r="N45" s="884"/>
      <c r="O45" s="884"/>
      <c r="P45" s="884"/>
      <c r="Q45" s="884"/>
      <c r="R45" s="884"/>
      <c r="S45" s="884"/>
      <c r="T45" s="884"/>
      <c r="U45" s="885"/>
      <c r="V45" s="886"/>
      <c r="W45" s="886"/>
      <c r="X45" s="886"/>
      <c r="Y45" s="886"/>
      <c r="Z45" s="886"/>
      <c r="AA45" s="886"/>
      <c r="AB45" s="887">
        <f>SUM(N45:AA45)*M45</f>
        <v>0</v>
      </c>
      <c r="AC45" s="888" t="str">
        <f t="shared" si="122"/>
        <v>No</v>
      </c>
      <c r="AD45" s="889" t="str">
        <f t="shared" si="184"/>
        <v>No</v>
      </c>
      <c r="AF45" s="193">
        <f t="shared" si="66"/>
        <v>15.5</v>
      </c>
      <c r="AG45" s="907">
        <f t="shared" si="182"/>
        <v>0</v>
      </c>
      <c r="AH45" s="693"/>
      <c r="AI45" s="482">
        <f>SUM(AI33:AI44)</f>
        <v>43.809999999999988</v>
      </c>
      <c r="AJ45" s="326">
        <f t="shared" si="124"/>
        <v>0</v>
      </c>
      <c r="AK45" s="152">
        <f t="shared" si="125"/>
        <v>0</v>
      </c>
      <c r="AL45" s="152">
        <f t="shared" si="126"/>
        <v>0</v>
      </c>
      <c r="AM45" s="152">
        <f t="shared" si="127"/>
        <v>0</v>
      </c>
      <c r="AN45" s="152">
        <f t="shared" si="128"/>
        <v>0</v>
      </c>
      <c r="AO45" s="152">
        <f t="shared" si="129"/>
        <v>0</v>
      </c>
      <c r="AP45" s="152">
        <f t="shared" ref="AP45:AX45" si="185">S45*$J$45</f>
        <v>0</v>
      </c>
      <c r="AQ45" s="152">
        <f t="shared" si="185"/>
        <v>0</v>
      </c>
      <c r="AR45" s="152">
        <f t="shared" si="185"/>
        <v>0</v>
      </c>
      <c r="AS45" s="152">
        <f t="shared" si="185"/>
        <v>0</v>
      </c>
      <c r="AT45" s="152">
        <f t="shared" si="185"/>
        <v>0</v>
      </c>
      <c r="AU45" s="152">
        <f t="shared" si="185"/>
        <v>0</v>
      </c>
      <c r="AV45" s="152">
        <f t="shared" si="185"/>
        <v>0</v>
      </c>
      <c r="AW45" s="152">
        <f t="shared" si="185"/>
        <v>0</v>
      </c>
      <c r="AX45" s="152">
        <f t="shared" si="185"/>
        <v>0</v>
      </c>
      <c r="AY45" s="329">
        <v>15.5</v>
      </c>
      <c r="AZ45" s="269">
        <f t="shared" si="68"/>
        <v>0</v>
      </c>
      <c r="BA45" s="713">
        <f>SUM(BA33:BA44)</f>
        <v>73</v>
      </c>
      <c r="BB45" s="211">
        <f t="shared" si="139"/>
        <v>0</v>
      </c>
      <c r="BC45" s="717"/>
      <c r="BD45" s="211">
        <f t="shared" si="140"/>
        <v>0</v>
      </c>
      <c r="BE45" s="718"/>
      <c r="BF45" s="211">
        <f t="shared" si="141"/>
        <v>0</v>
      </c>
      <c r="BG45" s="713"/>
      <c r="BH45" s="211">
        <f t="shared" si="142"/>
        <v>0</v>
      </c>
      <c r="BI45" s="713"/>
      <c r="BJ45" s="211">
        <f t="shared" si="143"/>
        <v>0</v>
      </c>
      <c r="BK45" s="713"/>
      <c r="BL45" s="211">
        <f t="shared" si="144"/>
        <v>0</v>
      </c>
      <c r="BM45" s="713"/>
      <c r="BN45" s="211">
        <f t="shared" si="145"/>
        <v>0</v>
      </c>
      <c r="BO45" s="719"/>
      <c r="BP45" s="211">
        <f t="shared" si="146"/>
        <v>0</v>
      </c>
      <c r="BQ45" s="719"/>
      <c r="BR45" s="211">
        <f t="shared" si="147"/>
        <v>0</v>
      </c>
      <c r="BS45" s="719"/>
      <c r="BT45" s="211">
        <f t="shared" si="148"/>
        <v>0</v>
      </c>
      <c r="BU45" s="719"/>
      <c r="BV45" s="211">
        <f t="shared" si="149"/>
        <v>0</v>
      </c>
      <c r="BW45" s="719">
        <v>1</v>
      </c>
      <c r="BX45" s="211">
        <f t="shared" si="150"/>
        <v>0</v>
      </c>
      <c r="BY45" s="719">
        <v>2</v>
      </c>
      <c r="BZ45" s="211">
        <f t="shared" si="151"/>
        <v>0</v>
      </c>
      <c r="CA45" s="719"/>
      <c r="CB45" s="211">
        <f t="shared" si="152"/>
        <v>0</v>
      </c>
      <c r="CC45" s="719"/>
      <c r="CD45" s="211">
        <f t="shared" si="153"/>
        <v>0</v>
      </c>
      <c r="CE45" s="719"/>
      <c r="CF45" s="211">
        <f t="shared" si="154"/>
        <v>0</v>
      </c>
      <c r="CG45" s="719"/>
      <c r="CH45" s="211">
        <f t="shared" si="155"/>
        <v>0</v>
      </c>
      <c r="CI45" s="719"/>
      <c r="CJ45" s="211">
        <f t="shared" si="156"/>
        <v>0</v>
      </c>
      <c r="CK45" s="914"/>
      <c r="CL45" s="29">
        <f t="shared" si="157"/>
        <v>0</v>
      </c>
      <c r="CM45" s="29">
        <f t="shared" si="158"/>
        <v>0</v>
      </c>
      <c r="CN45" s="29">
        <f t="shared" si="159"/>
        <v>0</v>
      </c>
      <c r="CO45" s="916">
        <f t="shared" si="160"/>
        <v>0</v>
      </c>
      <c r="CP45" s="29">
        <f t="shared" si="161"/>
        <v>0</v>
      </c>
      <c r="CQ45" s="28">
        <f t="shared" si="162"/>
        <v>0</v>
      </c>
      <c r="CR45" s="29">
        <f t="shared" si="163"/>
        <v>0</v>
      </c>
      <c r="CS45" s="29">
        <f t="shared" si="164"/>
        <v>0</v>
      </c>
      <c r="CT45" s="919"/>
      <c r="CU45" s="28">
        <f t="shared" si="165"/>
        <v>0</v>
      </c>
      <c r="CV45" s="28">
        <f t="shared" si="166"/>
        <v>0</v>
      </c>
      <c r="CW45" s="28">
        <f t="shared" si="67"/>
        <v>0</v>
      </c>
      <c r="CX45" s="919"/>
      <c r="CY45" s="29">
        <f t="shared" si="167"/>
        <v>0</v>
      </c>
      <c r="CZ45" s="29">
        <f t="shared" si="168"/>
        <v>0</v>
      </c>
      <c r="DA45" s="29">
        <f t="shared" si="169"/>
        <v>0</v>
      </c>
      <c r="DB45" s="29">
        <f t="shared" si="170"/>
        <v>0</v>
      </c>
      <c r="DC45" s="29">
        <f t="shared" si="171"/>
        <v>0</v>
      </c>
      <c r="DD45" s="29">
        <f t="shared" si="172"/>
        <v>0</v>
      </c>
      <c r="DE45" s="29">
        <f t="shared" si="173"/>
        <v>0</v>
      </c>
      <c r="DF45" s="29">
        <f t="shared" si="174"/>
        <v>0</v>
      </c>
      <c r="DG45" s="29">
        <f t="shared" si="175"/>
        <v>0</v>
      </c>
      <c r="DH45" s="29">
        <f t="shared" si="176"/>
        <v>0</v>
      </c>
      <c r="DI45" s="29">
        <f t="shared" si="177"/>
        <v>0</v>
      </c>
      <c r="DJ45" s="29">
        <f t="shared" si="178"/>
        <v>0</v>
      </c>
      <c r="DK45" s="29">
        <f t="shared" si="179"/>
        <v>0</v>
      </c>
      <c r="DL45" s="29">
        <f t="shared" si="180"/>
        <v>0</v>
      </c>
      <c r="DM45" s="29">
        <f t="shared" si="181"/>
        <v>0</v>
      </c>
      <c r="DN45" s="1">
        <f t="shared" si="121"/>
        <v>0</v>
      </c>
    </row>
    <row r="46" spans="1:16325" s="26" customFormat="1" ht="29.75" customHeight="1" x14ac:dyDescent="0.2">
      <c r="A46" s="1"/>
      <c r="B46" s="134"/>
      <c r="C46" s="6"/>
      <c r="D46" s="977"/>
      <c r="E46" s="344"/>
      <c r="F46" s="344"/>
      <c r="G46" s="204"/>
      <c r="H46" s="6"/>
      <c r="I46" s="68"/>
      <c r="J46" s="6"/>
      <c r="K46" s="245"/>
      <c r="L46" s="692" t="s">
        <v>898</v>
      </c>
      <c r="M46" s="421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08"/>
      <c r="AC46" s="6"/>
      <c r="AD46" s="131"/>
      <c r="AE46" s="1"/>
      <c r="AF46" s="5">
        <f t="shared" si="66"/>
        <v>0</v>
      </c>
      <c r="AG46" s="82"/>
      <c r="AH46" s="693"/>
      <c r="AI46" s="485"/>
      <c r="AJ46" s="326"/>
      <c r="AK46" s="481"/>
      <c r="AL46" s="481"/>
      <c r="AM46" s="481"/>
      <c r="AN46" s="481"/>
      <c r="AO46" s="481"/>
      <c r="AP46" s="481"/>
      <c r="AQ46" s="481"/>
      <c r="AR46" s="481"/>
      <c r="AS46" s="481"/>
      <c r="AT46" s="481"/>
      <c r="AU46" s="481"/>
      <c r="AV46" s="481"/>
      <c r="AW46" s="481"/>
      <c r="AX46" s="481"/>
      <c r="AY46" s="329"/>
      <c r="AZ46" s="269">
        <f t="shared" si="68"/>
        <v>0</v>
      </c>
      <c r="BA46" s="721"/>
      <c r="BB46" s="211"/>
      <c r="BC46" s="721"/>
      <c r="BD46" s="211"/>
      <c r="BE46" s="721"/>
      <c r="BF46" s="211"/>
      <c r="BG46" s="721"/>
      <c r="BH46" s="211"/>
      <c r="BI46" s="721"/>
      <c r="BJ46" s="211"/>
      <c r="BK46" s="721"/>
      <c r="BL46" s="211"/>
      <c r="BM46" s="721"/>
      <c r="BN46" s="211"/>
      <c r="BO46" s="722"/>
      <c r="BP46" s="211"/>
      <c r="BQ46" s="722"/>
      <c r="BR46" s="211"/>
      <c r="BS46" s="722"/>
      <c r="BT46" s="211"/>
      <c r="BU46" s="722"/>
      <c r="BV46" s="211"/>
      <c r="BW46" s="722"/>
      <c r="BX46" s="211"/>
      <c r="BY46" s="722"/>
      <c r="BZ46" s="211"/>
      <c r="CA46" s="722"/>
      <c r="CB46" s="211"/>
      <c r="CC46" s="722"/>
      <c r="CD46" s="211"/>
      <c r="CE46" s="722"/>
      <c r="CF46" s="211"/>
      <c r="CG46" s="722"/>
      <c r="CH46" s="211"/>
      <c r="CI46" s="722"/>
      <c r="CJ46" s="211"/>
      <c r="CK46" s="910"/>
      <c r="CL46" s="28"/>
      <c r="CM46" s="1058"/>
      <c r="CN46" s="1058"/>
      <c r="CO46" s="1058"/>
      <c r="CP46" s="1058"/>
      <c r="CQ46" s="1058"/>
      <c r="CR46" s="1058"/>
      <c r="CS46" s="1058"/>
      <c r="CT46" s="1058"/>
      <c r="CU46" s="1058"/>
      <c r="CV46" s="1058"/>
      <c r="CW46" s="28">
        <f t="shared" si="67"/>
        <v>0</v>
      </c>
      <c r="CX46" s="105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1">
        <f t="shared" si="121"/>
        <v>0</v>
      </c>
    </row>
    <row r="47" spans="1:16325" s="1" customFormat="1" ht="65.25" customHeight="1" x14ac:dyDescent="0.2">
      <c r="B47" s="142"/>
      <c r="C47" s="82"/>
      <c r="D47" s="981" t="s">
        <v>562</v>
      </c>
      <c r="E47" s="465" t="s">
        <v>31</v>
      </c>
      <c r="F47" s="465"/>
      <c r="G47" s="58" t="s">
        <v>0</v>
      </c>
      <c r="H47" s="57" t="s">
        <v>345</v>
      </c>
      <c r="I47" s="58" t="s">
        <v>364</v>
      </c>
      <c r="J47" s="57">
        <v>1</v>
      </c>
      <c r="K47" s="57"/>
      <c r="L47" s="57" t="s">
        <v>693</v>
      </c>
      <c r="M47" s="486">
        <v>475.40793300000001</v>
      </c>
      <c r="N47" s="467"/>
      <c r="O47" s="467"/>
      <c r="P47" s="467"/>
      <c r="Q47" s="467"/>
      <c r="R47" s="467"/>
      <c r="S47" s="467"/>
      <c r="T47" s="803"/>
      <c r="U47" s="776"/>
      <c r="V47" s="776"/>
      <c r="W47" s="776"/>
      <c r="X47" s="776"/>
      <c r="Y47" s="776"/>
      <c r="Z47" s="776"/>
      <c r="AA47" s="833"/>
      <c r="AB47" s="834">
        <f>SUM(N47:AA47)*M47</f>
        <v>0</v>
      </c>
      <c r="AC47" s="60" t="str">
        <f t="shared" ref="AC47:AC62" si="186">IF(B47="New","Yes","No")</f>
        <v>No</v>
      </c>
      <c r="AD47" s="61" t="str">
        <f t="shared" ref="AD47:AD62" si="187">IF(SUM(N47:AA47)&gt;0,"Yes","No")</f>
        <v>No</v>
      </c>
      <c r="AF47" s="187">
        <f t="shared" si="66"/>
        <v>3</v>
      </c>
      <c r="AG47" s="188">
        <f>AF47*N47+AF47*O47+AF47*P47+AF47*Q47+AF47*R47+AF47*S47+AF47*U47+AF47*V47+AF47*W47+AF47*X47+AF47*Y47+AF47*Z47+AF47*AA47+AF47*T47</f>
        <v>0</v>
      </c>
      <c r="AH47" s="693"/>
      <c r="AI47" s="482">
        <v>15</v>
      </c>
      <c r="AJ47" s="326">
        <f t="shared" ref="AJ47:AJ62" si="188">SUM(N47:AA47)*AI47</f>
        <v>0</v>
      </c>
      <c r="AK47" s="152">
        <f t="shared" ref="AK47:AP47" si="189">N47*$J$47</f>
        <v>0</v>
      </c>
      <c r="AL47" s="152">
        <f t="shared" si="189"/>
        <v>0</v>
      </c>
      <c r="AM47" s="152">
        <f t="shared" si="189"/>
        <v>0</v>
      </c>
      <c r="AN47" s="152">
        <f t="shared" si="189"/>
        <v>0</v>
      </c>
      <c r="AO47" s="152">
        <f t="shared" si="189"/>
        <v>0</v>
      </c>
      <c r="AP47" s="152">
        <f t="shared" si="189"/>
        <v>0</v>
      </c>
      <c r="AQ47" s="152">
        <f t="shared" ref="AQ47:AQ62" si="190">T47*J47</f>
        <v>0</v>
      </c>
      <c r="AR47" s="152">
        <f t="shared" ref="AR47:AX47" si="191">U47*$J$47</f>
        <v>0</v>
      </c>
      <c r="AS47" s="152">
        <f t="shared" si="191"/>
        <v>0</v>
      </c>
      <c r="AT47" s="152">
        <f t="shared" si="191"/>
        <v>0</v>
      </c>
      <c r="AU47" s="152">
        <f t="shared" si="191"/>
        <v>0</v>
      </c>
      <c r="AV47" s="152">
        <f t="shared" si="191"/>
        <v>0</v>
      </c>
      <c r="AW47" s="152">
        <f t="shared" si="191"/>
        <v>0</v>
      </c>
      <c r="AX47" s="152">
        <f t="shared" si="191"/>
        <v>0</v>
      </c>
      <c r="AY47" s="329">
        <v>3</v>
      </c>
      <c r="AZ47" s="269">
        <f t="shared" si="68"/>
        <v>0</v>
      </c>
      <c r="BA47" s="713">
        <v>12</v>
      </c>
      <c r="BB47" s="211">
        <f t="shared" ref="BB47:BB76" si="192">SUM(N47:AA47)*BA47</f>
        <v>0</v>
      </c>
      <c r="BC47" s="713"/>
      <c r="BD47" s="211">
        <f t="shared" ref="BD47:BD76" si="193">SUM(N47:AA47)*BC47</f>
        <v>0</v>
      </c>
      <c r="BE47" s="713"/>
      <c r="BF47" s="211">
        <f t="shared" ref="BF47:BF76" si="194">SUM(N47:AA47)*BE47</f>
        <v>0</v>
      </c>
      <c r="BG47" s="713"/>
      <c r="BH47" s="211">
        <f t="shared" ref="BH47:BH76" si="195">SUM(N47:AA47)*BG47</f>
        <v>0</v>
      </c>
      <c r="BI47" s="713"/>
      <c r="BJ47" s="211">
        <f t="shared" ref="BJ47:BJ76" si="196">SUM(N47:AA47)*BI47</f>
        <v>0</v>
      </c>
      <c r="BK47" s="713"/>
      <c r="BL47" s="211">
        <f t="shared" ref="BL47:BL76" si="197">SUM(N47:AA47)*BK47</f>
        <v>0</v>
      </c>
      <c r="BM47" s="713"/>
      <c r="BN47" s="211">
        <f t="shared" ref="BN47:BN76" si="198">SUM(N47:AA47)*BM47</f>
        <v>0</v>
      </c>
      <c r="BO47" s="719"/>
      <c r="BP47" s="211">
        <f t="shared" ref="BP47:BP76" si="199">SUM(N47:AA47)*BO47</f>
        <v>0</v>
      </c>
      <c r="BQ47" s="719"/>
      <c r="BR47" s="211">
        <f t="shared" ref="BR47:BR76" si="200">SUM(N47:AA47)*BQ47</f>
        <v>0</v>
      </c>
      <c r="BS47" s="719"/>
      <c r="BT47" s="211">
        <f t="shared" ref="BT47:BT76" si="201">SUM(N47:AA47)*BS47</f>
        <v>0</v>
      </c>
      <c r="BU47" s="719"/>
      <c r="BV47" s="211">
        <f t="shared" ref="BV47:BV76" si="202">SUM(N47:AA47)*BU47</f>
        <v>0</v>
      </c>
      <c r="BW47" s="719"/>
      <c r="BX47" s="211">
        <f t="shared" ref="BX47:BX76" si="203">SUM(N47:AA47)*BW47</f>
        <v>0</v>
      </c>
      <c r="BY47" s="719"/>
      <c r="BZ47" s="211">
        <f t="shared" ref="BZ47:BZ76" si="204">SUM(N47:AA47)*BY47</f>
        <v>0</v>
      </c>
      <c r="CA47" s="719"/>
      <c r="CB47" s="211">
        <f t="shared" ref="CB47:CB76" si="205">SUM(N47:AA47)*CA47</f>
        <v>0</v>
      </c>
      <c r="CC47" s="719"/>
      <c r="CD47" s="211">
        <f t="shared" ref="CD47:CD76" si="206">SUM(N47:AA47)*CC47</f>
        <v>0</v>
      </c>
      <c r="CE47" s="719"/>
      <c r="CF47" s="211">
        <f t="shared" ref="CF47:CF76" si="207">SUM(N47:AA47)*CE47</f>
        <v>0</v>
      </c>
      <c r="CG47" s="719"/>
      <c r="CH47" s="211">
        <f t="shared" ref="CH47:CH76" si="208">SUM(N47:AA47)*CG47</f>
        <v>0</v>
      </c>
      <c r="CI47" s="719"/>
      <c r="CJ47" s="211">
        <f t="shared" ref="CJ47:CJ76" si="209">SUM(N47:AA47)*CI47</f>
        <v>0</v>
      </c>
      <c r="CK47" s="910"/>
      <c r="CL47" s="29">
        <f t="shared" ref="CL47:CL76" si="210">IF(H47="XS",IF(SUM(N47:AA47)&gt;0,SUM(N47:AA47),0),0)*J47</f>
        <v>0</v>
      </c>
      <c r="CM47" s="29">
        <f t="shared" ref="CM47:CM76" si="211">IF(H47="S",IF(SUM(N47:AA47)&gt;0,SUM(N47:AA47),0),0)*J47</f>
        <v>0</v>
      </c>
      <c r="CN47" s="29">
        <f t="shared" ref="CN47:CN76" si="212">IF(H47="M",IF(SUM(N47:AA47)&gt;0,SUM(N47:AA47),0),0)*J47</f>
        <v>0</v>
      </c>
      <c r="CO47" s="916">
        <f t="shared" ref="CO47:CO76" si="213">IF(H47="L",IF(SUM(N47:AA47)&gt;0,SUM(N47:AA47),0),0)*J47</f>
        <v>0</v>
      </c>
      <c r="CP47" s="29">
        <f t="shared" ref="CP47:CP76" si="214">IF(H47="XL",IF(SUM(N47:AA47)&gt;0,SUM(N47:AA47),0),0)*J47</f>
        <v>0</v>
      </c>
      <c r="CQ47" s="28">
        <f t="shared" ref="CQ47:CQ76" si="215">IF(H47="2XL",IF(SUM(N47:AA47)&gt;0,SUM(N47:AA47),0),0)*J47</f>
        <v>0</v>
      </c>
      <c r="CR47" s="29">
        <f t="shared" ref="CR47:CR76" si="216">IF(H47="3XL",IF(SUM(N47:AA47)&gt;0,SUM(N47:AA47),0),0)*J47</f>
        <v>0</v>
      </c>
      <c r="CS47" s="29">
        <f t="shared" ref="CS47:CS76" si="217">IF(H47="various",IF(SUM(N47:AA47)&gt;0,SUM(N47:AA47),0),0)*J47</f>
        <v>0</v>
      </c>
      <c r="CT47" s="919"/>
      <c r="CU47" s="28">
        <f t="shared" ref="CU47:CU62" si="218">IF(E47="",IF(SUM(N47:AA47)&gt;0,SUM(N47:AA47),0),0)*J47</f>
        <v>0</v>
      </c>
      <c r="CV47" s="28">
        <f t="shared" ref="CV47:CV62" si="219">IF(E47="Dual Tex.",IF(SUM(N47:AA47)&gt;0,SUM(N47:AA47),0),0)*J47</f>
        <v>0</v>
      </c>
      <c r="CW47" s="28">
        <f t="shared" si="67"/>
        <v>0</v>
      </c>
      <c r="CX47" s="919"/>
      <c r="CY47" s="29">
        <f t="shared" ref="CY47:CY76" si="220">IF(G47="sloper",IF(SUM(N47:AA47)&gt;0,SUM(N47:AA47),0),0)*J47</f>
        <v>0</v>
      </c>
      <c r="CZ47" s="29">
        <f t="shared" ref="CZ47:CZ76" si="221">IF(G47="footholds",IF(SUM(N47:AA47)&gt;0,SUM(N47:AA47),0),0)*J47</f>
        <v>0</v>
      </c>
      <c r="DA47" s="29">
        <f t="shared" ref="DA47:DA76" si="222">IF(G47="micros",IF(SUM(N47:AA47)&gt;0,SUM(N47:AA47),0),0)*J47</f>
        <v>0</v>
      </c>
      <c r="DB47" s="29">
        <f t="shared" ref="DB47:DB76" si="223">IF(G47="jug",IF(SUM(N47:AA47)&gt;0,SUM(N47:AA47),0),0)*J47</f>
        <v>0</v>
      </c>
      <c r="DC47" s="29">
        <f t="shared" ref="DC47:DC76" si="224">IF(G47="ledge",IF(SUM(N47:AA47)&gt;0,SUM(N47:AA47),0),0)*J47</f>
        <v>0</v>
      </c>
      <c r="DD47" s="29">
        <f t="shared" ref="DD47:DD76" si="225">IF(G47="edge",IF(SUM(N47:AA47)&gt;0,SUM(N47:AA47),0),0)*J47</f>
        <v>0</v>
      </c>
      <c r="DE47" s="29">
        <f t="shared" ref="DE47:DE76" si="226">IF(G47="crimp",IF(SUM(N47:AA47)&gt;0,SUM(N47:AA47),0),0)*J47</f>
        <v>0</v>
      </c>
      <c r="DF47" s="29">
        <f t="shared" ref="DF47:DF76" si="227">IF(G47="incut",IF(SUM(N47:AA47)&gt;0,SUM(N47:AA47),0),0)*J47</f>
        <v>0</v>
      </c>
      <c r="DG47" s="29">
        <f t="shared" ref="DG47:DG76" si="228">IF(G47="dish",IF(SUM(N47:AA47)&gt;0,SUM(N47:AA47),0),0)*J47</f>
        <v>0</v>
      </c>
      <c r="DH47" s="29">
        <f t="shared" ref="DH47:DH76" si="229">IF(G47="pinch",IF(SUM(N47:AA47)&gt;0,SUM(N47:AA47),0),0)*J47</f>
        <v>0</v>
      </c>
      <c r="DI47" s="29">
        <f t="shared" ref="DI47:DI76" si="230">IF(G47="pocket",IF(SUM(N47:AA47)&gt;0,SUM(N47:AA47),0),0)*J47</f>
        <v>0</v>
      </c>
      <c r="DJ47" s="29">
        <f t="shared" ref="DJ47:DJ76" si="231">IF(G47="insert",IF(SUM(N47:AA47)&gt;0,SUM(N47:AA47),0),0)*J47</f>
        <v>0</v>
      </c>
      <c r="DK47" s="29">
        <f t="shared" ref="DK47:DK76" si="232">IF(G47="feature",IF(SUM(N47:AA47)&gt;0,SUM(N47:AA47),0),0)*J47</f>
        <v>0</v>
      </c>
      <c r="DL47" s="29">
        <f t="shared" ref="DL47:DL76" si="233">IF(G47="scoop",IF(SUM(N47:AA47)&gt;0,SUM(N47:AA47),0),0)*J47</f>
        <v>0</v>
      </c>
      <c r="DM47" s="29">
        <f t="shared" ref="DM47:DM76" si="234">IF(G47="various",IF(SUM(N47:AA47)&gt;0,SUM(N47:AA47),0),0)*J47</f>
        <v>0</v>
      </c>
      <c r="DN47" s="1">
        <f t="shared" si="121"/>
        <v>0</v>
      </c>
    </row>
    <row r="48" spans="1:16325" s="1" customFormat="1" ht="65.25" customHeight="1" x14ac:dyDescent="0.2">
      <c r="B48" s="139"/>
      <c r="D48" s="1074" t="s">
        <v>576</v>
      </c>
      <c r="E48" s="890"/>
      <c r="F48" s="890"/>
      <c r="G48" s="867" t="s">
        <v>0</v>
      </c>
      <c r="H48" s="868" t="s">
        <v>60</v>
      </c>
      <c r="I48" s="867" t="s">
        <v>561</v>
      </c>
      <c r="J48" s="868">
        <v>1</v>
      </c>
      <c r="K48" s="868"/>
      <c r="L48" s="868" t="s">
        <v>693</v>
      </c>
      <c r="M48" s="869">
        <v>121.89153900000001</v>
      </c>
      <c r="N48" s="870"/>
      <c r="O48" s="870"/>
      <c r="P48" s="870"/>
      <c r="Q48" s="870"/>
      <c r="R48" s="870"/>
      <c r="S48" s="870"/>
      <c r="T48" s="871"/>
      <c r="U48" s="872"/>
      <c r="V48" s="872"/>
      <c r="W48" s="872"/>
      <c r="X48" s="872"/>
      <c r="Y48" s="872"/>
      <c r="Z48" s="872"/>
      <c r="AA48" s="891"/>
      <c r="AB48" s="892">
        <f t="shared" ref="AB48:AB76" si="235">SUM(N48:AA48)*M48</f>
        <v>0</v>
      </c>
      <c r="AC48" s="874" t="str">
        <f t="shared" si="186"/>
        <v>No</v>
      </c>
      <c r="AD48" s="875" t="str">
        <f t="shared" si="187"/>
        <v>No</v>
      </c>
      <c r="AF48" s="189">
        <f t="shared" si="66"/>
        <v>1</v>
      </c>
      <c r="AG48" s="190">
        <f t="shared" ref="AG48:AG76" si="236">AF48*N48+AF48*O48+AF48*P48+AF48*Q48+AF48*R48+AF48*S48+AF48*U48+AF48*V48+AF48*W48+AF48*X48+AF48*Y48+AF48*Z48+AF48*AA48+AF48*T48</f>
        <v>0</v>
      </c>
      <c r="AH48" s="693"/>
      <c r="AI48" s="482">
        <v>0.6</v>
      </c>
      <c r="AJ48" s="326">
        <f t="shared" si="188"/>
        <v>0</v>
      </c>
      <c r="AK48" s="152">
        <f t="shared" ref="AK48:AP48" si="237">N48*$J$48</f>
        <v>0</v>
      </c>
      <c r="AL48" s="152">
        <f t="shared" si="237"/>
        <v>0</v>
      </c>
      <c r="AM48" s="152">
        <f t="shared" si="237"/>
        <v>0</v>
      </c>
      <c r="AN48" s="152">
        <f t="shared" si="237"/>
        <v>0</v>
      </c>
      <c r="AO48" s="152">
        <f t="shared" si="237"/>
        <v>0</v>
      </c>
      <c r="AP48" s="152">
        <f t="shared" si="237"/>
        <v>0</v>
      </c>
      <c r="AQ48" s="152">
        <f t="shared" si="190"/>
        <v>0</v>
      </c>
      <c r="AR48" s="152">
        <f t="shared" ref="AR48:AX48" si="238">U48*$J$48</f>
        <v>0</v>
      </c>
      <c r="AS48" s="152">
        <f t="shared" si="238"/>
        <v>0</v>
      </c>
      <c r="AT48" s="152">
        <f t="shared" si="238"/>
        <v>0</v>
      </c>
      <c r="AU48" s="152">
        <f t="shared" si="238"/>
        <v>0</v>
      </c>
      <c r="AV48" s="152">
        <f t="shared" si="238"/>
        <v>0</v>
      </c>
      <c r="AW48" s="152">
        <f t="shared" si="238"/>
        <v>0</v>
      </c>
      <c r="AX48" s="152">
        <f t="shared" si="238"/>
        <v>0</v>
      </c>
      <c r="AY48" s="329">
        <v>1</v>
      </c>
      <c r="AZ48" s="269">
        <f t="shared" si="68"/>
        <v>0</v>
      </c>
      <c r="BA48" s="713">
        <v>3</v>
      </c>
      <c r="BB48" s="211">
        <f t="shared" si="192"/>
        <v>0</v>
      </c>
      <c r="BC48" s="713"/>
      <c r="BD48" s="211">
        <f t="shared" si="193"/>
        <v>0</v>
      </c>
      <c r="BE48" s="713"/>
      <c r="BF48" s="211">
        <f t="shared" si="194"/>
        <v>0</v>
      </c>
      <c r="BG48" s="713"/>
      <c r="BH48" s="211">
        <f t="shared" si="195"/>
        <v>0</v>
      </c>
      <c r="BI48" s="713"/>
      <c r="BJ48" s="211">
        <f t="shared" si="196"/>
        <v>0</v>
      </c>
      <c r="BK48" s="713"/>
      <c r="BL48" s="211">
        <f t="shared" si="197"/>
        <v>0</v>
      </c>
      <c r="BM48" s="713"/>
      <c r="BN48" s="211">
        <f t="shared" si="198"/>
        <v>0</v>
      </c>
      <c r="BO48" s="719"/>
      <c r="BP48" s="211">
        <f t="shared" si="199"/>
        <v>0</v>
      </c>
      <c r="BQ48" s="719"/>
      <c r="BR48" s="211">
        <f t="shared" si="200"/>
        <v>0</v>
      </c>
      <c r="BS48" s="719"/>
      <c r="BT48" s="211">
        <f t="shared" si="201"/>
        <v>0</v>
      </c>
      <c r="BU48" s="719"/>
      <c r="BV48" s="211">
        <f t="shared" si="202"/>
        <v>0</v>
      </c>
      <c r="BW48" s="719"/>
      <c r="BX48" s="211">
        <f t="shared" si="203"/>
        <v>0</v>
      </c>
      <c r="BY48" s="719"/>
      <c r="BZ48" s="211">
        <f t="shared" si="204"/>
        <v>0</v>
      </c>
      <c r="CA48" s="719"/>
      <c r="CB48" s="211">
        <f t="shared" si="205"/>
        <v>0</v>
      </c>
      <c r="CC48" s="719"/>
      <c r="CD48" s="211">
        <f t="shared" si="206"/>
        <v>0</v>
      </c>
      <c r="CE48" s="719"/>
      <c r="CF48" s="211">
        <f t="shared" si="207"/>
        <v>0</v>
      </c>
      <c r="CG48" s="719"/>
      <c r="CH48" s="211">
        <f t="shared" si="208"/>
        <v>0</v>
      </c>
      <c r="CI48" s="719"/>
      <c r="CJ48" s="211">
        <f t="shared" si="209"/>
        <v>0</v>
      </c>
      <c r="CK48" s="910"/>
      <c r="CL48" s="29">
        <f t="shared" si="210"/>
        <v>0</v>
      </c>
      <c r="CM48" s="29">
        <f t="shared" si="211"/>
        <v>0</v>
      </c>
      <c r="CN48" s="29">
        <f t="shared" si="212"/>
        <v>0</v>
      </c>
      <c r="CO48" s="916">
        <f t="shared" si="213"/>
        <v>0</v>
      </c>
      <c r="CP48" s="29">
        <f t="shared" si="214"/>
        <v>0</v>
      </c>
      <c r="CQ48" s="28">
        <f t="shared" si="215"/>
        <v>0</v>
      </c>
      <c r="CR48" s="29">
        <f t="shared" si="216"/>
        <v>0</v>
      </c>
      <c r="CS48" s="29">
        <f t="shared" si="217"/>
        <v>0</v>
      </c>
      <c r="CT48" s="919"/>
      <c r="CU48" s="28">
        <f t="shared" si="218"/>
        <v>0</v>
      </c>
      <c r="CV48" s="28">
        <f t="shared" si="219"/>
        <v>0</v>
      </c>
      <c r="CW48" s="28">
        <f t="shared" si="67"/>
        <v>0</v>
      </c>
      <c r="CX48" s="919"/>
      <c r="CY48" s="29">
        <f t="shared" si="220"/>
        <v>0</v>
      </c>
      <c r="CZ48" s="29">
        <f t="shared" si="221"/>
        <v>0</v>
      </c>
      <c r="DA48" s="29">
        <f t="shared" si="222"/>
        <v>0</v>
      </c>
      <c r="DB48" s="29">
        <f t="shared" si="223"/>
        <v>0</v>
      </c>
      <c r="DC48" s="29">
        <f t="shared" si="224"/>
        <v>0</v>
      </c>
      <c r="DD48" s="29">
        <f t="shared" si="225"/>
        <v>0</v>
      </c>
      <c r="DE48" s="29">
        <f t="shared" si="226"/>
        <v>0</v>
      </c>
      <c r="DF48" s="29">
        <f t="shared" si="227"/>
        <v>0</v>
      </c>
      <c r="DG48" s="29">
        <f t="shared" si="228"/>
        <v>0</v>
      </c>
      <c r="DH48" s="29">
        <f t="shared" si="229"/>
        <v>0</v>
      </c>
      <c r="DI48" s="29">
        <f t="shared" si="230"/>
        <v>0</v>
      </c>
      <c r="DJ48" s="29">
        <f t="shared" si="231"/>
        <v>0</v>
      </c>
      <c r="DK48" s="29">
        <f t="shared" si="232"/>
        <v>0</v>
      </c>
      <c r="DL48" s="29">
        <f t="shared" si="233"/>
        <v>0</v>
      </c>
      <c r="DM48" s="29">
        <f t="shared" si="234"/>
        <v>0</v>
      </c>
      <c r="DN48" s="1">
        <f t="shared" si="121"/>
        <v>0</v>
      </c>
    </row>
    <row r="49" spans="2:118" s="1" customFormat="1" ht="65.25" customHeight="1" x14ac:dyDescent="0.2">
      <c r="B49" s="139"/>
      <c r="D49" s="977" t="s">
        <v>563</v>
      </c>
      <c r="E49" s="466" t="s">
        <v>31</v>
      </c>
      <c r="F49" s="466"/>
      <c r="G49" s="68" t="s">
        <v>0</v>
      </c>
      <c r="H49" s="26" t="s">
        <v>67</v>
      </c>
      <c r="I49" s="68" t="s">
        <v>571</v>
      </c>
      <c r="J49" s="26">
        <v>1</v>
      </c>
      <c r="K49" s="26"/>
      <c r="L49" s="26" t="s">
        <v>693</v>
      </c>
      <c r="M49" s="488">
        <v>212.64993750000002</v>
      </c>
      <c r="N49" s="778"/>
      <c r="O49" s="778"/>
      <c r="P49" s="778"/>
      <c r="Q49" s="778"/>
      <c r="R49" s="778"/>
      <c r="S49" s="778"/>
      <c r="T49" s="802"/>
      <c r="U49" s="779"/>
      <c r="V49" s="779"/>
      <c r="W49" s="779"/>
      <c r="X49" s="779"/>
      <c r="Y49" s="779"/>
      <c r="Z49" s="779"/>
      <c r="AA49" s="801"/>
      <c r="AB49" s="835">
        <f t="shared" si="235"/>
        <v>0</v>
      </c>
      <c r="AC49" s="70" t="str">
        <f t="shared" si="186"/>
        <v>No</v>
      </c>
      <c r="AD49" s="71" t="str">
        <f t="shared" si="187"/>
        <v>No</v>
      </c>
      <c r="AF49" s="189">
        <f t="shared" si="66"/>
        <v>1</v>
      </c>
      <c r="AG49" s="190">
        <f t="shared" si="236"/>
        <v>0</v>
      </c>
      <c r="AH49" s="693"/>
      <c r="AI49" s="482">
        <v>1.25</v>
      </c>
      <c r="AJ49" s="326">
        <f t="shared" si="188"/>
        <v>0</v>
      </c>
      <c r="AK49" s="152">
        <f t="shared" ref="AK49:AP49" si="239">N49*$J$49</f>
        <v>0</v>
      </c>
      <c r="AL49" s="152">
        <f t="shared" si="239"/>
        <v>0</v>
      </c>
      <c r="AM49" s="152">
        <f t="shared" si="239"/>
        <v>0</v>
      </c>
      <c r="AN49" s="152">
        <f t="shared" si="239"/>
        <v>0</v>
      </c>
      <c r="AO49" s="152">
        <f t="shared" si="239"/>
        <v>0</v>
      </c>
      <c r="AP49" s="152">
        <f t="shared" si="239"/>
        <v>0</v>
      </c>
      <c r="AQ49" s="152">
        <f t="shared" si="190"/>
        <v>0</v>
      </c>
      <c r="AR49" s="152">
        <f t="shared" ref="AR49:AX49" si="240">U49*$J$49</f>
        <v>0</v>
      </c>
      <c r="AS49" s="152">
        <f t="shared" si="240"/>
        <v>0</v>
      </c>
      <c r="AT49" s="152">
        <f t="shared" si="240"/>
        <v>0</v>
      </c>
      <c r="AU49" s="152">
        <f t="shared" si="240"/>
        <v>0</v>
      </c>
      <c r="AV49" s="152">
        <f t="shared" si="240"/>
        <v>0</v>
      </c>
      <c r="AW49" s="152">
        <f t="shared" si="240"/>
        <v>0</v>
      </c>
      <c r="AX49" s="152">
        <f t="shared" si="240"/>
        <v>0</v>
      </c>
      <c r="AY49" s="329">
        <v>1</v>
      </c>
      <c r="AZ49" s="269">
        <f t="shared" si="68"/>
        <v>0</v>
      </c>
      <c r="BA49" s="713">
        <v>4</v>
      </c>
      <c r="BB49" s="211">
        <f t="shared" si="192"/>
        <v>0</v>
      </c>
      <c r="BC49" s="713"/>
      <c r="BD49" s="211">
        <f t="shared" si="193"/>
        <v>0</v>
      </c>
      <c r="BE49" s="713"/>
      <c r="BF49" s="211">
        <f t="shared" si="194"/>
        <v>0</v>
      </c>
      <c r="BG49" s="713"/>
      <c r="BH49" s="211">
        <f t="shared" si="195"/>
        <v>0</v>
      </c>
      <c r="BI49" s="713"/>
      <c r="BJ49" s="211">
        <f t="shared" si="196"/>
        <v>0</v>
      </c>
      <c r="BK49" s="713"/>
      <c r="BL49" s="211">
        <f t="shared" si="197"/>
        <v>0</v>
      </c>
      <c r="BM49" s="713"/>
      <c r="BN49" s="211">
        <f t="shared" si="198"/>
        <v>0</v>
      </c>
      <c r="BO49" s="719"/>
      <c r="BP49" s="211">
        <f t="shared" si="199"/>
        <v>0</v>
      </c>
      <c r="BQ49" s="719"/>
      <c r="BR49" s="211">
        <f t="shared" si="200"/>
        <v>0</v>
      </c>
      <c r="BS49" s="719"/>
      <c r="BT49" s="211">
        <f t="shared" si="201"/>
        <v>0</v>
      </c>
      <c r="BU49" s="719"/>
      <c r="BV49" s="211">
        <f t="shared" si="202"/>
        <v>0</v>
      </c>
      <c r="BW49" s="719"/>
      <c r="BX49" s="211">
        <f t="shared" si="203"/>
        <v>0</v>
      </c>
      <c r="BY49" s="719"/>
      <c r="BZ49" s="211">
        <f t="shared" si="204"/>
        <v>0</v>
      </c>
      <c r="CA49" s="719"/>
      <c r="CB49" s="211">
        <f t="shared" si="205"/>
        <v>0</v>
      </c>
      <c r="CC49" s="719"/>
      <c r="CD49" s="211">
        <f t="shared" si="206"/>
        <v>0</v>
      </c>
      <c r="CE49" s="719"/>
      <c r="CF49" s="211">
        <f t="shared" si="207"/>
        <v>0</v>
      </c>
      <c r="CG49" s="719"/>
      <c r="CH49" s="211">
        <f t="shared" si="208"/>
        <v>0</v>
      </c>
      <c r="CI49" s="719"/>
      <c r="CJ49" s="211">
        <f t="shared" si="209"/>
        <v>0</v>
      </c>
      <c r="CK49" s="910"/>
      <c r="CL49" s="29">
        <f t="shared" si="210"/>
        <v>0</v>
      </c>
      <c r="CM49" s="29">
        <f t="shared" si="211"/>
        <v>0</v>
      </c>
      <c r="CN49" s="29">
        <f t="shared" si="212"/>
        <v>0</v>
      </c>
      <c r="CO49" s="916">
        <f t="shared" si="213"/>
        <v>0</v>
      </c>
      <c r="CP49" s="29">
        <f t="shared" si="214"/>
        <v>0</v>
      </c>
      <c r="CQ49" s="28">
        <f t="shared" si="215"/>
        <v>0</v>
      </c>
      <c r="CR49" s="29">
        <f t="shared" si="216"/>
        <v>0</v>
      </c>
      <c r="CS49" s="29">
        <f t="shared" si="217"/>
        <v>0</v>
      </c>
      <c r="CT49" s="919"/>
      <c r="CU49" s="28">
        <f t="shared" si="218"/>
        <v>0</v>
      </c>
      <c r="CV49" s="28">
        <f t="shared" si="219"/>
        <v>0</v>
      </c>
      <c r="CW49" s="28">
        <f t="shared" si="67"/>
        <v>0</v>
      </c>
      <c r="CX49" s="919"/>
      <c r="CY49" s="29">
        <f t="shared" si="220"/>
        <v>0</v>
      </c>
      <c r="CZ49" s="29">
        <f t="shared" si="221"/>
        <v>0</v>
      </c>
      <c r="DA49" s="29">
        <f t="shared" si="222"/>
        <v>0</v>
      </c>
      <c r="DB49" s="29">
        <f t="shared" si="223"/>
        <v>0</v>
      </c>
      <c r="DC49" s="29">
        <f t="shared" si="224"/>
        <v>0</v>
      </c>
      <c r="DD49" s="29">
        <f t="shared" si="225"/>
        <v>0</v>
      </c>
      <c r="DE49" s="29">
        <f t="shared" si="226"/>
        <v>0</v>
      </c>
      <c r="DF49" s="29">
        <f t="shared" si="227"/>
        <v>0</v>
      </c>
      <c r="DG49" s="29">
        <f t="shared" si="228"/>
        <v>0</v>
      </c>
      <c r="DH49" s="29">
        <f t="shared" si="229"/>
        <v>0</v>
      </c>
      <c r="DI49" s="29">
        <f t="shared" si="230"/>
        <v>0</v>
      </c>
      <c r="DJ49" s="29">
        <f t="shared" si="231"/>
        <v>0</v>
      </c>
      <c r="DK49" s="29">
        <f t="shared" si="232"/>
        <v>0</v>
      </c>
      <c r="DL49" s="29">
        <f t="shared" si="233"/>
        <v>0</v>
      </c>
      <c r="DM49" s="29">
        <f t="shared" si="234"/>
        <v>0</v>
      </c>
      <c r="DN49" s="1">
        <f t="shared" si="121"/>
        <v>0</v>
      </c>
    </row>
    <row r="50" spans="2:118" s="1" customFormat="1" ht="65.25" customHeight="1" x14ac:dyDescent="0.2">
      <c r="B50" s="139"/>
      <c r="D50" s="1074" t="s">
        <v>564</v>
      </c>
      <c r="E50" s="866" t="s">
        <v>31</v>
      </c>
      <c r="F50" s="866"/>
      <c r="G50" s="867" t="s">
        <v>0</v>
      </c>
      <c r="H50" s="868" t="s">
        <v>63</v>
      </c>
      <c r="I50" s="867" t="s">
        <v>529</v>
      </c>
      <c r="J50" s="868">
        <v>1</v>
      </c>
      <c r="K50" s="868"/>
      <c r="L50" s="868" t="s">
        <v>693</v>
      </c>
      <c r="M50" s="869">
        <v>309.30900000000003</v>
      </c>
      <c r="N50" s="870"/>
      <c r="O50" s="870"/>
      <c r="P50" s="870"/>
      <c r="Q50" s="870"/>
      <c r="R50" s="870"/>
      <c r="S50" s="870"/>
      <c r="T50" s="871"/>
      <c r="U50" s="872"/>
      <c r="V50" s="872"/>
      <c r="W50" s="872"/>
      <c r="X50" s="872"/>
      <c r="Y50" s="872"/>
      <c r="Z50" s="872"/>
      <c r="AA50" s="891"/>
      <c r="AB50" s="892">
        <f t="shared" si="235"/>
        <v>0</v>
      </c>
      <c r="AC50" s="874" t="str">
        <f t="shared" si="186"/>
        <v>No</v>
      </c>
      <c r="AD50" s="875" t="str">
        <f t="shared" si="187"/>
        <v>No</v>
      </c>
      <c r="AF50" s="189">
        <f t="shared" si="66"/>
        <v>2</v>
      </c>
      <c r="AG50" s="190">
        <f t="shared" si="236"/>
        <v>0</v>
      </c>
      <c r="AH50" s="693"/>
      <c r="AI50" s="482">
        <v>6.3</v>
      </c>
      <c r="AJ50" s="326">
        <f t="shared" si="188"/>
        <v>0</v>
      </c>
      <c r="AK50" s="152">
        <f t="shared" ref="AK50:AP50" si="241">N50*$J$50</f>
        <v>0</v>
      </c>
      <c r="AL50" s="152">
        <f t="shared" si="241"/>
        <v>0</v>
      </c>
      <c r="AM50" s="152">
        <f t="shared" si="241"/>
        <v>0</v>
      </c>
      <c r="AN50" s="152">
        <f t="shared" si="241"/>
        <v>0</v>
      </c>
      <c r="AO50" s="152">
        <f t="shared" si="241"/>
        <v>0</v>
      </c>
      <c r="AP50" s="152">
        <f t="shared" si="241"/>
        <v>0</v>
      </c>
      <c r="AQ50" s="152">
        <f t="shared" si="190"/>
        <v>0</v>
      </c>
      <c r="AR50" s="152">
        <f t="shared" ref="AR50:AX50" si="242">U50*$J$50</f>
        <v>0</v>
      </c>
      <c r="AS50" s="152">
        <f t="shared" si="242"/>
        <v>0</v>
      </c>
      <c r="AT50" s="152">
        <f t="shared" si="242"/>
        <v>0</v>
      </c>
      <c r="AU50" s="152">
        <f t="shared" si="242"/>
        <v>0</v>
      </c>
      <c r="AV50" s="152">
        <f t="shared" si="242"/>
        <v>0</v>
      </c>
      <c r="AW50" s="152">
        <f t="shared" si="242"/>
        <v>0</v>
      </c>
      <c r="AX50" s="152">
        <f t="shared" si="242"/>
        <v>0</v>
      </c>
      <c r="AY50" s="329">
        <v>2</v>
      </c>
      <c r="AZ50" s="269">
        <f t="shared" si="68"/>
        <v>0</v>
      </c>
      <c r="BA50" s="713">
        <v>8</v>
      </c>
      <c r="BB50" s="211">
        <f t="shared" si="192"/>
        <v>0</v>
      </c>
      <c r="BC50" s="713"/>
      <c r="BD50" s="211">
        <f t="shared" si="193"/>
        <v>0</v>
      </c>
      <c r="BE50" s="713"/>
      <c r="BF50" s="211">
        <f t="shared" si="194"/>
        <v>0</v>
      </c>
      <c r="BG50" s="713"/>
      <c r="BH50" s="211">
        <f t="shared" si="195"/>
        <v>0</v>
      </c>
      <c r="BI50" s="713"/>
      <c r="BJ50" s="211">
        <f t="shared" si="196"/>
        <v>0</v>
      </c>
      <c r="BK50" s="713"/>
      <c r="BL50" s="211">
        <f t="shared" si="197"/>
        <v>0</v>
      </c>
      <c r="BM50" s="713"/>
      <c r="BN50" s="211">
        <f t="shared" si="198"/>
        <v>0</v>
      </c>
      <c r="BO50" s="719"/>
      <c r="BP50" s="211">
        <f t="shared" si="199"/>
        <v>0</v>
      </c>
      <c r="BQ50" s="719"/>
      <c r="BR50" s="211">
        <f t="shared" si="200"/>
        <v>0</v>
      </c>
      <c r="BS50" s="719"/>
      <c r="BT50" s="211">
        <f t="shared" si="201"/>
        <v>0</v>
      </c>
      <c r="BU50" s="719"/>
      <c r="BV50" s="211">
        <f t="shared" si="202"/>
        <v>0</v>
      </c>
      <c r="BW50" s="719"/>
      <c r="BX50" s="211">
        <f t="shared" si="203"/>
        <v>0</v>
      </c>
      <c r="BY50" s="719"/>
      <c r="BZ50" s="211">
        <f t="shared" si="204"/>
        <v>0</v>
      </c>
      <c r="CA50" s="719"/>
      <c r="CB50" s="211">
        <f t="shared" si="205"/>
        <v>0</v>
      </c>
      <c r="CC50" s="719"/>
      <c r="CD50" s="211">
        <f t="shared" si="206"/>
        <v>0</v>
      </c>
      <c r="CE50" s="719"/>
      <c r="CF50" s="211">
        <f t="shared" si="207"/>
        <v>0</v>
      </c>
      <c r="CG50" s="719"/>
      <c r="CH50" s="211">
        <f t="shared" si="208"/>
        <v>0</v>
      </c>
      <c r="CI50" s="719"/>
      <c r="CJ50" s="211">
        <f t="shared" si="209"/>
        <v>0</v>
      </c>
      <c r="CK50" s="910"/>
      <c r="CL50" s="29">
        <f t="shared" si="210"/>
        <v>0</v>
      </c>
      <c r="CM50" s="29">
        <f t="shared" si="211"/>
        <v>0</v>
      </c>
      <c r="CN50" s="29">
        <f t="shared" si="212"/>
        <v>0</v>
      </c>
      <c r="CO50" s="916">
        <f t="shared" si="213"/>
        <v>0</v>
      </c>
      <c r="CP50" s="29">
        <f t="shared" si="214"/>
        <v>0</v>
      </c>
      <c r="CQ50" s="28">
        <f t="shared" si="215"/>
        <v>0</v>
      </c>
      <c r="CR50" s="29">
        <f t="shared" si="216"/>
        <v>0</v>
      </c>
      <c r="CS50" s="29">
        <f t="shared" si="217"/>
        <v>0</v>
      </c>
      <c r="CT50" s="919"/>
      <c r="CU50" s="28">
        <f t="shared" si="218"/>
        <v>0</v>
      </c>
      <c r="CV50" s="28">
        <f t="shared" si="219"/>
        <v>0</v>
      </c>
      <c r="CW50" s="28">
        <f t="shared" si="67"/>
        <v>0</v>
      </c>
      <c r="CX50" s="919"/>
      <c r="CY50" s="29">
        <f t="shared" si="220"/>
        <v>0</v>
      </c>
      <c r="CZ50" s="29">
        <f t="shared" si="221"/>
        <v>0</v>
      </c>
      <c r="DA50" s="29">
        <f t="shared" si="222"/>
        <v>0</v>
      </c>
      <c r="DB50" s="29">
        <f t="shared" si="223"/>
        <v>0</v>
      </c>
      <c r="DC50" s="29">
        <f t="shared" si="224"/>
        <v>0</v>
      </c>
      <c r="DD50" s="29">
        <f t="shared" si="225"/>
        <v>0</v>
      </c>
      <c r="DE50" s="29">
        <f t="shared" si="226"/>
        <v>0</v>
      </c>
      <c r="DF50" s="29">
        <f t="shared" si="227"/>
        <v>0</v>
      </c>
      <c r="DG50" s="29">
        <f t="shared" si="228"/>
        <v>0</v>
      </c>
      <c r="DH50" s="29">
        <f t="shared" si="229"/>
        <v>0</v>
      </c>
      <c r="DI50" s="29">
        <f t="shared" si="230"/>
        <v>0</v>
      </c>
      <c r="DJ50" s="29">
        <f t="shared" si="231"/>
        <v>0</v>
      </c>
      <c r="DK50" s="29">
        <f t="shared" si="232"/>
        <v>0</v>
      </c>
      <c r="DL50" s="29">
        <f t="shared" si="233"/>
        <v>0</v>
      </c>
      <c r="DM50" s="29">
        <f t="shared" si="234"/>
        <v>0</v>
      </c>
      <c r="DN50" s="1">
        <f t="shared" si="121"/>
        <v>0</v>
      </c>
    </row>
    <row r="51" spans="2:118" s="1" customFormat="1" ht="65.25" customHeight="1" x14ac:dyDescent="0.2">
      <c r="B51" s="139"/>
      <c r="D51" s="977" t="s">
        <v>565</v>
      </c>
      <c r="E51" s="466" t="s">
        <v>31</v>
      </c>
      <c r="F51" s="466"/>
      <c r="G51" s="68" t="s">
        <v>0</v>
      </c>
      <c r="H51" s="26" t="s">
        <v>67</v>
      </c>
      <c r="I51" s="68" t="s">
        <v>578</v>
      </c>
      <c r="J51" s="26">
        <v>1</v>
      </c>
      <c r="K51" s="26"/>
      <c r="L51" s="26" t="s">
        <v>693</v>
      </c>
      <c r="M51" s="488">
        <v>162.38722500000006</v>
      </c>
      <c r="N51" s="778"/>
      <c r="O51" s="778"/>
      <c r="P51" s="778"/>
      <c r="Q51" s="778"/>
      <c r="R51" s="778"/>
      <c r="S51" s="778"/>
      <c r="T51" s="802"/>
      <c r="U51" s="779"/>
      <c r="V51" s="779"/>
      <c r="W51" s="779"/>
      <c r="X51" s="779"/>
      <c r="Y51" s="779"/>
      <c r="Z51" s="779"/>
      <c r="AA51" s="801"/>
      <c r="AB51" s="835">
        <f t="shared" si="235"/>
        <v>0</v>
      </c>
      <c r="AC51" s="70" t="str">
        <f t="shared" si="186"/>
        <v>No</v>
      </c>
      <c r="AD51" s="71" t="str">
        <f t="shared" si="187"/>
        <v>No</v>
      </c>
      <c r="AF51" s="189">
        <f t="shared" si="66"/>
        <v>1</v>
      </c>
      <c r="AG51" s="190">
        <f t="shared" si="236"/>
        <v>0</v>
      </c>
      <c r="AH51" s="693"/>
      <c r="AI51" s="482">
        <v>0.9</v>
      </c>
      <c r="AJ51" s="326">
        <f t="shared" si="188"/>
        <v>0</v>
      </c>
      <c r="AK51" s="152">
        <f t="shared" ref="AK51:AP51" si="243">N51*$J$51</f>
        <v>0</v>
      </c>
      <c r="AL51" s="152">
        <f t="shared" si="243"/>
        <v>0</v>
      </c>
      <c r="AM51" s="152">
        <f t="shared" si="243"/>
        <v>0</v>
      </c>
      <c r="AN51" s="152">
        <f t="shared" si="243"/>
        <v>0</v>
      </c>
      <c r="AO51" s="152">
        <f t="shared" si="243"/>
        <v>0</v>
      </c>
      <c r="AP51" s="152">
        <f t="shared" si="243"/>
        <v>0</v>
      </c>
      <c r="AQ51" s="152">
        <f t="shared" si="190"/>
        <v>0</v>
      </c>
      <c r="AR51" s="152">
        <f t="shared" ref="AR51:AX51" si="244">U51*$J$51</f>
        <v>0</v>
      </c>
      <c r="AS51" s="152">
        <f t="shared" si="244"/>
        <v>0</v>
      </c>
      <c r="AT51" s="152">
        <f t="shared" si="244"/>
        <v>0</v>
      </c>
      <c r="AU51" s="152">
        <f t="shared" si="244"/>
        <v>0</v>
      </c>
      <c r="AV51" s="152">
        <f t="shared" si="244"/>
        <v>0</v>
      </c>
      <c r="AW51" s="152">
        <f t="shared" si="244"/>
        <v>0</v>
      </c>
      <c r="AX51" s="152">
        <f t="shared" si="244"/>
        <v>0</v>
      </c>
      <c r="AY51" s="329">
        <v>1</v>
      </c>
      <c r="AZ51" s="269">
        <f t="shared" si="68"/>
        <v>0</v>
      </c>
      <c r="BA51" s="713">
        <v>4</v>
      </c>
      <c r="BB51" s="211">
        <f t="shared" si="192"/>
        <v>0</v>
      </c>
      <c r="BC51" s="713"/>
      <c r="BD51" s="211">
        <f t="shared" si="193"/>
        <v>0</v>
      </c>
      <c r="BE51" s="713"/>
      <c r="BF51" s="211">
        <f t="shared" si="194"/>
        <v>0</v>
      </c>
      <c r="BG51" s="713"/>
      <c r="BH51" s="211">
        <f t="shared" si="195"/>
        <v>0</v>
      </c>
      <c r="BI51" s="713"/>
      <c r="BJ51" s="211">
        <f t="shared" si="196"/>
        <v>0</v>
      </c>
      <c r="BK51" s="713"/>
      <c r="BL51" s="211">
        <f t="shared" si="197"/>
        <v>0</v>
      </c>
      <c r="BM51" s="713"/>
      <c r="BN51" s="211">
        <f t="shared" si="198"/>
        <v>0</v>
      </c>
      <c r="BO51" s="719"/>
      <c r="BP51" s="211">
        <f t="shared" si="199"/>
        <v>0</v>
      </c>
      <c r="BQ51" s="719"/>
      <c r="BR51" s="211">
        <f t="shared" si="200"/>
        <v>0</v>
      </c>
      <c r="BS51" s="719"/>
      <c r="BT51" s="211">
        <f t="shared" si="201"/>
        <v>0</v>
      </c>
      <c r="BU51" s="719"/>
      <c r="BV51" s="211">
        <f t="shared" si="202"/>
        <v>0</v>
      </c>
      <c r="BW51" s="719"/>
      <c r="BX51" s="211">
        <f t="shared" si="203"/>
        <v>0</v>
      </c>
      <c r="BY51" s="719"/>
      <c r="BZ51" s="211">
        <f t="shared" si="204"/>
        <v>0</v>
      </c>
      <c r="CA51" s="719"/>
      <c r="CB51" s="211">
        <f t="shared" si="205"/>
        <v>0</v>
      </c>
      <c r="CC51" s="719"/>
      <c r="CD51" s="211">
        <f t="shared" si="206"/>
        <v>0</v>
      </c>
      <c r="CE51" s="719"/>
      <c r="CF51" s="211">
        <f t="shared" si="207"/>
        <v>0</v>
      </c>
      <c r="CG51" s="719"/>
      <c r="CH51" s="211">
        <f t="shared" si="208"/>
        <v>0</v>
      </c>
      <c r="CI51" s="719"/>
      <c r="CJ51" s="211">
        <f t="shared" si="209"/>
        <v>0</v>
      </c>
      <c r="CK51" s="910"/>
      <c r="CL51" s="29">
        <f t="shared" si="210"/>
        <v>0</v>
      </c>
      <c r="CM51" s="29">
        <f t="shared" si="211"/>
        <v>0</v>
      </c>
      <c r="CN51" s="29">
        <f t="shared" si="212"/>
        <v>0</v>
      </c>
      <c r="CO51" s="916">
        <f t="shared" si="213"/>
        <v>0</v>
      </c>
      <c r="CP51" s="29">
        <f t="shared" si="214"/>
        <v>0</v>
      </c>
      <c r="CQ51" s="28">
        <f t="shared" si="215"/>
        <v>0</v>
      </c>
      <c r="CR51" s="29">
        <f t="shared" si="216"/>
        <v>0</v>
      </c>
      <c r="CS51" s="29">
        <f t="shared" si="217"/>
        <v>0</v>
      </c>
      <c r="CT51" s="919"/>
      <c r="CU51" s="28">
        <f t="shared" si="218"/>
        <v>0</v>
      </c>
      <c r="CV51" s="28">
        <f t="shared" si="219"/>
        <v>0</v>
      </c>
      <c r="CW51" s="28">
        <f t="shared" si="67"/>
        <v>0</v>
      </c>
      <c r="CX51" s="919"/>
      <c r="CY51" s="29">
        <f t="shared" si="220"/>
        <v>0</v>
      </c>
      <c r="CZ51" s="29">
        <f t="shared" si="221"/>
        <v>0</v>
      </c>
      <c r="DA51" s="29">
        <f t="shared" si="222"/>
        <v>0</v>
      </c>
      <c r="DB51" s="29">
        <f t="shared" si="223"/>
        <v>0</v>
      </c>
      <c r="DC51" s="29">
        <f t="shared" si="224"/>
        <v>0</v>
      </c>
      <c r="DD51" s="29">
        <f t="shared" si="225"/>
        <v>0</v>
      </c>
      <c r="DE51" s="29">
        <f t="shared" si="226"/>
        <v>0</v>
      </c>
      <c r="DF51" s="29">
        <f t="shared" si="227"/>
        <v>0</v>
      </c>
      <c r="DG51" s="29">
        <f t="shared" si="228"/>
        <v>0</v>
      </c>
      <c r="DH51" s="29">
        <f t="shared" si="229"/>
        <v>0</v>
      </c>
      <c r="DI51" s="29">
        <f t="shared" si="230"/>
        <v>0</v>
      </c>
      <c r="DJ51" s="29">
        <f t="shared" si="231"/>
        <v>0</v>
      </c>
      <c r="DK51" s="29">
        <f t="shared" si="232"/>
        <v>0</v>
      </c>
      <c r="DL51" s="29">
        <f t="shared" si="233"/>
        <v>0</v>
      </c>
      <c r="DM51" s="29">
        <f t="shared" si="234"/>
        <v>0</v>
      </c>
      <c r="DN51" s="1">
        <f t="shared" si="121"/>
        <v>0</v>
      </c>
    </row>
    <row r="52" spans="2:118" s="1" customFormat="1" ht="65.25" customHeight="1" x14ac:dyDescent="0.2">
      <c r="B52" s="139"/>
      <c r="D52" s="1074" t="s">
        <v>566</v>
      </c>
      <c r="E52" s="866" t="s">
        <v>31</v>
      </c>
      <c r="F52" s="866"/>
      <c r="G52" s="867" t="s">
        <v>0</v>
      </c>
      <c r="H52" s="868" t="s">
        <v>67</v>
      </c>
      <c r="I52" s="867" t="s">
        <v>577</v>
      </c>
      <c r="J52" s="868">
        <v>1</v>
      </c>
      <c r="K52" s="868"/>
      <c r="L52" s="868" t="s">
        <v>693</v>
      </c>
      <c r="M52" s="869">
        <v>162.38722500000006</v>
      </c>
      <c r="N52" s="870"/>
      <c r="O52" s="870"/>
      <c r="P52" s="870"/>
      <c r="Q52" s="870"/>
      <c r="R52" s="870"/>
      <c r="S52" s="870"/>
      <c r="T52" s="871"/>
      <c r="U52" s="872"/>
      <c r="V52" s="872"/>
      <c r="W52" s="872"/>
      <c r="X52" s="872"/>
      <c r="Y52" s="872"/>
      <c r="Z52" s="872"/>
      <c r="AA52" s="891"/>
      <c r="AB52" s="892">
        <f t="shared" si="235"/>
        <v>0</v>
      </c>
      <c r="AC52" s="874" t="str">
        <f t="shared" si="186"/>
        <v>No</v>
      </c>
      <c r="AD52" s="875" t="str">
        <f t="shared" si="187"/>
        <v>No</v>
      </c>
      <c r="AF52" s="189">
        <f t="shared" si="66"/>
        <v>1</v>
      </c>
      <c r="AG52" s="190">
        <f t="shared" si="236"/>
        <v>0</v>
      </c>
      <c r="AH52" s="693"/>
      <c r="AI52" s="482">
        <v>0.9</v>
      </c>
      <c r="AJ52" s="326">
        <f t="shared" si="188"/>
        <v>0</v>
      </c>
      <c r="AK52" s="152">
        <f t="shared" ref="AK52:AP52" si="245">N52*$J$52</f>
        <v>0</v>
      </c>
      <c r="AL52" s="152">
        <f t="shared" si="245"/>
        <v>0</v>
      </c>
      <c r="AM52" s="152">
        <f t="shared" si="245"/>
        <v>0</v>
      </c>
      <c r="AN52" s="152">
        <f t="shared" si="245"/>
        <v>0</v>
      </c>
      <c r="AO52" s="152">
        <f t="shared" si="245"/>
        <v>0</v>
      </c>
      <c r="AP52" s="152">
        <f t="shared" si="245"/>
        <v>0</v>
      </c>
      <c r="AQ52" s="152">
        <f t="shared" si="190"/>
        <v>0</v>
      </c>
      <c r="AR52" s="152">
        <f t="shared" ref="AR52:AX52" si="246">U52*$J$52</f>
        <v>0</v>
      </c>
      <c r="AS52" s="152">
        <f t="shared" si="246"/>
        <v>0</v>
      </c>
      <c r="AT52" s="152">
        <f t="shared" si="246"/>
        <v>0</v>
      </c>
      <c r="AU52" s="152">
        <f t="shared" si="246"/>
        <v>0</v>
      </c>
      <c r="AV52" s="152">
        <f t="shared" si="246"/>
        <v>0</v>
      </c>
      <c r="AW52" s="152">
        <f t="shared" si="246"/>
        <v>0</v>
      </c>
      <c r="AX52" s="152">
        <f t="shared" si="246"/>
        <v>0</v>
      </c>
      <c r="AY52" s="329">
        <v>1</v>
      </c>
      <c r="AZ52" s="269">
        <f t="shared" si="68"/>
        <v>0</v>
      </c>
      <c r="BA52" s="713">
        <v>4</v>
      </c>
      <c r="BB52" s="211">
        <f t="shared" si="192"/>
        <v>0</v>
      </c>
      <c r="BC52" s="713"/>
      <c r="BD52" s="211">
        <f t="shared" si="193"/>
        <v>0</v>
      </c>
      <c r="BE52" s="713"/>
      <c r="BF52" s="211">
        <f t="shared" si="194"/>
        <v>0</v>
      </c>
      <c r="BG52" s="713"/>
      <c r="BH52" s="211">
        <f t="shared" si="195"/>
        <v>0</v>
      </c>
      <c r="BI52" s="713"/>
      <c r="BJ52" s="211">
        <f t="shared" si="196"/>
        <v>0</v>
      </c>
      <c r="BK52" s="713"/>
      <c r="BL52" s="211">
        <f t="shared" si="197"/>
        <v>0</v>
      </c>
      <c r="BM52" s="713"/>
      <c r="BN52" s="211">
        <f t="shared" si="198"/>
        <v>0</v>
      </c>
      <c r="BO52" s="719"/>
      <c r="BP52" s="211">
        <f t="shared" si="199"/>
        <v>0</v>
      </c>
      <c r="BQ52" s="719"/>
      <c r="BR52" s="211">
        <f t="shared" si="200"/>
        <v>0</v>
      </c>
      <c r="BS52" s="719"/>
      <c r="BT52" s="211">
        <f t="shared" si="201"/>
        <v>0</v>
      </c>
      <c r="BU52" s="719"/>
      <c r="BV52" s="211">
        <f t="shared" si="202"/>
        <v>0</v>
      </c>
      <c r="BW52" s="719"/>
      <c r="BX52" s="211">
        <f t="shared" si="203"/>
        <v>0</v>
      </c>
      <c r="BY52" s="719"/>
      <c r="BZ52" s="211">
        <f t="shared" si="204"/>
        <v>0</v>
      </c>
      <c r="CA52" s="719"/>
      <c r="CB52" s="211">
        <f t="shared" si="205"/>
        <v>0</v>
      </c>
      <c r="CC52" s="719"/>
      <c r="CD52" s="211">
        <f t="shared" si="206"/>
        <v>0</v>
      </c>
      <c r="CE52" s="719"/>
      <c r="CF52" s="211">
        <f t="shared" si="207"/>
        <v>0</v>
      </c>
      <c r="CG52" s="719"/>
      <c r="CH52" s="211">
        <f t="shared" si="208"/>
        <v>0</v>
      </c>
      <c r="CI52" s="719"/>
      <c r="CJ52" s="211">
        <f t="shared" si="209"/>
        <v>0</v>
      </c>
      <c r="CK52" s="910"/>
      <c r="CL52" s="29">
        <f t="shared" si="210"/>
        <v>0</v>
      </c>
      <c r="CM52" s="29">
        <f t="shared" si="211"/>
        <v>0</v>
      </c>
      <c r="CN52" s="29">
        <f t="shared" si="212"/>
        <v>0</v>
      </c>
      <c r="CO52" s="916">
        <f t="shared" si="213"/>
        <v>0</v>
      </c>
      <c r="CP52" s="29">
        <f t="shared" si="214"/>
        <v>0</v>
      </c>
      <c r="CQ52" s="28">
        <f t="shared" si="215"/>
        <v>0</v>
      </c>
      <c r="CR52" s="29">
        <f t="shared" si="216"/>
        <v>0</v>
      </c>
      <c r="CS52" s="29">
        <f t="shared" si="217"/>
        <v>0</v>
      </c>
      <c r="CT52" s="919"/>
      <c r="CU52" s="28">
        <f t="shared" si="218"/>
        <v>0</v>
      </c>
      <c r="CV52" s="28">
        <f t="shared" si="219"/>
        <v>0</v>
      </c>
      <c r="CW52" s="28">
        <f t="shared" si="67"/>
        <v>0</v>
      </c>
      <c r="CX52" s="919"/>
      <c r="CY52" s="29">
        <f t="shared" si="220"/>
        <v>0</v>
      </c>
      <c r="CZ52" s="29">
        <f t="shared" si="221"/>
        <v>0</v>
      </c>
      <c r="DA52" s="29">
        <f t="shared" si="222"/>
        <v>0</v>
      </c>
      <c r="DB52" s="29">
        <f t="shared" si="223"/>
        <v>0</v>
      </c>
      <c r="DC52" s="29">
        <f t="shared" si="224"/>
        <v>0</v>
      </c>
      <c r="DD52" s="29">
        <f t="shared" si="225"/>
        <v>0</v>
      </c>
      <c r="DE52" s="29">
        <f t="shared" si="226"/>
        <v>0</v>
      </c>
      <c r="DF52" s="29">
        <f t="shared" si="227"/>
        <v>0</v>
      </c>
      <c r="DG52" s="29">
        <f t="shared" si="228"/>
        <v>0</v>
      </c>
      <c r="DH52" s="29">
        <f t="shared" si="229"/>
        <v>0</v>
      </c>
      <c r="DI52" s="29">
        <f t="shared" si="230"/>
        <v>0</v>
      </c>
      <c r="DJ52" s="29">
        <f t="shared" si="231"/>
        <v>0</v>
      </c>
      <c r="DK52" s="29">
        <f t="shared" si="232"/>
        <v>0</v>
      </c>
      <c r="DL52" s="29">
        <f t="shared" si="233"/>
        <v>0</v>
      </c>
      <c r="DM52" s="29">
        <f t="shared" si="234"/>
        <v>0</v>
      </c>
      <c r="DN52" s="1">
        <f t="shared" si="121"/>
        <v>0</v>
      </c>
    </row>
    <row r="53" spans="2:118" s="1" customFormat="1" ht="65.25" customHeight="1" x14ac:dyDescent="0.2">
      <c r="B53" s="139"/>
      <c r="D53" s="977" t="s">
        <v>572</v>
      </c>
      <c r="E53" s="341"/>
      <c r="F53" s="341"/>
      <c r="G53" s="68" t="s">
        <v>411</v>
      </c>
      <c r="H53" s="26" t="s">
        <v>63</v>
      </c>
      <c r="I53" s="68" t="s">
        <v>534</v>
      </c>
      <c r="J53" s="26">
        <v>1</v>
      </c>
      <c r="K53" s="26"/>
      <c r="L53" s="26" t="s">
        <v>693</v>
      </c>
      <c r="M53" s="488">
        <v>226.03350000000003</v>
      </c>
      <c r="N53" s="778"/>
      <c r="O53" s="778"/>
      <c r="P53" s="778"/>
      <c r="Q53" s="778"/>
      <c r="R53" s="778"/>
      <c r="S53" s="778"/>
      <c r="T53" s="802"/>
      <c r="U53" s="779"/>
      <c r="V53" s="779"/>
      <c r="W53" s="779"/>
      <c r="X53" s="779"/>
      <c r="Y53" s="779"/>
      <c r="Z53" s="779"/>
      <c r="AA53" s="801"/>
      <c r="AB53" s="835">
        <f t="shared" si="235"/>
        <v>0</v>
      </c>
      <c r="AC53" s="70" t="str">
        <f t="shared" si="186"/>
        <v>No</v>
      </c>
      <c r="AD53" s="71" t="str">
        <f t="shared" si="187"/>
        <v>No</v>
      </c>
      <c r="AF53" s="189">
        <f t="shared" si="66"/>
        <v>1</v>
      </c>
      <c r="AG53" s="190">
        <f t="shared" si="236"/>
        <v>0</v>
      </c>
      <c r="AH53" s="693"/>
      <c r="AI53" s="482">
        <v>2.7</v>
      </c>
      <c r="AJ53" s="326">
        <f t="shared" si="188"/>
        <v>0</v>
      </c>
      <c r="AK53" s="152">
        <f t="shared" ref="AK53:AP53" si="247">N53*$J$53</f>
        <v>0</v>
      </c>
      <c r="AL53" s="152">
        <f t="shared" si="247"/>
        <v>0</v>
      </c>
      <c r="AM53" s="152">
        <f t="shared" si="247"/>
        <v>0</v>
      </c>
      <c r="AN53" s="152">
        <f t="shared" si="247"/>
        <v>0</v>
      </c>
      <c r="AO53" s="152">
        <f t="shared" si="247"/>
        <v>0</v>
      </c>
      <c r="AP53" s="152">
        <f t="shared" si="247"/>
        <v>0</v>
      </c>
      <c r="AQ53" s="152">
        <f t="shared" si="190"/>
        <v>0</v>
      </c>
      <c r="AR53" s="152">
        <f t="shared" ref="AR53:AX53" si="248">U53*$J$53</f>
        <v>0</v>
      </c>
      <c r="AS53" s="152">
        <f t="shared" si="248"/>
        <v>0</v>
      </c>
      <c r="AT53" s="152">
        <f t="shared" si="248"/>
        <v>0</v>
      </c>
      <c r="AU53" s="152">
        <f t="shared" si="248"/>
        <v>0</v>
      </c>
      <c r="AV53" s="152">
        <f t="shared" si="248"/>
        <v>0</v>
      </c>
      <c r="AW53" s="152">
        <f t="shared" si="248"/>
        <v>0</v>
      </c>
      <c r="AX53" s="152">
        <f t="shared" si="248"/>
        <v>0</v>
      </c>
      <c r="AY53" s="329">
        <v>1</v>
      </c>
      <c r="AZ53" s="269">
        <f t="shared" si="68"/>
        <v>0</v>
      </c>
      <c r="BA53" s="713">
        <v>6</v>
      </c>
      <c r="BB53" s="211">
        <f t="shared" si="192"/>
        <v>0</v>
      </c>
      <c r="BC53" s="713"/>
      <c r="BD53" s="211">
        <f t="shared" si="193"/>
        <v>0</v>
      </c>
      <c r="BE53" s="713"/>
      <c r="BF53" s="211">
        <f t="shared" si="194"/>
        <v>0</v>
      </c>
      <c r="BG53" s="713"/>
      <c r="BH53" s="211">
        <f t="shared" si="195"/>
        <v>0</v>
      </c>
      <c r="BI53" s="713"/>
      <c r="BJ53" s="211">
        <f t="shared" si="196"/>
        <v>0</v>
      </c>
      <c r="BK53" s="713"/>
      <c r="BL53" s="211">
        <f t="shared" si="197"/>
        <v>0</v>
      </c>
      <c r="BM53" s="713"/>
      <c r="BN53" s="211">
        <f t="shared" si="198"/>
        <v>0</v>
      </c>
      <c r="BO53" s="719"/>
      <c r="BP53" s="211">
        <f t="shared" si="199"/>
        <v>0</v>
      </c>
      <c r="BQ53" s="719"/>
      <c r="BR53" s="211">
        <f t="shared" si="200"/>
        <v>0</v>
      </c>
      <c r="BS53" s="719"/>
      <c r="BT53" s="211">
        <f t="shared" si="201"/>
        <v>0</v>
      </c>
      <c r="BU53" s="719"/>
      <c r="BV53" s="211">
        <f t="shared" si="202"/>
        <v>0</v>
      </c>
      <c r="BW53" s="719"/>
      <c r="BX53" s="211">
        <f t="shared" si="203"/>
        <v>0</v>
      </c>
      <c r="BY53" s="719"/>
      <c r="BZ53" s="211">
        <f t="shared" si="204"/>
        <v>0</v>
      </c>
      <c r="CA53" s="719"/>
      <c r="CB53" s="211">
        <f t="shared" si="205"/>
        <v>0</v>
      </c>
      <c r="CC53" s="719"/>
      <c r="CD53" s="211">
        <f t="shared" si="206"/>
        <v>0</v>
      </c>
      <c r="CE53" s="719"/>
      <c r="CF53" s="211">
        <f t="shared" si="207"/>
        <v>0</v>
      </c>
      <c r="CG53" s="719"/>
      <c r="CH53" s="211">
        <f t="shared" si="208"/>
        <v>0</v>
      </c>
      <c r="CI53" s="719"/>
      <c r="CJ53" s="211">
        <f t="shared" si="209"/>
        <v>0</v>
      </c>
      <c r="CK53" s="910"/>
      <c r="CL53" s="29">
        <f t="shared" si="210"/>
        <v>0</v>
      </c>
      <c r="CM53" s="29">
        <f t="shared" si="211"/>
        <v>0</v>
      </c>
      <c r="CN53" s="29">
        <f t="shared" si="212"/>
        <v>0</v>
      </c>
      <c r="CO53" s="916">
        <f t="shared" si="213"/>
        <v>0</v>
      </c>
      <c r="CP53" s="29">
        <f t="shared" si="214"/>
        <v>0</v>
      </c>
      <c r="CQ53" s="28">
        <f t="shared" si="215"/>
        <v>0</v>
      </c>
      <c r="CR53" s="29">
        <f t="shared" si="216"/>
        <v>0</v>
      </c>
      <c r="CS53" s="29">
        <f t="shared" si="217"/>
        <v>0</v>
      </c>
      <c r="CT53" s="919"/>
      <c r="CU53" s="28">
        <f t="shared" si="218"/>
        <v>0</v>
      </c>
      <c r="CV53" s="28">
        <f t="shared" si="219"/>
        <v>0</v>
      </c>
      <c r="CW53" s="28">
        <f t="shared" si="67"/>
        <v>0</v>
      </c>
      <c r="CX53" s="919"/>
      <c r="CY53" s="29">
        <f t="shared" si="220"/>
        <v>0</v>
      </c>
      <c r="CZ53" s="29">
        <f t="shared" si="221"/>
        <v>0</v>
      </c>
      <c r="DA53" s="29">
        <f t="shared" si="222"/>
        <v>0</v>
      </c>
      <c r="DB53" s="29">
        <f t="shared" si="223"/>
        <v>0</v>
      </c>
      <c r="DC53" s="29">
        <f t="shared" si="224"/>
        <v>0</v>
      </c>
      <c r="DD53" s="29">
        <f t="shared" si="225"/>
        <v>0</v>
      </c>
      <c r="DE53" s="29">
        <f t="shared" si="226"/>
        <v>0</v>
      </c>
      <c r="DF53" s="29">
        <f t="shared" si="227"/>
        <v>0</v>
      </c>
      <c r="DG53" s="29">
        <f t="shared" si="228"/>
        <v>0</v>
      </c>
      <c r="DH53" s="29">
        <f t="shared" si="229"/>
        <v>0</v>
      </c>
      <c r="DI53" s="29">
        <f t="shared" si="230"/>
        <v>0</v>
      </c>
      <c r="DJ53" s="29">
        <f t="shared" si="231"/>
        <v>0</v>
      </c>
      <c r="DK53" s="29">
        <f t="shared" si="232"/>
        <v>0</v>
      </c>
      <c r="DL53" s="29">
        <f t="shared" si="233"/>
        <v>0</v>
      </c>
      <c r="DM53" s="29">
        <f t="shared" si="234"/>
        <v>0</v>
      </c>
      <c r="DN53" s="1">
        <f t="shared" si="121"/>
        <v>0</v>
      </c>
    </row>
    <row r="54" spans="2:118" s="1" customFormat="1" ht="65.25" customHeight="1" x14ac:dyDescent="0.2">
      <c r="B54" s="139"/>
      <c r="D54" s="1074" t="s">
        <v>567</v>
      </c>
      <c r="E54" s="866" t="s">
        <v>31</v>
      </c>
      <c r="F54" s="866"/>
      <c r="G54" s="867" t="s">
        <v>411</v>
      </c>
      <c r="H54" s="868" t="s">
        <v>67</v>
      </c>
      <c r="I54" s="867" t="s">
        <v>579</v>
      </c>
      <c r="J54" s="868">
        <v>1</v>
      </c>
      <c r="K54" s="868"/>
      <c r="L54" s="868" t="s">
        <v>693</v>
      </c>
      <c r="M54" s="869">
        <v>212.64993750000002</v>
      </c>
      <c r="N54" s="870"/>
      <c r="O54" s="870"/>
      <c r="P54" s="870"/>
      <c r="Q54" s="870"/>
      <c r="R54" s="870"/>
      <c r="S54" s="870"/>
      <c r="T54" s="871"/>
      <c r="U54" s="872"/>
      <c r="V54" s="872"/>
      <c r="W54" s="872"/>
      <c r="X54" s="872"/>
      <c r="Y54" s="872"/>
      <c r="Z54" s="872"/>
      <c r="AA54" s="891"/>
      <c r="AB54" s="892">
        <f t="shared" si="235"/>
        <v>0</v>
      </c>
      <c r="AC54" s="874" t="str">
        <f t="shared" si="186"/>
        <v>No</v>
      </c>
      <c r="AD54" s="875" t="str">
        <f t="shared" si="187"/>
        <v>No</v>
      </c>
      <c r="AF54" s="189">
        <f t="shared" si="66"/>
        <v>1</v>
      </c>
      <c r="AG54" s="190">
        <f t="shared" si="236"/>
        <v>0</v>
      </c>
      <c r="AH54" s="693"/>
      <c r="AI54" s="482">
        <v>1.1499999999999999</v>
      </c>
      <c r="AJ54" s="326">
        <f t="shared" si="188"/>
        <v>0</v>
      </c>
      <c r="AK54" s="152">
        <f t="shared" ref="AK54:AP54" si="249">N54*$J$54</f>
        <v>0</v>
      </c>
      <c r="AL54" s="152">
        <f t="shared" si="249"/>
        <v>0</v>
      </c>
      <c r="AM54" s="152">
        <f t="shared" si="249"/>
        <v>0</v>
      </c>
      <c r="AN54" s="152">
        <f t="shared" si="249"/>
        <v>0</v>
      </c>
      <c r="AO54" s="152">
        <f t="shared" si="249"/>
        <v>0</v>
      </c>
      <c r="AP54" s="152">
        <f t="shared" si="249"/>
        <v>0</v>
      </c>
      <c r="AQ54" s="152">
        <f t="shared" si="190"/>
        <v>0</v>
      </c>
      <c r="AR54" s="152">
        <f t="shared" ref="AR54:AX54" si="250">U54*$J$54</f>
        <v>0</v>
      </c>
      <c r="AS54" s="152">
        <f t="shared" si="250"/>
        <v>0</v>
      </c>
      <c r="AT54" s="152">
        <f t="shared" si="250"/>
        <v>0</v>
      </c>
      <c r="AU54" s="152">
        <f t="shared" si="250"/>
        <v>0</v>
      </c>
      <c r="AV54" s="152">
        <f t="shared" si="250"/>
        <v>0</v>
      </c>
      <c r="AW54" s="152">
        <f t="shared" si="250"/>
        <v>0</v>
      </c>
      <c r="AX54" s="152">
        <f t="shared" si="250"/>
        <v>0</v>
      </c>
      <c r="AY54" s="329">
        <v>1</v>
      </c>
      <c r="AZ54" s="269">
        <f t="shared" si="68"/>
        <v>0</v>
      </c>
      <c r="BA54" s="713">
        <v>5</v>
      </c>
      <c r="BB54" s="211">
        <f t="shared" si="192"/>
        <v>0</v>
      </c>
      <c r="BC54" s="713"/>
      <c r="BD54" s="211">
        <f t="shared" si="193"/>
        <v>0</v>
      </c>
      <c r="BE54" s="713"/>
      <c r="BF54" s="211">
        <f t="shared" si="194"/>
        <v>0</v>
      </c>
      <c r="BG54" s="713"/>
      <c r="BH54" s="211">
        <f t="shared" si="195"/>
        <v>0</v>
      </c>
      <c r="BI54" s="713"/>
      <c r="BJ54" s="211">
        <f t="shared" si="196"/>
        <v>0</v>
      </c>
      <c r="BK54" s="713"/>
      <c r="BL54" s="211">
        <f t="shared" si="197"/>
        <v>0</v>
      </c>
      <c r="BM54" s="713"/>
      <c r="BN54" s="211">
        <f t="shared" si="198"/>
        <v>0</v>
      </c>
      <c r="BO54" s="719"/>
      <c r="BP54" s="211">
        <f t="shared" si="199"/>
        <v>0</v>
      </c>
      <c r="BQ54" s="719"/>
      <c r="BR54" s="211">
        <f t="shared" si="200"/>
        <v>0</v>
      </c>
      <c r="BS54" s="719"/>
      <c r="BT54" s="211">
        <f t="shared" si="201"/>
        <v>0</v>
      </c>
      <c r="BU54" s="719"/>
      <c r="BV54" s="211">
        <f t="shared" si="202"/>
        <v>0</v>
      </c>
      <c r="BW54" s="719"/>
      <c r="BX54" s="211">
        <f t="shared" si="203"/>
        <v>0</v>
      </c>
      <c r="BY54" s="719"/>
      <c r="BZ54" s="211">
        <f t="shared" si="204"/>
        <v>0</v>
      </c>
      <c r="CA54" s="719"/>
      <c r="CB54" s="211">
        <f t="shared" si="205"/>
        <v>0</v>
      </c>
      <c r="CC54" s="719"/>
      <c r="CD54" s="211">
        <f t="shared" si="206"/>
        <v>0</v>
      </c>
      <c r="CE54" s="719"/>
      <c r="CF54" s="211">
        <f t="shared" si="207"/>
        <v>0</v>
      </c>
      <c r="CG54" s="719"/>
      <c r="CH54" s="211">
        <f t="shared" si="208"/>
        <v>0</v>
      </c>
      <c r="CI54" s="719"/>
      <c r="CJ54" s="211">
        <f t="shared" si="209"/>
        <v>0</v>
      </c>
      <c r="CK54" s="910"/>
      <c r="CL54" s="29">
        <f t="shared" si="210"/>
        <v>0</v>
      </c>
      <c r="CM54" s="29">
        <f t="shared" si="211"/>
        <v>0</v>
      </c>
      <c r="CN54" s="29">
        <f t="shared" si="212"/>
        <v>0</v>
      </c>
      <c r="CO54" s="916">
        <f t="shared" si="213"/>
        <v>0</v>
      </c>
      <c r="CP54" s="29">
        <f t="shared" si="214"/>
        <v>0</v>
      </c>
      <c r="CQ54" s="28">
        <f t="shared" si="215"/>
        <v>0</v>
      </c>
      <c r="CR54" s="29">
        <f t="shared" si="216"/>
        <v>0</v>
      </c>
      <c r="CS54" s="29">
        <f t="shared" si="217"/>
        <v>0</v>
      </c>
      <c r="CT54" s="919"/>
      <c r="CU54" s="28">
        <f t="shared" si="218"/>
        <v>0</v>
      </c>
      <c r="CV54" s="28">
        <f t="shared" si="219"/>
        <v>0</v>
      </c>
      <c r="CW54" s="28">
        <f t="shared" si="67"/>
        <v>0</v>
      </c>
      <c r="CX54" s="919"/>
      <c r="CY54" s="29">
        <f t="shared" si="220"/>
        <v>0</v>
      </c>
      <c r="CZ54" s="29">
        <f t="shared" si="221"/>
        <v>0</v>
      </c>
      <c r="DA54" s="29">
        <f t="shared" si="222"/>
        <v>0</v>
      </c>
      <c r="DB54" s="29">
        <f t="shared" si="223"/>
        <v>0</v>
      </c>
      <c r="DC54" s="29">
        <f t="shared" si="224"/>
        <v>0</v>
      </c>
      <c r="DD54" s="29">
        <f t="shared" si="225"/>
        <v>0</v>
      </c>
      <c r="DE54" s="29">
        <f t="shared" si="226"/>
        <v>0</v>
      </c>
      <c r="DF54" s="29">
        <f t="shared" si="227"/>
        <v>0</v>
      </c>
      <c r="DG54" s="29">
        <f t="shared" si="228"/>
        <v>0</v>
      </c>
      <c r="DH54" s="29">
        <f t="shared" si="229"/>
        <v>0</v>
      </c>
      <c r="DI54" s="29">
        <f t="shared" si="230"/>
        <v>0</v>
      </c>
      <c r="DJ54" s="29">
        <f t="shared" si="231"/>
        <v>0</v>
      </c>
      <c r="DK54" s="29">
        <f t="shared" si="232"/>
        <v>0</v>
      </c>
      <c r="DL54" s="29">
        <f t="shared" si="233"/>
        <v>0</v>
      </c>
      <c r="DM54" s="29">
        <f t="shared" si="234"/>
        <v>0</v>
      </c>
      <c r="DN54" s="1">
        <f t="shared" si="121"/>
        <v>0</v>
      </c>
    </row>
    <row r="55" spans="2:118" s="1" customFormat="1" ht="65.25" customHeight="1" x14ac:dyDescent="0.2">
      <c r="B55" s="139"/>
      <c r="D55" s="977" t="s">
        <v>568</v>
      </c>
      <c r="E55" s="466" t="s">
        <v>31</v>
      </c>
      <c r="F55" s="466"/>
      <c r="G55" s="68" t="s">
        <v>411</v>
      </c>
      <c r="H55" s="26" t="s">
        <v>67</v>
      </c>
      <c r="I55" s="68" t="s">
        <v>580</v>
      </c>
      <c r="J55" s="26">
        <v>1</v>
      </c>
      <c r="K55" s="26"/>
      <c r="L55" s="26" t="s">
        <v>693</v>
      </c>
      <c r="M55" s="488">
        <v>212.64993750000002</v>
      </c>
      <c r="N55" s="778"/>
      <c r="O55" s="778"/>
      <c r="P55" s="778"/>
      <c r="Q55" s="778"/>
      <c r="R55" s="778"/>
      <c r="S55" s="778"/>
      <c r="T55" s="802"/>
      <c r="U55" s="779"/>
      <c r="V55" s="779"/>
      <c r="W55" s="779"/>
      <c r="X55" s="779"/>
      <c r="Y55" s="779"/>
      <c r="Z55" s="779"/>
      <c r="AA55" s="801"/>
      <c r="AB55" s="835">
        <f t="shared" si="235"/>
        <v>0</v>
      </c>
      <c r="AC55" s="70" t="str">
        <f t="shared" si="186"/>
        <v>No</v>
      </c>
      <c r="AD55" s="71" t="str">
        <f t="shared" si="187"/>
        <v>No</v>
      </c>
      <c r="AF55" s="189">
        <f t="shared" si="66"/>
        <v>1</v>
      </c>
      <c r="AG55" s="190">
        <f t="shared" si="236"/>
        <v>0</v>
      </c>
      <c r="AH55" s="693"/>
      <c r="AI55" s="482">
        <v>1.1499999999999999</v>
      </c>
      <c r="AJ55" s="326">
        <f t="shared" si="188"/>
        <v>0</v>
      </c>
      <c r="AK55" s="152">
        <f t="shared" ref="AK55:AP55" si="251">N55*$J$55</f>
        <v>0</v>
      </c>
      <c r="AL55" s="152">
        <f t="shared" si="251"/>
        <v>0</v>
      </c>
      <c r="AM55" s="152">
        <f t="shared" si="251"/>
        <v>0</v>
      </c>
      <c r="AN55" s="152">
        <f t="shared" si="251"/>
        <v>0</v>
      </c>
      <c r="AO55" s="152">
        <f t="shared" si="251"/>
        <v>0</v>
      </c>
      <c r="AP55" s="152">
        <f t="shared" si="251"/>
        <v>0</v>
      </c>
      <c r="AQ55" s="152">
        <f t="shared" si="190"/>
        <v>0</v>
      </c>
      <c r="AR55" s="152">
        <f t="shared" ref="AR55:AX55" si="252">U55*$J$55</f>
        <v>0</v>
      </c>
      <c r="AS55" s="152">
        <f t="shared" si="252"/>
        <v>0</v>
      </c>
      <c r="AT55" s="152">
        <f t="shared" si="252"/>
        <v>0</v>
      </c>
      <c r="AU55" s="152">
        <f t="shared" si="252"/>
        <v>0</v>
      </c>
      <c r="AV55" s="152">
        <f t="shared" si="252"/>
        <v>0</v>
      </c>
      <c r="AW55" s="152">
        <f t="shared" si="252"/>
        <v>0</v>
      </c>
      <c r="AX55" s="152">
        <f t="shared" si="252"/>
        <v>0</v>
      </c>
      <c r="AY55" s="329">
        <v>1</v>
      </c>
      <c r="AZ55" s="269">
        <f t="shared" si="68"/>
        <v>0</v>
      </c>
      <c r="BA55" s="713">
        <v>5</v>
      </c>
      <c r="BB55" s="211">
        <f t="shared" si="192"/>
        <v>0</v>
      </c>
      <c r="BC55" s="713"/>
      <c r="BD55" s="211">
        <f t="shared" si="193"/>
        <v>0</v>
      </c>
      <c r="BE55" s="713"/>
      <c r="BF55" s="211">
        <f t="shared" si="194"/>
        <v>0</v>
      </c>
      <c r="BG55" s="713"/>
      <c r="BH55" s="211">
        <f t="shared" si="195"/>
        <v>0</v>
      </c>
      <c r="BI55" s="713"/>
      <c r="BJ55" s="211">
        <f t="shared" si="196"/>
        <v>0</v>
      </c>
      <c r="BK55" s="713"/>
      <c r="BL55" s="211">
        <f t="shared" si="197"/>
        <v>0</v>
      </c>
      <c r="BM55" s="713"/>
      <c r="BN55" s="211">
        <f t="shared" si="198"/>
        <v>0</v>
      </c>
      <c r="BO55" s="719"/>
      <c r="BP55" s="211">
        <f t="shared" si="199"/>
        <v>0</v>
      </c>
      <c r="BQ55" s="719"/>
      <c r="BR55" s="211">
        <f t="shared" si="200"/>
        <v>0</v>
      </c>
      <c r="BS55" s="719"/>
      <c r="BT55" s="211">
        <f t="shared" si="201"/>
        <v>0</v>
      </c>
      <c r="BU55" s="719"/>
      <c r="BV55" s="211">
        <f t="shared" si="202"/>
        <v>0</v>
      </c>
      <c r="BW55" s="719"/>
      <c r="BX55" s="211">
        <f t="shared" si="203"/>
        <v>0</v>
      </c>
      <c r="BY55" s="719"/>
      <c r="BZ55" s="211">
        <f t="shared" si="204"/>
        <v>0</v>
      </c>
      <c r="CA55" s="719"/>
      <c r="CB55" s="211">
        <f t="shared" si="205"/>
        <v>0</v>
      </c>
      <c r="CC55" s="719"/>
      <c r="CD55" s="211">
        <f t="shared" si="206"/>
        <v>0</v>
      </c>
      <c r="CE55" s="719"/>
      <c r="CF55" s="211">
        <f t="shared" si="207"/>
        <v>0</v>
      </c>
      <c r="CG55" s="719"/>
      <c r="CH55" s="211">
        <f t="shared" si="208"/>
        <v>0</v>
      </c>
      <c r="CI55" s="719"/>
      <c r="CJ55" s="211">
        <f t="shared" si="209"/>
        <v>0</v>
      </c>
      <c r="CK55" s="910"/>
      <c r="CL55" s="29">
        <f t="shared" si="210"/>
        <v>0</v>
      </c>
      <c r="CM55" s="29">
        <f t="shared" si="211"/>
        <v>0</v>
      </c>
      <c r="CN55" s="29">
        <f t="shared" si="212"/>
        <v>0</v>
      </c>
      <c r="CO55" s="916">
        <f t="shared" si="213"/>
        <v>0</v>
      </c>
      <c r="CP55" s="29">
        <f t="shared" si="214"/>
        <v>0</v>
      </c>
      <c r="CQ55" s="28">
        <f t="shared" si="215"/>
        <v>0</v>
      </c>
      <c r="CR55" s="29">
        <f t="shared" si="216"/>
        <v>0</v>
      </c>
      <c r="CS55" s="29">
        <f t="shared" si="217"/>
        <v>0</v>
      </c>
      <c r="CT55" s="919"/>
      <c r="CU55" s="28">
        <f t="shared" si="218"/>
        <v>0</v>
      </c>
      <c r="CV55" s="28">
        <f t="shared" si="219"/>
        <v>0</v>
      </c>
      <c r="CW55" s="28">
        <f t="shared" si="67"/>
        <v>0</v>
      </c>
      <c r="CX55" s="919"/>
      <c r="CY55" s="29">
        <f t="shared" si="220"/>
        <v>0</v>
      </c>
      <c r="CZ55" s="29">
        <f t="shared" si="221"/>
        <v>0</v>
      </c>
      <c r="DA55" s="29">
        <f t="shared" si="222"/>
        <v>0</v>
      </c>
      <c r="DB55" s="29">
        <f t="shared" si="223"/>
        <v>0</v>
      </c>
      <c r="DC55" s="29">
        <f t="shared" si="224"/>
        <v>0</v>
      </c>
      <c r="DD55" s="29">
        <f t="shared" si="225"/>
        <v>0</v>
      </c>
      <c r="DE55" s="29">
        <f t="shared" si="226"/>
        <v>0</v>
      </c>
      <c r="DF55" s="29">
        <f t="shared" si="227"/>
        <v>0</v>
      </c>
      <c r="DG55" s="29">
        <f t="shared" si="228"/>
        <v>0</v>
      </c>
      <c r="DH55" s="29">
        <f t="shared" si="229"/>
        <v>0</v>
      </c>
      <c r="DI55" s="29">
        <f t="shared" si="230"/>
        <v>0</v>
      </c>
      <c r="DJ55" s="29">
        <f t="shared" si="231"/>
        <v>0</v>
      </c>
      <c r="DK55" s="29">
        <f t="shared" si="232"/>
        <v>0</v>
      </c>
      <c r="DL55" s="29">
        <f t="shared" si="233"/>
        <v>0</v>
      </c>
      <c r="DM55" s="29">
        <f t="shared" si="234"/>
        <v>0</v>
      </c>
      <c r="DN55" s="1">
        <f t="shared" si="121"/>
        <v>0</v>
      </c>
    </row>
    <row r="56" spans="2:118" s="1" customFormat="1" ht="65.25" customHeight="1" x14ac:dyDescent="0.2">
      <c r="B56" s="139"/>
      <c r="D56" s="1074" t="s">
        <v>570</v>
      </c>
      <c r="E56" s="866" t="s">
        <v>31</v>
      </c>
      <c r="F56" s="866"/>
      <c r="G56" s="867" t="s">
        <v>411</v>
      </c>
      <c r="H56" s="868" t="s">
        <v>60</v>
      </c>
      <c r="I56" s="867" t="s">
        <v>582</v>
      </c>
      <c r="J56" s="868">
        <v>1</v>
      </c>
      <c r="K56" s="868"/>
      <c r="L56" s="868" t="s">
        <v>693</v>
      </c>
      <c r="M56" s="869">
        <v>164.88549000000003</v>
      </c>
      <c r="N56" s="870"/>
      <c r="O56" s="870"/>
      <c r="P56" s="870"/>
      <c r="Q56" s="870"/>
      <c r="R56" s="870"/>
      <c r="S56" s="870"/>
      <c r="T56" s="871"/>
      <c r="U56" s="872"/>
      <c r="V56" s="872"/>
      <c r="W56" s="872"/>
      <c r="X56" s="872"/>
      <c r="Y56" s="872"/>
      <c r="Z56" s="872"/>
      <c r="AA56" s="891"/>
      <c r="AB56" s="892">
        <f t="shared" si="235"/>
        <v>0</v>
      </c>
      <c r="AC56" s="874" t="str">
        <f t="shared" si="186"/>
        <v>No</v>
      </c>
      <c r="AD56" s="875" t="str">
        <f t="shared" si="187"/>
        <v>No</v>
      </c>
      <c r="AF56" s="189">
        <f t="shared" si="66"/>
        <v>1</v>
      </c>
      <c r="AG56" s="190">
        <f t="shared" si="236"/>
        <v>0</v>
      </c>
      <c r="AH56" s="693"/>
      <c r="AI56" s="482">
        <v>0.6</v>
      </c>
      <c r="AJ56" s="326">
        <f t="shared" si="188"/>
        <v>0</v>
      </c>
      <c r="AK56" s="152">
        <f t="shared" ref="AK56:AP56" si="253">N56*$J$56</f>
        <v>0</v>
      </c>
      <c r="AL56" s="152">
        <f t="shared" si="253"/>
        <v>0</v>
      </c>
      <c r="AM56" s="152">
        <f t="shared" si="253"/>
        <v>0</v>
      </c>
      <c r="AN56" s="152">
        <f t="shared" si="253"/>
        <v>0</v>
      </c>
      <c r="AO56" s="152">
        <f t="shared" si="253"/>
        <v>0</v>
      </c>
      <c r="AP56" s="152">
        <f t="shared" si="253"/>
        <v>0</v>
      </c>
      <c r="AQ56" s="152">
        <f t="shared" si="190"/>
        <v>0</v>
      </c>
      <c r="AR56" s="152">
        <f t="shared" ref="AR56:AX56" si="254">U56*$J$56</f>
        <v>0</v>
      </c>
      <c r="AS56" s="152">
        <f t="shared" si="254"/>
        <v>0</v>
      </c>
      <c r="AT56" s="152">
        <f t="shared" si="254"/>
        <v>0</v>
      </c>
      <c r="AU56" s="152">
        <f t="shared" si="254"/>
        <v>0</v>
      </c>
      <c r="AV56" s="152">
        <f t="shared" si="254"/>
        <v>0</v>
      </c>
      <c r="AW56" s="152">
        <f t="shared" si="254"/>
        <v>0</v>
      </c>
      <c r="AX56" s="152">
        <f t="shared" si="254"/>
        <v>0</v>
      </c>
      <c r="AY56" s="329">
        <v>1</v>
      </c>
      <c r="AZ56" s="269">
        <f t="shared" si="68"/>
        <v>0</v>
      </c>
      <c r="BA56" s="713">
        <v>4</v>
      </c>
      <c r="BB56" s="211">
        <f t="shared" si="192"/>
        <v>0</v>
      </c>
      <c r="BC56" s="713"/>
      <c r="BD56" s="211">
        <f t="shared" si="193"/>
        <v>0</v>
      </c>
      <c r="BE56" s="713"/>
      <c r="BF56" s="211">
        <f t="shared" si="194"/>
        <v>0</v>
      </c>
      <c r="BG56" s="713"/>
      <c r="BH56" s="211">
        <f t="shared" si="195"/>
        <v>0</v>
      </c>
      <c r="BI56" s="713"/>
      <c r="BJ56" s="211">
        <f t="shared" si="196"/>
        <v>0</v>
      </c>
      <c r="BK56" s="713"/>
      <c r="BL56" s="211">
        <f t="shared" si="197"/>
        <v>0</v>
      </c>
      <c r="BM56" s="713"/>
      <c r="BN56" s="211">
        <f t="shared" si="198"/>
        <v>0</v>
      </c>
      <c r="BO56" s="719"/>
      <c r="BP56" s="211">
        <f t="shared" si="199"/>
        <v>0</v>
      </c>
      <c r="BQ56" s="719"/>
      <c r="BR56" s="211">
        <f t="shared" si="200"/>
        <v>0</v>
      </c>
      <c r="BS56" s="719"/>
      <c r="BT56" s="211">
        <f t="shared" si="201"/>
        <v>0</v>
      </c>
      <c r="BU56" s="719"/>
      <c r="BV56" s="211">
        <f t="shared" si="202"/>
        <v>0</v>
      </c>
      <c r="BW56" s="719"/>
      <c r="BX56" s="211">
        <f t="shared" si="203"/>
        <v>0</v>
      </c>
      <c r="BY56" s="719"/>
      <c r="BZ56" s="211">
        <f t="shared" si="204"/>
        <v>0</v>
      </c>
      <c r="CA56" s="719"/>
      <c r="CB56" s="211">
        <f t="shared" si="205"/>
        <v>0</v>
      </c>
      <c r="CC56" s="719"/>
      <c r="CD56" s="211">
        <f t="shared" si="206"/>
        <v>0</v>
      </c>
      <c r="CE56" s="719"/>
      <c r="CF56" s="211">
        <f t="shared" si="207"/>
        <v>0</v>
      </c>
      <c r="CG56" s="719"/>
      <c r="CH56" s="211">
        <f t="shared" si="208"/>
        <v>0</v>
      </c>
      <c r="CI56" s="719"/>
      <c r="CJ56" s="211">
        <f t="shared" si="209"/>
        <v>0</v>
      </c>
      <c r="CK56" s="910"/>
      <c r="CL56" s="29">
        <f t="shared" si="210"/>
        <v>0</v>
      </c>
      <c r="CM56" s="29">
        <f t="shared" si="211"/>
        <v>0</v>
      </c>
      <c r="CN56" s="29">
        <f t="shared" si="212"/>
        <v>0</v>
      </c>
      <c r="CO56" s="916">
        <f t="shared" si="213"/>
        <v>0</v>
      </c>
      <c r="CP56" s="29">
        <f t="shared" si="214"/>
        <v>0</v>
      </c>
      <c r="CQ56" s="28">
        <f t="shared" si="215"/>
        <v>0</v>
      </c>
      <c r="CR56" s="29">
        <f t="shared" si="216"/>
        <v>0</v>
      </c>
      <c r="CS56" s="29">
        <f t="shared" si="217"/>
        <v>0</v>
      </c>
      <c r="CT56" s="919"/>
      <c r="CU56" s="28">
        <f t="shared" si="218"/>
        <v>0</v>
      </c>
      <c r="CV56" s="28">
        <f t="shared" si="219"/>
        <v>0</v>
      </c>
      <c r="CW56" s="28">
        <f t="shared" si="67"/>
        <v>0</v>
      </c>
      <c r="CX56" s="919"/>
      <c r="CY56" s="29">
        <f t="shared" si="220"/>
        <v>0</v>
      </c>
      <c r="CZ56" s="29">
        <f t="shared" si="221"/>
        <v>0</v>
      </c>
      <c r="DA56" s="29">
        <f t="shared" si="222"/>
        <v>0</v>
      </c>
      <c r="DB56" s="29">
        <f t="shared" si="223"/>
        <v>0</v>
      </c>
      <c r="DC56" s="29">
        <f t="shared" si="224"/>
        <v>0</v>
      </c>
      <c r="DD56" s="29">
        <f t="shared" si="225"/>
        <v>0</v>
      </c>
      <c r="DE56" s="29">
        <f t="shared" si="226"/>
        <v>0</v>
      </c>
      <c r="DF56" s="29">
        <f t="shared" si="227"/>
        <v>0</v>
      </c>
      <c r="DG56" s="29">
        <f t="shared" si="228"/>
        <v>0</v>
      </c>
      <c r="DH56" s="29">
        <f t="shared" si="229"/>
        <v>0</v>
      </c>
      <c r="DI56" s="29">
        <f t="shared" si="230"/>
        <v>0</v>
      </c>
      <c r="DJ56" s="29">
        <f t="shared" si="231"/>
        <v>0</v>
      </c>
      <c r="DK56" s="29">
        <f t="shared" si="232"/>
        <v>0</v>
      </c>
      <c r="DL56" s="29">
        <f t="shared" si="233"/>
        <v>0</v>
      </c>
      <c r="DM56" s="29">
        <f t="shared" si="234"/>
        <v>0</v>
      </c>
      <c r="DN56" s="1">
        <f t="shared" si="121"/>
        <v>0</v>
      </c>
    </row>
    <row r="57" spans="2:118" s="1" customFormat="1" ht="65.25" customHeight="1" x14ac:dyDescent="0.2">
      <c r="B57" s="139"/>
      <c r="D57" s="977" t="s">
        <v>569</v>
      </c>
      <c r="E57" s="466" t="s">
        <v>31</v>
      </c>
      <c r="F57" s="466"/>
      <c r="G57" s="68" t="s">
        <v>411</v>
      </c>
      <c r="H57" s="26" t="s">
        <v>60</v>
      </c>
      <c r="I57" s="68" t="s">
        <v>583</v>
      </c>
      <c r="J57" s="26">
        <v>1</v>
      </c>
      <c r="K57" s="26"/>
      <c r="L57" s="26" t="s">
        <v>693</v>
      </c>
      <c r="M57" s="488">
        <v>164.88549000000003</v>
      </c>
      <c r="N57" s="778"/>
      <c r="O57" s="778"/>
      <c r="P57" s="778"/>
      <c r="Q57" s="778"/>
      <c r="R57" s="778"/>
      <c r="S57" s="778"/>
      <c r="T57" s="802"/>
      <c r="U57" s="779"/>
      <c r="V57" s="779"/>
      <c r="W57" s="779"/>
      <c r="X57" s="779"/>
      <c r="Y57" s="779"/>
      <c r="Z57" s="779"/>
      <c r="AA57" s="801"/>
      <c r="AB57" s="835">
        <f t="shared" si="235"/>
        <v>0</v>
      </c>
      <c r="AC57" s="70" t="str">
        <f t="shared" si="186"/>
        <v>No</v>
      </c>
      <c r="AD57" s="71" t="str">
        <f t="shared" si="187"/>
        <v>No</v>
      </c>
      <c r="AF57" s="189">
        <f t="shared" si="66"/>
        <v>1</v>
      </c>
      <c r="AG57" s="190">
        <f t="shared" si="236"/>
        <v>0</v>
      </c>
      <c r="AH57" s="693"/>
      <c r="AI57" s="482">
        <v>0.6</v>
      </c>
      <c r="AJ57" s="326">
        <f t="shared" si="188"/>
        <v>0</v>
      </c>
      <c r="AK57" s="152">
        <f t="shared" ref="AK57:AP57" si="255">N57*$J$57</f>
        <v>0</v>
      </c>
      <c r="AL57" s="152">
        <f t="shared" si="255"/>
        <v>0</v>
      </c>
      <c r="AM57" s="152">
        <f t="shared" si="255"/>
        <v>0</v>
      </c>
      <c r="AN57" s="152">
        <f t="shared" si="255"/>
        <v>0</v>
      </c>
      <c r="AO57" s="152">
        <f t="shared" si="255"/>
        <v>0</v>
      </c>
      <c r="AP57" s="152">
        <f t="shared" si="255"/>
        <v>0</v>
      </c>
      <c r="AQ57" s="152">
        <f t="shared" si="190"/>
        <v>0</v>
      </c>
      <c r="AR57" s="152">
        <f t="shared" ref="AR57:AX57" si="256">U57*$J$57</f>
        <v>0</v>
      </c>
      <c r="AS57" s="152">
        <f t="shared" si="256"/>
        <v>0</v>
      </c>
      <c r="AT57" s="152">
        <f t="shared" si="256"/>
        <v>0</v>
      </c>
      <c r="AU57" s="152">
        <f t="shared" si="256"/>
        <v>0</v>
      </c>
      <c r="AV57" s="152">
        <f t="shared" si="256"/>
        <v>0</v>
      </c>
      <c r="AW57" s="152">
        <f t="shared" si="256"/>
        <v>0</v>
      </c>
      <c r="AX57" s="152">
        <f t="shared" si="256"/>
        <v>0</v>
      </c>
      <c r="AY57" s="329">
        <v>1</v>
      </c>
      <c r="AZ57" s="269">
        <f t="shared" si="68"/>
        <v>0</v>
      </c>
      <c r="BA57" s="713">
        <v>4</v>
      </c>
      <c r="BB57" s="211">
        <f t="shared" si="192"/>
        <v>0</v>
      </c>
      <c r="BC57" s="713"/>
      <c r="BD57" s="211">
        <f t="shared" si="193"/>
        <v>0</v>
      </c>
      <c r="BE57" s="713"/>
      <c r="BF57" s="211">
        <f t="shared" si="194"/>
        <v>0</v>
      </c>
      <c r="BG57" s="713"/>
      <c r="BH57" s="211">
        <f t="shared" si="195"/>
        <v>0</v>
      </c>
      <c r="BI57" s="713"/>
      <c r="BJ57" s="211">
        <f t="shared" si="196"/>
        <v>0</v>
      </c>
      <c r="BK57" s="713"/>
      <c r="BL57" s="211">
        <f t="shared" si="197"/>
        <v>0</v>
      </c>
      <c r="BM57" s="713"/>
      <c r="BN57" s="211">
        <f t="shared" si="198"/>
        <v>0</v>
      </c>
      <c r="BO57" s="719"/>
      <c r="BP57" s="211">
        <f t="shared" si="199"/>
        <v>0</v>
      </c>
      <c r="BQ57" s="719"/>
      <c r="BR57" s="211">
        <f t="shared" si="200"/>
        <v>0</v>
      </c>
      <c r="BS57" s="719"/>
      <c r="BT57" s="211">
        <f t="shared" si="201"/>
        <v>0</v>
      </c>
      <c r="BU57" s="719"/>
      <c r="BV57" s="211">
        <f t="shared" si="202"/>
        <v>0</v>
      </c>
      <c r="BW57" s="719"/>
      <c r="BX57" s="211">
        <f t="shared" si="203"/>
        <v>0</v>
      </c>
      <c r="BY57" s="719"/>
      <c r="BZ57" s="211">
        <f t="shared" si="204"/>
        <v>0</v>
      </c>
      <c r="CA57" s="719"/>
      <c r="CB57" s="211">
        <f t="shared" si="205"/>
        <v>0</v>
      </c>
      <c r="CC57" s="719"/>
      <c r="CD57" s="211">
        <f t="shared" si="206"/>
        <v>0</v>
      </c>
      <c r="CE57" s="719"/>
      <c r="CF57" s="211">
        <f t="shared" si="207"/>
        <v>0</v>
      </c>
      <c r="CG57" s="719"/>
      <c r="CH57" s="211">
        <f t="shared" si="208"/>
        <v>0</v>
      </c>
      <c r="CI57" s="719"/>
      <c r="CJ57" s="211">
        <f t="shared" si="209"/>
        <v>0</v>
      </c>
      <c r="CK57" s="910"/>
      <c r="CL57" s="29">
        <f t="shared" si="210"/>
        <v>0</v>
      </c>
      <c r="CM57" s="29">
        <f t="shared" si="211"/>
        <v>0</v>
      </c>
      <c r="CN57" s="29">
        <f t="shared" si="212"/>
        <v>0</v>
      </c>
      <c r="CO57" s="916">
        <f t="shared" si="213"/>
        <v>0</v>
      </c>
      <c r="CP57" s="29">
        <f t="shared" si="214"/>
        <v>0</v>
      </c>
      <c r="CQ57" s="28">
        <f t="shared" si="215"/>
        <v>0</v>
      </c>
      <c r="CR57" s="29">
        <f t="shared" si="216"/>
        <v>0</v>
      </c>
      <c r="CS57" s="29">
        <f t="shared" si="217"/>
        <v>0</v>
      </c>
      <c r="CT57" s="919"/>
      <c r="CU57" s="28">
        <f t="shared" si="218"/>
        <v>0</v>
      </c>
      <c r="CV57" s="28">
        <f t="shared" si="219"/>
        <v>0</v>
      </c>
      <c r="CW57" s="28">
        <f t="shared" si="67"/>
        <v>0</v>
      </c>
      <c r="CX57" s="919"/>
      <c r="CY57" s="29">
        <f t="shared" si="220"/>
        <v>0</v>
      </c>
      <c r="CZ57" s="29">
        <f t="shared" si="221"/>
        <v>0</v>
      </c>
      <c r="DA57" s="29">
        <f t="shared" si="222"/>
        <v>0</v>
      </c>
      <c r="DB57" s="29">
        <f t="shared" si="223"/>
        <v>0</v>
      </c>
      <c r="DC57" s="29">
        <f t="shared" si="224"/>
        <v>0</v>
      </c>
      <c r="DD57" s="29">
        <f t="shared" si="225"/>
        <v>0</v>
      </c>
      <c r="DE57" s="29">
        <f t="shared" si="226"/>
        <v>0</v>
      </c>
      <c r="DF57" s="29">
        <f t="shared" si="227"/>
        <v>0</v>
      </c>
      <c r="DG57" s="29">
        <f t="shared" si="228"/>
        <v>0</v>
      </c>
      <c r="DH57" s="29">
        <f t="shared" si="229"/>
        <v>0</v>
      </c>
      <c r="DI57" s="29">
        <f t="shared" si="230"/>
        <v>0</v>
      </c>
      <c r="DJ57" s="29">
        <f t="shared" si="231"/>
        <v>0</v>
      </c>
      <c r="DK57" s="29">
        <f t="shared" si="232"/>
        <v>0</v>
      </c>
      <c r="DL57" s="29">
        <f t="shared" si="233"/>
        <v>0</v>
      </c>
      <c r="DM57" s="29">
        <f t="shared" si="234"/>
        <v>0</v>
      </c>
      <c r="DN57" s="1">
        <f t="shared" si="121"/>
        <v>0</v>
      </c>
    </row>
    <row r="58" spans="2:118" s="1" customFormat="1" ht="65.25" customHeight="1" x14ac:dyDescent="0.2">
      <c r="B58" s="139"/>
      <c r="D58" s="1074" t="s">
        <v>573</v>
      </c>
      <c r="E58" s="866" t="s">
        <v>31</v>
      </c>
      <c r="F58" s="866"/>
      <c r="G58" s="867" t="s">
        <v>411</v>
      </c>
      <c r="H58" s="868" t="s">
        <v>67</v>
      </c>
      <c r="I58" s="867" t="s">
        <v>581</v>
      </c>
      <c r="J58" s="868">
        <v>1</v>
      </c>
      <c r="K58" s="868"/>
      <c r="L58" s="868" t="s">
        <v>693</v>
      </c>
      <c r="M58" s="869">
        <v>164.88549000000003</v>
      </c>
      <c r="N58" s="870"/>
      <c r="O58" s="870"/>
      <c r="P58" s="870"/>
      <c r="Q58" s="870"/>
      <c r="R58" s="870"/>
      <c r="S58" s="870"/>
      <c r="T58" s="871"/>
      <c r="U58" s="872"/>
      <c r="V58" s="872"/>
      <c r="W58" s="872"/>
      <c r="X58" s="872"/>
      <c r="Y58" s="872"/>
      <c r="Z58" s="872"/>
      <c r="AA58" s="891"/>
      <c r="AB58" s="892">
        <f t="shared" si="235"/>
        <v>0</v>
      </c>
      <c r="AC58" s="874" t="str">
        <f t="shared" si="186"/>
        <v>No</v>
      </c>
      <c r="AD58" s="875" t="str">
        <f t="shared" si="187"/>
        <v>No</v>
      </c>
      <c r="AF58" s="189">
        <f t="shared" si="66"/>
        <v>1</v>
      </c>
      <c r="AG58" s="190">
        <f t="shared" si="236"/>
        <v>0</v>
      </c>
      <c r="AH58" s="693"/>
      <c r="AI58" s="482">
        <v>0.6</v>
      </c>
      <c r="AJ58" s="326">
        <f t="shared" si="188"/>
        <v>0</v>
      </c>
      <c r="AK58" s="152">
        <f t="shared" ref="AK58:AP58" si="257">N58*$J$58</f>
        <v>0</v>
      </c>
      <c r="AL58" s="152">
        <f t="shared" si="257"/>
        <v>0</v>
      </c>
      <c r="AM58" s="152">
        <f t="shared" si="257"/>
        <v>0</v>
      </c>
      <c r="AN58" s="152">
        <f t="shared" si="257"/>
        <v>0</v>
      </c>
      <c r="AO58" s="152">
        <f t="shared" si="257"/>
        <v>0</v>
      </c>
      <c r="AP58" s="152">
        <f t="shared" si="257"/>
        <v>0</v>
      </c>
      <c r="AQ58" s="152">
        <f t="shared" si="190"/>
        <v>0</v>
      </c>
      <c r="AR58" s="152">
        <f t="shared" ref="AR58:AX58" si="258">U58*$J$58</f>
        <v>0</v>
      </c>
      <c r="AS58" s="152">
        <f t="shared" si="258"/>
        <v>0</v>
      </c>
      <c r="AT58" s="152">
        <f t="shared" si="258"/>
        <v>0</v>
      </c>
      <c r="AU58" s="152">
        <f t="shared" si="258"/>
        <v>0</v>
      </c>
      <c r="AV58" s="152">
        <f t="shared" si="258"/>
        <v>0</v>
      </c>
      <c r="AW58" s="152">
        <f t="shared" si="258"/>
        <v>0</v>
      </c>
      <c r="AX58" s="152">
        <f t="shared" si="258"/>
        <v>0</v>
      </c>
      <c r="AY58" s="329">
        <v>1</v>
      </c>
      <c r="AZ58" s="269">
        <f t="shared" si="68"/>
        <v>0</v>
      </c>
      <c r="BA58" s="713">
        <v>4</v>
      </c>
      <c r="BB58" s="211">
        <f t="shared" si="192"/>
        <v>0</v>
      </c>
      <c r="BC58" s="713"/>
      <c r="BD58" s="211">
        <f t="shared" si="193"/>
        <v>0</v>
      </c>
      <c r="BE58" s="713"/>
      <c r="BF58" s="211">
        <f t="shared" si="194"/>
        <v>0</v>
      </c>
      <c r="BG58" s="713"/>
      <c r="BH58" s="211">
        <f t="shared" si="195"/>
        <v>0</v>
      </c>
      <c r="BI58" s="713"/>
      <c r="BJ58" s="211">
        <f t="shared" si="196"/>
        <v>0</v>
      </c>
      <c r="BK58" s="713"/>
      <c r="BL58" s="211">
        <f t="shared" si="197"/>
        <v>0</v>
      </c>
      <c r="BM58" s="713"/>
      <c r="BN58" s="211">
        <f t="shared" si="198"/>
        <v>0</v>
      </c>
      <c r="BO58" s="719"/>
      <c r="BP58" s="211">
        <f t="shared" si="199"/>
        <v>0</v>
      </c>
      <c r="BQ58" s="719"/>
      <c r="BR58" s="211">
        <f t="shared" si="200"/>
        <v>0</v>
      </c>
      <c r="BS58" s="719"/>
      <c r="BT58" s="211">
        <f t="shared" si="201"/>
        <v>0</v>
      </c>
      <c r="BU58" s="719"/>
      <c r="BV58" s="211">
        <f t="shared" si="202"/>
        <v>0</v>
      </c>
      <c r="BW58" s="719"/>
      <c r="BX58" s="211">
        <f t="shared" si="203"/>
        <v>0</v>
      </c>
      <c r="BY58" s="719"/>
      <c r="BZ58" s="211">
        <f t="shared" si="204"/>
        <v>0</v>
      </c>
      <c r="CA58" s="719"/>
      <c r="CB58" s="211">
        <f t="shared" si="205"/>
        <v>0</v>
      </c>
      <c r="CC58" s="719"/>
      <c r="CD58" s="211">
        <f t="shared" si="206"/>
        <v>0</v>
      </c>
      <c r="CE58" s="719"/>
      <c r="CF58" s="211">
        <f t="shared" si="207"/>
        <v>0</v>
      </c>
      <c r="CG58" s="719"/>
      <c r="CH58" s="211">
        <f t="shared" si="208"/>
        <v>0</v>
      </c>
      <c r="CI58" s="719"/>
      <c r="CJ58" s="211">
        <f t="shared" si="209"/>
        <v>0</v>
      </c>
      <c r="CK58" s="910"/>
      <c r="CL58" s="29">
        <f t="shared" si="210"/>
        <v>0</v>
      </c>
      <c r="CM58" s="29">
        <f t="shared" si="211"/>
        <v>0</v>
      </c>
      <c r="CN58" s="29">
        <f t="shared" si="212"/>
        <v>0</v>
      </c>
      <c r="CO58" s="916">
        <f t="shared" si="213"/>
        <v>0</v>
      </c>
      <c r="CP58" s="29">
        <f t="shared" si="214"/>
        <v>0</v>
      </c>
      <c r="CQ58" s="28">
        <f t="shared" si="215"/>
        <v>0</v>
      </c>
      <c r="CR58" s="29">
        <f t="shared" si="216"/>
        <v>0</v>
      </c>
      <c r="CS58" s="29">
        <f t="shared" si="217"/>
        <v>0</v>
      </c>
      <c r="CT58" s="919"/>
      <c r="CU58" s="28">
        <f t="shared" si="218"/>
        <v>0</v>
      </c>
      <c r="CV58" s="28">
        <f t="shared" si="219"/>
        <v>0</v>
      </c>
      <c r="CW58" s="28">
        <f t="shared" si="67"/>
        <v>0</v>
      </c>
      <c r="CX58" s="919"/>
      <c r="CY58" s="29">
        <f t="shared" si="220"/>
        <v>0</v>
      </c>
      <c r="CZ58" s="29">
        <f t="shared" si="221"/>
        <v>0</v>
      </c>
      <c r="DA58" s="29">
        <f t="shared" si="222"/>
        <v>0</v>
      </c>
      <c r="DB58" s="29">
        <f t="shared" si="223"/>
        <v>0</v>
      </c>
      <c r="DC58" s="29">
        <f t="shared" si="224"/>
        <v>0</v>
      </c>
      <c r="DD58" s="29">
        <f t="shared" si="225"/>
        <v>0</v>
      </c>
      <c r="DE58" s="29">
        <f t="shared" si="226"/>
        <v>0</v>
      </c>
      <c r="DF58" s="29">
        <f t="shared" si="227"/>
        <v>0</v>
      </c>
      <c r="DG58" s="29">
        <f t="shared" si="228"/>
        <v>0</v>
      </c>
      <c r="DH58" s="29">
        <f t="shared" si="229"/>
        <v>0</v>
      </c>
      <c r="DI58" s="29">
        <f t="shared" si="230"/>
        <v>0</v>
      </c>
      <c r="DJ58" s="29">
        <f t="shared" si="231"/>
        <v>0</v>
      </c>
      <c r="DK58" s="29">
        <f t="shared" si="232"/>
        <v>0</v>
      </c>
      <c r="DL58" s="29">
        <f t="shared" si="233"/>
        <v>0</v>
      </c>
      <c r="DM58" s="29">
        <f t="shared" si="234"/>
        <v>0</v>
      </c>
      <c r="DN58" s="1">
        <f t="shared" si="121"/>
        <v>0</v>
      </c>
    </row>
    <row r="59" spans="2:118" s="1" customFormat="1" ht="65.25" customHeight="1" x14ac:dyDescent="0.2">
      <c r="B59" s="139"/>
      <c r="D59" s="977" t="s">
        <v>574</v>
      </c>
      <c r="E59" s="466" t="s">
        <v>31</v>
      </c>
      <c r="F59" s="466"/>
      <c r="G59" s="68" t="s">
        <v>0</v>
      </c>
      <c r="H59" s="26" t="s">
        <v>67</v>
      </c>
      <c r="I59" s="68" t="s">
        <v>584</v>
      </c>
      <c r="J59" s="26">
        <v>1</v>
      </c>
      <c r="K59" s="26"/>
      <c r="L59" s="26" t="s">
        <v>693</v>
      </c>
      <c r="M59" s="488">
        <v>161.197575</v>
      </c>
      <c r="N59" s="778"/>
      <c r="O59" s="778"/>
      <c r="P59" s="778"/>
      <c r="Q59" s="778"/>
      <c r="R59" s="778"/>
      <c r="S59" s="778"/>
      <c r="T59" s="802"/>
      <c r="U59" s="779"/>
      <c r="V59" s="779"/>
      <c r="W59" s="779"/>
      <c r="X59" s="779"/>
      <c r="Y59" s="779"/>
      <c r="Z59" s="779"/>
      <c r="AA59" s="801"/>
      <c r="AB59" s="835">
        <f t="shared" si="235"/>
        <v>0</v>
      </c>
      <c r="AC59" s="70" t="str">
        <f t="shared" si="186"/>
        <v>No</v>
      </c>
      <c r="AD59" s="71" t="str">
        <f t="shared" si="187"/>
        <v>No</v>
      </c>
      <c r="AF59" s="189">
        <f t="shared" si="66"/>
        <v>1</v>
      </c>
      <c r="AG59" s="190">
        <f t="shared" si="236"/>
        <v>0</v>
      </c>
      <c r="AH59" s="693"/>
      <c r="AI59" s="482">
        <v>1</v>
      </c>
      <c r="AJ59" s="326">
        <f t="shared" si="188"/>
        <v>0</v>
      </c>
      <c r="AK59" s="152">
        <f t="shared" ref="AK59:AP59" si="259">N59*$J$59</f>
        <v>0</v>
      </c>
      <c r="AL59" s="152">
        <f t="shared" si="259"/>
        <v>0</v>
      </c>
      <c r="AM59" s="152">
        <f t="shared" si="259"/>
        <v>0</v>
      </c>
      <c r="AN59" s="152">
        <f t="shared" si="259"/>
        <v>0</v>
      </c>
      <c r="AO59" s="152">
        <f t="shared" si="259"/>
        <v>0</v>
      </c>
      <c r="AP59" s="152">
        <f t="shared" si="259"/>
        <v>0</v>
      </c>
      <c r="AQ59" s="152">
        <f t="shared" si="190"/>
        <v>0</v>
      </c>
      <c r="AR59" s="152">
        <f t="shared" ref="AR59:AX59" si="260">U59*$J$59</f>
        <v>0</v>
      </c>
      <c r="AS59" s="152">
        <f t="shared" si="260"/>
        <v>0</v>
      </c>
      <c r="AT59" s="152">
        <f t="shared" si="260"/>
        <v>0</v>
      </c>
      <c r="AU59" s="152">
        <f t="shared" si="260"/>
        <v>0</v>
      </c>
      <c r="AV59" s="152">
        <f t="shared" si="260"/>
        <v>0</v>
      </c>
      <c r="AW59" s="152">
        <f t="shared" si="260"/>
        <v>0</v>
      </c>
      <c r="AX59" s="152">
        <f t="shared" si="260"/>
        <v>0</v>
      </c>
      <c r="AY59" s="329">
        <v>1</v>
      </c>
      <c r="AZ59" s="269">
        <f t="shared" si="68"/>
        <v>0</v>
      </c>
      <c r="BA59" s="713">
        <v>4</v>
      </c>
      <c r="BB59" s="211">
        <f t="shared" si="192"/>
        <v>0</v>
      </c>
      <c r="BC59" s="713"/>
      <c r="BD59" s="211">
        <f t="shared" si="193"/>
        <v>0</v>
      </c>
      <c r="BE59" s="713"/>
      <c r="BF59" s="211">
        <f t="shared" si="194"/>
        <v>0</v>
      </c>
      <c r="BG59" s="713"/>
      <c r="BH59" s="211">
        <f t="shared" si="195"/>
        <v>0</v>
      </c>
      <c r="BI59" s="713"/>
      <c r="BJ59" s="211">
        <f t="shared" si="196"/>
        <v>0</v>
      </c>
      <c r="BK59" s="713"/>
      <c r="BL59" s="211">
        <f t="shared" si="197"/>
        <v>0</v>
      </c>
      <c r="BM59" s="713"/>
      <c r="BN59" s="211">
        <f t="shared" si="198"/>
        <v>0</v>
      </c>
      <c r="BO59" s="719"/>
      <c r="BP59" s="211">
        <f t="shared" si="199"/>
        <v>0</v>
      </c>
      <c r="BQ59" s="719"/>
      <c r="BR59" s="211">
        <f t="shared" si="200"/>
        <v>0</v>
      </c>
      <c r="BS59" s="719"/>
      <c r="BT59" s="211">
        <f t="shared" si="201"/>
        <v>0</v>
      </c>
      <c r="BU59" s="719"/>
      <c r="BV59" s="211">
        <f t="shared" si="202"/>
        <v>0</v>
      </c>
      <c r="BW59" s="719"/>
      <c r="BX59" s="211">
        <f t="shared" si="203"/>
        <v>0</v>
      </c>
      <c r="BY59" s="719"/>
      <c r="BZ59" s="211">
        <f t="shared" si="204"/>
        <v>0</v>
      </c>
      <c r="CA59" s="719"/>
      <c r="CB59" s="211">
        <f t="shared" si="205"/>
        <v>0</v>
      </c>
      <c r="CC59" s="719"/>
      <c r="CD59" s="211">
        <f t="shared" si="206"/>
        <v>0</v>
      </c>
      <c r="CE59" s="719"/>
      <c r="CF59" s="211">
        <f t="shared" si="207"/>
        <v>0</v>
      </c>
      <c r="CG59" s="719"/>
      <c r="CH59" s="211">
        <f t="shared" si="208"/>
        <v>0</v>
      </c>
      <c r="CI59" s="719"/>
      <c r="CJ59" s="211">
        <f t="shared" si="209"/>
        <v>0</v>
      </c>
      <c r="CK59" s="910"/>
      <c r="CL59" s="29">
        <f t="shared" si="210"/>
        <v>0</v>
      </c>
      <c r="CM59" s="29">
        <f t="shared" si="211"/>
        <v>0</v>
      </c>
      <c r="CN59" s="29">
        <f t="shared" si="212"/>
        <v>0</v>
      </c>
      <c r="CO59" s="916">
        <f t="shared" si="213"/>
        <v>0</v>
      </c>
      <c r="CP59" s="29">
        <f t="shared" si="214"/>
        <v>0</v>
      </c>
      <c r="CQ59" s="28">
        <f t="shared" si="215"/>
        <v>0</v>
      </c>
      <c r="CR59" s="29">
        <f t="shared" si="216"/>
        <v>0</v>
      </c>
      <c r="CS59" s="29">
        <f t="shared" si="217"/>
        <v>0</v>
      </c>
      <c r="CT59" s="919"/>
      <c r="CU59" s="28">
        <f t="shared" si="218"/>
        <v>0</v>
      </c>
      <c r="CV59" s="28">
        <f t="shared" si="219"/>
        <v>0</v>
      </c>
      <c r="CW59" s="28">
        <f t="shared" si="67"/>
        <v>0</v>
      </c>
      <c r="CX59" s="919"/>
      <c r="CY59" s="29">
        <f t="shared" si="220"/>
        <v>0</v>
      </c>
      <c r="CZ59" s="29">
        <f t="shared" si="221"/>
        <v>0</v>
      </c>
      <c r="DA59" s="29">
        <f t="shared" si="222"/>
        <v>0</v>
      </c>
      <c r="DB59" s="29">
        <f t="shared" si="223"/>
        <v>0</v>
      </c>
      <c r="DC59" s="29">
        <f t="shared" si="224"/>
        <v>0</v>
      </c>
      <c r="DD59" s="29">
        <f t="shared" si="225"/>
        <v>0</v>
      </c>
      <c r="DE59" s="29">
        <f t="shared" si="226"/>
        <v>0</v>
      </c>
      <c r="DF59" s="29">
        <f t="shared" si="227"/>
        <v>0</v>
      </c>
      <c r="DG59" s="29">
        <f t="shared" si="228"/>
        <v>0</v>
      </c>
      <c r="DH59" s="29">
        <f t="shared" si="229"/>
        <v>0</v>
      </c>
      <c r="DI59" s="29">
        <f t="shared" si="230"/>
        <v>0</v>
      </c>
      <c r="DJ59" s="29">
        <f t="shared" si="231"/>
        <v>0</v>
      </c>
      <c r="DK59" s="29">
        <f t="shared" si="232"/>
        <v>0</v>
      </c>
      <c r="DL59" s="29">
        <f t="shared" si="233"/>
        <v>0</v>
      </c>
      <c r="DM59" s="29">
        <f t="shared" si="234"/>
        <v>0</v>
      </c>
      <c r="DN59" s="1">
        <f t="shared" si="121"/>
        <v>0</v>
      </c>
    </row>
    <row r="60" spans="2:118" s="1" customFormat="1" ht="65.25" customHeight="1" x14ac:dyDescent="0.2">
      <c r="B60" s="139"/>
      <c r="D60" s="1074" t="s">
        <v>575</v>
      </c>
      <c r="E60" s="866" t="s">
        <v>31</v>
      </c>
      <c r="F60" s="866"/>
      <c r="G60" s="867" t="s">
        <v>0</v>
      </c>
      <c r="H60" s="868" t="s">
        <v>67</v>
      </c>
      <c r="I60" s="867" t="s">
        <v>585</v>
      </c>
      <c r="J60" s="868">
        <v>1</v>
      </c>
      <c r="K60" s="868"/>
      <c r="L60" s="868" t="s">
        <v>693</v>
      </c>
      <c r="M60" s="869">
        <v>161.197575</v>
      </c>
      <c r="N60" s="870"/>
      <c r="O60" s="870"/>
      <c r="P60" s="870"/>
      <c r="Q60" s="870"/>
      <c r="R60" s="870"/>
      <c r="S60" s="870"/>
      <c r="T60" s="871"/>
      <c r="U60" s="872"/>
      <c r="V60" s="872"/>
      <c r="W60" s="872"/>
      <c r="X60" s="872"/>
      <c r="Y60" s="872"/>
      <c r="Z60" s="872"/>
      <c r="AA60" s="891"/>
      <c r="AB60" s="892">
        <f t="shared" si="235"/>
        <v>0</v>
      </c>
      <c r="AC60" s="874" t="str">
        <f t="shared" si="186"/>
        <v>No</v>
      </c>
      <c r="AD60" s="875" t="str">
        <f t="shared" si="187"/>
        <v>No</v>
      </c>
      <c r="AF60" s="189">
        <f t="shared" si="66"/>
        <v>1</v>
      </c>
      <c r="AG60" s="190">
        <f t="shared" si="236"/>
        <v>0</v>
      </c>
      <c r="AH60" s="693"/>
      <c r="AI60" s="482">
        <v>1</v>
      </c>
      <c r="AJ60" s="326">
        <f t="shared" si="188"/>
        <v>0</v>
      </c>
      <c r="AK60" s="152">
        <f t="shared" ref="AK60:AP60" si="261">N60*$J$60</f>
        <v>0</v>
      </c>
      <c r="AL60" s="152">
        <f t="shared" si="261"/>
        <v>0</v>
      </c>
      <c r="AM60" s="152">
        <f t="shared" si="261"/>
        <v>0</v>
      </c>
      <c r="AN60" s="152">
        <f t="shared" si="261"/>
        <v>0</v>
      </c>
      <c r="AO60" s="152">
        <f t="shared" si="261"/>
        <v>0</v>
      </c>
      <c r="AP60" s="152">
        <f t="shared" si="261"/>
        <v>0</v>
      </c>
      <c r="AQ60" s="152">
        <f t="shared" si="190"/>
        <v>0</v>
      </c>
      <c r="AR60" s="152">
        <f t="shared" ref="AR60:AX60" si="262">U60*$J$60</f>
        <v>0</v>
      </c>
      <c r="AS60" s="152">
        <f t="shared" si="262"/>
        <v>0</v>
      </c>
      <c r="AT60" s="152">
        <f t="shared" si="262"/>
        <v>0</v>
      </c>
      <c r="AU60" s="152">
        <f t="shared" si="262"/>
        <v>0</v>
      </c>
      <c r="AV60" s="152">
        <f t="shared" si="262"/>
        <v>0</v>
      </c>
      <c r="AW60" s="152">
        <f t="shared" si="262"/>
        <v>0</v>
      </c>
      <c r="AX60" s="152">
        <f t="shared" si="262"/>
        <v>0</v>
      </c>
      <c r="AY60" s="329">
        <v>1</v>
      </c>
      <c r="AZ60" s="269">
        <f t="shared" si="68"/>
        <v>0</v>
      </c>
      <c r="BA60" s="713">
        <v>4</v>
      </c>
      <c r="BB60" s="211">
        <f t="shared" si="192"/>
        <v>0</v>
      </c>
      <c r="BC60" s="713"/>
      <c r="BD60" s="211">
        <f t="shared" si="193"/>
        <v>0</v>
      </c>
      <c r="BE60" s="713"/>
      <c r="BF60" s="211">
        <f t="shared" si="194"/>
        <v>0</v>
      </c>
      <c r="BG60" s="713"/>
      <c r="BH60" s="211">
        <f t="shared" si="195"/>
        <v>0</v>
      </c>
      <c r="BI60" s="713"/>
      <c r="BJ60" s="211">
        <f t="shared" si="196"/>
        <v>0</v>
      </c>
      <c r="BK60" s="713"/>
      <c r="BL60" s="211">
        <f t="shared" si="197"/>
        <v>0</v>
      </c>
      <c r="BM60" s="713"/>
      <c r="BN60" s="211">
        <f t="shared" si="198"/>
        <v>0</v>
      </c>
      <c r="BO60" s="719"/>
      <c r="BP60" s="211">
        <f t="shared" si="199"/>
        <v>0</v>
      </c>
      <c r="BQ60" s="719"/>
      <c r="BR60" s="211">
        <f t="shared" si="200"/>
        <v>0</v>
      </c>
      <c r="BS60" s="719"/>
      <c r="BT60" s="211">
        <f t="shared" si="201"/>
        <v>0</v>
      </c>
      <c r="BU60" s="719"/>
      <c r="BV60" s="211">
        <f t="shared" si="202"/>
        <v>0</v>
      </c>
      <c r="BW60" s="719"/>
      <c r="BX60" s="211">
        <f t="shared" si="203"/>
        <v>0</v>
      </c>
      <c r="BY60" s="719"/>
      <c r="BZ60" s="211">
        <f t="shared" si="204"/>
        <v>0</v>
      </c>
      <c r="CA60" s="719"/>
      <c r="CB60" s="211">
        <f t="shared" si="205"/>
        <v>0</v>
      </c>
      <c r="CC60" s="719"/>
      <c r="CD60" s="211">
        <f t="shared" si="206"/>
        <v>0</v>
      </c>
      <c r="CE60" s="719"/>
      <c r="CF60" s="211">
        <f t="shared" si="207"/>
        <v>0</v>
      </c>
      <c r="CG60" s="719"/>
      <c r="CH60" s="211">
        <f t="shared" si="208"/>
        <v>0</v>
      </c>
      <c r="CI60" s="719"/>
      <c r="CJ60" s="211">
        <f t="shared" si="209"/>
        <v>0</v>
      </c>
      <c r="CK60" s="910"/>
      <c r="CL60" s="29">
        <f t="shared" si="210"/>
        <v>0</v>
      </c>
      <c r="CM60" s="29">
        <f t="shared" si="211"/>
        <v>0</v>
      </c>
      <c r="CN60" s="29">
        <f t="shared" si="212"/>
        <v>0</v>
      </c>
      <c r="CO60" s="916">
        <f t="shared" si="213"/>
        <v>0</v>
      </c>
      <c r="CP60" s="29">
        <f t="shared" si="214"/>
        <v>0</v>
      </c>
      <c r="CQ60" s="28">
        <f t="shared" si="215"/>
        <v>0</v>
      </c>
      <c r="CR60" s="29">
        <f t="shared" si="216"/>
        <v>0</v>
      </c>
      <c r="CS60" s="29">
        <f t="shared" si="217"/>
        <v>0</v>
      </c>
      <c r="CT60" s="919"/>
      <c r="CU60" s="28">
        <f t="shared" si="218"/>
        <v>0</v>
      </c>
      <c r="CV60" s="28">
        <f t="shared" si="219"/>
        <v>0</v>
      </c>
      <c r="CW60" s="28">
        <f t="shared" si="67"/>
        <v>0</v>
      </c>
      <c r="CX60" s="919"/>
      <c r="CY60" s="29">
        <f t="shared" si="220"/>
        <v>0</v>
      </c>
      <c r="CZ60" s="29">
        <f t="shared" si="221"/>
        <v>0</v>
      </c>
      <c r="DA60" s="29">
        <f t="shared" si="222"/>
        <v>0</v>
      </c>
      <c r="DB60" s="29">
        <f t="shared" si="223"/>
        <v>0</v>
      </c>
      <c r="DC60" s="29">
        <f t="shared" si="224"/>
        <v>0</v>
      </c>
      <c r="DD60" s="29">
        <f t="shared" si="225"/>
        <v>0</v>
      </c>
      <c r="DE60" s="29">
        <f t="shared" si="226"/>
        <v>0</v>
      </c>
      <c r="DF60" s="29">
        <f t="shared" si="227"/>
        <v>0</v>
      </c>
      <c r="DG60" s="29">
        <f t="shared" si="228"/>
        <v>0</v>
      </c>
      <c r="DH60" s="29">
        <f t="shared" si="229"/>
        <v>0</v>
      </c>
      <c r="DI60" s="29">
        <f t="shared" si="230"/>
        <v>0</v>
      </c>
      <c r="DJ60" s="29">
        <f t="shared" si="231"/>
        <v>0</v>
      </c>
      <c r="DK60" s="29">
        <f t="shared" si="232"/>
        <v>0</v>
      </c>
      <c r="DL60" s="29">
        <f t="shared" si="233"/>
        <v>0</v>
      </c>
      <c r="DM60" s="29">
        <f t="shared" si="234"/>
        <v>0</v>
      </c>
      <c r="DN60" s="1">
        <f t="shared" si="121"/>
        <v>0</v>
      </c>
    </row>
    <row r="61" spans="2:118" s="1" customFormat="1" ht="65.25" customHeight="1" x14ac:dyDescent="0.2">
      <c r="B61" s="139"/>
      <c r="D61" s="977" t="s">
        <v>587</v>
      </c>
      <c r="E61" s="341"/>
      <c r="F61" s="341"/>
      <c r="G61" s="68" t="s">
        <v>0</v>
      </c>
      <c r="H61" s="26" t="s">
        <v>67</v>
      </c>
      <c r="I61" s="68" t="s">
        <v>586</v>
      </c>
      <c r="J61" s="26">
        <v>1</v>
      </c>
      <c r="K61" s="26"/>
      <c r="L61" s="26" t="s">
        <v>693</v>
      </c>
      <c r="M61" s="488">
        <v>161.197575</v>
      </c>
      <c r="N61" s="778"/>
      <c r="O61" s="778"/>
      <c r="P61" s="778"/>
      <c r="Q61" s="778"/>
      <c r="R61" s="778"/>
      <c r="S61" s="778"/>
      <c r="T61" s="802"/>
      <c r="U61" s="779"/>
      <c r="V61" s="779"/>
      <c r="W61" s="779"/>
      <c r="X61" s="779"/>
      <c r="Y61" s="779"/>
      <c r="Z61" s="779"/>
      <c r="AA61" s="801"/>
      <c r="AB61" s="835">
        <f t="shared" si="235"/>
        <v>0</v>
      </c>
      <c r="AC61" s="70" t="str">
        <f t="shared" si="186"/>
        <v>No</v>
      </c>
      <c r="AD61" s="71" t="str">
        <f t="shared" si="187"/>
        <v>No</v>
      </c>
      <c r="AF61" s="189">
        <f t="shared" si="66"/>
        <v>1</v>
      </c>
      <c r="AG61" s="192">
        <f t="shared" si="236"/>
        <v>0</v>
      </c>
      <c r="AH61" s="693"/>
      <c r="AI61" s="482">
        <v>1</v>
      </c>
      <c r="AJ61" s="326">
        <f t="shared" si="188"/>
        <v>0</v>
      </c>
      <c r="AK61" s="152">
        <f t="shared" ref="AK61:AP61" si="263">N61*$J$61</f>
        <v>0</v>
      </c>
      <c r="AL61" s="152">
        <f t="shared" si="263"/>
        <v>0</v>
      </c>
      <c r="AM61" s="152">
        <f t="shared" si="263"/>
        <v>0</v>
      </c>
      <c r="AN61" s="152">
        <f t="shared" si="263"/>
        <v>0</v>
      </c>
      <c r="AO61" s="152">
        <f t="shared" si="263"/>
        <v>0</v>
      </c>
      <c r="AP61" s="152">
        <f t="shared" si="263"/>
        <v>0</v>
      </c>
      <c r="AQ61" s="152">
        <f t="shared" si="190"/>
        <v>0</v>
      </c>
      <c r="AR61" s="152">
        <f t="shared" ref="AR61:AX61" si="264">U61*$J$61</f>
        <v>0</v>
      </c>
      <c r="AS61" s="152">
        <f t="shared" si="264"/>
        <v>0</v>
      </c>
      <c r="AT61" s="152">
        <f t="shared" si="264"/>
        <v>0</v>
      </c>
      <c r="AU61" s="152">
        <f t="shared" si="264"/>
        <v>0</v>
      </c>
      <c r="AV61" s="152">
        <f t="shared" si="264"/>
        <v>0</v>
      </c>
      <c r="AW61" s="152">
        <f t="shared" si="264"/>
        <v>0</v>
      </c>
      <c r="AX61" s="152">
        <f t="shared" si="264"/>
        <v>0</v>
      </c>
      <c r="AY61" s="329">
        <v>1</v>
      </c>
      <c r="AZ61" s="269">
        <f t="shared" si="68"/>
        <v>0</v>
      </c>
      <c r="BA61" s="713">
        <v>4</v>
      </c>
      <c r="BB61" s="211">
        <f t="shared" si="192"/>
        <v>0</v>
      </c>
      <c r="BC61" s="713"/>
      <c r="BD61" s="211">
        <f t="shared" si="193"/>
        <v>0</v>
      </c>
      <c r="BE61" s="713"/>
      <c r="BF61" s="211">
        <f t="shared" si="194"/>
        <v>0</v>
      </c>
      <c r="BG61" s="713"/>
      <c r="BH61" s="211">
        <f t="shared" si="195"/>
        <v>0</v>
      </c>
      <c r="BI61" s="713"/>
      <c r="BJ61" s="211">
        <f t="shared" si="196"/>
        <v>0</v>
      </c>
      <c r="BK61" s="713"/>
      <c r="BL61" s="211">
        <f t="shared" si="197"/>
        <v>0</v>
      </c>
      <c r="BM61" s="713"/>
      <c r="BN61" s="211">
        <f t="shared" si="198"/>
        <v>0</v>
      </c>
      <c r="BO61" s="719"/>
      <c r="BP61" s="211">
        <f t="shared" si="199"/>
        <v>0</v>
      </c>
      <c r="BQ61" s="719"/>
      <c r="BR61" s="211">
        <f t="shared" si="200"/>
        <v>0</v>
      </c>
      <c r="BS61" s="719"/>
      <c r="BT61" s="211">
        <f t="shared" si="201"/>
        <v>0</v>
      </c>
      <c r="BU61" s="719"/>
      <c r="BV61" s="211">
        <f t="shared" si="202"/>
        <v>0</v>
      </c>
      <c r="BW61" s="719"/>
      <c r="BX61" s="211">
        <f t="shared" si="203"/>
        <v>0</v>
      </c>
      <c r="BY61" s="719"/>
      <c r="BZ61" s="211">
        <f t="shared" si="204"/>
        <v>0</v>
      </c>
      <c r="CA61" s="719"/>
      <c r="CB61" s="211">
        <f t="shared" si="205"/>
        <v>0</v>
      </c>
      <c r="CC61" s="719"/>
      <c r="CD61" s="211">
        <f t="shared" si="206"/>
        <v>0</v>
      </c>
      <c r="CE61" s="719"/>
      <c r="CF61" s="211">
        <f t="shared" si="207"/>
        <v>0</v>
      </c>
      <c r="CG61" s="719"/>
      <c r="CH61" s="211">
        <f t="shared" si="208"/>
        <v>0</v>
      </c>
      <c r="CI61" s="719"/>
      <c r="CJ61" s="211">
        <f t="shared" si="209"/>
        <v>0</v>
      </c>
      <c r="CK61" s="910"/>
      <c r="CL61" s="29">
        <f t="shared" si="210"/>
        <v>0</v>
      </c>
      <c r="CM61" s="29">
        <f t="shared" si="211"/>
        <v>0</v>
      </c>
      <c r="CN61" s="29">
        <f t="shared" si="212"/>
        <v>0</v>
      </c>
      <c r="CO61" s="916">
        <f t="shared" si="213"/>
        <v>0</v>
      </c>
      <c r="CP61" s="29">
        <f t="shared" si="214"/>
        <v>0</v>
      </c>
      <c r="CQ61" s="28">
        <f t="shared" si="215"/>
        <v>0</v>
      </c>
      <c r="CR61" s="29">
        <f t="shared" si="216"/>
        <v>0</v>
      </c>
      <c r="CS61" s="29">
        <f t="shared" si="217"/>
        <v>0</v>
      </c>
      <c r="CT61" s="919"/>
      <c r="CU61" s="28">
        <f t="shared" si="218"/>
        <v>0</v>
      </c>
      <c r="CV61" s="28">
        <f t="shared" si="219"/>
        <v>0</v>
      </c>
      <c r="CW61" s="28">
        <f t="shared" si="67"/>
        <v>0</v>
      </c>
      <c r="CX61" s="919"/>
      <c r="CY61" s="29">
        <f t="shared" si="220"/>
        <v>0</v>
      </c>
      <c r="CZ61" s="29">
        <f t="shared" si="221"/>
        <v>0</v>
      </c>
      <c r="DA61" s="29">
        <f t="shared" si="222"/>
        <v>0</v>
      </c>
      <c r="DB61" s="29">
        <f t="shared" si="223"/>
        <v>0</v>
      </c>
      <c r="DC61" s="29">
        <f t="shared" si="224"/>
        <v>0</v>
      </c>
      <c r="DD61" s="29">
        <f t="shared" si="225"/>
        <v>0</v>
      </c>
      <c r="DE61" s="29">
        <f t="shared" si="226"/>
        <v>0</v>
      </c>
      <c r="DF61" s="29">
        <f t="shared" si="227"/>
        <v>0</v>
      </c>
      <c r="DG61" s="29">
        <f t="shared" si="228"/>
        <v>0</v>
      </c>
      <c r="DH61" s="29">
        <f t="shared" si="229"/>
        <v>0</v>
      </c>
      <c r="DI61" s="29">
        <f t="shared" si="230"/>
        <v>0</v>
      </c>
      <c r="DJ61" s="29">
        <f t="shared" si="231"/>
        <v>0</v>
      </c>
      <c r="DK61" s="29">
        <f t="shared" si="232"/>
        <v>0</v>
      </c>
      <c r="DL61" s="29">
        <f t="shared" si="233"/>
        <v>0</v>
      </c>
      <c r="DM61" s="29">
        <f t="shared" si="234"/>
        <v>0</v>
      </c>
      <c r="DN61" s="1">
        <f t="shared" si="121"/>
        <v>0</v>
      </c>
    </row>
    <row r="62" spans="2:118" s="1" customFormat="1" ht="65.25" customHeight="1" x14ac:dyDescent="0.2">
      <c r="B62" s="368"/>
      <c r="C62" s="458"/>
      <c r="D62" s="1075" t="s">
        <v>629</v>
      </c>
      <c r="E62" s="893" t="s">
        <v>31</v>
      </c>
      <c r="F62" s="893"/>
      <c r="G62" s="881" t="s">
        <v>675</v>
      </c>
      <c r="H62" s="882" t="s">
        <v>675</v>
      </c>
      <c r="I62" s="881" t="s">
        <v>603</v>
      </c>
      <c r="J62" s="882">
        <v>15</v>
      </c>
      <c r="K62" s="882"/>
      <c r="L62" s="882" t="s">
        <v>693</v>
      </c>
      <c r="M62" s="883">
        <v>3073.6154295000006</v>
      </c>
      <c r="N62" s="884"/>
      <c r="O62" s="884"/>
      <c r="P62" s="884"/>
      <c r="Q62" s="884"/>
      <c r="R62" s="884"/>
      <c r="S62" s="884"/>
      <c r="T62" s="885"/>
      <c r="U62" s="886"/>
      <c r="V62" s="886"/>
      <c r="W62" s="886"/>
      <c r="X62" s="886"/>
      <c r="Y62" s="886"/>
      <c r="Z62" s="886"/>
      <c r="AA62" s="894"/>
      <c r="AB62" s="898">
        <f>SUM(N62:AA62)*M62</f>
        <v>0</v>
      </c>
      <c r="AC62" s="888" t="str">
        <f t="shared" si="186"/>
        <v>No</v>
      </c>
      <c r="AD62" s="889" t="str">
        <f t="shared" si="187"/>
        <v>No</v>
      </c>
      <c r="AF62" s="187">
        <f t="shared" si="66"/>
        <v>18</v>
      </c>
      <c r="AG62" s="190">
        <f t="shared" si="236"/>
        <v>0</v>
      </c>
      <c r="AH62" s="693"/>
      <c r="AI62" s="482">
        <v>34.75</v>
      </c>
      <c r="AJ62" s="326">
        <f t="shared" si="188"/>
        <v>0</v>
      </c>
      <c r="AK62" s="152">
        <f t="shared" ref="AK62:AP62" si="265">N62*$J$62</f>
        <v>0</v>
      </c>
      <c r="AL62" s="152">
        <f t="shared" si="265"/>
        <v>0</v>
      </c>
      <c r="AM62" s="152">
        <f t="shared" si="265"/>
        <v>0</v>
      </c>
      <c r="AN62" s="152">
        <f t="shared" si="265"/>
        <v>0</v>
      </c>
      <c r="AO62" s="152">
        <f t="shared" si="265"/>
        <v>0</v>
      </c>
      <c r="AP62" s="152">
        <f t="shared" si="265"/>
        <v>0</v>
      </c>
      <c r="AQ62" s="152">
        <f t="shared" si="190"/>
        <v>0</v>
      </c>
      <c r="AR62" s="152">
        <f t="shared" ref="AR62:AX62" si="266">U62*$J$62</f>
        <v>0</v>
      </c>
      <c r="AS62" s="152">
        <f t="shared" si="266"/>
        <v>0</v>
      </c>
      <c r="AT62" s="152">
        <f t="shared" si="266"/>
        <v>0</v>
      </c>
      <c r="AU62" s="152">
        <f t="shared" si="266"/>
        <v>0</v>
      </c>
      <c r="AV62" s="152">
        <f t="shared" si="266"/>
        <v>0</v>
      </c>
      <c r="AW62" s="152">
        <f t="shared" si="266"/>
        <v>0</v>
      </c>
      <c r="AX62" s="152">
        <f t="shared" si="266"/>
        <v>0</v>
      </c>
      <c r="AY62" s="329">
        <v>18</v>
      </c>
      <c r="AZ62" s="269">
        <f t="shared" si="68"/>
        <v>0</v>
      </c>
      <c r="BA62" s="713">
        <v>75</v>
      </c>
      <c r="BB62" s="211">
        <f t="shared" si="192"/>
        <v>0</v>
      </c>
      <c r="BC62" s="713"/>
      <c r="BD62" s="211">
        <f t="shared" si="193"/>
        <v>0</v>
      </c>
      <c r="BE62" s="713"/>
      <c r="BF62" s="211">
        <f t="shared" si="194"/>
        <v>0</v>
      </c>
      <c r="BG62" s="713"/>
      <c r="BH62" s="211">
        <f t="shared" si="195"/>
        <v>0</v>
      </c>
      <c r="BI62" s="713"/>
      <c r="BJ62" s="211">
        <f t="shared" si="196"/>
        <v>0</v>
      </c>
      <c r="BK62" s="713"/>
      <c r="BL62" s="211">
        <f t="shared" si="197"/>
        <v>0</v>
      </c>
      <c r="BM62" s="713"/>
      <c r="BN62" s="211">
        <f t="shared" si="198"/>
        <v>0</v>
      </c>
      <c r="BO62" s="719"/>
      <c r="BP62" s="211">
        <f t="shared" si="199"/>
        <v>0</v>
      </c>
      <c r="BQ62" s="719"/>
      <c r="BR62" s="211">
        <f t="shared" si="200"/>
        <v>0</v>
      </c>
      <c r="BS62" s="719"/>
      <c r="BT62" s="211">
        <f t="shared" si="201"/>
        <v>0</v>
      </c>
      <c r="BU62" s="719"/>
      <c r="BV62" s="211">
        <f t="shared" si="202"/>
        <v>0</v>
      </c>
      <c r="BW62" s="719"/>
      <c r="BX62" s="211">
        <f t="shared" si="203"/>
        <v>0</v>
      </c>
      <c r="BY62" s="719"/>
      <c r="BZ62" s="211">
        <f t="shared" si="204"/>
        <v>0</v>
      </c>
      <c r="CA62" s="719"/>
      <c r="CB62" s="211">
        <f t="shared" si="205"/>
        <v>0</v>
      </c>
      <c r="CC62" s="719"/>
      <c r="CD62" s="211">
        <f t="shared" si="206"/>
        <v>0</v>
      </c>
      <c r="CE62" s="719"/>
      <c r="CF62" s="211">
        <f t="shared" si="207"/>
        <v>0</v>
      </c>
      <c r="CG62" s="719"/>
      <c r="CH62" s="211">
        <f t="shared" si="208"/>
        <v>0</v>
      </c>
      <c r="CI62" s="719"/>
      <c r="CJ62" s="211">
        <f t="shared" si="209"/>
        <v>0</v>
      </c>
      <c r="CK62" s="910"/>
      <c r="CL62" s="29">
        <f t="shared" si="210"/>
        <v>0</v>
      </c>
      <c r="CM62" s="29">
        <f t="shared" si="211"/>
        <v>0</v>
      </c>
      <c r="CN62" s="29">
        <f t="shared" si="212"/>
        <v>0</v>
      </c>
      <c r="CO62" s="916">
        <f t="shared" si="213"/>
        <v>0</v>
      </c>
      <c r="CP62" s="29">
        <f t="shared" si="214"/>
        <v>0</v>
      </c>
      <c r="CQ62" s="28">
        <f t="shared" si="215"/>
        <v>0</v>
      </c>
      <c r="CR62" s="29">
        <f t="shared" si="216"/>
        <v>0</v>
      </c>
      <c r="CS62" s="29">
        <f t="shared" si="217"/>
        <v>0</v>
      </c>
      <c r="CT62" s="919"/>
      <c r="CU62" s="28">
        <f t="shared" si="218"/>
        <v>0</v>
      </c>
      <c r="CV62" s="28">
        <f t="shared" si="219"/>
        <v>0</v>
      </c>
      <c r="CW62" s="28">
        <f t="shared" si="67"/>
        <v>0</v>
      </c>
      <c r="CX62" s="919"/>
      <c r="CY62" s="29">
        <f t="shared" si="220"/>
        <v>0</v>
      </c>
      <c r="CZ62" s="29">
        <f t="shared" si="221"/>
        <v>0</v>
      </c>
      <c r="DA62" s="29">
        <f t="shared" si="222"/>
        <v>0</v>
      </c>
      <c r="DB62" s="29">
        <f t="shared" si="223"/>
        <v>0</v>
      </c>
      <c r="DC62" s="29">
        <f t="shared" si="224"/>
        <v>0</v>
      </c>
      <c r="DD62" s="29">
        <f t="shared" si="225"/>
        <v>0</v>
      </c>
      <c r="DE62" s="29">
        <f t="shared" si="226"/>
        <v>0</v>
      </c>
      <c r="DF62" s="29">
        <f t="shared" si="227"/>
        <v>0</v>
      </c>
      <c r="DG62" s="29">
        <f t="shared" si="228"/>
        <v>0</v>
      </c>
      <c r="DH62" s="29">
        <f t="shared" si="229"/>
        <v>0</v>
      </c>
      <c r="DI62" s="29">
        <f t="shared" si="230"/>
        <v>0</v>
      </c>
      <c r="DJ62" s="29">
        <f t="shared" si="231"/>
        <v>0</v>
      </c>
      <c r="DK62" s="29">
        <f t="shared" si="232"/>
        <v>0</v>
      </c>
      <c r="DL62" s="29">
        <f t="shared" si="233"/>
        <v>0</v>
      </c>
      <c r="DM62" s="29">
        <f t="shared" si="234"/>
        <v>0</v>
      </c>
      <c r="DN62" s="1">
        <f t="shared" si="121"/>
        <v>0</v>
      </c>
    </row>
    <row r="63" spans="2:118" s="1" customFormat="1" ht="29.75" customHeight="1" x14ac:dyDescent="0.2">
      <c r="B63" s="130"/>
      <c r="D63" s="977"/>
      <c r="E63" s="341"/>
      <c r="F63" s="341"/>
      <c r="G63" s="68"/>
      <c r="H63" s="26"/>
      <c r="I63" s="68"/>
      <c r="J63" s="26"/>
      <c r="K63" s="26"/>
      <c r="L63" s="692" t="s">
        <v>899</v>
      </c>
      <c r="M63" s="421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7"/>
      <c r="AB63" s="835"/>
      <c r="AC63" s="70"/>
      <c r="AD63" s="362"/>
      <c r="AF63" s="28">
        <f t="shared" si="66"/>
        <v>0</v>
      </c>
      <c r="AG63" s="28"/>
      <c r="AH63" s="693"/>
      <c r="AI63" s="482"/>
      <c r="AJ63" s="326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329"/>
      <c r="AZ63" s="269">
        <f t="shared" si="68"/>
        <v>0</v>
      </c>
      <c r="BA63" s="713"/>
      <c r="BB63" s="211">
        <f t="shared" si="192"/>
        <v>0</v>
      </c>
      <c r="BC63" s="713"/>
      <c r="BD63" s="211">
        <f t="shared" si="193"/>
        <v>0</v>
      </c>
      <c r="BE63" s="713"/>
      <c r="BF63" s="211">
        <f t="shared" si="194"/>
        <v>0</v>
      </c>
      <c r="BG63" s="713"/>
      <c r="BH63" s="211">
        <f t="shared" si="195"/>
        <v>0</v>
      </c>
      <c r="BI63" s="713"/>
      <c r="BJ63" s="211">
        <f t="shared" si="196"/>
        <v>0</v>
      </c>
      <c r="BK63" s="713"/>
      <c r="BL63" s="211">
        <f t="shared" si="197"/>
        <v>0</v>
      </c>
      <c r="BM63" s="713"/>
      <c r="BN63" s="211">
        <f t="shared" si="198"/>
        <v>0</v>
      </c>
      <c r="BO63" s="719"/>
      <c r="BP63" s="211">
        <f t="shared" si="199"/>
        <v>0</v>
      </c>
      <c r="BQ63" s="719"/>
      <c r="BR63" s="211">
        <f t="shared" si="200"/>
        <v>0</v>
      </c>
      <c r="BS63" s="719"/>
      <c r="BT63" s="211">
        <f t="shared" si="201"/>
        <v>0</v>
      </c>
      <c r="BU63" s="719"/>
      <c r="BV63" s="211">
        <f t="shared" si="202"/>
        <v>0</v>
      </c>
      <c r="BW63" s="719"/>
      <c r="BX63" s="211">
        <f t="shared" si="203"/>
        <v>0</v>
      </c>
      <c r="BY63" s="719"/>
      <c r="BZ63" s="211">
        <f t="shared" si="204"/>
        <v>0</v>
      </c>
      <c r="CA63" s="719"/>
      <c r="CB63" s="211">
        <f t="shared" si="205"/>
        <v>0</v>
      </c>
      <c r="CC63" s="719"/>
      <c r="CD63" s="211">
        <f t="shared" si="206"/>
        <v>0</v>
      </c>
      <c r="CE63" s="719"/>
      <c r="CF63" s="211">
        <f t="shared" si="207"/>
        <v>0</v>
      </c>
      <c r="CG63" s="719"/>
      <c r="CH63" s="211">
        <f t="shared" si="208"/>
        <v>0</v>
      </c>
      <c r="CI63" s="719"/>
      <c r="CJ63" s="211">
        <f t="shared" si="209"/>
        <v>0</v>
      </c>
      <c r="CK63" s="910"/>
      <c r="CL63" s="29">
        <f t="shared" si="210"/>
        <v>0</v>
      </c>
      <c r="CM63" s="29">
        <f t="shared" si="211"/>
        <v>0</v>
      </c>
      <c r="CN63" s="29">
        <f t="shared" si="212"/>
        <v>0</v>
      </c>
      <c r="CO63" s="916">
        <f t="shared" si="213"/>
        <v>0</v>
      </c>
      <c r="CP63" s="29">
        <f t="shared" si="214"/>
        <v>0</v>
      </c>
      <c r="CQ63" s="28">
        <f t="shared" si="215"/>
        <v>0</v>
      </c>
      <c r="CR63" s="29">
        <f t="shared" si="216"/>
        <v>0</v>
      </c>
      <c r="CS63" s="29">
        <f t="shared" si="217"/>
        <v>0</v>
      </c>
      <c r="CT63" s="919"/>
      <c r="CU63" s="28"/>
      <c r="CV63" s="28"/>
      <c r="CW63" s="28">
        <f t="shared" si="67"/>
        <v>0</v>
      </c>
      <c r="CX63" s="919"/>
      <c r="CY63" s="29">
        <f t="shared" si="220"/>
        <v>0</v>
      </c>
      <c r="CZ63" s="29">
        <f t="shared" si="221"/>
        <v>0</v>
      </c>
      <c r="DA63" s="29">
        <f t="shared" si="222"/>
        <v>0</v>
      </c>
      <c r="DB63" s="29">
        <f t="shared" si="223"/>
        <v>0</v>
      </c>
      <c r="DC63" s="29">
        <f t="shared" si="224"/>
        <v>0</v>
      </c>
      <c r="DD63" s="29">
        <f t="shared" si="225"/>
        <v>0</v>
      </c>
      <c r="DE63" s="29">
        <f t="shared" si="226"/>
        <v>0</v>
      </c>
      <c r="DF63" s="29">
        <f t="shared" si="227"/>
        <v>0</v>
      </c>
      <c r="DG63" s="29">
        <f t="shared" si="228"/>
        <v>0</v>
      </c>
      <c r="DH63" s="29">
        <f t="shared" si="229"/>
        <v>0</v>
      </c>
      <c r="DI63" s="29">
        <f t="shared" si="230"/>
        <v>0</v>
      </c>
      <c r="DJ63" s="29">
        <f t="shared" si="231"/>
        <v>0</v>
      </c>
      <c r="DK63" s="29">
        <f t="shared" si="232"/>
        <v>0</v>
      </c>
      <c r="DL63" s="29">
        <f t="shared" si="233"/>
        <v>0</v>
      </c>
      <c r="DM63" s="29">
        <f t="shared" si="234"/>
        <v>0</v>
      </c>
      <c r="DN63" s="1">
        <f t="shared" si="121"/>
        <v>0</v>
      </c>
    </row>
    <row r="64" spans="2:118" s="1" customFormat="1" ht="65.25" customHeight="1" x14ac:dyDescent="0.2">
      <c r="B64" s="142"/>
      <c r="C64" s="82"/>
      <c r="D64" s="1073" t="s">
        <v>628</v>
      </c>
      <c r="E64" s="895" t="s">
        <v>31</v>
      </c>
      <c r="F64" s="899" t="s">
        <v>678</v>
      </c>
      <c r="G64" s="857" t="s">
        <v>0</v>
      </c>
      <c r="H64" s="858" t="s">
        <v>63</v>
      </c>
      <c r="I64" s="857" t="s">
        <v>390</v>
      </c>
      <c r="J64" s="858">
        <v>1</v>
      </c>
      <c r="K64" s="858"/>
      <c r="L64" s="858" t="s">
        <v>693</v>
      </c>
      <c r="M64" s="859">
        <v>327.86754000000008</v>
      </c>
      <c r="N64" s="860"/>
      <c r="O64" s="860"/>
      <c r="P64" s="860"/>
      <c r="Q64" s="860"/>
      <c r="R64" s="860"/>
      <c r="S64" s="860"/>
      <c r="T64" s="860"/>
      <c r="U64" s="861"/>
      <c r="V64" s="862"/>
      <c r="W64" s="862"/>
      <c r="X64" s="862"/>
      <c r="Y64" s="862"/>
      <c r="Z64" s="862"/>
      <c r="AA64" s="896"/>
      <c r="AB64" s="897">
        <f t="shared" si="235"/>
        <v>0</v>
      </c>
      <c r="AC64" s="864" t="str">
        <f t="shared" ref="AC64:AC76" si="267">IF(B64="New","Yes","No")</f>
        <v>No</v>
      </c>
      <c r="AD64" s="865" t="str">
        <f>IF(SUM(N64:AA64)&gt;0,"Yes","No")</f>
        <v>No</v>
      </c>
      <c r="AF64" s="187">
        <f t="shared" si="66"/>
        <v>1</v>
      </c>
      <c r="AG64" s="188">
        <f t="shared" si="236"/>
        <v>0</v>
      </c>
      <c r="AH64" s="693"/>
      <c r="AI64" s="482">
        <v>6.2</v>
      </c>
      <c r="AJ64" s="326">
        <f t="shared" ref="AJ64:AJ76" si="268">SUM(N64:AA64)*AI64</f>
        <v>0</v>
      </c>
      <c r="AK64" s="152">
        <f t="shared" ref="AK64:AK75" si="269">N64*$J$64</f>
        <v>0</v>
      </c>
      <c r="AL64" s="152">
        <f t="shared" ref="AL64:AL75" si="270">O64*$J$64</f>
        <v>0</v>
      </c>
      <c r="AM64" s="152">
        <f t="shared" ref="AM64:AM75" si="271">P64*$J$64</f>
        <v>0</v>
      </c>
      <c r="AN64" s="152">
        <f t="shared" ref="AN64:AN75" si="272">Q64*$J$64</f>
        <v>0</v>
      </c>
      <c r="AO64" s="152">
        <f t="shared" ref="AO64:AO75" si="273">R64*$J$64</f>
        <v>0</v>
      </c>
      <c r="AP64" s="152">
        <f t="shared" ref="AP64:AP75" si="274">S64*$J$64</f>
        <v>0</v>
      </c>
      <c r="AQ64" s="152">
        <f t="shared" ref="AQ64:AQ76" si="275">T64*J64</f>
        <v>0</v>
      </c>
      <c r="AR64" s="152">
        <f t="shared" ref="AR64:AR75" si="276">U64*$J$64</f>
        <v>0</v>
      </c>
      <c r="AS64" s="152">
        <f t="shared" ref="AS64:AS75" si="277">V64*$J$64</f>
        <v>0</v>
      </c>
      <c r="AT64" s="152">
        <f t="shared" ref="AT64:AT75" si="278">W64*$J$64</f>
        <v>0</v>
      </c>
      <c r="AU64" s="152">
        <f t="shared" ref="AU64:AU75" si="279">X64*$J$64</f>
        <v>0</v>
      </c>
      <c r="AV64" s="152">
        <f t="shared" ref="AV64:AV75" si="280">Y64*$J$64</f>
        <v>0</v>
      </c>
      <c r="AW64" s="152">
        <f t="shared" ref="AW64:AW75" si="281">Z64*$J$64</f>
        <v>0</v>
      </c>
      <c r="AX64" s="152">
        <f t="shared" ref="AX64:AX75" si="282">AA64*$J$64</f>
        <v>0</v>
      </c>
      <c r="AY64" s="329">
        <v>1</v>
      </c>
      <c r="AZ64" s="269">
        <f t="shared" si="68"/>
        <v>0</v>
      </c>
      <c r="BA64" s="713">
        <v>6</v>
      </c>
      <c r="BB64" s="211">
        <f t="shared" si="192"/>
        <v>0</v>
      </c>
      <c r="BC64" s="713"/>
      <c r="BD64" s="211">
        <f t="shared" si="193"/>
        <v>0</v>
      </c>
      <c r="BE64" s="713"/>
      <c r="BF64" s="211">
        <f t="shared" si="194"/>
        <v>0</v>
      </c>
      <c r="BG64" s="713"/>
      <c r="BH64" s="211">
        <f t="shared" si="195"/>
        <v>0</v>
      </c>
      <c r="BI64" s="713"/>
      <c r="BJ64" s="211">
        <f t="shared" si="196"/>
        <v>0</v>
      </c>
      <c r="BK64" s="713"/>
      <c r="BL64" s="211">
        <f t="shared" si="197"/>
        <v>0</v>
      </c>
      <c r="BM64" s="713"/>
      <c r="BN64" s="211">
        <f t="shared" si="198"/>
        <v>0</v>
      </c>
      <c r="BO64" s="719"/>
      <c r="BP64" s="211">
        <f t="shared" si="199"/>
        <v>0</v>
      </c>
      <c r="BQ64" s="719"/>
      <c r="BR64" s="211">
        <f t="shared" si="200"/>
        <v>0</v>
      </c>
      <c r="BS64" s="719"/>
      <c r="BT64" s="211">
        <f t="shared" si="201"/>
        <v>0</v>
      </c>
      <c r="BU64" s="719"/>
      <c r="BV64" s="211">
        <f t="shared" si="202"/>
        <v>0</v>
      </c>
      <c r="BW64" s="719"/>
      <c r="BX64" s="211">
        <f t="shared" si="203"/>
        <v>0</v>
      </c>
      <c r="BY64" s="719"/>
      <c r="BZ64" s="211">
        <f t="shared" si="204"/>
        <v>0</v>
      </c>
      <c r="CA64" s="719"/>
      <c r="CB64" s="211">
        <f t="shared" si="205"/>
        <v>0</v>
      </c>
      <c r="CC64" s="719"/>
      <c r="CD64" s="211">
        <f t="shared" si="206"/>
        <v>0</v>
      </c>
      <c r="CE64" s="719"/>
      <c r="CF64" s="211">
        <f t="shared" si="207"/>
        <v>0</v>
      </c>
      <c r="CG64" s="719"/>
      <c r="CH64" s="211">
        <f t="shared" si="208"/>
        <v>0</v>
      </c>
      <c r="CI64" s="719"/>
      <c r="CJ64" s="211">
        <f t="shared" si="209"/>
        <v>0</v>
      </c>
      <c r="CK64" s="910"/>
      <c r="CL64" s="29">
        <f t="shared" si="210"/>
        <v>0</v>
      </c>
      <c r="CM64" s="29">
        <f t="shared" si="211"/>
        <v>0</v>
      </c>
      <c r="CN64" s="29">
        <f t="shared" si="212"/>
        <v>0</v>
      </c>
      <c r="CO64" s="916">
        <f t="shared" si="213"/>
        <v>0</v>
      </c>
      <c r="CP64" s="29">
        <f t="shared" si="214"/>
        <v>0</v>
      </c>
      <c r="CQ64" s="28">
        <f t="shared" si="215"/>
        <v>0</v>
      </c>
      <c r="CR64" s="29">
        <f t="shared" si="216"/>
        <v>0</v>
      </c>
      <c r="CS64" s="29">
        <f t="shared" si="217"/>
        <v>0</v>
      </c>
      <c r="CT64" s="919"/>
      <c r="CU64" s="28">
        <f t="shared" ref="CU64:CU76" si="283">IF(E64="",IF(SUM(N64:AA64)&gt;0,SUM(N64:AA64),0),0)*J64</f>
        <v>0</v>
      </c>
      <c r="CV64" s="28">
        <f t="shared" ref="CV64:CV76" si="284">IF(E64="Dual Tex.",IF(SUM(N64:AA64)&gt;0,SUM(N64:AA64),0),0)*J64</f>
        <v>0</v>
      </c>
      <c r="CW64" s="28">
        <f t="shared" si="67"/>
        <v>0</v>
      </c>
      <c r="CX64" s="919"/>
      <c r="CY64" s="29">
        <f t="shared" si="220"/>
        <v>0</v>
      </c>
      <c r="CZ64" s="29">
        <f t="shared" si="221"/>
        <v>0</v>
      </c>
      <c r="DA64" s="29">
        <f t="shared" si="222"/>
        <v>0</v>
      </c>
      <c r="DB64" s="29">
        <f t="shared" si="223"/>
        <v>0</v>
      </c>
      <c r="DC64" s="29">
        <f t="shared" si="224"/>
        <v>0</v>
      </c>
      <c r="DD64" s="29">
        <f t="shared" si="225"/>
        <v>0</v>
      </c>
      <c r="DE64" s="29">
        <f t="shared" si="226"/>
        <v>0</v>
      </c>
      <c r="DF64" s="29">
        <f t="shared" si="227"/>
        <v>0</v>
      </c>
      <c r="DG64" s="29">
        <f t="shared" si="228"/>
        <v>0</v>
      </c>
      <c r="DH64" s="29">
        <f t="shared" si="229"/>
        <v>0</v>
      </c>
      <c r="DI64" s="29">
        <f t="shared" si="230"/>
        <v>0</v>
      </c>
      <c r="DJ64" s="29">
        <f t="shared" si="231"/>
        <v>0</v>
      </c>
      <c r="DK64" s="29">
        <f t="shared" si="232"/>
        <v>0</v>
      </c>
      <c r="DL64" s="29">
        <f t="shared" si="233"/>
        <v>0</v>
      </c>
      <c r="DM64" s="29">
        <f t="shared" si="234"/>
        <v>0</v>
      </c>
      <c r="DN64" s="1">
        <f t="shared" si="121"/>
        <v>0</v>
      </c>
    </row>
    <row r="65" spans="1:244" s="1" customFormat="1" ht="65.25" customHeight="1" x14ac:dyDescent="0.2">
      <c r="B65" s="139"/>
      <c r="D65" s="977" t="s">
        <v>631</v>
      </c>
      <c r="E65" s="504" t="s">
        <v>31</v>
      </c>
      <c r="F65" s="504"/>
      <c r="G65" s="68" t="s">
        <v>411</v>
      </c>
      <c r="H65" s="26" t="s">
        <v>60</v>
      </c>
      <c r="I65" s="68" t="s">
        <v>642</v>
      </c>
      <c r="J65" s="26">
        <v>1</v>
      </c>
      <c r="K65" s="26"/>
      <c r="L65" s="26" t="s">
        <v>693</v>
      </c>
      <c r="M65" s="488">
        <v>163.93377000000004</v>
      </c>
      <c r="N65" s="778"/>
      <c r="O65" s="778"/>
      <c r="P65" s="778"/>
      <c r="Q65" s="778"/>
      <c r="R65" s="778"/>
      <c r="S65" s="778"/>
      <c r="T65" s="778"/>
      <c r="U65" s="802"/>
      <c r="V65" s="779"/>
      <c r="W65" s="779"/>
      <c r="X65" s="779"/>
      <c r="Y65" s="779"/>
      <c r="Z65" s="779"/>
      <c r="AA65" s="801"/>
      <c r="AB65" s="835">
        <f t="shared" si="235"/>
        <v>0</v>
      </c>
      <c r="AC65" s="70" t="str">
        <f t="shared" si="267"/>
        <v>No</v>
      </c>
      <c r="AD65" s="71" t="str">
        <f t="shared" ref="AD65:AD66" si="285">IF(SUM(N65:AA65)&gt;0,"Yes","No")</f>
        <v>No</v>
      </c>
      <c r="AF65" s="189">
        <f t="shared" si="66"/>
        <v>1</v>
      </c>
      <c r="AG65" s="190">
        <f t="shared" si="236"/>
        <v>0</v>
      </c>
      <c r="AH65" s="693"/>
      <c r="AI65" s="482">
        <v>0.45</v>
      </c>
      <c r="AJ65" s="326">
        <f t="shared" si="268"/>
        <v>0</v>
      </c>
      <c r="AK65" s="152">
        <f t="shared" si="269"/>
        <v>0</v>
      </c>
      <c r="AL65" s="152">
        <f t="shared" si="270"/>
        <v>0</v>
      </c>
      <c r="AM65" s="152">
        <f t="shared" si="271"/>
        <v>0</v>
      </c>
      <c r="AN65" s="152">
        <f t="shared" si="272"/>
        <v>0</v>
      </c>
      <c r="AO65" s="152">
        <f t="shared" si="273"/>
        <v>0</v>
      </c>
      <c r="AP65" s="152">
        <f t="shared" si="274"/>
        <v>0</v>
      </c>
      <c r="AQ65" s="152">
        <f t="shared" si="275"/>
        <v>0</v>
      </c>
      <c r="AR65" s="152">
        <f t="shared" si="276"/>
        <v>0</v>
      </c>
      <c r="AS65" s="152">
        <f t="shared" si="277"/>
        <v>0</v>
      </c>
      <c r="AT65" s="152">
        <f t="shared" si="278"/>
        <v>0</v>
      </c>
      <c r="AU65" s="152">
        <f t="shared" si="279"/>
        <v>0</v>
      </c>
      <c r="AV65" s="152">
        <f t="shared" si="280"/>
        <v>0</v>
      </c>
      <c r="AW65" s="152">
        <f t="shared" si="281"/>
        <v>0</v>
      </c>
      <c r="AX65" s="152">
        <f t="shared" si="282"/>
        <v>0</v>
      </c>
      <c r="AY65" s="329">
        <v>1</v>
      </c>
      <c r="AZ65" s="269">
        <f t="shared" si="68"/>
        <v>0</v>
      </c>
      <c r="BA65" s="713">
        <v>4</v>
      </c>
      <c r="BB65" s="211">
        <f t="shared" si="192"/>
        <v>0</v>
      </c>
      <c r="BC65" s="713"/>
      <c r="BD65" s="211">
        <f t="shared" si="193"/>
        <v>0</v>
      </c>
      <c r="BE65" s="713"/>
      <c r="BF65" s="211">
        <f t="shared" si="194"/>
        <v>0</v>
      </c>
      <c r="BG65" s="713"/>
      <c r="BH65" s="211">
        <f t="shared" si="195"/>
        <v>0</v>
      </c>
      <c r="BI65" s="713"/>
      <c r="BJ65" s="211">
        <f t="shared" si="196"/>
        <v>0</v>
      </c>
      <c r="BK65" s="713"/>
      <c r="BL65" s="211">
        <f t="shared" si="197"/>
        <v>0</v>
      </c>
      <c r="BM65" s="713"/>
      <c r="BN65" s="211">
        <f t="shared" si="198"/>
        <v>0</v>
      </c>
      <c r="BO65" s="719"/>
      <c r="BP65" s="211">
        <f t="shared" si="199"/>
        <v>0</v>
      </c>
      <c r="BQ65" s="719"/>
      <c r="BR65" s="211">
        <f t="shared" si="200"/>
        <v>0</v>
      </c>
      <c r="BS65" s="719"/>
      <c r="BT65" s="211">
        <f t="shared" si="201"/>
        <v>0</v>
      </c>
      <c r="BU65" s="719"/>
      <c r="BV65" s="211">
        <f t="shared" si="202"/>
        <v>0</v>
      </c>
      <c r="BW65" s="719"/>
      <c r="BX65" s="211">
        <f t="shared" si="203"/>
        <v>0</v>
      </c>
      <c r="BY65" s="719"/>
      <c r="BZ65" s="211">
        <f t="shared" si="204"/>
        <v>0</v>
      </c>
      <c r="CA65" s="719"/>
      <c r="CB65" s="211">
        <f t="shared" si="205"/>
        <v>0</v>
      </c>
      <c r="CC65" s="719"/>
      <c r="CD65" s="211">
        <f t="shared" si="206"/>
        <v>0</v>
      </c>
      <c r="CE65" s="719"/>
      <c r="CF65" s="211">
        <f t="shared" si="207"/>
        <v>0</v>
      </c>
      <c r="CG65" s="719"/>
      <c r="CH65" s="211">
        <f t="shared" si="208"/>
        <v>0</v>
      </c>
      <c r="CI65" s="719"/>
      <c r="CJ65" s="211">
        <f t="shared" si="209"/>
        <v>0</v>
      </c>
      <c r="CK65" s="910"/>
      <c r="CL65" s="29">
        <f t="shared" si="210"/>
        <v>0</v>
      </c>
      <c r="CM65" s="29">
        <f t="shared" si="211"/>
        <v>0</v>
      </c>
      <c r="CN65" s="29">
        <f t="shared" si="212"/>
        <v>0</v>
      </c>
      <c r="CO65" s="916">
        <f t="shared" si="213"/>
        <v>0</v>
      </c>
      <c r="CP65" s="29">
        <f t="shared" si="214"/>
        <v>0</v>
      </c>
      <c r="CQ65" s="28">
        <f t="shared" si="215"/>
        <v>0</v>
      </c>
      <c r="CR65" s="29">
        <f t="shared" si="216"/>
        <v>0</v>
      </c>
      <c r="CS65" s="29">
        <f t="shared" si="217"/>
        <v>0</v>
      </c>
      <c r="CT65" s="919"/>
      <c r="CU65" s="28">
        <f t="shared" si="283"/>
        <v>0</v>
      </c>
      <c r="CV65" s="28">
        <f t="shared" si="284"/>
        <v>0</v>
      </c>
      <c r="CW65" s="28">
        <f t="shared" si="67"/>
        <v>0</v>
      </c>
      <c r="CX65" s="919"/>
      <c r="CY65" s="29">
        <f t="shared" si="220"/>
        <v>0</v>
      </c>
      <c r="CZ65" s="29">
        <f t="shared" si="221"/>
        <v>0</v>
      </c>
      <c r="DA65" s="29">
        <f t="shared" si="222"/>
        <v>0</v>
      </c>
      <c r="DB65" s="29">
        <f t="shared" si="223"/>
        <v>0</v>
      </c>
      <c r="DC65" s="29">
        <f t="shared" si="224"/>
        <v>0</v>
      </c>
      <c r="DD65" s="29">
        <f t="shared" si="225"/>
        <v>0</v>
      </c>
      <c r="DE65" s="29">
        <f t="shared" si="226"/>
        <v>0</v>
      </c>
      <c r="DF65" s="29">
        <f t="shared" si="227"/>
        <v>0</v>
      </c>
      <c r="DG65" s="29">
        <f t="shared" si="228"/>
        <v>0</v>
      </c>
      <c r="DH65" s="29">
        <f t="shared" si="229"/>
        <v>0</v>
      </c>
      <c r="DI65" s="29">
        <f t="shared" si="230"/>
        <v>0</v>
      </c>
      <c r="DJ65" s="29">
        <f t="shared" si="231"/>
        <v>0</v>
      </c>
      <c r="DK65" s="29">
        <f t="shared" si="232"/>
        <v>0</v>
      </c>
      <c r="DL65" s="29">
        <f t="shared" si="233"/>
        <v>0</v>
      </c>
      <c r="DM65" s="29">
        <f t="shared" si="234"/>
        <v>0</v>
      </c>
      <c r="DN65" s="1">
        <f t="shared" si="121"/>
        <v>0</v>
      </c>
    </row>
    <row r="66" spans="1:244" s="1" customFormat="1" ht="65.25" customHeight="1" x14ac:dyDescent="0.2">
      <c r="B66" s="139"/>
      <c r="D66" s="1074" t="s">
        <v>632</v>
      </c>
      <c r="E66" s="866" t="s">
        <v>31</v>
      </c>
      <c r="F66" s="866"/>
      <c r="G66" s="867" t="s">
        <v>309</v>
      </c>
      <c r="H66" s="868" t="s">
        <v>63</v>
      </c>
      <c r="I66" s="867" t="s">
        <v>358</v>
      </c>
      <c r="J66" s="868">
        <v>1</v>
      </c>
      <c r="K66" s="868"/>
      <c r="L66" s="868" t="s">
        <v>693</v>
      </c>
      <c r="M66" s="869">
        <v>303.2774745000001</v>
      </c>
      <c r="N66" s="870"/>
      <c r="O66" s="870"/>
      <c r="P66" s="870"/>
      <c r="Q66" s="870"/>
      <c r="R66" s="870"/>
      <c r="S66" s="870"/>
      <c r="T66" s="870"/>
      <c r="U66" s="871"/>
      <c r="V66" s="872"/>
      <c r="W66" s="872"/>
      <c r="X66" s="872"/>
      <c r="Y66" s="872"/>
      <c r="Z66" s="872"/>
      <c r="AA66" s="891"/>
      <c r="AB66" s="892">
        <f t="shared" si="235"/>
        <v>0</v>
      </c>
      <c r="AC66" s="874" t="str">
        <f t="shared" si="267"/>
        <v>No</v>
      </c>
      <c r="AD66" s="875" t="str">
        <f t="shared" si="285"/>
        <v>No</v>
      </c>
      <c r="AF66" s="189">
        <f t="shared" si="66"/>
        <v>1</v>
      </c>
      <c r="AG66" s="190">
        <f t="shared" si="236"/>
        <v>0</v>
      </c>
      <c r="AH66" s="693"/>
      <c r="AI66" s="482">
        <v>4.3</v>
      </c>
      <c r="AJ66" s="326">
        <f t="shared" si="268"/>
        <v>0</v>
      </c>
      <c r="AK66" s="152">
        <f t="shared" si="269"/>
        <v>0</v>
      </c>
      <c r="AL66" s="152">
        <f t="shared" si="270"/>
        <v>0</v>
      </c>
      <c r="AM66" s="152">
        <f t="shared" si="271"/>
        <v>0</v>
      </c>
      <c r="AN66" s="152">
        <f t="shared" si="272"/>
        <v>0</v>
      </c>
      <c r="AO66" s="152">
        <f t="shared" si="273"/>
        <v>0</v>
      </c>
      <c r="AP66" s="152">
        <f t="shared" si="274"/>
        <v>0</v>
      </c>
      <c r="AQ66" s="152">
        <f t="shared" si="275"/>
        <v>0</v>
      </c>
      <c r="AR66" s="152">
        <f t="shared" si="276"/>
        <v>0</v>
      </c>
      <c r="AS66" s="152">
        <f t="shared" si="277"/>
        <v>0</v>
      </c>
      <c r="AT66" s="152">
        <f t="shared" si="278"/>
        <v>0</v>
      </c>
      <c r="AU66" s="152">
        <f t="shared" si="279"/>
        <v>0</v>
      </c>
      <c r="AV66" s="152">
        <f t="shared" si="280"/>
        <v>0</v>
      </c>
      <c r="AW66" s="152">
        <f t="shared" si="281"/>
        <v>0</v>
      </c>
      <c r="AX66" s="152">
        <f t="shared" si="282"/>
        <v>0</v>
      </c>
      <c r="AY66" s="329">
        <v>1</v>
      </c>
      <c r="AZ66" s="269">
        <f t="shared" si="68"/>
        <v>0</v>
      </c>
      <c r="BA66" s="713">
        <v>6</v>
      </c>
      <c r="BB66" s="211">
        <f t="shared" si="192"/>
        <v>0</v>
      </c>
      <c r="BC66" s="713"/>
      <c r="BD66" s="211">
        <f t="shared" si="193"/>
        <v>0</v>
      </c>
      <c r="BE66" s="713"/>
      <c r="BF66" s="211">
        <f t="shared" si="194"/>
        <v>0</v>
      </c>
      <c r="BG66" s="713"/>
      <c r="BH66" s="211">
        <f t="shared" si="195"/>
        <v>0</v>
      </c>
      <c r="BI66" s="713"/>
      <c r="BJ66" s="211">
        <f t="shared" si="196"/>
        <v>0</v>
      </c>
      <c r="BK66" s="713"/>
      <c r="BL66" s="211">
        <f t="shared" si="197"/>
        <v>0</v>
      </c>
      <c r="BM66" s="713"/>
      <c r="BN66" s="211">
        <f t="shared" si="198"/>
        <v>0</v>
      </c>
      <c r="BO66" s="719"/>
      <c r="BP66" s="211">
        <f t="shared" si="199"/>
        <v>0</v>
      </c>
      <c r="BQ66" s="719"/>
      <c r="BR66" s="211">
        <f t="shared" si="200"/>
        <v>0</v>
      </c>
      <c r="BS66" s="719"/>
      <c r="BT66" s="211">
        <f t="shared" si="201"/>
        <v>0</v>
      </c>
      <c r="BU66" s="719"/>
      <c r="BV66" s="211">
        <f t="shared" si="202"/>
        <v>0</v>
      </c>
      <c r="BW66" s="719"/>
      <c r="BX66" s="211">
        <f t="shared" si="203"/>
        <v>0</v>
      </c>
      <c r="BY66" s="719"/>
      <c r="BZ66" s="211">
        <f t="shared" si="204"/>
        <v>0</v>
      </c>
      <c r="CA66" s="719"/>
      <c r="CB66" s="211">
        <f t="shared" si="205"/>
        <v>0</v>
      </c>
      <c r="CC66" s="719"/>
      <c r="CD66" s="211">
        <f t="shared" si="206"/>
        <v>0</v>
      </c>
      <c r="CE66" s="719"/>
      <c r="CF66" s="211">
        <f t="shared" si="207"/>
        <v>0</v>
      </c>
      <c r="CG66" s="719"/>
      <c r="CH66" s="211">
        <f t="shared" si="208"/>
        <v>0</v>
      </c>
      <c r="CI66" s="719"/>
      <c r="CJ66" s="211">
        <f t="shared" si="209"/>
        <v>0</v>
      </c>
      <c r="CK66" s="910"/>
      <c r="CL66" s="29">
        <f t="shared" si="210"/>
        <v>0</v>
      </c>
      <c r="CM66" s="29">
        <f t="shared" si="211"/>
        <v>0</v>
      </c>
      <c r="CN66" s="29">
        <f t="shared" si="212"/>
        <v>0</v>
      </c>
      <c r="CO66" s="916">
        <f t="shared" si="213"/>
        <v>0</v>
      </c>
      <c r="CP66" s="29">
        <f t="shared" si="214"/>
        <v>0</v>
      </c>
      <c r="CQ66" s="28">
        <f t="shared" si="215"/>
        <v>0</v>
      </c>
      <c r="CR66" s="29">
        <f t="shared" si="216"/>
        <v>0</v>
      </c>
      <c r="CS66" s="29">
        <f t="shared" si="217"/>
        <v>0</v>
      </c>
      <c r="CT66" s="919"/>
      <c r="CU66" s="28">
        <f t="shared" si="283"/>
        <v>0</v>
      </c>
      <c r="CV66" s="28">
        <f t="shared" si="284"/>
        <v>0</v>
      </c>
      <c r="CW66" s="28">
        <f t="shared" si="67"/>
        <v>0</v>
      </c>
      <c r="CX66" s="919"/>
      <c r="CY66" s="29">
        <f t="shared" si="220"/>
        <v>0</v>
      </c>
      <c r="CZ66" s="29">
        <f t="shared" si="221"/>
        <v>0</v>
      </c>
      <c r="DA66" s="29">
        <f t="shared" si="222"/>
        <v>0</v>
      </c>
      <c r="DB66" s="29">
        <f t="shared" si="223"/>
        <v>0</v>
      </c>
      <c r="DC66" s="29">
        <f t="shared" si="224"/>
        <v>0</v>
      </c>
      <c r="DD66" s="29">
        <f t="shared" si="225"/>
        <v>0</v>
      </c>
      <c r="DE66" s="29">
        <f t="shared" si="226"/>
        <v>0</v>
      </c>
      <c r="DF66" s="29">
        <f t="shared" si="227"/>
        <v>0</v>
      </c>
      <c r="DG66" s="29">
        <f t="shared" si="228"/>
        <v>0</v>
      </c>
      <c r="DH66" s="29">
        <f t="shared" si="229"/>
        <v>0</v>
      </c>
      <c r="DI66" s="29">
        <f t="shared" si="230"/>
        <v>0</v>
      </c>
      <c r="DJ66" s="29">
        <f t="shared" si="231"/>
        <v>0</v>
      </c>
      <c r="DK66" s="29">
        <f t="shared" si="232"/>
        <v>0</v>
      </c>
      <c r="DL66" s="29">
        <f t="shared" si="233"/>
        <v>0</v>
      </c>
      <c r="DM66" s="29">
        <f t="shared" si="234"/>
        <v>0</v>
      </c>
      <c r="DN66" s="1">
        <f t="shared" si="121"/>
        <v>0</v>
      </c>
    </row>
    <row r="67" spans="1:244" s="1" customFormat="1" ht="65.25" customHeight="1" x14ac:dyDescent="0.2">
      <c r="B67" s="139"/>
      <c r="D67" s="977" t="s">
        <v>633</v>
      </c>
      <c r="E67" s="466" t="s">
        <v>31</v>
      </c>
      <c r="F67" s="466"/>
      <c r="G67" s="68" t="s">
        <v>15</v>
      </c>
      <c r="H67" s="26" t="s">
        <v>63</v>
      </c>
      <c r="I67" s="68" t="s">
        <v>229</v>
      </c>
      <c r="J67" s="26">
        <v>1</v>
      </c>
      <c r="K67" s="26"/>
      <c r="L67" s="26" t="s">
        <v>693</v>
      </c>
      <c r="M67" s="488">
        <v>365.69841000000002</v>
      </c>
      <c r="N67" s="778"/>
      <c r="O67" s="778"/>
      <c r="P67" s="778"/>
      <c r="Q67" s="778"/>
      <c r="R67" s="778"/>
      <c r="S67" s="778"/>
      <c r="T67" s="778"/>
      <c r="U67" s="802"/>
      <c r="V67" s="779"/>
      <c r="W67" s="779"/>
      <c r="X67" s="779"/>
      <c r="Y67" s="779"/>
      <c r="Z67" s="779"/>
      <c r="AA67" s="801"/>
      <c r="AB67" s="835">
        <f t="shared" si="235"/>
        <v>0</v>
      </c>
      <c r="AC67" s="70" t="str">
        <f t="shared" si="267"/>
        <v>No</v>
      </c>
      <c r="AD67" s="71" t="str">
        <f t="shared" ref="AD67:AD76" si="286">IF(SUM(N67:AA67)&gt;0,"Yes","No")</f>
        <v>No</v>
      </c>
      <c r="AF67" s="189">
        <f t="shared" si="66"/>
        <v>1</v>
      </c>
      <c r="AG67" s="190">
        <f t="shared" si="236"/>
        <v>0</v>
      </c>
      <c r="AH67" s="693"/>
      <c r="AI67" s="482">
        <v>6.7</v>
      </c>
      <c r="AJ67" s="326">
        <f t="shared" si="268"/>
        <v>0</v>
      </c>
      <c r="AK67" s="152">
        <f t="shared" si="269"/>
        <v>0</v>
      </c>
      <c r="AL67" s="152">
        <f t="shared" si="270"/>
        <v>0</v>
      </c>
      <c r="AM67" s="152">
        <f t="shared" si="271"/>
        <v>0</v>
      </c>
      <c r="AN67" s="152">
        <f t="shared" si="272"/>
        <v>0</v>
      </c>
      <c r="AO67" s="152">
        <f t="shared" si="273"/>
        <v>0</v>
      </c>
      <c r="AP67" s="152">
        <f t="shared" si="274"/>
        <v>0</v>
      </c>
      <c r="AQ67" s="152">
        <f t="shared" si="275"/>
        <v>0</v>
      </c>
      <c r="AR67" s="152">
        <f t="shared" si="276"/>
        <v>0</v>
      </c>
      <c r="AS67" s="152">
        <f t="shared" si="277"/>
        <v>0</v>
      </c>
      <c r="AT67" s="152">
        <f t="shared" si="278"/>
        <v>0</v>
      </c>
      <c r="AU67" s="152">
        <f t="shared" si="279"/>
        <v>0</v>
      </c>
      <c r="AV67" s="152">
        <f t="shared" si="280"/>
        <v>0</v>
      </c>
      <c r="AW67" s="152">
        <f t="shared" si="281"/>
        <v>0</v>
      </c>
      <c r="AX67" s="152">
        <f t="shared" si="282"/>
        <v>0</v>
      </c>
      <c r="AY67" s="329">
        <v>1</v>
      </c>
      <c r="AZ67" s="269">
        <f t="shared" si="68"/>
        <v>0</v>
      </c>
      <c r="BA67" s="713">
        <v>5</v>
      </c>
      <c r="BB67" s="211">
        <f t="shared" si="192"/>
        <v>0</v>
      </c>
      <c r="BC67" s="713"/>
      <c r="BD67" s="211">
        <f t="shared" si="193"/>
        <v>0</v>
      </c>
      <c r="BE67" s="713"/>
      <c r="BF67" s="211">
        <f t="shared" si="194"/>
        <v>0</v>
      </c>
      <c r="BG67" s="713"/>
      <c r="BH67" s="211">
        <f t="shared" si="195"/>
        <v>0</v>
      </c>
      <c r="BI67" s="713"/>
      <c r="BJ67" s="211">
        <f t="shared" si="196"/>
        <v>0</v>
      </c>
      <c r="BK67" s="713"/>
      <c r="BL67" s="211">
        <f t="shared" si="197"/>
        <v>0</v>
      </c>
      <c r="BM67" s="713"/>
      <c r="BN67" s="211">
        <f t="shared" si="198"/>
        <v>0</v>
      </c>
      <c r="BO67" s="719"/>
      <c r="BP67" s="211">
        <f t="shared" si="199"/>
        <v>0</v>
      </c>
      <c r="BQ67" s="719"/>
      <c r="BR67" s="211">
        <f t="shared" si="200"/>
        <v>0</v>
      </c>
      <c r="BS67" s="719"/>
      <c r="BT67" s="211">
        <f t="shared" si="201"/>
        <v>0</v>
      </c>
      <c r="BU67" s="719"/>
      <c r="BV67" s="211">
        <f t="shared" si="202"/>
        <v>0</v>
      </c>
      <c r="BW67" s="719"/>
      <c r="BX67" s="211">
        <f t="shared" si="203"/>
        <v>0</v>
      </c>
      <c r="BY67" s="719"/>
      <c r="BZ67" s="211">
        <f t="shared" si="204"/>
        <v>0</v>
      </c>
      <c r="CA67" s="719"/>
      <c r="CB67" s="211">
        <f t="shared" si="205"/>
        <v>0</v>
      </c>
      <c r="CC67" s="719"/>
      <c r="CD67" s="211">
        <f t="shared" si="206"/>
        <v>0</v>
      </c>
      <c r="CE67" s="719"/>
      <c r="CF67" s="211">
        <f t="shared" si="207"/>
        <v>0</v>
      </c>
      <c r="CG67" s="719"/>
      <c r="CH67" s="211">
        <f t="shared" si="208"/>
        <v>0</v>
      </c>
      <c r="CI67" s="719"/>
      <c r="CJ67" s="211">
        <f t="shared" si="209"/>
        <v>0</v>
      </c>
      <c r="CK67" s="910"/>
      <c r="CL67" s="29">
        <f t="shared" si="210"/>
        <v>0</v>
      </c>
      <c r="CM67" s="29">
        <f t="shared" si="211"/>
        <v>0</v>
      </c>
      <c r="CN67" s="29">
        <f t="shared" si="212"/>
        <v>0</v>
      </c>
      <c r="CO67" s="916">
        <f t="shared" si="213"/>
        <v>0</v>
      </c>
      <c r="CP67" s="29">
        <f t="shared" si="214"/>
        <v>0</v>
      </c>
      <c r="CQ67" s="28">
        <f t="shared" si="215"/>
        <v>0</v>
      </c>
      <c r="CR67" s="29">
        <f t="shared" si="216"/>
        <v>0</v>
      </c>
      <c r="CS67" s="29">
        <f t="shared" si="217"/>
        <v>0</v>
      </c>
      <c r="CT67" s="919"/>
      <c r="CU67" s="28">
        <f t="shared" si="283"/>
        <v>0</v>
      </c>
      <c r="CV67" s="28">
        <f t="shared" si="284"/>
        <v>0</v>
      </c>
      <c r="CW67" s="28">
        <f t="shared" si="67"/>
        <v>0</v>
      </c>
      <c r="CX67" s="919"/>
      <c r="CY67" s="29">
        <f t="shared" si="220"/>
        <v>0</v>
      </c>
      <c r="CZ67" s="29">
        <f t="shared" si="221"/>
        <v>0</v>
      </c>
      <c r="DA67" s="29">
        <f t="shared" si="222"/>
        <v>0</v>
      </c>
      <c r="DB67" s="29">
        <f t="shared" si="223"/>
        <v>0</v>
      </c>
      <c r="DC67" s="29">
        <f t="shared" si="224"/>
        <v>0</v>
      </c>
      <c r="DD67" s="29">
        <f t="shared" si="225"/>
        <v>0</v>
      </c>
      <c r="DE67" s="29">
        <f t="shared" si="226"/>
        <v>0</v>
      </c>
      <c r="DF67" s="29">
        <f t="shared" si="227"/>
        <v>0</v>
      </c>
      <c r="DG67" s="29">
        <f t="shared" si="228"/>
        <v>0</v>
      </c>
      <c r="DH67" s="29">
        <f t="shared" si="229"/>
        <v>0</v>
      </c>
      <c r="DI67" s="29">
        <f t="shared" si="230"/>
        <v>0</v>
      </c>
      <c r="DJ67" s="29">
        <f t="shared" si="231"/>
        <v>0</v>
      </c>
      <c r="DK67" s="29">
        <f t="shared" si="232"/>
        <v>0</v>
      </c>
      <c r="DL67" s="29">
        <f t="shared" si="233"/>
        <v>0</v>
      </c>
      <c r="DM67" s="29">
        <f t="shared" si="234"/>
        <v>0</v>
      </c>
      <c r="DN67" s="1">
        <f t="shared" si="121"/>
        <v>0</v>
      </c>
    </row>
    <row r="68" spans="1:244" s="1" customFormat="1" ht="65.25" customHeight="1" x14ac:dyDescent="0.2">
      <c r="B68" s="139"/>
      <c r="D68" s="1074" t="s">
        <v>634</v>
      </c>
      <c r="E68" s="866"/>
      <c r="F68" s="866"/>
      <c r="G68" s="867" t="s">
        <v>15</v>
      </c>
      <c r="H68" s="868" t="s">
        <v>67</v>
      </c>
      <c r="I68" s="867" t="s">
        <v>643</v>
      </c>
      <c r="J68" s="868">
        <v>1</v>
      </c>
      <c r="K68" s="868"/>
      <c r="L68" s="868" t="s">
        <v>693</v>
      </c>
      <c r="M68" s="869">
        <v>132.40804500000002</v>
      </c>
      <c r="N68" s="870"/>
      <c r="O68" s="870"/>
      <c r="P68" s="870"/>
      <c r="Q68" s="870"/>
      <c r="R68" s="870"/>
      <c r="S68" s="870"/>
      <c r="T68" s="870"/>
      <c r="U68" s="871"/>
      <c r="V68" s="872"/>
      <c r="W68" s="872"/>
      <c r="X68" s="872"/>
      <c r="Y68" s="872"/>
      <c r="Z68" s="872"/>
      <c r="AA68" s="891"/>
      <c r="AB68" s="892">
        <f t="shared" si="235"/>
        <v>0</v>
      </c>
      <c r="AC68" s="874" t="str">
        <f t="shared" si="267"/>
        <v>No</v>
      </c>
      <c r="AD68" s="875" t="str">
        <f t="shared" si="286"/>
        <v>No</v>
      </c>
      <c r="AF68" s="189">
        <f t="shared" si="66"/>
        <v>1</v>
      </c>
      <c r="AG68" s="190">
        <f t="shared" si="236"/>
        <v>0</v>
      </c>
      <c r="AH68" s="693"/>
      <c r="AI68" s="482">
        <v>2.6</v>
      </c>
      <c r="AJ68" s="326">
        <f t="shared" si="268"/>
        <v>0</v>
      </c>
      <c r="AK68" s="152">
        <f t="shared" si="269"/>
        <v>0</v>
      </c>
      <c r="AL68" s="152">
        <f t="shared" si="270"/>
        <v>0</v>
      </c>
      <c r="AM68" s="152">
        <f t="shared" si="271"/>
        <v>0</v>
      </c>
      <c r="AN68" s="152">
        <f t="shared" si="272"/>
        <v>0</v>
      </c>
      <c r="AO68" s="152">
        <f t="shared" si="273"/>
        <v>0</v>
      </c>
      <c r="AP68" s="152">
        <f t="shared" si="274"/>
        <v>0</v>
      </c>
      <c r="AQ68" s="152">
        <f t="shared" si="275"/>
        <v>0</v>
      </c>
      <c r="AR68" s="152">
        <f t="shared" si="276"/>
        <v>0</v>
      </c>
      <c r="AS68" s="152">
        <f t="shared" si="277"/>
        <v>0</v>
      </c>
      <c r="AT68" s="152">
        <f t="shared" si="278"/>
        <v>0</v>
      </c>
      <c r="AU68" s="152">
        <f t="shared" si="279"/>
        <v>0</v>
      </c>
      <c r="AV68" s="152">
        <f t="shared" si="280"/>
        <v>0</v>
      </c>
      <c r="AW68" s="152">
        <f t="shared" si="281"/>
        <v>0</v>
      </c>
      <c r="AX68" s="152">
        <f t="shared" si="282"/>
        <v>0</v>
      </c>
      <c r="AY68" s="329">
        <v>1</v>
      </c>
      <c r="AZ68" s="269">
        <f t="shared" si="68"/>
        <v>0</v>
      </c>
      <c r="BA68" s="713">
        <v>7</v>
      </c>
      <c r="BB68" s="211">
        <f t="shared" si="192"/>
        <v>0</v>
      </c>
      <c r="BC68" s="713"/>
      <c r="BD68" s="211">
        <f t="shared" si="193"/>
        <v>0</v>
      </c>
      <c r="BE68" s="713"/>
      <c r="BF68" s="211">
        <f t="shared" si="194"/>
        <v>0</v>
      </c>
      <c r="BG68" s="713"/>
      <c r="BH68" s="211">
        <f t="shared" si="195"/>
        <v>0</v>
      </c>
      <c r="BI68" s="713"/>
      <c r="BJ68" s="211">
        <f t="shared" si="196"/>
        <v>0</v>
      </c>
      <c r="BK68" s="713"/>
      <c r="BL68" s="211">
        <f t="shared" si="197"/>
        <v>0</v>
      </c>
      <c r="BM68" s="713"/>
      <c r="BN68" s="211">
        <f t="shared" si="198"/>
        <v>0</v>
      </c>
      <c r="BO68" s="719"/>
      <c r="BP68" s="211">
        <f t="shared" si="199"/>
        <v>0</v>
      </c>
      <c r="BQ68" s="719"/>
      <c r="BR68" s="211">
        <f t="shared" si="200"/>
        <v>0</v>
      </c>
      <c r="BS68" s="719"/>
      <c r="BT68" s="211">
        <f t="shared" si="201"/>
        <v>0</v>
      </c>
      <c r="BU68" s="719"/>
      <c r="BV68" s="211">
        <f t="shared" si="202"/>
        <v>0</v>
      </c>
      <c r="BW68" s="719"/>
      <c r="BX68" s="211">
        <f t="shared" si="203"/>
        <v>0</v>
      </c>
      <c r="BY68" s="719"/>
      <c r="BZ68" s="211">
        <f t="shared" si="204"/>
        <v>0</v>
      </c>
      <c r="CA68" s="719"/>
      <c r="CB68" s="211">
        <f t="shared" si="205"/>
        <v>0</v>
      </c>
      <c r="CC68" s="719"/>
      <c r="CD68" s="211">
        <f t="shared" si="206"/>
        <v>0</v>
      </c>
      <c r="CE68" s="719"/>
      <c r="CF68" s="211">
        <f t="shared" si="207"/>
        <v>0</v>
      </c>
      <c r="CG68" s="719"/>
      <c r="CH68" s="211">
        <f t="shared" si="208"/>
        <v>0</v>
      </c>
      <c r="CI68" s="719"/>
      <c r="CJ68" s="211">
        <f t="shared" si="209"/>
        <v>0</v>
      </c>
      <c r="CK68" s="910"/>
      <c r="CL68" s="29">
        <f t="shared" si="210"/>
        <v>0</v>
      </c>
      <c r="CM68" s="29">
        <f t="shared" si="211"/>
        <v>0</v>
      </c>
      <c r="CN68" s="29">
        <f t="shared" si="212"/>
        <v>0</v>
      </c>
      <c r="CO68" s="916">
        <f t="shared" si="213"/>
        <v>0</v>
      </c>
      <c r="CP68" s="29">
        <f t="shared" si="214"/>
        <v>0</v>
      </c>
      <c r="CQ68" s="28">
        <f t="shared" si="215"/>
        <v>0</v>
      </c>
      <c r="CR68" s="29">
        <f t="shared" si="216"/>
        <v>0</v>
      </c>
      <c r="CS68" s="29">
        <f t="shared" si="217"/>
        <v>0</v>
      </c>
      <c r="CT68" s="919"/>
      <c r="CU68" s="28">
        <f t="shared" si="283"/>
        <v>0</v>
      </c>
      <c r="CV68" s="28">
        <f t="shared" si="284"/>
        <v>0</v>
      </c>
      <c r="CW68" s="28">
        <f t="shared" si="67"/>
        <v>0</v>
      </c>
      <c r="CX68" s="919"/>
      <c r="CY68" s="29">
        <f t="shared" si="220"/>
        <v>0</v>
      </c>
      <c r="CZ68" s="29">
        <f t="shared" si="221"/>
        <v>0</v>
      </c>
      <c r="DA68" s="29">
        <f t="shared" si="222"/>
        <v>0</v>
      </c>
      <c r="DB68" s="29">
        <f t="shared" si="223"/>
        <v>0</v>
      </c>
      <c r="DC68" s="29">
        <f t="shared" si="224"/>
        <v>0</v>
      </c>
      <c r="DD68" s="29">
        <f t="shared" si="225"/>
        <v>0</v>
      </c>
      <c r="DE68" s="29">
        <f t="shared" si="226"/>
        <v>0</v>
      </c>
      <c r="DF68" s="29">
        <f t="shared" si="227"/>
        <v>0</v>
      </c>
      <c r="DG68" s="29">
        <f t="shared" si="228"/>
        <v>0</v>
      </c>
      <c r="DH68" s="29">
        <f t="shared" si="229"/>
        <v>0</v>
      </c>
      <c r="DI68" s="29">
        <f t="shared" si="230"/>
        <v>0</v>
      </c>
      <c r="DJ68" s="29">
        <f t="shared" si="231"/>
        <v>0</v>
      </c>
      <c r="DK68" s="29">
        <f t="shared" si="232"/>
        <v>0</v>
      </c>
      <c r="DL68" s="29">
        <f t="shared" si="233"/>
        <v>0</v>
      </c>
      <c r="DM68" s="29">
        <f t="shared" si="234"/>
        <v>0</v>
      </c>
      <c r="DN68" s="1">
        <f t="shared" si="121"/>
        <v>0</v>
      </c>
    </row>
    <row r="69" spans="1:244" s="1" customFormat="1" ht="65.25" customHeight="1" x14ac:dyDescent="0.2">
      <c r="B69" s="139"/>
      <c r="D69" s="977" t="s">
        <v>635</v>
      </c>
      <c r="E69" s="466" t="s">
        <v>31</v>
      </c>
      <c r="F69" s="466"/>
      <c r="G69" s="68" t="s">
        <v>309</v>
      </c>
      <c r="H69" s="26" t="s">
        <v>64</v>
      </c>
      <c r="I69" s="68" t="s">
        <v>362</v>
      </c>
      <c r="J69" s="26">
        <v>1</v>
      </c>
      <c r="K69" s="26"/>
      <c r="L69" s="26" t="s">
        <v>693</v>
      </c>
      <c r="M69" s="488">
        <v>302.64696000000004</v>
      </c>
      <c r="N69" s="778"/>
      <c r="O69" s="778"/>
      <c r="P69" s="778"/>
      <c r="Q69" s="778"/>
      <c r="R69" s="778"/>
      <c r="S69" s="778"/>
      <c r="T69" s="778"/>
      <c r="U69" s="802"/>
      <c r="V69" s="779"/>
      <c r="W69" s="779"/>
      <c r="X69" s="779"/>
      <c r="Y69" s="779"/>
      <c r="Z69" s="779"/>
      <c r="AA69" s="801"/>
      <c r="AB69" s="835">
        <f t="shared" si="235"/>
        <v>0</v>
      </c>
      <c r="AC69" s="70" t="str">
        <f t="shared" si="267"/>
        <v>No</v>
      </c>
      <c r="AD69" s="71" t="str">
        <f t="shared" si="286"/>
        <v>No</v>
      </c>
      <c r="AF69" s="189">
        <f t="shared" si="66"/>
        <v>1</v>
      </c>
      <c r="AG69" s="190">
        <f t="shared" si="236"/>
        <v>0</v>
      </c>
      <c r="AH69" s="693"/>
      <c r="AI69" s="482">
        <v>3.7</v>
      </c>
      <c r="AJ69" s="326">
        <f t="shared" si="268"/>
        <v>0</v>
      </c>
      <c r="AK69" s="152">
        <f t="shared" si="269"/>
        <v>0</v>
      </c>
      <c r="AL69" s="152">
        <f t="shared" si="270"/>
        <v>0</v>
      </c>
      <c r="AM69" s="152">
        <f t="shared" si="271"/>
        <v>0</v>
      </c>
      <c r="AN69" s="152">
        <f t="shared" si="272"/>
        <v>0</v>
      </c>
      <c r="AO69" s="152">
        <f t="shared" si="273"/>
        <v>0</v>
      </c>
      <c r="AP69" s="152">
        <f t="shared" si="274"/>
        <v>0</v>
      </c>
      <c r="AQ69" s="152">
        <f t="shared" si="275"/>
        <v>0</v>
      </c>
      <c r="AR69" s="152">
        <f t="shared" si="276"/>
        <v>0</v>
      </c>
      <c r="AS69" s="152">
        <f t="shared" si="277"/>
        <v>0</v>
      </c>
      <c r="AT69" s="152">
        <f t="shared" si="278"/>
        <v>0</v>
      </c>
      <c r="AU69" s="152">
        <f t="shared" si="279"/>
        <v>0</v>
      </c>
      <c r="AV69" s="152">
        <f t="shared" si="280"/>
        <v>0</v>
      </c>
      <c r="AW69" s="152">
        <f t="shared" si="281"/>
        <v>0</v>
      </c>
      <c r="AX69" s="152">
        <f t="shared" si="282"/>
        <v>0</v>
      </c>
      <c r="AY69" s="329">
        <v>1</v>
      </c>
      <c r="AZ69" s="269">
        <f t="shared" si="68"/>
        <v>0</v>
      </c>
      <c r="BA69" s="713">
        <v>7</v>
      </c>
      <c r="BB69" s="211">
        <f t="shared" si="192"/>
        <v>0</v>
      </c>
      <c r="BC69" s="713"/>
      <c r="BD69" s="211">
        <f t="shared" si="193"/>
        <v>0</v>
      </c>
      <c r="BE69" s="713"/>
      <c r="BF69" s="211">
        <f t="shared" si="194"/>
        <v>0</v>
      </c>
      <c r="BG69" s="713"/>
      <c r="BH69" s="211">
        <f t="shared" si="195"/>
        <v>0</v>
      </c>
      <c r="BI69" s="713"/>
      <c r="BJ69" s="211">
        <f t="shared" si="196"/>
        <v>0</v>
      </c>
      <c r="BK69" s="713"/>
      <c r="BL69" s="211">
        <f t="shared" si="197"/>
        <v>0</v>
      </c>
      <c r="BM69" s="713"/>
      <c r="BN69" s="211">
        <f t="shared" si="198"/>
        <v>0</v>
      </c>
      <c r="BO69" s="719"/>
      <c r="BP69" s="211">
        <f t="shared" si="199"/>
        <v>0</v>
      </c>
      <c r="BQ69" s="719"/>
      <c r="BR69" s="211">
        <f t="shared" si="200"/>
        <v>0</v>
      </c>
      <c r="BS69" s="719"/>
      <c r="BT69" s="211">
        <f t="shared" si="201"/>
        <v>0</v>
      </c>
      <c r="BU69" s="719"/>
      <c r="BV69" s="211">
        <f t="shared" si="202"/>
        <v>0</v>
      </c>
      <c r="BW69" s="719"/>
      <c r="BX69" s="211">
        <f t="shared" si="203"/>
        <v>0</v>
      </c>
      <c r="BY69" s="719"/>
      <c r="BZ69" s="211">
        <f t="shared" si="204"/>
        <v>0</v>
      </c>
      <c r="CA69" s="719"/>
      <c r="CB69" s="211">
        <f t="shared" si="205"/>
        <v>0</v>
      </c>
      <c r="CC69" s="719"/>
      <c r="CD69" s="211">
        <f t="shared" si="206"/>
        <v>0</v>
      </c>
      <c r="CE69" s="719"/>
      <c r="CF69" s="211">
        <f t="shared" si="207"/>
        <v>0</v>
      </c>
      <c r="CG69" s="719"/>
      <c r="CH69" s="211">
        <f t="shared" si="208"/>
        <v>0</v>
      </c>
      <c r="CI69" s="719"/>
      <c r="CJ69" s="211">
        <f t="shared" si="209"/>
        <v>0</v>
      </c>
      <c r="CK69" s="910"/>
      <c r="CL69" s="29">
        <f t="shared" si="210"/>
        <v>0</v>
      </c>
      <c r="CM69" s="29">
        <f t="shared" si="211"/>
        <v>0</v>
      </c>
      <c r="CN69" s="29">
        <f t="shared" si="212"/>
        <v>0</v>
      </c>
      <c r="CO69" s="916">
        <f t="shared" si="213"/>
        <v>0</v>
      </c>
      <c r="CP69" s="29">
        <f t="shared" si="214"/>
        <v>0</v>
      </c>
      <c r="CQ69" s="28">
        <f t="shared" si="215"/>
        <v>0</v>
      </c>
      <c r="CR69" s="29">
        <f t="shared" si="216"/>
        <v>0</v>
      </c>
      <c r="CS69" s="29">
        <f t="shared" si="217"/>
        <v>0</v>
      </c>
      <c r="CT69" s="919"/>
      <c r="CU69" s="28">
        <f t="shared" si="283"/>
        <v>0</v>
      </c>
      <c r="CV69" s="28">
        <f t="shared" si="284"/>
        <v>0</v>
      </c>
      <c r="CW69" s="28">
        <f t="shared" si="67"/>
        <v>0</v>
      </c>
      <c r="CX69" s="919"/>
      <c r="CY69" s="29">
        <f t="shared" si="220"/>
        <v>0</v>
      </c>
      <c r="CZ69" s="29">
        <f t="shared" si="221"/>
        <v>0</v>
      </c>
      <c r="DA69" s="29">
        <f t="shared" si="222"/>
        <v>0</v>
      </c>
      <c r="DB69" s="29">
        <f t="shared" si="223"/>
        <v>0</v>
      </c>
      <c r="DC69" s="29">
        <f t="shared" si="224"/>
        <v>0</v>
      </c>
      <c r="DD69" s="29">
        <f t="shared" si="225"/>
        <v>0</v>
      </c>
      <c r="DE69" s="29">
        <f t="shared" si="226"/>
        <v>0</v>
      </c>
      <c r="DF69" s="29">
        <f t="shared" si="227"/>
        <v>0</v>
      </c>
      <c r="DG69" s="29">
        <f t="shared" si="228"/>
        <v>0</v>
      </c>
      <c r="DH69" s="29">
        <f t="shared" si="229"/>
        <v>0</v>
      </c>
      <c r="DI69" s="29">
        <f t="shared" si="230"/>
        <v>0</v>
      </c>
      <c r="DJ69" s="29">
        <f t="shared" si="231"/>
        <v>0</v>
      </c>
      <c r="DK69" s="29">
        <f t="shared" si="232"/>
        <v>0</v>
      </c>
      <c r="DL69" s="29">
        <f t="shared" si="233"/>
        <v>0</v>
      </c>
      <c r="DM69" s="29">
        <f t="shared" si="234"/>
        <v>0</v>
      </c>
      <c r="DN69" s="1">
        <f t="shared" si="121"/>
        <v>0</v>
      </c>
    </row>
    <row r="70" spans="1:244" s="1" customFormat="1" ht="65.25" customHeight="1" x14ac:dyDescent="0.2">
      <c r="B70" s="139"/>
      <c r="D70" s="1074" t="s">
        <v>636</v>
      </c>
      <c r="E70" s="866"/>
      <c r="F70" s="866"/>
      <c r="G70" s="867" t="s">
        <v>15</v>
      </c>
      <c r="H70" s="868" t="s">
        <v>64</v>
      </c>
      <c r="I70" s="867" t="s">
        <v>644</v>
      </c>
      <c r="J70" s="868">
        <v>1</v>
      </c>
      <c r="K70" s="868"/>
      <c r="L70" s="868" t="s">
        <v>693</v>
      </c>
      <c r="M70" s="869">
        <v>226.98522000000006</v>
      </c>
      <c r="N70" s="870"/>
      <c r="O70" s="870"/>
      <c r="P70" s="870"/>
      <c r="Q70" s="870"/>
      <c r="R70" s="870"/>
      <c r="S70" s="870"/>
      <c r="T70" s="870"/>
      <c r="U70" s="871"/>
      <c r="V70" s="872"/>
      <c r="W70" s="872"/>
      <c r="X70" s="872"/>
      <c r="Y70" s="872"/>
      <c r="Z70" s="872"/>
      <c r="AA70" s="891"/>
      <c r="AB70" s="892">
        <f t="shared" si="235"/>
        <v>0</v>
      </c>
      <c r="AC70" s="874" t="str">
        <f t="shared" si="267"/>
        <v>No</v>
      </c>
      <c r="AD70" s="875" t="str">
        <f t="shared" si="286"/>
        <v>No</v>
      </c>
      <c r="AF70" s="189">
        <f t="shared" si="66"/>
        <v>1</v>
      </c>
      <c r="AG70" s="190">
        <f t="shared" si="236"/>
        <v>0</v>
      </c>
      <c r="AH70" s="693"/>
      <c r="AI70" s="482">
        <v>2.7</v>
      </c>
      <c r="AJ70" s="326">
        <f t="shared" si="268"/>
        <v>0</v>
      </c>
      <c r="AK70" s="152">
        <f t="shared" si="269"/>
        <v>0</v>
      </c>
      <c r="AL70" s="152">
        <f t="shared" si="270"/>
        <v>0</v>
      </c>
      <c r="AM70" s="152">
        <f t="shared" si="271"/>
        <v>0</v>
      </c>
      <c r="AN70" s="152">
        <f t="shared" si="272"/>
        <v>0</v>
      </c>
      <c r="AO70" s="152">
        <f t="shared" si="273"/>
        <v>0</v>
      </c>
      <c r="AP70" s="152">
        <f t="shared" si="274"/>
        <v>0</v>
      </c>
      <c r="AQ70" s="152">
        <f t="shared" si="275"/>
        <v>0</v>
      </c>
      <c r="AR70" s="152">
        <f t="shared" si="276"/>
        <v>0</v>
      </c>
      <c r="AS70" s="152">
        <f t="shared" si="277"/>
        <v>0</v>
      </c>
      <c r="AT70" s="152">
        <f t="shared" si="278"/>
        <v>0</v>
      </c>
      <c r="AU70" s="152">
        <f t="shared" si="279"/>
        <v>0</v>
      </c>
      <c r="AV70" s="152">
        <f t="shared" si="280"/>
        <v>0</v>
      </c>
      <c r="AW70" s="152">
        <f t="shared" si="281"/>
        <v>0</v>
      </c>
      <c r="AX70" s="152">
        <f t="shared" si="282"/>
        <v>0</v>
      </c>
      <c r="AY70" s="329">
        <v>1</v>
      </c>
      <c r="AZ70" s="269">
        <f t="shared" si="68"/>
        <v>0</v>
      </c>
      <c r="BA70" s="713">
        <v>7</v>
      </c>
      <c r="BB70" s="211">
        <f t="shared" si="192"/>
        <v>0</v>
      </c>
      <c r="BC70" s="713"/>
      <c r="BD70" s="211">
        <f t="shared" si="193"/>
        <v>0</v>
      </c>
      <c r="BE70" s="713"/>
      <c r="BF70" s="211">
        <f t="shared" si="194"/>
        <v>0</v>
      </c>
      <c r="BG70" s="713"/>
      <c r="BH70" s="211">
        <f t="shared" si="195"/>
        <v>0</v>
      </c>
      <c r="BI70" s="713"/>
      <c r="BJ70" s="211">
        <f t="shared" si="196"/>
        <v>0</v>
      </c>
      <c r="BK70" s="713"/>
      <c r="BL70" s="211">
        <f t="shared" si="197"/>
        <v>0</v>
      </c>
      <c r="BM70" s="713"/>
      <c r="BN70" s="211">
        <f t="shared" si="198"/>
        <v>0</v>
      </c>
      <c r="BO70" s="719"/>
      <c r="BP70" s="211">
        <f t="shared" si="199"/>
        <v>0</v>
      </c>
      <c r="BQ70" s="719"/>
      <c r="BR70" s="211">
        <f t="shared" si="200"/>
        <v>0</v>
      </c>
      <c r="BS70" s="719"/>
      <c r="BT70" s="211">
        <f t="shared" si="201"/>
        <v>0</v>
      </c>
      <c r="BU70" s="719"/>
      <c r="BV70" s="211">
        <f t="shared" si="202"/>
        <v>0</v>
      </c>
      <c r="BW70" s="719"/>
      <c r="BX70" s="211">
        <f t="shared" si="203"/>
        <v>0</v>
      </c>
      <c r="BY70" s="719"/>
      <c r="BZ70" s="211">
        <f t="shared" si="204"/>
        <v>0</v>
      </c>
      <c r="CA70" s="719"/>
      <c r="CB70" s="211">
        <f t="shared" si="205"/>
        <v>0</v>
      </c>
      <c r="CC70" s="719"/>
      <c r="CD70" s="211">
        <f t="shared" si="206"/>
        <v>0</v>
      </c>
      <c r="CE70" s="719"/>
      <c r="CF70" s="211">
        <f t="shared" si="207"/>
        <v>0</v>
      </c>
      <c r="CG70" s="719"/>
      <c r="CH70" s="211">
        <f t="shared" si="208"/>
        <v>0</v>
      </c>
      <c r="CI70" s="719"/>
      <c r="CJ70" s="211">
        <f t="shared" si="209"/>
        <v>0</v>
      </c>
      <c r="CK70" s="910"/>
      <c r="CL70" s="29">
        <f t="shared" si="210"/>
        <v>0</v>
      </c>
      <c r="CM70" s="29">
        <f t="shared" si="211"/>
        <v>0</v>
      </c>
      <c r="CN70" s="29">
        <f t="shared" si="212"/>
        <v>0</v>
      </c>
      <c r="CO70" s="916">
        <f t="shared" si="213"/>
        <v>0</v>
      </c>
      <c r="CP70" s="29">
        <f t="shared" si="214"/>
        <v>0</v>
      </c>
      <c r="CQ70" s="28">
        <f t="shared" si="215"/>
        <v>0</v>
      </c>
      <c r="CR70" s="29">
        <f t="shared" si="216"/>
        <v>0</v>
      </c>
      <c r="CS70" s="29">
        <f t="shared" si="217"/>
        <v>0</v>
      </c>
      <c r="CT70" s="919"/>
      <c r="CU70" s="28">
        <f t="shared" si="283"/>
        <v>0</v>
      </c>
      <c r="CV70" s="28">
        <f t="shared" si="284"/>
        <v>0</v>
      </c>
      <c r="CW70" s="28">
        <f t="shared" si="67"/>
        <v>0</v>
      </c>
      <c r="CX70" s="919"/>
      <c r="CY70" s="29">
        <f t="shared" si="220"/>
        <v>0</v>
      </c>
      <c r="CZ70" s="29">
        <f t="shared" si="221"/>
        <v>0</v>
      </c>
      <c r="DA70" s="29">
        <f t="shared" si="222"/>
        <v>0</v>
      </c>
      <c r="DB70" s="29">
        <f t="shared" si="223"/>
        <v>0</v>
      </c>
      <c r="DC70" s="29">
        <f t="shared" si="224"/>
        <v>0</v>
      </c>
      <c r="DD70" s="29">
        <f t="shared" si="225"/>
        <v>0</v>
      </c>
      <c r="DE70" s="29">
        <f t="shared" si="226"/>
        <v>0</v>
      </c>
      <c r="DF70" s="29">
        <f t="shared" si="227"/>
        <v>0</v>
      </c>
      <c r="DG70" s="29">
        <f t="shared" si="228"/>
        <v>0</v>
      </c>
      <c r="DH70" s="29">
        <f t="shared" si="229"/>
        <v>0</v>
      </c>
      <c r="DI70" s="29">
        <f t="shared" si="230"/>
        <v>0</v>
      </c>
      <c r="DJ70" s="29">
        <f t="shared" si="231"/>
        <v>0</v>
      </c>
      <c r="DK70" s="29">
        <f t="shared" si="232"/>
        <v>0</v>
      </c>
      <c r="DL70" s="29">
        <f t="shared" si="233"/>
        <v>0</v>
      </c>
      <c r="DM70" s="29">
        <f t="shared" si="234"/>
        <v>0</v>
      </c>
      <c r="DN70" s="1">
        <f t="shared" si="121"/>
        <v>0</v>
      </c>
    </row>
    <row r="71" spans="1:244" s="1" customFormat="1" ht="65.25" customHeight="1" x14ac:dyDescent="0.2">
      <c r="B71" s="139"/>
      <c r="D71" s="977" t="s">
        <v>637</v>
      </c>
      <c r="E71" s="466"/>
      <c r="F71" s="466"/>
      <c r="G71" s="68" t="s">
        <v>398</v>
      </c>
      <c r="H71" s="26" t="s">
        <v>69</v>
      </c>
      <c r="I71" s="68" t="s">
        <v>645</v>
      </c>
      <c r="J71" s="26">
        <v>1</v>
      </c>
      <c r="K71" s="26"/>
      <c r="L71" s="26" t="s">
        <v>693</v>
      </c>
      <c r="M71" s="488">
        <v>113.49261000000003</v>
      </c>
      <c r="N71" s="778"/>
      <c r="O71" s="778"/>
      <c r="P71" s="778"/>
      <c r="Q71" s="778"/>
      <c r="R71" s="778"/>
      <c r="S71" s="778"/>
      <c r="T71" s="778"/>
      <c r="U71" s="802"/>
      <c r="V71" s="779"/>
      <c r="W71" s="779"/>
      <c r="X71" s="779"/>
      <c r="Y71" s="779"/>
      <c r="Z71" s="779"/>
      <c r="AA71" s="801"/>
      <c r="AB71" s="835">
        <f t="shared" si="235"/>
        <v>0</v>
      </c>
      <c r="AC71" s="70" t="str">
        <f t="shared" si="267"/>
        <v>No</v>
      </c>
      <c r="AD71" s="71" t="str">
        <f t="shared" si="286"/>
        <v>No</v>
      </c>
      <c r="AF71" s="189">
        <f t="shared" si="66"/>
        <v>1</v>
      </c>
      <c r="AG71" s="190">
        <f t="shared" si="236"/>
        <v>0</v>
      </c>
      <c r="AH71" s="693"/>
      <c r="AI71" s="482">
        <v>0.6</v>
      </c>
      <c r="AJ71" s="326">
        <f t="shared" si="268"/>
        <v>0</v>
      </c>
      <c r="AK71" s="152">
        <f t="shared" si="269"/>
        <v>0</v>
      </c>
      <c r="AL71" s="152">
        <f t="shared" si="270"/>
        <v>0</v>
      </c>
      <c r="AM71" s="152">
        <f t="shared" si="271"/>
        <v>0</v>
      </c>
      <c r="AN71" s="152">
        <f t="shared" si="272"/>
        <v>0</v>
      </c>
      <c r="AO71" s="152">
        <f t="shared" si="273"/>
        <v>0</v>
      </c>
      <c r="AP71" s="152">
        <f t="shared" si="274"/>
        <v>0</v>
      </c>
      <c r="AQ71" s="152">
        <f t="shared" si="275"/>
        <v>0</v>
      </c>
      <c r="AR71" s="152">
        <f t="shared" si="276"/>
        <v>0</v>
      </c>
      <c r="AS71" s="152">
        <f t="shared" si="277"/>
        <v>0</v>
      </c>
      <c r="AT71" s="152">
        <f t="shared" si="278"/>
        <v>0</v>
      </c>
      <c r="AU71" s="152">
        <f t="shared" si="279"/>
        <v>0</v>
      </c>
      <c r="AV71" s="152">
        <f t="shared" si="280"/>
        <v>0</v>
      </c>
      <c r="AW71" s="152">
        <f t="shared" si="281"/>
        <v>0</v>
      </c>
      <c r="AX71" s="152">
        <f t="shared" si="282"/>
        <v>0</v>
      </c>
      <c r="AY71" s="329">
        <v>1</v>
      </c>
      <c r="AZ71" s="269">
        <f t="shared" si="68"/>
        <v>0</v>
      </c>
      <c r="BA71" s="713">
        <v>3</v>
      </c>
      <c r="BB71" s="211">
        <f t="shared" si="192"/>
        <v>0</v>
      </c>
      <c r="BC71" s="713"/>
      <c r="BD71" s="211">
        <f t="shared" si="193"/>
        <v>0</v>
      </c>
      <c r="BE71" s="713"/>
      <c r="BF71" s="211">
        <f t="shared" si="194"/>
        <v>0</v>
      </c>
      <c r="BG71" s="713"/>
      <c r="BH71" s="211">
        <f t="shared" si="195"/>
        <v>0</v>
      </c>
      <c r="BI71" s="713"/>
      <c r="BJ71" s="211">
        <f t="shared" si="196"/>
        <v>0</v>
      </c>
      <c r="BK71" s="713"/>
      <c r="BL71" s="211">
        <f t="shared" si="197"/>
        <v>0</v>
      </c>
      <c r="BM71" s="713"/>
      <c r="BN71" s="211">
        <f t="shared" si="198"/>
        <v>0</v>
      </c>
      <c r="BO71" s="719"/>
      <c r="BP71" s="211">
        <f t="shared" si="199"/>
        <v>0</v>
      </c>
      <c r="BQ71" s="719"/>
      <c r="BR71" s="211">
        <f t="shared" si="200"/>
        <v>0</v>
      </c>
      <c r="BS71" s="719"/>
      <c r="BT71" s="211">
        <f t="shared" si="201"/>
        <v>0</v>
      </c>
      <c r="BU71" s="719"/>
      <c r="BV71" s="211">
        <f t="shared" si="202"/>
        <v>0</v>
      </c>
      <c r="BW71" s="719"/>
      <c r="BX71" s="211">
        <f t="shared" si="203"/>
        <v>0</v>
      </c>
      <c r="BY71" s="719"/>
      <c r="BZ71" s="211">
        <f t="shared" si="204"/>
        <v>0</v>
      </c>
      <c r="CA71" s="719"/>
      <c r="CB71" s="211">
        <f t="shared" si="205"/>
        <v>0</v>
      </c>
      <c r="CC71" s="719"/>
      <c r="CD71" s="211">
        <f t="shared" si="206"/>
        <v>0</v>
      </c>
      <c r="CE71" s="719"/>
      <c r="CF71" s="211">
        <f t="shared" si="207"/>
        <v>0</v>
      </c>
      <c r="CG71" s="719"/>
      <c r="CH71" s="211">
        <f t="shared" si="208"/>
        <v>0</v>
      </c>
      <c r="CI71" s="719"/>
      <c r="CJ71" s="211">
        <f t="shared" si="209"/>
        <v>0</v>
      </c>
      <c r="CK71" s="910"/>
      <c r="CL71" s="29">
        <f t="shared" si="210"/>
        <v>0</v>
      </c>
      <c r="CM71" s="29">
        <f t="shared" si="211"/>
        <v>0</v>
      </c>
      <c r="CN71" s="29">
        <f t="shared" si="212"/>
        <v>0</v>
      </c>
      <c r="CO71" s="916">
        <f t="shared" si="213"/>
        <v>0</v>
      </c>
      <c r="CP71" s="29">
        <f t="shared" si="214"/>
        <v>0</v>
      </c>
      <c r="CQ71" s="28">
        <f t="shared" si="215"/>
        <v>0</v>
      </c>
      <c r="CR71" s="29">
        <f t="shared" si="216"/>
        <v>0</v>
      </c>
      <c r="CS71" s="29">
        <f t="shared" si="217"/>
        <v>0</v>
      </c>
      <c r="CT71" s="919"/>
      <c r="CU71" s="28">
        <f t="shared" si="283"/>
        <v>0</v>
      </c>
      <c r="CV71" s="28">
        <f t="shared" si="284"/>
        <v>0</v>
      </c>
      <c r="CW71" s="28">
        <f t="shared" si="67"/>
        <v>0</v>
      </c>
      <c r="CX71" s="919"/>
      <c r="CY71" s="29">
        <f t="shared" si="220"/>
        <v>0</v>
      </c>
      <c r="CZ71" s="29">
        <f t="shared" si="221"/>
        <v>0</v>
      </c>
      <c r="DA71" s="29">
        <f t="shared" si="222"/>
        <v>0</v>
      </c>
      <c r="DB71" s="29">
        <f t="shared" si="223"/>
        <v>0</v>
      </c>
      <c r="DC71" s="29">
        <f t="shared" si="224"/>
        <v>0</v>
      </c>
      <c r="DD71" s="29">
        <f t="shared" si="225"/>
        <v>0</v>
      </c>
      <c r="DE71" s="29">
        <f t="shared" si="226"/>
        <v>0</v>
      </c>
      <c r="DF71" s="29">
        <f t="shared" si="227"/>
        <v>0</v>
      </c>
      <c r="DG71" s="29">
        <f t="shared" si="228"/>
        <v>0</v>
      </c>
      <c r="DH71" s="29">
        <f t="shared" si="229"/>
        <v>0</v>
      </c>
      <c r="DI71" s="29">
        <f t="shared" si="230"/>
        <v>0</v>
      </c>
      <c r="DJ71" s="29">
        <f t="shared" si="231"/>
        <v>0</v>
      </c>
      <c r="DK71" s="29">
        <f t="shared" si="232"/>
        <v>0</v>
      </c>
      <c r="DL71" s="29">
        <f t="shared" si="233"/>
        <v>0</v>
      </c>
      <c r="DM71" s="29">
        <f t="shared" si="234"/>
        <v>0</v>
      </c>
      <c r="DN71" s="1">
        <f t="shared" si="121"/>
        <v>0</v>
      </c>
    </row>
    <row r="72" spans="1:244" s="1" customFormat="1" ht="65.25" customHeight="1" x14ac:dyDescent="0.2">
      <c r="B72" s="139"/>
      <c r="D72" s="1074" t="s">
        <v>638</v>
      </c>
      <c r="E72" s="866" t="s">
        <v>31</v>
      </c>
      <c r="F72" s="866"/>
      <c r="G72" s="867" t="s">
        <v>398</v>
      </c>
      <c r="H72" s="868" t="s">
        <v>60</v>
      </c>
      <c r="I72" s="867" t="s">
        <v>646</v>
      </c>
      <c r="J72" s="868">
        <v>1</v>
      </c>
      <c r="K72" s="868"/>
      <c r="L72" s="868" t="s">
        <v>693</v>
      </c>
      <c r="M72" s="869">
        <v>136.19113200000001</v>
      </c>
      <c r="N72" s="870"/>
      <c r="O72" s="870"/>
      <c r="P72" s="870"/>
      <c r="Q72" s="870"/>
      <c r="R72" s="870"/>
      <c r="S72" s="870"/>
      <c r="T72" s="870"/>
      <c r="U72" s="871"/>
      <c r="V72" s="872"/>
      <c r="W72" s="872"/>
      <c r="X72" s="872"/>
      <c r="Y72" s="872"/>
      <c r="Z72" s="872"/>
      <c r="AA72" s="891"/>
      <c r="AB72" s="892">
        <f t="shared" si="235"/>
        <v>0</v>
      </c>
      <c r="AC72" s="874" t="str">
        <f t="shared" si="267"/>
        <v>No</v>
      </c>
      <c r="AD72" s="875" t="str">
        <f t="shared" si="286"/>
        <v>No</v>
      </c>
      <c r="AF72" s="189">
        <f t="shared" si="66"/>
        <v>1</v>
      </c>
      <c r="AG72" s="190">
        <f t="shared" si="236"/>
        <v>0</v>
      </c>
      <c r="AH72" s="693"/>
      <c r="AI72" s="482">
        <v>0.6</v>
      </c>
      <c r="AJ72" s="326">
        <f t="shared" si="268"/>
        <v>0</v>
      </c>
      <c r="AK72" s="152">
        <f t="shared" si="269"/>
        <v>0</v>
      </c>
      <c r="AL72" s="152">
        <f t="shared" si="270"/>
        <v>0</v>
      </c>
      <c r="AM72" s="152">
        <f t="shared" si="271"/>
        <v>0</v>
      </c>
      <c r="AN72" s="152">
        <f t="shared" si="272"/>
        <v>0</v>
      </c>
      <c r="AO72" s="152">
        <f t="shared" si="273"/>
        <v>0</v>
      </c>
      <c r="AP72" s="152">
        <f t="shared" si="274"/>
        <v>0</v>
      </c>
      <c r="AQ72" s="152">
        <f t="shared" si="275"/>
        <v>0</v>
      </c>
      <c r="AR72" s="152">
        <f t="shared" si="276"/>
        <v>0</v>
      </c>
      <c r="AS72" s="152">
        <f t="shared" si="277"/>
        <v>0</v>
      </c>
      <c r="AT72" s="152">
        <f t="shared" si="278"/>
        <v>0</v>
      </c>
      <c r="AU72" s="152">
        <f t="shared" si="279"/>
        <v>0</v>
      </c>
      <c r="AV72" s="152">
        <f t="shared" si="280"/>
        <v>0</v>
      </c>
      <c r="AW72" s="152">
        <f t="shared" si="281"/>
        <v>0</v>
      </c>
      <c r="AX72" s="152">
        <f t="shared" si="282"/>
        <v>0</v>
      </c>
      <c r="AY72" s="329">
        <v>1</v>
      </c>
      <c r="AZ72" s="269">
        <f t="shared" si="68"/>
        <v>0</v>
      </c>
      <c r="BA72" s="713">
        <v>3</v>
      </c>
      <c r="BB72" s="211">
        <f t="shared" si="192"/>
        <v>0</v>
      </c>
      <c r="BC72" s="713"/>
      <c r="BD72" s="211">
        <f t="shared" si="193"/>
        <v>0</v>
      </c>
      <c r="BE72" s="713"/>
      <c r="BF72" s="211">
        <f t="shared" si="194"/>
        <v>0</v>
      </c>
      <c r="BG72" s="713"/>
      <c r="BH72" s="211">
        <f t="shared" si="195"/>
        <v>0</v>
      </c>
      <c r="BI72" s="713"/>
      <c r="BJ72" s="211">
        <f t="shared" si="196"/>
        <v>0</v>
      </c>
      <c r="BK72" s="713"/>
      <c r="BL72" s="211">
        <f t="shared" si="197"/>
        <v>0</v>
      </c>
      <c r="BM72" s="713"/>
      <c r="BN72" s="211">
        <f t="shared" si="198"/>
        <v>0</v>
      </c>
      <c r="BO72" s="719"/>
      <c r="BP72" s="211">
        <f t="shared" si="199"/>
        <v>0</v>
      </c>
      <c r="BQ72" s="719"/>
      <c r="BR72" s="211">
        <f t="shared" si="200"/>
        <v>0</v>
      </c>
      <c r="BS72" s="719"/>
      <c r="BT72" s="211">
        <f t="shared" si="201"/>
        <v>0</v>
      </c>
      <c r="BU72" s="719"/>
      <c r="BV72" s="211">
        <f t="shared" si="202"/>
        <v>0</v>
      </c>
      <c r="BW72" s="719"/>
      <c r="BX72" s="211">
        <f t="shared" si="203"/>
        <v>0</v>
      </c>
      <c r="BY72" s="719"/>
      <c r="BZ72" s="211">
        <f t="shared" si="204"/>
        <v>0</v>
      </c>
      <c r="CA72" s="719"/>
      <c r="CB72" s="211">
        <f t="shared" si="205"/>
        <v>0</v>
      </c>
      <c r="CC72" s="719"/>
      <c r="CD72" s="211">
        <f t="shared" si="206"/>
        <v>0</v>
      </c>
      <c r="CE72" s="719"/>
      <c r="CF72" s="211">
        <f t="shared" si="207"/>
        <v>0</v>
      </c>
      <c r="CG72" s="719"/>
      <c r="CH72" s="211">
        <f t="shared" si="208"/>
        <v>0</v>
      </c>
      <c r="CI72" s="719"/>
      <c r="CJ72" s="211">
        <f t="shared" si="209"/>
        <v>0</v>
      </c>
      <c r="CK72" s="910"/>
      <c r="CL72" s="29">
        <f t="shared" si="210"/>
        <v>0</v>
      </c>
      <c r="CM72" s="29">
        <f t="shared" si="211"/>
        <v>0</v>
      </c>
      <c r="CN72" s="29">
        <f t="shared" si="212"/>
        <v>0</v>
      </c>
      <c r="CO72" s="916">
        <f t="shared" si="213"/>
        <v>0</v>
      </c>
      <c r="CP72" s="29">
        <f t="shared" si="214"/>
        <v>0</v>
      </c>
      <c r="CQ72" s="28">
        <f t="shared" si="215"/>
        <v>0</v>
      </c>
      <c r="CR72" s="29">
        <f t="shared" si="216"/>
        <v>0</v>
      </c>
      <c r="CS72" s="29">
        <f t="shared" si="217"/>
        <v>0</v>
      </c>
      <c r="CT72" s="919"/>
      <c r="CU72" s="28">
        <f t="shared" si="283"/>
        <v>0</v>
      </c>
      <c r="CV72" s="28">
        <f t="shared" si="284"/>
        <v>0</v>
      </c>
      <c r="CW72" s="28">
        <f t="shared" si="67"/>
        <v>0</v>
      </c>
      <c r="CX72" s="919"/>
      <c r="CY72" s="29">
        <f t="shared" si="220"/>
        <v>0</v>
      </c>
      <c r="CZ72" s="29">
        <f t="shared" si="221"/>
        <v>0</v>
      </c>
      <c r="DA72" s="29">
        <f t="shared" si="222"/>
        <v>0</v>
      </c>
      <c r="DB72" s="29">
        <f t="shared" si="223"/>
        <v>0</v>
      </c>
      <c r="DC72" s="29">
        <f t="shared" si="224"/>
        <v>0</v>
      </c>
      <c r="DD72" s="29">
        <f t="shared" si="225"/>
        <v>0</v>
      </c>
      <c r="DE72" s="29">
        <f t="shared" si="226"/>
        <v>0</v>
      </c>
      <c r="DF72" s="29">
        <f t="shared" si="227"/>
        <v>0</v>
      </c>
      <c r="DG72" s="29">
        <f t="shared" si="228"/>
        <v>0</v>
      </c>
      <c r="DH72" s="29">
        <f t="shared" si="229"/>
        <v>0</v>
      </c>
      <c r="DI72" s="29">
        <f t="shared" si="230"/>
        <v>0</v>
      </c>
      <c r="DJ72" s="29">
        <f t="shared" si="231"/>
        <v>0</v>
      </c>
      <c r="DK72" s="29">
        <f t="shared" si="232"/>
        <v>0</v>
      </c>
      <c r="DL72" s="29">
        <f t="shared" si="233"/>
        <v>0</v>
      </c>
      <c r="DM72" s="29">
        <f t="shared" si="234"/>
        <v>0</v>
      </c>
      <c r="DN72" s="1">
        <f t="shared" si="121"/>
        <v>0</v>
      </c>
    </row>
    <row r="73" spans="1:244" s="1" customFormat="1" ht="65.25" customHeight="1" x14ac:dyDescent="0.2">
      <c r="B73" s="139"/>
      <c r="D73" s="977" t="s">
        <v>639</v>
      </c>
      <c r="E73" s="466" t="s">
        <v>31</v>
      </c>
      <c r="F73" s="466"/>
      <c r="G73" s="68" t="s">
        <v>281</v>
      </c>
      <c r="H73" s="26" t="s">
        <v>60</v>
      </c>
      <c r="I73" s="68" t="s">
        <v>647</v>
      </c>
      <c r="J73" s="26">
        <v>1</v>
      </c>
      <c r="K73" s="26"/>
      <c r="L73" s="26" t="s">
        <v>693</v>
      </c>
      <c r="M73" s="488">
        <v>105.92643600000001</v>
      </c>
      <c r="N73" s="778"/>
      <c r="O73" s="778"/>
      <c r="P73" s="778"/>
      <c r="Q73" s="778"/>
      <c r="R73" s="778"/>
      <c r="S73" s="778"/>
      <c r="T73" s="778"/>
      <c r="U73" s="802"/>
      <c r="V73" s="779"/>
      <c r="W73" s="779"/>
      <c r="X73" s="779"/>
      <c r="Y73" s="779"/>
      <c r="Z73" s="779"/>
      <c r="AA73" s="801"/>
      <c r="AB73" s="835">
        <f t="shared" si="235"/>
        <v>0</v>
      </c>
      <c r="AC73" s="70" t="str">
        <f t="shared" si="267"/>
        <v>No</v>
      </c>
      <c r="AD73" s="71" t="str">
        <f t="shared" si="286"/>
        <v>No</v>
      </c>
      <c r="AF73" s="189">
        <f t="shared" si="66"/>
        <v>1</v>
      </c>
      <c r="AG73" s="190">
        <f t="shared" si="236"/>
        <v>0</v>
      </c>
      <c r="AH73" s="693"/>
      <c r="AI73" s="482">
        <v>1</v>
      </c>
      <c r="AJ73" s="326">
        <f t="shared" si="268"/>
        <v>0</v>
      </c>
      <c r="AK73" s="152">
        <f t="shared" si="269"/>
        <v>0</v>
      </c>
      <c r="AL73" s="152">
        <f t="shared" si="270"/>
        <v>0</v>
      </c>
      <c r="AM73" s="152">
        <f t="shared" si="271"/>
        <v>0</v>
      </c>
      <c r="AN73" s="152">
        <f t="shared" si="272"/>
        <v>0</v>
      </c>
      <c r="AO73" s="152">
        <f t="shared" si="273"/>
        <v>0</v>
      </c>
      <c r="AP73" s="152">
        <f t="shared" si="274"/>
        <v>0</v>
      </c>
      <c r="AQ73" s="152">
        <f t="shared" si="275"/>
        <v>0</v>
      </c>
      <c r="AR73" s="152">
        <f t="shared" si="276"/>
        <v>0</v>
      </c>
      <c r="AS73" s="152">
        <f t="shared" si="277"/>
        <v>0</v>
      </c>
      <c r="AT73" s="152">
        <f t="shared" si="278"/>
        <v>0</v>
      </c>
      <c r="AU73" s="152">
        <f t="shared" si="279"/>
        <v>0</v>
      </c>
      <c r="AV73" s="152">
        <f t="shared" si="280"/>
        <v>0</v>
      </c>
      <c r="AW73" s="152">
        <f t="shared" si="281"/>
        <v>0</v>
      </c>
      <c r="AX73" s="152">
        <f t="shared" si="282"/>
        <v>0</v>
      </c>
      <c r="AY73" s="329">
        <v>1</v>
      </c>
      <c r="AZ73" s="269">
        <f t="shared" si="68"/>
        <v>0</v>
      </c>
      <c r="BA73" s="713">
        <v>3</v>
      </c>
      <c r="BB73" s="211">
        <f t="shared" si="192"/>
        <v>0</v>
      </c>
      <c r="BC73" s="713"/>
      <c r="BD73" s="211">
        <f t="shared" si="193"/>
        <v>0</v>
      </c>
      <c r="BE73" s="713"/>
      <c r="BF73" s="211">
        <f t="shared" si="194"/>
        <v>0</v>
      </c>
      <c r="BG73" s="713"/>
      <c r="BH73" s="211">
        <f t="shared" si="195"/>
        <v>0</v>
      </c>
      <c r="BI73" s="713"/>
      <c r="BJ73" s="211">
        <f t="shared" si="196"/>
        <v>0</v>
      </c>
      <c r="BK73" s="713"/>
      <c r="BL73" s="211">
        <f t="shared" si="197"/>
        <v>0</v>
      </c>
      <c r="BM73" s="713"/>
      <c r="BN73" s="211">
        <f t="shared" si="198"/>
        <v>0</v>
      </c>
      <c r="BO73" s="719"/>
      <c r="BP73" s="211">
        <f t="shared" si="199"/>
        <v>0</v>
      </c>
      <c r="BQ73" s="719"/>
      <c r="BR73" s="211">
        <f t="shared" si="200"/>
        <v>0</v>
      </c>
      <c r="BS73" s="719"/>
      <c r="BT73" s="211">
        <f t="shared" si="201"/>
        <v>0</v>
      </c>
      <c r="BU73" s="719"/>
      <c r="BV73" s="211">
        <f t="shared" si="202"/>
        <v>0</v>
      </c>
      <c r="BW73" s="719"/>
      <c r="BX73" s="211">
        <f t="shared" si="203"/>
        <v>0</v>
      </c>
      <c r="BY73" s="719"/>
      <c r="BZ73" s="211">
        <f t="shared" si="204"/>
        <v>0</v>
      </c>
      <c r="CA73" s="719"/>
      <c r="CB73" s="211">
        <f t="shared" si="205"/>
        <v>0</v>
      </c>
      <c r="CC73" s="719"/>
      <c r="CD73" s="211">
        <f t="shared" si="206"/>
        <v>0</v>
      </c>
      <c r="CE73" s="719"/>
      <c r="CF73" s="211">
        <f t="shared" si="207"/>
        <v>0</v>
      </c>
      <c r="CG73" s="719"/>
      <c r="CH73" s="211">
        <f t="shared" si="208"/>
        <v>0</v>
      </c>
      <c r="CI73" s="719"/>
      <c r="CJ73" s="211">
        <f t="shared" si="209"/>
        <v>0</v>
      </c>
      <c r="CK73" s="910"/>
      <c r="CL73" s="29">
        <f t="shared" si="210"/>
        <v>0</v>
      </c>
      <c r="CM73" s="29">
        <f t="shared" si="211"/>
        <v>0</v>
      </c>
      <c r="CN73" s="29">
        <f t="shared" si="212"/>
        <v>0</v>
      </c>
      <c r="CO73" s="916">
        <f t="shared" si="213"/>
        <v>0</v>
      </c>
      <c r="CP73" s="29">
        <f t="shared" si="214"/>
        <v>0</v>
      </c>
      <c r="CQ73" s="28">
        <f t="shared" si="215"/>
        <v>0</v>
      </c>
      <c r="CR73" s="29">
        <f t="shared" si="216"/>
        <v>0</v>
      </c>
      <c r="CS73" s="29">
        <f t="shared" si="217"/>
        <v>0</v>
      </c>
      <c r="CT73" s="919"/>
      <c r="CU73" s="28">
        <f t="shared" si="283"/>
        <v>0</v>
      </c>
      <c r="CV73" s="28">
        <f t="shared" si="284"/>
        <v>0</v>
      </c>
      <c r="CW73" s="28">
        <f t="shared" si="67"/>
        <v>0</v>
      </c>
      <c r="CX73" s="919"/>
      <c r="CY73" s="29">
        <f t="shared" si="220"/>
        <v>0</v>
      </c>
      <c r="CZ73" s="29">
        <f t="shared" si="221"/>
        <v>0</v>
      </c>
      <c r="DA73" s="29">
        <f t="shared" si="222"/>
        <v>0</v>
      </c>
      <c r="DB73" s="29">
        <f t="shared" si="223"/>
        <v>0</v>
      </c>
      <c r="DC73" s="29">
        <f t="shared" si="224"/>
        <v>0</v>
      </c>
      <c r="DD73" s="29">
        <f t="shared" si="225"/>
        <v>0</v>
      </c>
      <c r="DE73" s="29">
        <f t="shared" si="226"/>
        <v>0</v>
      </c>
      <c r="DF73" s="29">
        <f t="shared" si="227"/>
        <v>0</v>
      </c>
      <c r="DG73" s="29">
        <f t="shared" si="228"/>
        <v>0</v>
      </c>
      <c r="DH73" s="29">
        <f t="shared" si="229"/>
        <v>0</v>
      </c>
      <c r="DI73" s="29">
        <f t="shared" si="230"/>
        <v>0</v>
      </c>
      <c r="DJ73" s="29">
        <f t="shared" si="231"/>
        <v>0</v>
      </c>
      <c r="DK73" s="29">
        <f t="shared" si="232"/>
        <v>0</v>
      </c>
      <c r="DL73" s="29">
        <f t="shared" si="233"/>
        <v>0</v>
      </c>
      <c r="DM73" s="29">
        <f t="shared" si="234"/>
        <v>0</v>
      </c>
      <c r="DN73" s="1">
        <f t="shared" si="121"/>
        <v>0</v>
      </c>
    </row>
    <row r="74" spans="1:244" s="1" customFormat="1" ht="65.25" customHeight="1" x14ac:dyDescent="0.2">
      <c r="B74" s="139"/>
      <c r="D74" s="1074" t="s">
        <v>640</v>
      </c>
      <c r="E74" s="866" t="s">
        <v>31</v>
      </c>
      <c r="F74" s="866"/>
      <c r="G74" s="867" t="s">
        <v>281</v>
      </c>
      <c r="H74" s="868" t="s">
        <v>67</v>
      </c>
      <c r="I74" s="867" t="s">
        <v>648</v>
      </c>
      <c r="J74" s="868">
        <v>1</v>
      </c>
      <c r="K74" s="868"/>
      <c r="L74" s="868" t="s">
        <v>693</v>
      </c>
      <c r="M74" s="869">
        <v>158.62000000000003</v>
      </c>
      <c r="N74" s="870"/>
      <c r="O74" s="870"/>
      <c r="P74" s="870"/>
      <c r="Q74" s="870"/>
      <c r="R74" s="870"/>
      <c r="S74" s="870"/>
      <c r="T74" s="870"/>
      <c r="U74" s="871"/>
      <c r="V74" s="872"/>
      <c r="W74" s="872"/>
      <c r="X74" s="872"/>
      <c r="Y74" s="872"/>
      <c r="Z74" s="872"/>
      <c r="AA74" s="891"/>
      <c r="AB74" s="892">
        <f t="shared" si="235"/>
        <v>0</v>
      </c>
      <c r="AC74" s="874" t="str">
        <f t="shared" si="267"/>
        <v>No</v>
      </c>
      <c r="AD74" s="875" t="str">
        <f>IF(SUM(N74:AA74)&gt;0,"Yes","No")</f>
        <v>No</v>
      </c>
      <c r="AF74" s="189">
        <f t="shared" si="66"/>
        <v>1</v>
      </c>
      <c r="AG74" s="190">
        <f t="shared" si="236"/>
        <v>0</v>
      </c>
      <c r="AH74" s="693"/>
      <c r="AI74" s="482">
        <v>1.2</v>
      </c>
      <c r="AJ74" s="326">
        <f t="shared" si="268"/>
        <v>0</v>
      </c>
      <c r="AK74" s="152">
        <f t="shared" si="269"/>
        <v>0</v>
      </c>
      <c r="AL74" s="152">
        <f t="shared" si="270"/>
        <v>0</v>
      </c>
      <c r="AM74" s="152">
        <f t="shared" si="271"/>
        <v>0</v>
      </c>
      <c r="AN74" s="152">
        <f t="shared" si="272"/>
        <v>0</v>
      </c>
      <c r="AO74" s="152">
        <f t="shared" si="273"/>
        <v>0</v>
      </c>
      <c r="AP74" s="152">
        <f t="shared" si="274"/>
        <v>0</v>
      </c>
      <c r="AQ74" s="152">
        <f t="shared" si="275"/>
        <v>0</v>
      </c>
      <c r="AR74" s="152">
        <f t="shared" si="276"/>
        <v>0</v>
      </c>
      <c r="AS74" s="152">
        <f t="shared" si="277"/>
        <v>0</v>
      </c>
      <c r="AT74" s="152">
        <f t="shared" si="278"/>
        <v>0</v>
      </c>
      <c r="AU74" s="152">
        <f t="shared" si="279"/>
        <v>0</v>
      </c>
      <c r="AV74" s="152">
        <f t="shared" si="280"/>
        <v>0</v>
      </c>
      <c r="AW74" s="152">
        <f t="shared" si="281"/>
        <v>0</v>
      </c>
      <c r="AX74" s="152">
        <f t="shared" si="282"/>
        <v>0</v>
      </c>
      <c r="AY74" s="329">
        <v>1</v>
      </c>
      <c r="AZ74" s="269">
        <f t="shared" si="68"/>
        <v>0</v>
      </c>
      <c r="BA74" s="713">
        <v>4</v>
      </c>
      <c r="BB74" s="211">
        <f t="shared" si="192"/>
        <v>0</v>
      </c>
      <c r="BC74" s="713"/>
      <c r="BD74" s="211">
        <f t="shared" si="193"/>
        <v>0</v>
      </c>
      <c r="BE74" s="713"/>
      <c r="BF74" s="211">
        <f t="shared" si="194"/>
        <v>0</v>
      </c>
      <c r="BG74" s="713"/>
      <c r="BH74" s="211">
        <f t="shared" si="195"/>
        <v>0</v>
      </c>
      <c r="BI74" s="713"/>
      <c r="BJ74" s="211">
        <f t="shared" si="196"/>
        <v>0</v>
      </c>
      <c r="BK74" s="713"/>
      <c r="BL74" s="211">
        <f t="shared" si="197"/>
        <v>0</v>
      </c>
      <c r="BM74" s="713"/>
      <c r="BN74" s="211">
        <f t="shared" si="198"/>
        <v>0</v>
      </c>
      <c r="BO74" s="719"/>
      <c r="BP74" s="211">
        <f t="shared" si="199"/>
        <v>0</v>
      </c>
      <c r="BQ74" s="719"/>
      <c r="BR74" s="211">
        <f t="shared" si="200"/>
        <v>0</v>
      </c>
      <c r="BS74" s="719"/>
      <c r="BT74" s="211">
        <f t="shared" si="201"/>
        <v>0</v>
      </c>
      <c r="BU74" s="719"/>
      <c r="BV74" s="211">
        <f t="shared" si="202"/>
        <v>0</v>
      </c>
      <c r="BW74" s="719"/>
      <c r="BX74" s="211">
        <f t="shared" si="203"/>
        <v>0</v>
      </c>
      <c r="BY74" s="719"/>
      <c r="BZ74" s="211">
        <f t="shared" si="204"/>
        <v>0</v>
      </c>
      <c r="CA74" s="719"/>
      <c r="CB74" s="211">
        <f t="shared" si="205"/>
        <v>0</v>
      </c>
      <c r="CC74" s="719"/>
      <c r="CD74" s="211">
        <f t="shared" si="206"/>
        <v>0</v>
      </c>
      <c r="CE74" s="719"/>
      <c r="CF74" s="211">
        <f t="shared" si="207"/>
        <v>0</v>
      </c>
      <c r="CG74" s="719"/>
      <c r="CH74" s="211">
        <f t="shared" si="208"/>
        <v>0</v>
      </c>
      <c r="CI74" s="719"/>
      <c r="CJ74" s="211">
        <f t="shared" si="209"/>
        <v>0</v>
      </c>
      <c r="CK74" s="910"/>
      <c r="CL74" s="29">
        <f t="shared" si="210"/>
        <v>0</v>
      </c>
      <c r="CM74" s="29">
        <f t="shared" si="211"/>
        <v>0</v>
      </c>
      <c r="CN74" s="29">
        <f t="shared" si="212"/>
        <v>0</v>
      </c>
      <c r="CO74" s="916">
        <f t="shared" si="213"/>
        <v>0</v>
      </c>
      <c r="CP74" s="29">
        <f t="shared" si="214"/>
        <v>0</v>
      </c>
      <c r="CQ74" s="28">
        <f t="shared" si="215"/>
        <v>0</v>
      </c>
      <c r="CR74" s="29">
        <f t="shared" si="216"/>
        <v>0</v>
      </c>
      <c r="CS74" s="29">
        <f t="shared" si="217"/>
        <v>0</v>
      </c>
      <c r="CT74" s="919"/>
      <c r="CU74" s="28">
        <f t="shared" si="283"/>
        <v>0</v>
      </c>
      <c r="CV74" s="28">
        <f t="shared" si="284"/>
        <v>0</v>
      </c>
      <c r="CW74" s="28">
        <f t="shared" si="67"/>
        <v>0</v>
      </c>
      <c r="CX74" s="919"/>
      <c r="CY74" s="29">
        <f t="shared" si="220"/>
        <v>0</v>
      </c>
      <c r="CZ74" s="29">
        <f t="shared" si="221"/>
        <v>0</v>
      </c>
      <c r="DA74" s="29">
        <f t="shared" si="222"/>
        <v>0</v>
      </c>
      <c r="DB74" s="29">
        <f t="shared" si="223"/>
        <v>0</v>
      </c>
      <c r="DC74" s="29">
        <f t="shared" si="224"/>
        <v>0</v>
      </c>
      <c r="DD74" s="29">
        <f t="shared" si="225"/>
        <v>0</v>
      </c>
      <c r="DE74" s="29">
        <f t="shared" si="226"/>
        <v>0</v>
      </c>
      <c r="DF74" s="29">
        <f t="shared" si="227"/>
        <v>0</v>
      </c>
      <c r="DG74" s="29">
        <f t="shared" si="228"/>
        <v>0</v>
      </c>
      <c r="DH74" s="29">
        <f t="shared" si="229"/>
        <v>0</v>
      </c>
      <c r="DI74" s="29">
        <f t="shared" si="230"/>
        <v>0</v>
      </c>
      <c r="DJ74" s="29">
        <f t="shared" si="231"/>
        <v>0</v>
      </c>
      <c r="DK74" s="29">
        <f t="shared" si="232"/>
        <v>0</v>
      </c>
      <c r="DL74" s="29">
        <f t="shared" si="233"/>
        <v>0</v>
      </c>
      <c r="DM74" s="29">
        <f t="shared" si="234"/>
        <v>0</v>
      </c>
      <c r="DN74" s="1">
        <f t="shared" si="121"/>
        <v>0</v>
      </c>
    </row>
    <row r="75" spans="1:244" s="1" customFormat="1" ht="65.25" customHeight="1" x14ac:dyDescent="0.2">
      <c r="B75" s="139"/>
      <c r="D75" s="977" t="s">
        <v>641</v>
      </c>
      <c r="E75" s="505" t="s">
        <v>31</v>
      </c>
      <c r="F75" s="900" t="s">
        <v>679</v>
      </c>
      <c r="G75" s="68" t="s">
        <v>309</v>
      </c>
      <c r="H75" s="26" t="s">
        <v>63</v>
      </c>
      <c r="I75" s="68" t="s">
        <v>649</v>
      </c>
      <c r="J75" s="26">
        <v>1</v>
      </c>
      <c r="K75" s="26"/>
      <c r="L75" s="26" t="s">
        <v>693</v>
      </c>
      <c r="M75" s="488">
        <v>358.56051000000002</v>
      </c>
      <c r="N75" s="778"/>
      <c r="O75" s="778"/>
      <c r="P75" s="778"/>
      <c r="Q75" s="778"/>
      <c r="R75" s="778"/>
      <c r="S75" s="778"/>
      <c r="T75" s="778"/>
      <c r="U75" s="802"/>
      <c r="V75" s="779"/>
      <c r="W75" s="779"/>
      <c r="X75" s="779"/>
      <c r="Y75" s="779"/>
      <c r="Z75" s="779"/>
      <c r="AA75" s="801"/>
      <c r="AB75" s="835">
        <f t="shared" si="235"/>
        <v>0</v>
      </c>
      <c r="AC75" s="70" t="str">
        <f t="shared" si="267"/>
        <v>No</v>
      </c>
      <c r="AD75" s="71" t="str">
        <f t="shared" si="286"/>
        <v>No</v>
      </c>
      <c r="AF75" s="189">
        <f t="shared" si="66"/>
        <v>1</v>
      </c>
      <c r="AG75" s="190">
        <f t="shared" si="236"/>
        <v>0</v>
      </c>
      <c r="AH75" s="693"/>
      <c r="AI75" s="482">
        <v>5.7</v>
      </c>
      <c r="AJ75" s="326">
        <f t="shared" si="268"/>
        <v>0</v>
      </c>
      <c r="AK75" s="152">
        <f t="shared" si="269"/>
        <v>0</v>
      </c>
      <c r="AL75" s="152">
        <f t="shared" si="270"/>
        <v>0</v>
      </c>
      <c r="AM75" s="152">
        <f t="shared" si="271"/>
        <v>0</v>
      </c>
      <c r="AN75" s="152">
        <f t="shared" si="272"/>
        <v>0</v>
      </c>
      <c r="AO75" s="152">
        <f t="shared" si="273"/>
        <v>0</v>
      </c>
      <c r="AP75" s="152">
        <f t="shared" si="274"/>
        <v>0</v>
      </c>
      <c r="AQ75" s="152">
        <f t="shared" si="275"/>
        <v>0</v>
      </c>
      <c r="AR75" s="152">
        <f t="shared" si="276"/>
        <v>0</v>
      </c>
      <c r="AS75" s="152">
        <f t="shared" si="277"/>
        <v>0</v>
      </c>
      <c r="AT75" s="152">
        <f t="shared" si="278"/>
        <v>0</v>
      </c>
      <c r="AU75" s="152">
        <f t="shared" si="279"/>
        <v>0</v>
      </c>
      <c r="AV75" s="152">
        <f t="shared" si="280"/>
        <v>0</v>
      </c>
      <c r="AW75" s="152">
        <f t="shared" si="281"/>
        <v>0</v>
      </c>
      <c r="AX75" s="152">
        <f t="shared" si="282"/>
        <v>0</v>
      </c>
      <c r="AY75" s="329">
        <v>1</v>
      </c>
      <c r="AZ75" s="269">
        <f t="shared" si="68"/>
        <v>0</v>
      </c>
      <c r="BA75" s="713">
        <v>7</v>
      </c>
      <c r="BB75" s="211">
        <f t="shared" si="192"/>
        <v>0</v>
      </c>
      <c r="BC75" s="713"/>
      <c r="BD75" s="211">
        <f t="shared" si="193"/>
        <v>0</v>
      </c>
      <c r="BE75" s="713"/>
      <c r="BF75" s="211">
        <f t="shared" si="194"/>
        <v>0</v>
      </c>
      <c r="BG75" s="713"/>
      <c r="BH75" s="211">
        <f t="shared" si="195"/>
        <v>0</v>
      </c>
      <c r="BI75" s="713"/>
      <c r="BJ75" s="211">
        <f t="shared" si="196"/>
        <v>0</v>
      </c>
      <c r="BK75" s="713"/>
      <c r="BL75" s="211">
        <f t="shared" si="197"/>
        <v>0</v>
      </c>
      <c r="BM75" s="713"/>
      <c r="BN75" s="211">
        <f t="shared" si="198"/>
        <v>0</v>
      </c>
      <c r="BO75" s="719"/>
      <c r="BP75" s="211">
        <f t="shared" si="199"/>
        <v>0</v>
      </c>
      <c r="BQ75" s="719"/>
      <c r="BR75" s="211">
        <f t="shared" si="200"/>
        <v>0</v>
      </c>
      <c r="BS75" s="719"/>
      <c r="BT75" s="211">
        <f t="shared" si="201"/>
        <v>0</v>
      </c>
      <c r="BU75" s="719"/>
      <c r="BV75" s="211">
        <f t="shared" si="202"/>
        <v>0</v>
      </c>
      <c r="BW75" s="719"/>
      <c r="BX75" s="211">
        <f t="shared" si="203"/>
        <v>0</v>
      </c>
      <c r="BY75" s="719"/>
      <c r="BZ75" s="211">
        <f t="shared" si="204"/>
        <v>0</v>
      </c>
      <c r="CA75" s="719"/>
      <c r="CB75" s="211">
        <f t="shared" si="205"/>
        <v>0</v>
      </c>
      <c r="CC75" s="719"/>
      <c r="CD75" s="211">
        <f t="shared" si="206"/>
        <v>0</v>
      </c>
      <c r="CE75" s="719"/>
      <c r="CF75" s="211">
        <f t="shared" si="207"/>
        <v>0</v>
      </c>
      <c r="CG75" s="719"/>
      <c r="CH75" s="211">
        <f t="shared" si="208"/>
        <v>0</v>
      </c>
      <c r="CI75" s="719"/>
      <c r="CJ75" s="211">
        <f t="shared" si="209"/>
        <v>0</v>
      </c>
      <c r="CK75" s="910"/>
      <c r="CL75" s="29">
        <f t="shared" si="210"/>
        <v>0</v>
      </c>
      <c r="CM75" s="29">
        <f t="shared" si="211"/>
        <v>0</v>
      </c>
      <c r="CN75" s="29">
        <f t="shared" si="212"/>
        <v>0</v>
      </c>
      <c r="CO75" s="916">
        <f t="shared" si="213"/>
        <v>0</v>
      </c>
      <c r="CP75" s="29">
        <f t="shared" si="214"/>
        <v>0</v>
      </c>
      <c r="CQ75" s="28">
        <f t="shared" si="215"/>
        <v>0</v>
      </c>
      <c r="CR75" s="29">
        <f t="shared" si="216"/>
        <v>0</v>
      </c>
      <c r="CS75" s="29">
        <f t="shared" si="217"/>
        <v>0</v>
      </c>
      <c r="CT75" s="919"/>
      <c r="CU75" s="28">
        <f t="shared" si="283"/>
        <v>0</v>
      </c>
      <c r="CV75" s="28">
        <f t="shared" si="284"/>
        <v>0</v>
      </c>
      <c r="CW75" s="28">
        <f t="shared" si="67"/>
        <v>0</v>
      </c>
      <c r="CX75" s="919"/>
      <c r="CY75" s="29">
        <f t="shared" si="220"/>
        <v>0</v>
      </c>
      <c r="CZ75" s="29">
        <f t="shared" si="221"/>
        <v>0</v>
      </c>
      <c r="DA75" s="29">
        <f t="shared" si="222"/>
        <v>0</v>
      </c>
      <c r="DB75" s="29">
        <f t="shared" si="223"/>
        <v>0</v>
      </c>
      <c r="DC75" s="29">
        <f t="shared" si="224"/>
        <v>0</v>
      </c>
      <c r="DD75" s="29">
        <f t="shared" si="225"/>
        <v>0</v>
      </c>
      <c r="DE75" s="29">
        <f t="shared" si="226"/>
        <v>0</v>
      </c>
      <c r="DF75" s="29">
        <f t="shared" si="227"/>
        <v>0</v>
      </c>
      <c r="DG75" s="29">
        <f t="shared" si="228"/>
        <v>0</v>
      </c>
      <c r="DH75" s="29">
        <f t="shared" si="229"/>
        <v>0</v>
      </c>
      <c r="DI75" s="29">
        <f t="shared" si="230"/>
        <v>0</v>
      </c>
      <c r="DJ75" s="29">
        <f t="shared" si="231"/>
        <v>0</v>
      </c>
      <c r="DK75" s="29">
        <f t="shared" si="232"/>
        <v>0</v>
      </c>
      <c r="DL75" s="29">
        <f t="shared" si="233"/>
        <v>0</v>
      </c>
      <c r="DM75" s="29">
        <f t="shared" si="234"/>
        <v>0</v>
      </c>
      <c r="DN75" s="1">
        <f t="shared" si="121"/>
        <v>0</v>
      </c>
    </row>
    <row r="76" spans="1:244" s="1" customFormat="1" ht="65.25" customHeight="1" x14ac:dyDescent="0.2">
      <c r="B76" s="368"/>
      <c r="C76" s="358"/>
      <c r="D76" s="1075" t="s">
        <v>630</v>
      </c>
      <c r="E76" s="879" t="s">
        <v>31</v>
      </c>
      <c r="F76" s="901" t="s">
        <v>679</v>
      </c>
      <c r="G76" s="881" t="s">
        <v>675</v>
      </c>
      <c r="H76" s="882" t="s">
        <v>675</v>
      </c>
      <c r="I76" s="881" t="s">
        <v>590</v>
      </c>
      <c r="J76" s="882">
        <v>12</v>
      </c>
      <c r="K76" s="882"/>
      <c r="L76" s="882" t="s">
        <v>693</v>
      </c>
      <c r="M76" s="883">
        <v>2695.61094</v>
      </c>
      <c r="N76" s="884"/>
      <c r="O76" s="884"/>
      <c r="P76" s="884"/>
      <c r="Q76" s="884"/>
      <c r="R76" s="884"/>
      <c r="S76" s="884"/>
      <c r="T76" s="884"/>
      <c r="U76" s="885"/>
      <c r="V76" s="886"/>
      <c r="W76" s="886"/>
      <c r="X76" s="886"/>
      <c r="Y76" s="886"/>
      <c r="Z76" s="886"/>
      <c r="AA76" s="894"/>
      <c r="AB76" s="898">
        <f t="shared" si="235"/>
        <v>0</v>
      </c>
      <c r="AC76" s="888" t="str">
        <f t="shared" si="267"/>
        <v>No</v>
      </c>
      <c r="AD76" s="889" t="str">
        <f t="shared" si="286"/>
        <v>No</v>
      </c>
      <c r="AF76" s="193">
        <f t="shared" ref="AF76" si="287">AY76</f>
        <v>12</v>
      </c>
      <c r="AG76" s="907">
        <f t="shared" si="236"/>
        <v>0</v>
      </c>
      <c r="AH76" s="693"/>
      <c r="AI76" s="482">
        <v>35.700000000000003</v>
      </c>
      <c r="AJ76" s="326">
        <f t="shared" si="268"/>
        <v>0</v>
      </c>
      <c r="AK76" s="152">
        <f t="shared" ref="AK76:AP76" si="288">N76*$J$76</f>
        <v>0</v>
      </c>
      <c r="AL76" s="152">
        <f t="shared" si="288"/>
        <v>0</v>
      </c>
      <c r="AM76" s="152">
        <f t="shared" si="288"/>
        <v>0</v>
      </c>
      <c r="AN76" s="152">
        <f t="shared" si="288"/>
        <v>0</v>
      </c>
      <c r="AO76" s="152">
        <f t="shared" si="288"/>
        <v>0</v>
      </c>
      <c r="AP76" s="152">
        <f t="shared" si="288"/>
        <v>0</v>
      </c>
      <c r="AQ76" s="152">
        <f t="shared" si="275"/>
        <v>0</v>
      </c>
      <c r="AR76" s="152">
        <f t="shared" ref="AR76:AX76" si="289">U76*$J$76</f>
        <v>0</v>
      </c>
      <c r="AS76" s="152">
        <f t="shared" si="289"/>
        <v>0</v>
      </c>
      <c r="AT76" s="152">
        <f t="shared" si="289"/>
        <v>0</v>
      </c>
      <c r="AU76" s="152">
        <f t="shared" si="289"/>
        <v>0</v>
      </c>
      <c r="AV76" s="152">
        <f t="shared" si="289"/>
        <v>0</v>
      </c>
      <c r="AW76" s="152">
        <f t="shared" si="289"/>
        <v>0</v>
      </c>
      <c r="AX76" s="152">
        <f t="shared" si="289"/>
        <v>0</v>
      </c>
      <c r="AY76" s="329">
        <v>12</v>
      </c>
      <c r="AZ76" s="269">
        <f t="shared" si="68"/>
        <v>0</v>
      </c>
      <c r="BA76" s="713">
        <v>65</v>
      </c>
      <c r="BB76" s="211">
        <f t="shared" si="192"/>
        <v>0</v>
      </c>
      <c r="BC76" s="713"/>
      <c r="BD76" s="211">
        <f t="shared" si="193"/>
        <v>0</v>
      </c>
      <c r="BE76" s="713"/>
      <c r="BF76" s="211">
        <f t="shared" si="194"/>
        <v>0</v>
      </c>
      <c r="BG76" s="713"/>
      <c r="BH76" s="211">
        <f t="shared" si="195"/>
        <v>0</v>
      </c>
      <c r="BI76" s="713"/>
      <c r="BJ76" s="211">
        <f t="shared" si="196"/>
        <v>0</v>
      </c>
      <c r="BK76" s="713"/>
      <c r="BL76" s="211">
        <f t="shared" si="197"/>
        <v>0</v>
      </c>
      <c r="BM76" s="713"/>
      <c r="BN76" s="211">
        <f t="shared" si="198"/>
        <v>0</v>
      </c>
      <c r="BO76" s="719"/>
      <c r="BP76" s="211">
        <f t="shared" si="199"/>
        <v>0</v>
      </c>
      <c r="BQ76" s="719"/>
      <c r="BR76" s="211">
        <f t="shared" si="200"/>
        <v>0</v>
      </c>
      <c r="BS76" s="719"/>
      <c r="BT76" s="211">
        <f t="shared" si="201"/>
        <v>0</v>
      </c>
      <c r="BU76" s="719"/>
      <c r="BV76" s="211">
        <f t="shared" si="202"/>
        <v>0</v>
      </c>
      <c r="BW76" s="719"/>
      <c r="BX76" s="211">
        <f t="shared" si="203"/>
        <v>0</v>
      </c>
      <c r="BY76" s="719"/>
      <c r="BZ76" s="211">
        <f t="shared" si="204"/>
        <v>0</v>
      </c>
      <c r="CA76" s="719"/>
      <c r="CB76" s="211">
        <f t="shared" si="205"/>
        <v>0</v>
      </c>
      <c r="CC76" s="719"/>
      <c r="CD76" s="211">
        <f t="shared" si="206"/>
        <v>0</v>
      </c>
      <c r="CE76" s="719"/>
      <c r="CF76" s="211">
        <f t="shared" si="207"/>
        <v>0</v>
      </c>
      <c r="CG76" s="719"/>
      <c r="CH76" s="211">
        <f t="shared" si="208"/>
        <v>0</v>
      </c>
      <c r="CI76" s="719"/>
      <c r="CJ76" s="211">
        <f t="shared" si="209"/>
        <v>0</v>
      </c>
      <c r="CK76" s="910"/>
      <c r="CL76" s="29">
        <f t="shared" si="210"/>
        <v>0</v>
      </c>
      <c r="CM76" s="29">
        <f t="shared" si="211"/>
        <v>0</v>
      </c>
      <c r="CN76" s="29">
        <f t="shared" si="212"/>
        <v>0</v>
      </c>
      <c r="CO76" s="916">
        <f t="shared" si="213"/>
        <v>0</v>
      </c>
      <c r="CP76" s="29">
        <f t="shared" si="214"/>
        <v>0</v>
      </c>
      <c r="CQ76" s="28">
        <f t="shared" si="215"/>
        <v>0</v>
      </c>
      <c r="CR76" s="29">
        <f t="shared" si="216"/>
        <v>0</v>
      </c>
      <c r="CS76" s="29">
        <f t="shared" si="217"/>
        <v>0</v>
      </c>
      <c r="CT76" s="919"/>
      <c r="CU76" s="28">
        <f t="shared" si="283"/>
        <v>0</v>
      </c>
      <c r="CV76" s="28">
        <f t="shared" si="284"/>
        <v>0</v>
      </c>
      <c r="CW76" s="28">
        <f t="shared" ref="CW76" si="290">IF(E76="No Tex.",IF(SUM(N76:AA76)&gt;0,SUM(N76:AA76),0),0)*J76</f>
        <v>0</v>
      </c>
      <c r="CX76" s="919"/>
      <c r="CY76" s="29">
        <f t="shared" si="220"/>
        <v>0</v>
      </c>
      <c r="CZ76" s="29">
        <f t="shared" si="221"/>
        <v>0</v>
      </c>
      <c r="DA76" s="29">
        <f t="shared" si="222"/>
        <v>0</v>
      </c>
      <c r="DB76" s="29">
        <f t="shared" si="223"/>
        <v>0</v>
      </c>
      <c r="DC76" s="29">
        <f t="shared" si="224"/>
        <v>0</v>
      </c>
      <c r="DD76" s="29">
        <f t="shared" si="225"/>
        <v>0</v>
      </c>
      <c r="DE76" s="29">
        <f t="shared" si="226"/>
        <v>0</v>
      </c>
      <c r="DF76" s="29">
        <f t="shared" si="227"/>
        <v>0</v>
      </c>
      <c r="DG76" s="29">
        <f t="shared" si="228"/>
        <v>0</v>
      </c>
      <c r="DH76" s="29">
        <f t="shared" si="229"/>
        <v>0</v>
      </c>
      <c r="DI76" s="29">
        <f t="shared" si="230"/>
        <v>0</v>
      </c>
      <c r="DJ76" s="29">
        <f t="shared" si="231"/>
        <v>0</v>
      </c>
      <c r="DK76" s="29">
        <f t="shared" si="232"/>
        <v>0</v>
      </c>
      <c r="DL76" s="29">
        <f t="shared" si="233"/>
        <v>0</v>
      </c>
      <c r="DM76" s="29">
        <f t="shared" si="234"/>
        <v>0</v>
      </c>
      <c r="DN76" s="1">
        <f t="shared" si="121"/>
        <v>0</v>
      </c>
    </row>
    <row r="77" spans="1:244" s="281" customFormat="1" ht="19" x14ac:dyDescent="0.2">
      <c r="A77"/>
      <c r="B77" s="186"/>
      <c r="C77"/>
      <c r="D77" s="251"/>
      <c r="E77" s="341"/>
      <c r="F77" s="341"/>
      <c r="G77" s="172"/>
      <c r="H77"/>
      <c r="I77" s="45"/>
      <c r="J77"/>
      <c r="K77"/>
      <c r="L77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5"/>
      <c r="AC77"/>
      <c r="AD77" s="38"/>
      <c r="AE77"/>
      <c r="AF77"/>
      <c r="AG77"/>
      <c r="AH77" s="42"/>
      <c r="AI77" s="277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277"/>
      <c r="AZ77" s="269"/>
      <c r="BA77" s="562"/>
      <c r="BB77" s="1"/>
      <c r="BC77" s="560"/>
      <c r="BD77"/>
      <c r="BE77" s="560"/>
      <c r="BF77"/>
      <c r="BG77" s="560"/>
      <c r="BH77"/>
      <c r="BI77" s="560"/>
      <c r="BJ77"/>
      <c r="BK77" s="560"/>
      <c r="BL77"/>
      <c r="BM77" s="560"/>
      <c r="BN77"/>
      <c r="BO77" s="270"/>
      <c r="BP77"/>
      <c r="BQ77" s="270"/>
      <c r="BR77"/>
      <c r="BS77" s="270"/>
      <c r="BT77"/>
      <c r="BU77" s="270"/>
      <c r="BV77"/>
      <c r="BW77" s="270"/>
      <c r="BX77"/>
      <c r="BY77" s="270"/>
      <c r="BZ77"/>
      <c r="CA77" s="270"/>
      <c r="CB77"/>
      <c r="CC77" s="270"/>
      <c r="CD77"/>
      <c r="CE77" s="270"/>
      <c r="CF77"/>
      <c r="CG77" s="270"/>
      <c r="CH77"/>
      <c r="CI77" s="270"/>
      <c r="CJ77"/>
      <c r="CK77" s="910"/>
      <c r="CL77" s="373"/>
      <c r="CM77" s="373"/>
      <c r="CN77" s="373"/>
      <c r="CO77" s="373"/>
      <c r="CP77" s="373"/>
      <c r="CQ77" s="373"/>
      <c r="CR77" s="373"/>
      <c r="CS77" s="373"/>
      <c r="CT77" s="920"/>
      <c r="CU77" s="26"/>
      <c r="CV77" s="26"/>
      <c r="CW77" s="26"/>
      <c r="CX77" s="920"/>
      <c r="CY77" s="373"/>
      <c r="CZ77" s="373"/>
      <c r="DN77" s="373"/>
      <c r="DO77" s="373"/>
      <c r="DP77" s="373"/>
      <c r="DQ77" s="373"/>
      <c r="DR77" s="373"/>
      <c r="DS77" s="373"/>
      <c r="DT77" s="373"/>
      <c r="DU77" s="373"/>
      <c r="DV77" s="373"/>
      <c r="DW77" s="373"/>
      <c r="DX77" s="373"/>
      <c r="DY77" s="373"/>
      <c r="DZ77" s="373"/>
      <c r="EA77" s="373"/>
      <c r="EB77" s="373"/>
      <c r="EC77" s="373"/>
      <c r="ED77" s="373"/>
      <c r="EE77" s="373"/>
      <c r="EF77" s="373"/>
      <c r="EG77" s="373"/>
      <c r="EH77" s="373"/>
      <c r="EI77" s="373"/>
      <c r="EJ77" s="373"/>
      <c r="EK77" s="373"/>
      <c r="EL77" s="373"/>
      <c r="EM77" s="373"/>
      <c r="EN77" s="373"/>
      <c r="EO77" s="373"/>
      <c r="EP77" s="373"/>
      <c r="EQ77" s="373"/>
      <c r="ER77" s="373"/>
      <c r="ES77" s="373"/>
      <c r="ET77" s="373"/>
      <c r="EU77" s="373"/>
      <c r="EV77" s="373"/>
      <c r="EW77" s="373"/>
      <c r="EX77" s="373"/>
      <c r="EY77" s="373"/>
      <c r="EZ77" s="373"/>
      <c r="FA77" s="373"/>
      <c r="FB77" s="373"/>
      <c r="FC77" s="373"/>
      <c r="FD77" s="373"/>
      <c r="FE77" s="373"/>
      <c r="FF77" s="373"/>
      <c r="FG77" s="373"/>
      <c r="FH77" s="373"/>
      <c r="FI77" s="373"/>
      <c r="FJ77" s="373"/>
      <c r="FK77" s="373"/>
      <c r="FL77" s="373"/>
      <c r="FM77" s="373"/>
      <c r="FN77" s="373"/>
      <c r="FO77" s="373"/>
      <c r="FP77" s="373"/>
      <c r="FQ77" s="373"/>
      <c r="FR77" s="373"/>
      <c r="FS77" s="373"/>
      <c r="FT77" s="373"/>
      <c r="FU77" s="373"/>
      <c r="FV77" s="373"/>
      <c r="FW77" s="373"/>
      <c r="FX77" s="373"/>
      <c r="FY77" s="373"/>
      <c r="FZ77" s="373"/>
      <c r="GA77" s="373"/>
      <c r="GB77" s="373"/>
      <c r="GC77" s="373"/>
      <c r="GD77" s="373"/>
      <c r="GE77" s="373"/>
      <c r="GF77" s="373"/>
      <c r="GG77" s="373"/>
      <c r="GH77" s="373"/>
      <c r="GI77" s="373"/>
      <c r="GJ77" s="373"/>
      <c r="GK77" s="373"/>
      <c r="GL77" s="373"/>
      <c r="GM77" s="373"/>
      <c r="GN77" s="373"/>
      <c r="GO77" s="373"/>
      <c r="GP77" s="373"/>
      <c r="GQ77" s="373"/>
      <c r="GR77" s="373"/>
      <c r="GS77" s="373"/>
      <c r="GT77" s="373"/>
      <c r="GU77" s="373"/>
      <c r="GV77" s="373"/>
      <c r="GW77" s="373"/>
      <c r="GX77" s="373"/>
      <c r="GY77" s="373"/>
      <c r="GZ77" s="373"/>
      <c r="HA77" s="373"/>
      <c r="HB77" s="373"/>
      <c r="HC77" s="373"/>
      <c r="HD77" s="373"/>
      <c r="HE77" s="373"/>
      <c r="HF77" s="373"/>
      <c r="HG77" s="373"/>
      <c r="HH77" s="373"/>
      <c r="HI77" s="373"/>
      <c r="HJ77" s="373"/>
      <c r="HK77" s="373"/>
      <c r="HL77" s="373"/>
      <c r="HM77" s="373"/>
      <c r="HN77" s="373"/>
      <c r="HO77" s="373"/>
      <c r="HP77" s="373"/>
      <c r="HQ77" s="373"/>
      <c r="HR77" s="373"/>
      <c r="HS77" s="373"/>
      <c r="HT77" s="373"/>
      <c r="HU77" s="373"/>
      <c r="HV77" s="373"/>
      <c r="HW77" s="373"/>
      <c r="HX77" s="373"/>
      <c r="HY77" s="373"/>
      <c r="HZ77" s="373"/>
      <c r="IA77" s="373"/>
      <c r="IB77" s="373"/>
      <c r="IC77" s="373"/>
      <c r="ID77" s="373"/>
      <c r="IE77" s="373"/>
      <c r="IF77" s="373"/>
      <c r="IG77" s="373"/>
      <c r="IH77" s="373"/>
      <c r="II77" s="373"/>
      <c r="IJ77" s="373"/>
    </row>
    <row r="78" spans="1:244" s="281" customFormat="1" ht="19" x14ac:dyDescent="0.2">
      <c r="A78"/>
      <c r="B78" s="186"/>
      <c r="C78"/>
      <c r="D78" s="251"/>
      <c r="E78" s="341"/>
      <c r="F78" s="341"/>
      <c r="G78" s="172"/>
      <c r="H78"/>
      <c r="I78" s="45"/>
      <c r="J78"/>
      <c r="K78"/>
      <c r="L78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5"/>
      <c r="AC78"/>
      <c r="AD78" s="38"/>
      <c r="AE78"/>
      <c r="AF78"/>
      <c r="AG78"/>
      <c r="AH78" s="42"/>
      <c r="AI78" s="277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277"/>
      <c r="AZ78" s="269"/>
      <c r="BA78" s="562"/>
      <c r="BB78" s="1"/>
      <c r="BC78" s="560"/>
      <c r="BD78"/>
      <c r="BE78" s="560"/>
      <c r="BF78"/>
      <c r="BG78" s="560"/>
      <c r="BH78"/>
      <c r="BI78" s="560"/>
      <c r="BJ78"/>
      <c r="BK78" s="560"/>
      <c r="BL78"/>
      <c r="BM78" s="560"/>
      <c r="BN78"/>
      <c r="BO78" s="270"/>
      <c r="BP78"/>
      <c r="BQ78" s="270"/>
      <c r="BR78"/>
      <c r="BS78" s="270"/>
      <c r="BT78"/>
      <c r="BU78" s="270"/>
      <c r="BV78"/>
      <c r="BW78" s="270"/>
      <c r="BX78"/>
      <c r="BY78" s="270"/>
      <c r="BZ78"/>
      <c r="CA78" s="270"/>
      <c r="CB78"/>
      <c r="CC78" s="270"/>
      <c r="CD78"/>
      <c r="CE78" s="270"/>
      <c r="CF78"/>
      <c r="CG78" s="270"/>
      <c r="CH78"/>
      <c r="CI78" s="270"/>
      <c r="CJ78"/>
      <c r="CK78" s="910"/>
      <c r="CL78" s="373"/>
      <c r="CM78" s="373"/>
      <c r="CN78" s="373"/>
      <c r="CO78" s="373"/>
      <c r="CP78" s="373"/>
      <c r="CQ78" s="373"/>
      <c r="CR78" s="373"/>
      <c r="CS78" s="373"/>
      <c r="CT78" s="920"/>
      <c r="CU78" s="26"/>
      <c r="CV78" s="26"/>
      <c r="CW78" s="26"/>
      <c r="CX78" s="920"/>
      <c r="CY78" s="373"/>
      <c r="CZ78" s="373"/>
      <c r="DN78" s="373"/>
      <c r="DO78" s="373"/>
      <c r="DP78" s="373"/>
      <c r="DQ78" s="373"/>
      <c r="DR78" s="373"/>
      <c r="DS78" s="373"/>
      <c r="DT78" s="373"/>
      <c r="DU78" s="373"/>
      <c r="DV78" s="373"/>
      <c r="DW78" s="373"/>
      <c r="DX78" s="373"/>
      <c r="DY78" s="373"/>
      <c r="DZ78" s="373"/>
      <c r="EA78" s="373"/>
      <c r="EB78" s="373"/>
      <c r="EC78" s="373"/>
      <c r="ED78" s="373"/>
      <c r="EE78" s="373"/>
      <c r="EF78" s="373"/>
      <c r="EG78" s="373"/>
      <c r="EH78" s="373"/>
      <c r="EI78" s="373"/>
      <c r="EJ78" s="373"/>
      <c r="EK78" s="373"/>
      <c r="EL78" s="373"/>
      <c r="EM78" s="373"/>
      <c r="EN78" s="373"/>
      <c r="EO78" s="373"/>
      <c r="EP78" s="373"/>
      <c r="EQ78" s="373"/>
      <c r="ER78" s="373"/>
      <c r="ES78" s="373"/>
      <c r="ET78" s="373"/>
      <c r="EU78" s="373"/>
      <c r="EV78" s="373"/>
      <c r="EW78" s="373"/>
      <c r="EX78" s="373"/>
      <c r="EY78" s="373"/>
      <c r="EZ78" s="373"/>
      <c r="FA78" s="373"/>
      <c r="FB78" s="373"/>
      <c r="FC78" s="373"/>
      <c r="FD78" s="373"/>
      <c r="FE78" s="373"/>
      <c r="FF78" s="373"/>
      <c r="FG78" s="373"/>
      <c r="FH78" s="373"/>
      <c r="FI78" s="373"/>
      <c r="FJ78" s="373"/>
      <c r="FK78" s="373"/>
      <c r="FL78" s="373"/>
      <c r="FM78" s="373"/>
      <c r="FN78" s="373"/>
      <c r="FO78" s="373"/>
      <c r="FP78" s="373"/>
      <c r="FQ78" s="373"/>
      <c r="FR78" s="373"/>
      <c r="FS78" s="373"/>
      <c r="FT78" s="373"/>
      <c r="FU78" s="373"/>
      <c r="FV78" s="373"/>
      <c r="FW78" s="373"/>
      <c r="FX78" s="373"/>
      <c r="FY78" s="373"/>
      <c r="FZ78" s="373"/>
      <c r="GA78" s="373"/>
      <c r="GB78" s="373"/>
      <c r="GC78" s="373"/>
      <c r="GD78" s="373"/>
      <c r="GE78" s="373"/>
      <c r="GF78" s="373"/>
      <c r="GG78" s="373"/>
      <c r="GH78" s="373"/>
      <c r="GI78" s="373"/>
      <c r="GJ78" s="373"/>
      <c r="GK78" s="373"/>
      <c r="GL78" s="373"/>
      <c r="GM78" s="373"/>
      <c r="GN78" s="373"/>
      <c r="GO78" s="373"/>
      <c r="GP78" s="373"/>
      <c r="GQ78" s="373"/>
      <c r="GR78" s="373"/>
      <c r="GS78" s="373"/>
      <c r="GT78" s="373"/>
      <c r="GU78" s="373"/>
      <c r="GV78" s="373"/>
      <c r="GW78" s="373"/>
      <c r="GX78" s="373"/>
      <c r="GY78" s="373"/>
      <c r="GZ78" s="373"/>
      <c r="HA78" s="373"/>
      <c r="HB78" s="373"/>
      <c r="HC78" s="373"/>
      <c r="HD78" s="373"/>
      <c r="HE78" s="373"/>
      <c r="HF78" s="373"/>
      <c r="HG78" s="373"/>
      <c r="HH78" s="373"/>
      <c r="HI78" s="373"/>
      <c r="HJ78" s="373"/>
      <c r="HK78" s="373"/>
      <c r="HL78" s="373"/>
      <c r="HM78" s="373"/>
      <c r="HN78" s="373"/>
      <c r="HO78" s="373"/>
      <c r="HP78" s="373"/>
      <c r="HQ78" s="373"/>
      <c r="HR78" s="373"/>
      <c r="HS78" s="373"/>
      <c r="HT78" s="373"/>
      <c r="HU78" s="373"/>
      <c r="HV78" s="373"/>
      <c r="HW78" s="373"/>
      <c r="HX78" s="373"/>
      <c r="HY78" s="373"/>
      <c r="HZ78" s="373"/>
      <c r="IA78" s="373"/>
      <c r="IB78" s="373"/>
      <c r="IC78" s="373"/>
      <c r="ID78" s="373"/>
      <c r="IE78" s="373"/>
      <c r="IF78" s="373"/>
      <c r="IG78" s="373"/>
      <c r="IH78" s="373"/>
      <c r="II78" s="373"/>
      <c r="IJ78" s="373"/>
    </row>
    <row r="79" spans="1:244" s="281" customFormat="1" ht="19" x14ac:dyDescent="0.2">
      <c r="A79"/>
      <c r="B79" s="186"/>
      <c r="C79"/>
      <c r="D79" s="251"/>
      <c r="E79" s="341"/>
      <c r="F79" s="341"/>
      <c r="G79" s="172"/>
      <c r="H79"/>
      <c r="I79" s="45"/>
      <c r="J79"/>
      <c r="K79"/>
      <c r="L79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5"/>
      <c r="AC79"/>
      <c r="AD79" s="38"/>
      <c r="AE79"/>
      <c r="AF79"/>
      <c r="AG79"/>
      <c r="AH79" s="42"/>
      <c r="AI79" s="277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277"/>
      <c r="AZ79" s="269"/>
      <c r="BA79" s="562"/>
      <c r="BB79" s="1"/>
      <c r="BC79" s="560"/>
      <c r="BD79"/>
      <c r="BE79" s="560"/>
      <c r="BF79"/>
      <c r="BG79" s="560"/>
      <c r="BH79"/>
      <c r="BI79" s="560"/>
      <c r="BJ79"/>
      <c r="BK79" s="560"/>
      <c r="BL79"/>
      <c r="BM79" s="560"/>
      <c r="BN79"/>
      <c r="BO79" s="270"/>
      <c r="BP79"/>
      <c r="BQ79" s="270"/>
      <c r="BR79"/>
      <c r="BS79" s="270"/>
      <c r="BT79"/>
      <c r="BU79" s="270"/>
      <c r="BV79"/>
      <c r="BW79" s="270"/>
      <c r="BX79"/>
      <c r="BY79" s="270"/>
      <c r="BZ79"/>
      <c r="CA79" s="270"/>
      <c r="CB79"/>
      <c r="CC79" s="270"/>
      <c r="CD79"/>
      <c r="CE79" s="270"/>
      <c r="CF79"/>
      <c r="CG79" s="270"/>
      <c r="CH79"/>
      <c r="CI79" s="270"/>
      <c r="CJ79"/>
      <c r="CK79" s="910"/>
      <c r="CL79" s="373"/>
      <c r="CM79" s="373"/>
      <c r="CN79" s="373"/>
      <c r="CO79" s="373"/>
      <c r="CP79" s="373"/>
      <c r="CQ79" s="373"/>
      <c r="CR79" s="373"/>
      <c r="CS79" s="373"/>
      <c r="CT79" s="920"/>
      <c r="CU79" s="26"/>
      <c r="CV79" s="26"/>
      <c r="CW79" s="26"/>
      <c r="CX79" s="920"/>
      <c r="CY79" s="373"/>
      <c r="CZ79" s="373"/>
      <c r="DN79" s="373"/>
      <c r="DO79" s="373"/>
      <c r="DP79" s="373"/>
      <c r="DQ79" s="373"/>
      <c r="DR79" s="373"/>
      <c r="DS79" s="373"/>
      <c r="DT79" s="373"/>
      <c r="DU79" s="373"/>
      <c r="DV79" s="373"/>
      <c r="DW79" s="373"/>
      <c r="DX79" s="373"/>
      <c r="DY79" s="373"/>
      <c r="DZ79" s="373"/>
      <c r="EA79" s="373"/>
      <c r="EB79" s="373"/>
      <c r="EC79" s="373"/>
      <c r="ED79" s="373"/>
      <c r="EE79" s="373"/>
      <c r="EF79" s="373"/>
      <c r="EG79" s="373"/>
      <c r="EH79" s="373"/>
      <c r="EI79" s="373"/>
      <c r="EJ79" s="373"/>
      <c r="EK79" s="373"/>
      <c r="EL79" s="373"/>
      <c r="EM79" s="373"/>
      <c r="EN79" s="373"/>
      <c r="EO79" s="373"/>
      <c r="EP79" s="373"/>
      <c r="EQ79" s="373"/>
      <c r="ER79" s="373"/>
      <c r="ES79" s="373"/>
      <c r="ET79" s="373"/>
      <c r="EU79" s="373"/>
      <c r="EV79" s="373"/>
      <c r="EW79" s="373"/>
      <c r="EX79" s="373"/>
      <c r="EY79" s="373"/>
      <c r="EZ79" s="373"/>
      <c r="FA79" s="373"/>
      <c r="FB79" s="373"/>
      <c r="FC79" s="373"/>
      <c r="FD79" s="373"/>
      <c r="FE79" s="373"/>
      <c r="FF79" s="373"/>
      <c r="FG79" s="373"/>
      <c r="FH79" s="373"/>
      <c r="FI79" s="373"/>
      <c r="FJ79" s="373"/>
      <c r="FK79" s="373"/>
      <c r="FL79" s="373"/>
      <c r="FM79" s="373"/>
      <c r="FN79" s="373"/>
      <c r="FO79" s="373"/>
      <c r="FP79" s="373"/>
      <c r="FQ79" s="373"/>
      <c r="FR79" s="373"/>
      <c r="FS79" s="373"/>
      <c r="FT79" s="373"/>
      <c r="FU79" s="373"/>
      <c r="FV79" s="373"/>
      <c r="FW79" s="373"/>
      <c r="FX79" s="373"/>
      <c r="FY79" s="373"/>
      <c r="FZ79" s="373"/>
      <c r="GA79" s="373"/>
      <c r="GB79" s="373"/>
      <c r="GC79" s="373"/>
      <c r="GD79" s="373"/>
      <c r="GE79" s="373"/>
      <c r="GF79" s="373"/>
      <c r="GG79" s="373"/>
      <c r="GH79" s="373"/>
      <c r="GI79" s="373"/>
      <c r="GJ79" s="373"/>
      <c r="GK79" s="373"/>
      <c r="GL79" s="373"/>
      <c r="GM79" s="373"/>
      <c r="GN79" s="373"/>
      <c r="GO79" s="373"/>
      <c r="GP79" s="373"/>
      <c r="GQ79" s="373"/>
      <c r="GR79" s="373"/>
      <c r="GS79" s="373"/>
      <c r="GT79" s="373"/>
      <c r="GU79" s="373"/>
      <c r="GV79" s="373"/>
      <c r="GW79" s="373"/>
      <c r="GX79" s="373"/>
      <c r="GY79" s="373"/>
      <c r="GZ79" s="373"/>
      <c r="HA79" s="373"/>
      <c r="HB79" s="373"/>
      <c r="HC79" s="373"/>
      <c r="HD79" s="373"/>
      <c r="HE79" s="373"/>
      <c r="HF79" s="373"/>
      <c r="HG79" s="373"/>
      <c r="HH79" s="373"/>
      <c r="HI79" s="373"/>
      <c r="HJ79" s="373"/>
      <c r="HK79" s="373"/>
      <c r="HL79" s="373"/>
      <c r="HM79" s="373"/>
      <c r="HN79" s="373"/>
      <c r="HO79" s="373"/>
      <c r="HP79" s="373"/>
      <c r="HQ79" s="373"/>
      <c r="HR79" s="373"/>
      <c r="HS79" s="373"/>
      <c r="HT79" s="373"/>
      <c r="HU79" s="373"/>
      <c r="HV79" s="373"/>
      <c r="HW79" s="373"/>
      <c r="HX79" s="373"/>
      <c r="HY79" s="373"/>
      <c r="HZ79" s="373"/>
      <c r="IA79" s="373"/>
      <c r="IB79" s="373"/>
      <c r="IC79" s="373"/>
      <c r="ID79" s="373"/>
      <c r="IE79" s="373"/>
      <c r="IF79" s="373"/>
      <c r="IG79" s="373"/>
      <c r="IH79" s="373"/>
      <c r="II79" s="373"/>
      <c r="IJ79" s="373"/>
    </row>
    <row r="80" spans="1:244" s="281" customFormat="1" ht="19" x14ac:dyDescent="0.2">
      <c r="A80"/>
      <c r="B80" s="186"/>
      <c r="C80"/>
      <c r="D80" s="251"/>
      <c r="E80" s="341"/>
      <c r="F80" s="341"/>
      <c r="G80" s="172"/>
      <c r="H80"/>
      <c r="I80" s="45"/>
      <c r="J80"/>
      <c r="K80"/>
      <c r="L80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5"/>
      <c r="AC80"/>
      <c r="AD80" s="38"/>
      <c r="AE80"/>
      <c r="AF80"/>
      <c r="AG80"/>
      <c r="AH80" s="42"/>
      <c r="AI80" s="277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277"/>
      <c r="AZ80" s="269"/>
      <c r="BA80" s="562"/>
      <c r="BB80" s="1"/>
      <c r="BC80" s="560"/>
      <c r="BD80"/>
      <c r="BE80" s="560"/>
      <c r="BF80"/>
      <c r="BG80" s="560"/>
      <c r="BH80"/>
      <c r="BI80" s="560"/>
      <c r="BJ80"/>
      <c r="BK80" s="560"/>
      <c r="BL80"/>
      <c r="BM80" s="560"/>
      <c r="BN80"/>
      <c r="BO80" s="270"/>
      <c r="BP80"/>
      <c r="BQ80" s="270"/>
      <c r="BR80"/>
      <c r="BS80" s="270"/>
      <c r="BT80"/>
      <c r="BU80" s="270"/>
      <c r="BV80"/>
      <c r="BW80" s="270"/>
      <c r="BX80"/>
      <c r="BY80" s="270"/>
      <c r="BZ80"/>
      <c r="CA80" s="270"/>
      <c r="CB80"/>
      <c r="CC80" s="270"/>
      <c r="CD80"/>
      <c r="CE80" s="270"/>
      <c r="CF80"/>
      <c r="CG80" s="270"/>
      <c r="CH80"/>
      <c r="CI80" s="270"/>
      <c r="CJ80"/>
      <c r="CK80" s="910"/>
      <c r="CL80" s="373"/>
      <c r="CM80" s="373"/>
      <c r="CN80" s="373"/>
      <c r="CO80" s="373"/>
      <c r="CP80" s="373"/>
      <c r="CQ80" s="373"/>
      <c r="CR80" s="373"/>
      <c r="CS80" s="373"/>
      <c r="CT80" s="920"/>
      <c r="CU80" s="26"/>
      <c r="CV80" s="26"/>
      <c r="CW80" s="26"/>
      <c r="CX80" s="920"/>
      <c r="CY80" s="373"/>
      <c r="CZ80" s="373"/>
      <c r="DN80" s="373"/>
      <c r="DO80" s="373"/>
      <c r="DP80" s="373"/>
      <c r="DQ80" s="373"/>
      <c r="DR80" s="373"/>
      <c r="DS80" s="373"/>
      <c r="DT80" s="373"/>
      <c r="DU80" s="373"/>
      <c r="DV80" s="373"/>
      <c r="DW80" s="373"/>
      <c r="DX80" s="373"/>
      <c r="DY80" s="373"/>
      <c r="DZ80" s="373"/>
      <c r="EA80" s="373"/>
      <c r="EB80" s="373"/>
      <c r="EC80" s="373"/>
      <c r="ED80" s="373"/>
      <c r="EE80" s="373"/>
      <c r="EF80" s="373"/>
      <c r="EG80" s="373"/>
      <c r="EH80" s="373"/>
      <c r="EI80" s="373"/>
      <c r="EJ80" s="373"/>
      <c r="EK80" s="373"/>
      <c r="EL80" s="373"/>
      <c r="EM80" s="373"/>
      <c r="EN80" s="373"/>
      <c r="EO80" s="373"/>
      <c r="EP80" s="373"/>
      <c r="EQ80" s="373"/>
      <c r="ER80" s="373"/>
      <c r="ES80" s="373"/>
      <c r="ET80" s="373"/>
      <c r="EU80" s="373"/>
      <c r="EV80" s="373"/>
      <c r="EW80" s="373"/>
      <c r="EX80" s="373"/>
      <c r="EY80" s="373"/>
      <c r="EZ80" s="373"/>
      <c r="FA80" s="373"/>
      <c r="FB80" s="373"/>
      <c r="FC80" s="373"/>
      <c r="FD80" s="373"/>
      <c r="FE80" s="373"/>
      <c r="FF80" s="373"/>
      <c r="FG80" s="373"/>
      <c r="FH80" s="373"/>
      <c r="FI80" s="373"/>
      <c r="FJ80" s="373"/>
      <c r="FK80" s="373"/>
      <c r="FL80" s="373"/>
      <c r="FM80" s="373"/>
      <c r="FN80" s="373"/>
      <c r="FO80" s="373"/>
      <c r="FP80" s="373"/>
      <c r="FQ80" s="373"/>
      <c r="FR80" s="373"/>
      <c r="FS80" s="373"/>
      <c r="FT80" s="373"/>
      <c r="FU80" s="373"/>
      <c r="FV80" s="373"/>
      <c r="FW80" s="373"/>
      <c r="FX80" s="373"/>
      <c r="FY80" s="373"/>
      <c r="FZ80" s="373"/>
      <c r="GA80" s="373"/>
      <c r="GB80" s="373"/>
      <c r="GC80" s="373"/>
      <c r="GD80" s="373"/>
      <c r="GE80" s="373"/>
      <c r="GF80" s="373"/>
      <c r="GG80" s="373"/>
      <c r="GH80" s="373"/>
      <c r="GI80" s="373"/>
      <c r="GJ80" s="373"/>
      <c r="GK80" s="373"/>
      <c r="GL80" s="373"/>
      <c r="GM80" s="373"/>
      <c r="GN80" s="373"/>
      <c r="GO80" s="373"/>
      <c r="GP80" s="373"/>
      <c r="GQ80" s="373"/>
      <c r="GR80" s="373"/>
      <c r="GS80" s="373"/>
      <c r="GT80" s="373"/>
      <c r="GU80" s="373"/>
      <c r="GV80" s="373"/>
      <c r="GW80" s="373"/>
      <c r="GX80" s="373"/>
      <c r="GY80" s="373"/>
      <c r="GZ80" s="373"/>
      <c r="HA80" s="373"/>
      <c r="HB80" s="373"/>
      <c r="HC80" s="373"/>
      <c r="HD80" s="373"/>
      <c r="HE80" s="373"/>
      <c r="HF80" s="373"/>
      <c r="HG80" s="373"/>
      <c r="HH80" s="373"/>
      <c r="HI80" s="373"/>
      <c r="HJ80" s="373"/>
      <c r="HK80" s="373"/>
      <c r="HL80" s="373"/>
      <c r="HM80" s="373"/>
      <c r="HN80" s="373"/>
      <c r="HO80" s="373"/>
      <c r="HP80" s="373"/>
      <c r="HQ80" s="373"/>
      <c r="HR80" s="373"/>
      <c r="HS80" s="373"/>
      <c r="HT80" s="373"/>
      <c r="HU80" s="373"/>
      <c r="HV80" s="373"/>
      <c r="HW80" s="373"/>
      <c r="HX80" s="373"/>
      <c r="HY80" s="373"/>
      <c r="HZ80" s="373"/>
      <c r="IA80" s="373"/>
      <c r="IB80" s="373"/>
      <c r="IC80" s="373"/>
      <c r="ID80" s="373"/>
      <c r="IE80" s="373"/>
      <c r="IF80" s="373"/>
      <c r="IG80" s="373"/>
      <c r="IH80" s="373"/>
      <c r="II80" s="373"/>
      <c r="IJ80" s="373"/>
    </row>
    <row r="81" spans="1:244" s="281" customFormat="1" ht="19" x14ac:dyDescent="0.2">
      <c r="A81"/>
      <c r="B81" s="186"/>
      <c r="C81"/>
      <c r="D81" s="251"/>
      <c r="E81" s="341"/>
      <c r="F81" s="341"/>
      <c r="G81" s="172"/>
      <c r="H81"/>
      <c r="I81" s="45"/>
      <c r="J81"/>
      <c r="K81"/>
      <c r="L81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5"/>
      <c r="AC81"/>
      <c r="AD81" s="38"/>
      <c r="AE81"/>
      <c r="AF81"/>
      <c r="AG81"/>
      <c r="AH81" s="42"/>
      <c r="AI81" s="277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277"/>
      <c r="AZ81" s="269"/>
      <c r="BA81" s="562"/>
      <c r="BB81" s="1"/>
      <c r="BC81" s="560"/>
      <c r="BD81"/>
      <c r="BE81" s="560"/>
      <c r="BF81"/>
      <c r="BG81" s="560"/>
      <c r="BH81"/>
      <c r="BI81" s="560"/>
      <c r="BJ81"/>
      <c r="BK81" s="560"/>
      <c r="BL81"/>
      <c r="BM81" s="560"/>
      <c r="BN81"/>
      <c r="BO81" s="270"/>
      <c r="BP81"/>
      <c r="BQ81" s="270"/>
      <c r="BR81"/>
      <c r="BS81" s="270"/>
      <c r="BT81"/>
      <c r="BU81" s="270"/>
      <c r="BV81"/>
      <c r="BW81" s="270"/>
      <c r="BX81"/>
      <c r="BY81" s="270"/>
      <c r="BZ81"/>
      <c r="CA81" s="270"/>
      <c r="CB81"/>
      <c r="CC81" s="270"/>
      <c r="CD81"/>
      <c r="CE81" s="270"/>
      <c r="CF81"/>
      <c r="CG81" s="270"/>
      <c r="CH81"/>
      <c r="CI81" s="270"/>
      <c r="CJ81"/>
      <c r="CK81" s="910"/>
      <c r="CL81" s="373"/>
      <c r="CM81" s="373"/>
      <c r="CN81" s="373"/>
      <c r="CO81" s="373"/>
      <c r="CP81" s="373"/>
      <c r="CQ81" s="373"/>
      <c r="CR81" s="373"/>
      <c r="CS81" s="373"/>
      <c r="CT81" s="920"/>
      <c r="CU81" s="26"/>
      <c r="CV81" s="26"/>
      <c r="CW81" s="26"/>
      <c r="CX81" s="920"/>
      <c r="CY81" s="373"/>
      <c r="CZ81" s="373"/>
      <c r="DN81" s="373"/>
      <c r="DO81" s="373"/>
      <c r="DP81" s="373"/>
      <c r="DQ81" s="373"/>
      <c r="DR81" s="373"/>
      <c r="DS81" s="373"/>
      <c r="DT81" s="373"/>
      <c r="DU81" s="373"/>
      <c r="DV81" s="373"/>
      <c r="DW81" s="373"/>
      <c r="DX81" s="373"/>
      <c r="DY81" s="373"/>
      <c r="DZ81" s="373"/>
      <c r="EA81" s="373"/>
      <c r="EB81" s="373"/>
      <c r="EC81" s="373"/>
      <c r="ED81" s="373"/>
      <c r="EE81" s="373"/>
      <c r="EF81" s="373"/>
      <c r="EG81" s="373"/>
      <c r="EH81" s="373"/>
      <c r="EI81" s="373"/>
      <c r="EJ81" s="373"/>
      <c r="EK81" s="373"/>
      <c r="EL81" s="373"/>
      <c r="EM81" s="373"/>
      <c r="EN81" s="373"/>
      <c r="EO81" s="373"/>
      <c r="EP81" s="373"/>
      <c r="EQ81" s="373"/>
      <c r="ER81" s="373"/>
      <c r="ES81" s="373"/>
      <c r="ET81" s="373"/>
      <c r="EU81" s="373"/>
      <c r="EV81" s="373"/>
      <c r="EW81" s="373"/>
      <c r="EX81" s="373"/>
      <c r="EY81" s="373"/>
      <c r="EZ81" s="373"/>
      <c r="FA81" s="373"/>
      <c r="FB81" s="373"/>
      <c r="FC81" s="373"/>
      <c r="FD81" s="373"/>
      <c r="FE81" s="373"/>
      <c r="FF81" s="373"/>
      <c r="FG81" s="373"/>
      <c r="FH81" s="373"/>
      <c r="FI81" s="373"/>
      <c r="FJ81" s="373"/>
      <c r="FK81" s="373"/>
      <c r="FL81" s="373"/>
      <c r="FM81" s="373"/>
      <c r="FN81" s="373"/>
      <c r="FO81" s="373"/>
      <c r="FP81" s="373"/>
      <c r="FQ81" s="373"/>
      <c r="FR81" s="373"/>
      <c r="FS81" s="373"/>
      <c r="FT81" s="373"/>
      <c r="FU81" s="373"/>
      <c r="FV81" s="373"/>
      <c r="FW81" s="373"/>
      <c r="FX81" s="373"/>
      <c r="FY81" s="373"/>
      <c r="FZ81" s="373"/>
      <c r="GA81" s="373"/>
      <c r="GB81" s="373"/>
      <c r="GC81" s="373"/>
      <c r="GD81" s="373"/>
      <c r="GE81" s="373"/>
      <c r="GF81" s="373"/>
      <c r="GG81" s="373"/>
      <c r="GH81" s="373"/>
      <c r="GI81" s="373"/>
      <c r="GJ81" s="373"/>
      <c r="GK81" s="373"/>
      <c r="GL81" s="373"/>
      <c r="GM81" s="373"/>
      <c r="GN81" s="373"/>
      <c r="GO81" s="373"/>
      <c r="GP81" s="373"/>
      <c r="GQ81" s="373"/>
      <c r="GR81" s="373"/>
      <c r="GS81" s="373"/>
      <c r="GT81" s="373"/>
      <c r="GU81" s="373"/>
      <c r="GV81" s="373"/>
      <c r="GW81" s="373"/>
      <c r="GX81" s="373"/>
      <c r="GY81" s="373"/>
      <c r="GZ81" s="373"/>
      <c r="HA81" s="373"/>
      <c r="HB81" s="373"/>
      <c r="HC81" s="373"/>
      <c r="HD81" s="373"/>
      <c r="HE81" s="373"/>
      <c r="HF81" s="373"/>
      <c r="HG81" s="373"/>
      <c r="HH81" s="373"/>
      <c r="HI81" s="373"/>
      <c r="HJ81" s="373"/>
      <c r="HK81" s="373"/>
      <c r="HL81" s="373"/>
      <c r="HM81" s="373"/>
      <c r="HN81" s="373"/>
      <c r="HO81" s="373"/>
      <c r="HP81" s="373"/>
      <c r="HQ81" s="373"/>
      <c r="HR81" s="373"/>
      <c r="HS81" s="373"/>
      <c r="HT81" s="373"/>
      <c r="HU81" s="373"/>
      <c r="HV81" s="373"/>
      <c r="HW81" s="373"/>
      <c r="HX81" s="373"/>
      <c r="HY81" s="373"/>
      <c r="HZ81" s="373"/>
      <c r="IA81" s="373"/>
      <c r="IB81" s="373"/>
      <c r="IC81" s="373"/>
      <c r="ID81" s="373"/>
      <c r="IE81" s="373"/>
      <c r="IF81" s="373"/>
      <c r="IG81" s="373"/>
      <c r="IH81" s="373"/>
      <c r="II81" s="373"/>
      <c r="IJ81" s="373"/>
    </row>
    <row r="82" spans="1:244" s="281" customFormat="1" ht="19" x14ac:dyDescent="0.2">
      <c r="A82"/>
      <c r="B82" s="186"/>
      <c r="C82"/>
      <c r="D82" s="251"/>
      <c r="E82" s="341"/>
      <c r="F82" s="341"/>
      <c r="G82" s="172"/>
      <c r="H82"/>
      <c r="I82" s="45"/>
      <c r="J82"/>
      <c r="K82"/>
      <c r="L82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5"/>
      <c r="AC82"/>
      <c r="AD82" s="38"/>
      <c r="AE82"/>
      <c r="AF82"/>
      <c r="AG82"/>
      <c r="AH82" s="42"/>
      <c r="AI82" s="277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277"/>
      <c r="AZ82" s="269"/>
      <c r="BA82" s="562"/>
      <c r="BB82" s="1"/>
      <c r="BC82" s="560"/>
      <c r="BD82"/>
      <c r="BE82" s="560"/>
      <c r="BF82"/>
      <c r="BG82" s="560"/>
      <c r="BH82"/>
      <c r="BI82" s="560"/>
      <c r="BJ82"/>
      <c r="BK82" s="560"/>
      <c r="BL82"/>
      <c r="BM82" s="560"/>
      <c r="BN82"/>
      <c r="BO82" s="270"/>
      <c r="BP82"/>
      <c r="BQ82" s="270"/>
      <c r="BR82"/>
      <c r="BS82" s="270"/>
      <c r="BT82"/>
      <c r="BU82" s="270"/>
      <c r="BV82"/>
      <c r="BW82" s="270"/>
      <c r="BX82"/>
      <c r="BY82" s="270"/>
      <c r="BZ82"/>
      <c r="CA82" s="270"/>
      <c r="CB82"/>
      <c r="CC82" s="270"/>
      <c r="CD82"/>
      <c r="CE82" s="270"/>
      <c r="CF82"/>
      <c r="CG82" s="270"/>
      <c r="CH82"/>
      <c r="CI82" s="270"/>
      <c r="CJ82"/>
      <c r="CK82" s="910"/>
      <c r="CL82" s="373"/>
      <c r="CM82" s="373"/>
      <c r="CN82" s="373"/>
      <c r="CO82" s="373"/>
      <c r="CP82" s="373"/>
      <c r="CQ82" s="373"/>
      <c r="CR82" s="373"/>
      <c r="CS82" s="373"/>
      <c r="CT82" s="920"/>
      <c r="CU82" s="26"/>
      <c r="CV82" s="26"/>
      <c r="CW82" s="26"/>
      <c r="CX82" s="920"/>
      <c r="CY82" s="373"/>
      <c r="CZ82" s="373"/>
      <c r="DN82" s="373"/>
      <c r="DO82" s="373"/>
      <c r="DP82" s="373"/>
      <c r="DQ82" s="373"/>
      <c r="DR82" s="373"/>
      <c r="DS82" s="373"/>
      <c r="DT82" s="373"/>
      <c r="DU82" s="373"/>
      <c r="DV82" s="373"/>
      <c r="DW82" s="373"/>
      <c r="DX82" s="373"/>
      <c r="DY82" s="373"/>
      <c r="DZ82" s="373"/>
      <c r="EA82" s="373"/>
      <c r="EB82" s="373"/>
      <c r="EC82" s="373"/>
      <c r="ED82" s="373"/>
      <c r="EE82" s="373"/>
      <c r="EF82" s="373"/>
      <c r="EG82" s="373"/>
      <c r="EH82" s="373"/>
      <c r="EI82" s="373"/>
      <c r="EJ82" s="373"/>
      <c r="EK82" s="373"/>
      <c r="EL82" s="373"/>
      <c r="EM82" s="373"/>
      <c r="EN82" s="373"/>
      <c r="EO82" s="373"/>
      <c r="EP82" s="373"/>
      <c r="EQ82" s="373"/>
      <c r="ER82" s="373"/>
      <c r="ES82" s="373"/>
      <c r="ET82" s="373"/>
      <c r="EU82" s="373"/>
      <c r="EV82" s="373"/>
      <c r="EW82" s="373"/>
      <c r="EX82" s="373"/>
      <c r="EY82" s="373"/>
      <c r="EZ82" s="373"/>
      <c r="FA82" s="373"/>
      <c r="FB82" s="373"/>
      <c r="FC82" s="373"/>
      <c r="FD82" s="373"/>
      <c r="FE82" s="373"/>
      <c r="FF82" s="373"/>
      <c r="FG82" s="373"/>
      <c r="FH82" s="373"/>
      <c r="FI82" s="373"/>
      <c r="FJ82" s="373"/>
      <c r="FK82" s="373"/>
      <c r="FL82" s="373"/>
      <c r="FM82" s="373"/>
      <c r="FN82" s="373"/>
      <c r="FO82" s="373"/>
      <c r="FP82" s="373"/>
      <c r="FQ82" s="373"/>
      <c r="FR82" s="373"/>
      <c r="FS82" s="373"/>
      <c r="FT82" s="373"/>
      <c r="FU82" s="373"/>
      <c r="FV82" s="373"/>
      <c r="FW82" s="373"/>
      <c r="FX82" s="373"/>
      <c r="FY82" s="373"/>
      <c r="FZ82" s="373"/>
      <c r="GA82" s="373"/>
      <c r="GB82" s="373"/>
      <c r="GC82" s="373"/>
      <c r="GD82" s="373"/>
      <c r="GE82" s="373"/>
      <c r="GF82" s="373"/>
      <c r="GG82" s="373"/>
      <c r="GH82" s="373"/>
      <c r="GI82" s="373"/>
      <c r="GJ82" s="373"/>
      <c r="GK82" s="373"/>
      <c r="GL82" s="373"/>
      <c r="GM82" s="373"/>
      <c r="GN82" s="373"/>
      <c r="GO82" s="373"/>
      <c r="GP82" s="373"/>
      <c r="GQ82" s="373"/>
      <c r="GR82" s="373"/>
      <c r="GS82" s="373"/>
      <c r="GT82" s="373"/>
      <c r="GU82" s="373"/>
      <c r="GV82" s="373"/>
      <c r="GW82" s="373"/>
      <c r="GX82" s="373"/>
      <c r="GY82" s="373"/>
      <c r="GZ82" s="373"/>
      <c r="HA82" s="373"/>
      <c r="HB82" s="373"/>
      <c r="HC82" s="373"/>
      <c r="HD82" s="373"/>
      <c r="HE82" s="373"/>
      <c r="HF82" s="373"/>
      <c r="HG82" s="373"/>
      <c r="HH82" s="373"/>
      <c r="HI82" s="373"/>
      <c r="HJ82" s="373"/>
      <c r="HK82" s="373"/>
      <c r="HL82" s="373"/>
      <c r="HM82" s="373"/>
      <c r="HN82" s="373"/>
      <c r="HO82" s="373"/>
      <c r="HP82" s="373"/>
      <c r="HQ82" s="373"/>
      <c r="HR82" s="373"/>
      <c r="HS82" s="373"/>
      <c r="HT82" s="373"/>
      <c r="HU82" s="373"/>
      <c r="HV82" s="373"/>
      <c r="HW82" s="373"/>
      <c r="HX82" s="373"/>
      <c r="HY82" s="373"/>
      <c r="HZ82" s="373"/>
      <c r="IA82" s="373"/>
      <c r="IB82" s="373"/>
      <c r="IC82" s="373"/>
      <c r="ID82" s="373"/>
      <c r="IE82" s="373"/>
      <c r="IF82" s="373"/>
      <c r="IG82" s="373"/>
      <c r="IH82" s="373"/>
      <c r="II82" s="373"/>
      <c r="IJ82" s="373"/>
    </row>
    <row r="83" spans="1:244" s="281" customFormat="1" ht="19" x14ac:dyDescent="0.2">
      <c r="A83"/>
      <c r="B83" s="186"/>
      <c r="C83"/>
      <c r="D83" s="251"/>
      <c r="E83" s="341"/>
      <c r="F83" s="341"/>
      <c r="G83" s="172"/>
      <c r="H83"/>
      <c r="I83" s="45"/>
      <c r="J83"/>
      <c r="K83"/>
      <c r="L83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5"/>
      <c r="AC83"/>
      <c r="AD83" s="38"/>
      <c r="AE83"/>
      <c r="AF83"/>
      <c r="AG83"/>
      <c r="AH83" s="42"/>
      <c r="AI83" s="277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277"/>
      <c r="AZ83" s="269"/>
      <c r="BA83" s="562"/>
      <c r="BB83" s="1"/>
      <c r="BC83" s="560"/>
      <c r="BD83"/>
      <c r="BE83" s="560"/>
      <c r="BF83"/>
      <c r="BG83" s="560"/>
      <c r="BH83"/>
      <c r="BI83" s="560"/>
      <c r="BJ83"/>
      <c r="BK83" s="560"/>
      <c r="BL83"/>
      <c r="BM83" s="560"/>
      <c r="BN83"/>
      <c r="BO83" s="270"/>
      <c r="BP83"/>
      <c r="BQ83" s="270"/>
      <c r="BR83"/>
      <c r="BS83" s="270"/>
      <c r="BT83"/>
      <c r="BU83" s="270"/>
      <c r="BV83"/>
      <c r="BW83" s="270"/>
      <c r="BX83"/>
      <c r="BY83" s="270"/>
      <c r="BZ83"/>
      <c r="CA83" s="270"/>
      <c r="CB83"/>
      <c r="CC83" s="270"/>
      <c r="CD83"/>
      <c r="CE83" s="270"/>
      <c r="CF83"/>
      <c r="CG83" s="270"/>
      <c r="CH83"/>
      <c r="CI83" s="270"/>
      <c r="CJ83"/>
      <c r="CK83" s="910"/>
      <c r="CL83" s="373"/>
      <c r="CM83" s="373"/>
      <c r="CN83" s="373"/>
      <c r="CO83" s="373"/>
      <c r="CP83" s="373"/>
      <c r="CQ83" s="373"/>
      <c r="CR83" s="373"/>
      <c r="CS83" s="373"/>
      <c r="CT83" s="920"/>
      <c r="CU83" s="26"/>
      <c r="CV83" s="26"/>
      <c r="CW83" s="26"/>
      <c r="CX83" s="920"/>
      <c r="CY83" s="373"/>
      <c r="CZ83" s="373"/>
      <c r="DN83" s="373"/>
      <c r="DO83" s="373"/>
      <c r="DP83" s="373"/>
      <c r="DQ83" s="373"/>
      <c r="DR83" s="373"/>
      <c r="DS83" s="373"/>
      <c r="DT83" s="373"/>
      <c r="DU83" s="373"/>
      <c r="DV83" s="373"/>
      <c r="DW83" s="373"/>
      <c r="DX83" s="373"/>
      <c r="DY83" s="373"/>
      <c r="DZ83" s="373"/>
      <c r="EA83" s="373"/>
      <c r="EB83" s="373"/>
      <c r="EC83" s="373"/>
      <c r="ED83" s="373"/>
      <c r="EE83" s="373"/>
      <c r="EF83" s="373"/>
      <c r="EG83" s="373"/>
      <c r="EH83" s="373"/>
      <c r="EI83" s="373"/>
      <c r="EJ83" s="373"/>
      <c r="EK83" s="373"/>
      <c r="EL83" s="373"/>
      <c r="EM83" s="373"/>
      <c r="EN83" s="373"/>
      <c r="EO83" s="373"/>
      <c r="EP83" s="373"/>
      <c r="EQ83" s="373"/>
      <c r="ER83" s="373"/>
      <c r="ES83" s="373"/>
      <c r="ET83" s="373"/>
      <c r="EU83" s="373"/>
      <c r="EV83" s="373"/>
      <c r="EW83" s="373"/>
      <c r="EX83" s="373"/>
      <c r="EY83" s="373"/>
      <c r="EZ83" s="373"/>
      <c r="FA83" s="373"/>
      <c r="FB83" s="373"/>
      <c r="FC83" s="373"/>
      <c r="FD83" s="373"/>
      <c r="FE83" s="373"/>
      <c r="FF83" s="373"/>
      <c r="FG83" s="373"/>
      <c r="FH83" s="373"/>
      <c r="FI83" s="373"/>
      <c r="FJ83" s="373"/>
      <c r="FK83" s="373"/>
      <c r="FL83" s="373"/>
      <c r="FM83" s="373"/>
      <c r="FN83" s="373"/>
      <c r="FO83" s="373"/>
      <c r="FP83" s="373"/>
      <c r="FQ83" s="373"/>
      <c r="FR83" s="373"/>
      <c r="FS83" s="373"/>
      <c r="FT83" s="373"/>
      <c r="FU83" s="373"/>
      <c r="FV83" s="373"/>
      <c r="FW83" s="373"/>
      <c r="FX83" s="373"/>
      <c r="FY83" s="373"/>
      <c r="FZ83" s="373"/>
      <c r="GA83" s="373"/>
      <c r="GB83" s="373"/>
      <c r="GC83" s="373"/>
      <c r="GD83" s="373"/>
      <c r="GE83" s="373"/>
      <c r="GF83" s="373"/>
      <c r="GG83" s="373"/>
      <c r="GH83" s="373"/>
      <c r="GI83" s="373"/>
      <c r="GJ83" s="373"/>
      <c r="GK83" s="373"/>
      <c r="GL83" s="373"/>
      <c r="GM83" s="373"/>
      <c r="GN83" s="373"/>
      <c r="GO83" s="373"/>
      <c r="GP83" s="373"/>
      <c r="GQ83" s="373"/>
      <c r="GR83" s="373"/>
      <c r="GS83" s="373"/>
      <c r="GT83" s="373"/>
      <c r="GU83" s="373"/>
      <c r="GV83" s="373"/>
      <c r="GW83" s="373"/>
      <c r="GX83" s="373"/>
      <c r="GY83" s="373"/>
      <c r="GZ83" s="373"/>
      <c r="HA83" s="373"/>
      <c r="HB83" s="373"/>
      <c r="HC83" s="373"/>
      <c r="HD83" s="373"/>
      <c r="HE83" s="373"/>
      <c r="HF83" s="373"/>
      <c r="HG83" s="373"/>
      <c r="HH83" s="373"/>
      <c r="HI83" s="373"/>
      <c r="HJ83" s="373"/>
      <c r="HK83" s="373"/>
      <c r="HL83" s="373"/>
      <c r="HM83" s="373"/>
      <c r="HN83" s="373"/>
      <c r="HO83" s="373"/>
      <c r="HP83" s="373"/>
      <c r="HQ83" s="373"/>
      <c r="HR83" s="373"/>
      <c r="HS83" s="373"/>
      <c r="HT83" s="373"/>
      <c r="HU83" s="373"/>
      <c r="HV83" s="373"/>
      <c r="HW83" s="373"/>
      <c r="HX83" s="373"/>
      <c r="HY83" s="373"/>
      <c r="HZ83" s="373"/>
      <c r="IA83" s="373"/>
      <c r="IB83" s="373"/>
      <c r="IC83" s="373"/>
      <c r="ID83" s="373"/>
      <c r="IE83" s="373"/>
      <c r="IF83" s="373"/>
      <c r="IG83" s="373"/>
      <c r="IH83" s="373"/>
      <c r="II83" s="373"/>
      <c r="IJ83" s="373"/>
    </row>
    <row r="84" spans="1:244" s="281" customFormat="1" ht="19" x14ac:dyDescent="0.2">
      <c r="A84"/>
      <c r="B84" s="186"/>
      <c r="C84"/>
      <c r="D84" s="251"/>
      <c r="E84" s="341"/>
      <c r="F84" s="341"/>
      <c r="G84" s="172"/>
      <c r="H84"/>
      <c r="I84" s="45"/>
      <c r="J84"/>
      <c r="K84"/>
      <c r="L84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5"/>
      <c r="AC84"/>
      <c r="AD84" s="38"/>
      <c r="AE84"/>
      <c r="AF84"/>
      <c r="AG84"/>
      <c r="AH84" s="42"/>
      <c r="AI84" s="277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277"/>
      <c r="AZ84" s="269"/>
      <c r="BA84" s="562"/>
      <c r="BB84" s="1"/>
      <c r="BC84" s="560"/>
      <c r="BD84"/>
      <c r="BE84" s="560"/>
      <c r="BF84"/>
      <c r="BG84" s="560"/>
      <c r="BH84"/>
      <c r="BI84" s="560"/>
      <c r="BJ84"/>
      <c r="BK84" s="560"/>
      <c r="BL84"/>
      <c r="BM84" s="560"/>
      <c r="BN84"/>
      <c r="BO84" s="270"/>
      <c r="BP84"/>
      <c r="BQ84" s="270"/>
      <c r="BR84"/>
      <c r="BS84" s="270"/>
      <c r="BT84"/>
      <c r="BU84" s="270"/>
      <c r="BV84"/>
      <c r="BW84" s="270"/>
      <c r="BX84"/>
      <c r="BY84" s="270"/>
      <c r="BZ84"/>
      <c r="CA84" s="270"/>
      <c r="CB84"/>
      <c r="CC84" s="270"/>
      <c r="CD84"/>
      <c r="CE84" s="270"/>
      <c r="CF84"/>
      <c r="CG84" s="270"/>
      <c r="CH84"/>
      <c r="CI84" s="270"/>
      <c r="CJ84"/>
      <c r="CK84" s="910"/>
      <c r="CL84" s="373"/>
      <c r="CM84" s="373"/>
      <c r="CN84" s="373"/>
      <c r="CO84" s="373"/>
      <c r="CP84" s="373"/>
      <c r="CQ84" s="373"/>
      <c r="CR84" s="373"/>
      <c r="CS84" s="373"/>
      <c r="CT84" s="920"/>
      <c r="CU84" s="26"/>
      <c r="CV84" s="26"/>
      <c r="CW84" s="26"/>
      <c r="CX84" s="920"/>
      <c r="CY84" s="373"/>
      <c r="CZ84" s="373"/>
      <c r="DN84" s="373"/>
      <c r="DO84" s="373"/>
      <c r="DP84" s="373"/>
      <c r="DQ84" s="373"/>
      <c r="DR84" s="373"/>
      <c r="DS84" s="373"/>
      <c r="DT84" s="373"/>
      <c r="DU84" s="373"/>
      <c r="DV84" s="373"/>
      <c r="DW84" s="373"/>
      <c r="DX84" s="373"/>
      <c r="DY84" s="373"/>
      <c r="DZ84" s="373"/>
      <c r="EA84" s="373"/>
      <c r="EB84" s="373"/>
      <c r="EC84" s="373"/>
      <c r="ED84" s="373"/>
      <c r="EE84" s="373"/>
      <c r="EF84" s="373"/>
      <c r="EG84" s="373"/>
      <c r="EH84" s="373"/>
      <c r="EI84" s="373"/>
      <c r="EJ84" s="373"/>
      <c r="EK84" s="373"/>
      <c r="EL84" s="373"/>
      <c r="EM84" s="373"/>
      <c r="EN84" s="373"/>
      <c r="EO84" s="373"/>
      <c r="EP84" s="373"/>
      <c r="EQ84" s="373"/>
      <c r="ER84" s="373"/>
      <c r="ES84" s="373"/>
      <c r="ET84" s="373"/>
      <c r="EU84" s="373"/>
      <c r="EV84" s="373"/>
      <c r="EW84" s="373"/>
      <c r="EX84" s="373"/>
      <c r="EY84" s="373"/>
      <c r="EZ84" s="373"/>
      <c r="FA84" s="373"/>
      <c r="FB84" s="373"/>
      <c r="FC84" s="373"/>
      <c r="FD84" s="373"/>
      <c r="FE84" s="373"/>
      <c r="FF84" s="373"/>
      <c r="FG84" s="373"/>
      <c r="FH84" s="373"/>
      <c r="FI84" s="373"/>
      <c r="FJ84" s="373"/>
      <c r="FK84" s="373"/>
      <c r="FL84" s="373"/>
      <c r="FM84" s="373"/>
      <c r="FN84" s="373"/>
      <c r="FO84" s="373"/>
      <c r="FP84" s="373"/>
      <c r="FQ84" s="373"/>
      <c r="FR84" s="373"/>
      <c r="FS84" s="373"/>
      <c r="FT84" s="373"/>
      <c r="FU84" s="373"/>
      <c r="FV84" s="373"/>
      <c r="FW84" s="373"/>
      <c r="FX84" s="373"/>
      <c r="FY84" s="373"/>
      <c r="FZ84" s="373"/>
      <c r="GA84" s="373"/>
      <c r="GB84" s="373"/>
      <c r="GC84" s="373"/>
      <c r="GD84" s="373"/>
      <c r="GE84" s="373"/>
      <c r="GF84" s="373"/>
      <c r="GG84" s="373"/>
      <c r="GH84" s="373"/>
      <c r="GI84" s="373"/>
      <c r="GJ84" s="373"/>
      <c r="GK84" s="373"/>
      <c r="GL84" s="373"/>
      <c r="GM84" s="373"/>
      <c r="GN84" s="373"/>
      <c r="GO84" s="373"/>
      <c r="GP84" s="373"/>
      <c r="GQ84" s="373"/>
      <c r="GR84" s="373"/>
      <c r="GS84" s="373"/>
      <c r="GT84" s="373"/>
      <c r="GU84" s="373"/>
      <c r="GV84" s="373"/>
      <c r="GW84" s="373"/>
      <c r="GX84" s="373"/>
      <c r="GY84" s="373"/>
      <c r="GZ84" s="373"/>
      <c r="HA84" s="373"/>
      <c r="HB84" s="373"/>
      <c r="HC84" s="373"/>
      <c r="HD84" s="373"/>
      <c r="HE84" s="373"/>
      <c r="HF84" s="373"/>
      <c r="HG84" s="373"/>
      <c r="HH84" s="373"/>
      <c r="HI84" s="373"/>
      <c r="HJ84" s="373"/>
      <c r="HK84" s="373"/>
      <c r="HL84" s="373"/>
      <c r="HM84" s="373"/>
      <c r="HN84" s="373"/>
      <c r="HO84" s="373"/>
      <c r="HP84" s="373"/>
      <c r="HQ84" s="373"/>
      <c r="HR84" s="373"/>
      <c r="HS84" s="373"/>
      <c r="HT84" s="373"/>
      <c r="HU84" s="373"/>
      <c r="HV84" s="373"/>
      <c r="HW84" s="373"/>
      <c r="HX84" s="373"/>
      <c r="HY84" s="373"/>
      <c r="HZ84" s="373"/>
      <c r="IA84" s="373"/>
      <c r="IB84" s="373"/>
      <c r="IC84" s="373"/>
      <c r="ID84" s="373"/>
      <c r="IE84" s="373"/>
      <c r="IF84" s="373"/>
      <c r="IG84" s="373"/>
      <c r="IH84" s="373"/>
      <c r="II84" s="373"/>
      <c r="IJ84" s="373"/>
    </row>
    <row r="85" spans="1:244" s="281" customFormat="1" ht="19" x14ac:dyDescent="0.2">
      <c r="A85"/>
      <c r="B85" s="186"/>
      <c r="C85"/>
      <c r="D85" s="251"/>
      <c r="E85" s="341"/>
      <c r="F85" s="341"/>
      <c r="G85" s="172"/>
      <c r="H85"/>
      <c r="I85" s="45"/>
      <c r="J85"/>
      <c r="K85"/>
      <c r="L85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5"/>
      <c r="AC85"/>
      <c r="AD85" s="38"/>
      <c r="AE85"/>
      <c r="AF85"/>
      <c r="AG85"/>
      <c r="AH85" s="42"/>
      <c r="AI85" s="277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277"/>
      <c r="AZ85" s="269"/>
      <c r="BA85" s="562"/>
      <c r="BB85" s="1"/>
      <c r="BC85" s="560"/>
      <c r="BD85"/>
      <c r="BE85" s="560"/>
      <c r="BF85"/>
      <c r="BG85" s="560"/>
      <c r="BH85"/>
      <c r="BI85" s="560"/>
      <c r="BJ85"/>
      <c r="BK85" s="560"/>
      <c r="BL85"/>
      <c r="BM85" s="560"/>
      <c r="BN85"/>
      <c r="BO85" s="270"/>
      <c r="BP85"/>
      <c r="BQ85" s="270"/>
      <c r="BR85"/>
      <c r="BS85" s="270"/>
      <c r="BT85"/>
      <c r="BU85" s="270"/>
      <c r="BV85"/>
      <c r="BW85" s="270"/>
      <c r="BX85"/>
      <c r="BY85" s="270"/>
      <c r="BZ85"/>
      <c r="CA85" s="270"/>
      <c r="CB85"/>
      <c r="CC85" s="270"/>
      <c r="CD85"/>
      <c r="CE85" s="270"/>
      <c r="CF85"/>
      <c r="CG85" s="270"/>
      <c r="CH85"/>
      <c r="CI85" s="270"/>
      <c r="CJ85"/>
      <c r="CK85" s="910"/>
      <c r="CL85" s="373"/>
      <c r="CM85" s="373"/>
      <c r="CN85" s="373"/>
      <c r="CO85" s="373"/>
      <c r="CP85" s="373"/>
      <c r="CQ85" s="373"/>
      <c r="CR85" s="373"/>
      <c r="CS85" s="373"/>
      <c r="CT85" s="920"/>
      <c r="CU85" s="26"/>
      <c r="CV85" s="26"/>
      <c r="CW85" s="26"/>
      <c r="CX85" s="920"/>
      <c r="CY85" s="373"/>
      <c r="CZ85" s="373"/>
      <c r="DN85" s="373"/>
      <c r="DO85" s="373"/>
      <c r="DP85" s="373"/>
      <c r="DQ85" s="373"/>
      <c r="DR85" s="373"/>
      <c r="DS85" s="373"/>
      <c r="DT85" s="373"/>
      <c r="DU85" s="373"/>
      <c r="DV85" s="373"/>
      <c r="DW85" s="373"/>
      <c r="DX85" s="373"/>
      <c r="DY85" s="373"/>
      <c r="DZ85" s="373"/>
      <c r="EA85" s="373"/>
      <c r="EB85" s="373"/>
      <c r="EC85" s="373"/>
      <c r="ED85" s="373"/>
      <c r="EE85" s="373"/>
      <c r="EF85" s="373"/>
      <c r="EG85" s="373"/>
      <c r="EH85" s="373"/>
      <c r="EI85" s="373"/>
      <c r="EJ85" s="373"/>
      <c r="EK85" s="373"/>
      <c r="EL85" s="373"/>
      <c r="EM85" s="373"/>
      <c r="EN85" s="373"/>
      <c r="EO85" s="373"/>
      <c r="EP85" s="373"/>
      <c r="EQ85" s="373"/>
      <c r="ER85" s="373"/>
      <c r="ES85" s="373"/>
      <c r="ET85" s="373"/>
      <c r="EU85" s="373"/>
      <c r="EV85" s="373"/>
      <c r="EW85" s="373"/>
      <c r="EX85" s="373"/>
      <c r="EY85" s="373"/>
      <c r="EZ85" s="373"/>
      <c r="FA85" s="373"/>
      <c r="FB85" s="373"/>
      <c r="FC85" s="373"/>
      <c r="FD85" s="373"/>
      <c r="FE85" s="373"/>
      <c r="FF85" s="373"/>
      <c r="FG85" s="373"/>
      <c r="FH85" s="373"/>
      <c r="FI85" s="373"/>
      <c r="FJ85" s="373"/>
      <c r="FK85" s="373"/>
      <c r="FL85" s="373"/>
      <c r="FM85" s="373"/>
      <c r="FN85" s="373"/>
      <c r="FO85" s="373"/>
      <c r="FP85" s="373"/>
      <c r="FQ85" s="373"/>
      <c r="FR85" s="373"/>
      <c r="FS85" s="373"/>
      <c r="FT85" s="373"/>
      <c r="FU85" s="373"/>
      <c r="FV85" s="373"/>
      <c r="FW85" s="373"/>
      <c r="FX85" s="373"/>
      <c r="FY85" s="373"/>
      <c r="FZ85" s="373"/>
      <c r="GA85" s="373"/>
      <c r="GB85" s="373"/>
      <c r="GC85" s="373"/>
      <c r="GD85" s="373"/>
      <c r="GE85" s="373"/>
      <c r="GF85" s="373"/>
      <c r="GG85" s="373"/>
      <c r="GH85" s="373"/>
      <c r="GI85" s="373"/>
      <c r="GJ85" s="373"/>
      <c r="GK85" s="373"/>
      <c r="GL85" s="373"/>
      <c r="GM85" s="373"/>
      <c r="GN85" s="373"/>
      <c r="GO85" s="373"/>
      <c r="GP85" s="373"/>
      <c r="GQ85" s="373"/>
      <c r="GR85" s="373"/>
      <c r="GS85" s="373"/>
      <c r="GT85" s="373"/>
      <c r="GU85" s="373"/>
      <c r="GV85" s="373"/>
      <c r="GW85" s="373"/>
      <c r="GX85" s="373"/>
      <c r="GY85" s="373"/>
      <c r="GZ85" s="373"/>
      <c r="HA85" s="373"/>
      <c r="HB85" s="373"/>
      <c r="HC85" s="373"/>
      <c r="HD85" s="373"/>
      <c r="HE85" s="373"/>
      <c r="HF85" s="373"/>
      <c r="HG85" s="373"/>
      <c r="HH85" s="373"/>
      <c r="HI85" s="373"/>
      <c r="HJ85" s="373"/>
      <c r="HK85" s="373"/>
      <c r="HL85" s="373"/>
      <c r="HM85" s="373"/>
      <c r="HN85" s="373"/>
      <c r="HO85" s="373"/>
      <c r="HP85" s="373"/>
      <c r="HQ85" s="373"/>
      <c r="HR85" s="373"/>
      <c r="HS85" s="373"/>
      <c r="HT85" s="373"/>
      <c r="HU85" s="373"/>
      <c r="HV85" s="373"/>
      <c r="HW85" s="373"/>
      <c r="HX85" s="373"/>
      <c r="HY85" s="373"/>
      <c r="HZ85" s="373"/>
      <c r="IA85" s="373"/>
      <c r="IB85" s="373"/>
      <c r="IC85" s="373"/>
      <c r="ID85" s="373"/>
      <c r="IE85" s="373"/>
      <c r="IF85" s="373"/>
      <c r="IG85" s="373"/>
      <c r="IH85" s="373"/>
      <c r="II85" s="373"/>
      <c r="IJ85" s="373"/>
    </row>
    <row r="86" spans="1:244" s="281" customFormat="1" ht="19" x14ac:dyDescent="0.2">
      <c r="A86"/>
      <c r="B86" s="186"/>
      <c r="C86"/>
      <c r="D86" s="251"/>
      <c r="E86" s="341"/>
      <c r="F86" s="341"/>
      <c r="G86" s="172"/>
      <c r="H86"/>
      <c r="I86" s="45"/>
      <c r="J86"/>
      <c r="K86"/>
      <c r="L8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5"/>
      <c r="AC86"/>
      <c r="AD86" s="38"/>
      <c r="AE86"/>
      <c r="AF86"/>
      <c r="AG86"/>
      <c r="AH86" s="42"/>
      <c r="AI86" s="277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277"/>
      <c r="AZ86" s="269"/>
      <c r="BA86" s="562"/>
      <c r="BB86" s="1"/>
      <c r="BC86" s="560"/>
      <c r="BD86"/>
      <c r="BE86" s="560"/>
      <c r="BF86"/>
      <c r="BG86" s="560"/>
      <c r="BH86"/>
      <c r="BI86" s="560"/>
      <c r="BJ86"/>
      <c r="BK86" s="560"/>
      <c r="BL86"/>
      <c r="BM86" s="560"/>
      <c r="BN86"/>
      <c r="BO86" s="270"/>
      <c r="BP86"/>
      <c r="BQ86" s="270"/>
      <c r="BR86"/>
      <c r="BS86" s="270"/>
      <c r="BT86"/>
      <c r="BU86" s="270"/>
      <c r="BV86"/>
      <c r="BW86" s="270"/>
      <c r="BX86"/>
      <c r="BY86" s="270"/>
      <c r="BZ86"/>
      <c r="CA86" s="270"/>
      <c r="CB86"/>
      <c r="CC86" s="270"/>
      <c r="CD86"/>
      <c r="CE86" s="270"/>
      <c r="CF86"/>
      <c r="CG86" s="270"/>
      <c r="CH86"/>
      <c r="CI86" s="270"/>
      <c r="CJ86"/>
      <c r="CK86" s="910"/>
      <c r="CL86" s="373"/>
      <c r="CM86" s="373"/>
      <c r="CN86" s="373"/>
      <c r="CO86" s="373"/>
      <c r="CP86" s="373"/>
      <c r="CQ86" s="373"/>
      <c r="CR86" s="373"/>
      <c r="CS86" s="373"/>
      <c r="CT86" s="920"/>
      <c r="CU86" s="26"/>
      <c r="CV86" s="26"/>
      <c r="CW86" s="26"/>
      <c r="CX86" s="920"/>
      <c r="CY86" s="373"/>
      <c r="CZ86" s="373"/>
      <c r="DN86" s="373"/>
      <c r="DO86" s="373"/>
      <c r="DP86" s="373"/>
      <c r="DQ86" s="373"/>
      <c r="DR86" s="373"/>
      <c r="DS86" s="373"/>
      <c r="DT86" s="373"/>
      <c r="DU86" s="373"/>
      <c r="DV86" s="373"/>
      <c r="DW86" s="373"/>
      <c r="DX86" s="373"/>
      <c r="DY86" s="373"/>
      <c r="DZ86" s="373"/>
      <c r="EA86" s="373"/>
      <c r="EB86" s="373"/>
      <c r="EC86" s="373"/>
      <c r="ED86" s="373"/>
      <c r="EE86" s="373"/>
      <c r="EF86" s="373"/>
      <c r="EG86" s="373"/>
      <c r="EH86" s="373"/>
      <c r="EI86" s="373"/>
      <c r="EJ86" s="373"/>
      <c r="EK86" s="373"/>
      <c r="EL86" s="373"/>
      <c r="EM86" s="373"/>
      <c r="EN86" s="373"/>
      <c r="EO86" s="373"/>
      <c r="EP86" s="373"/>
      <c r="EQ86" s="373"/>
      <c r="ER86" s="373"/>
      <c r="ES86" s="373"/>
      <c r="ET86" s="373"/>
      <c r="EU86" s="373"/>
      <c r="EV86" s="373"/>
      <c r="EW86" s="373"/>
      <c r="EX86" s="373"/>
      <c r="EY86" s="373"/>
      <c r="EZ86" s="373"/>
      <c r="FA86" s="373"/>
      <c r="FB86" s="373"/>
      <c r="FC86" s="373"/>
      <c r="FD86" s="373"/>
      <c r="FE86" s="373"/>
      <c r="FF86" s="373"/>
      <c r="FG86" s="373"/>
      <c r="FH86" s="373"/>
      <c r="FI86" s="373"/>
      <c r="FJ86" s="373"/>
      <c r="FK86" s="373"/>
      <c r="FL86" s="373"/>
      <c r="FM86" s="373"/>
      <c r="FN86" s="373"/>
      <c r="FO86" s="373"/>
      <c r="FP86" s="373"/>
      <c r="FQ86" s="373"/>
      <c r="FR86" s="373"/>
      <c r="FS86" s="373"/>
      <c r="FT86" s="373"/>
      <c r="FU86" s="373"/>
      <c r="FV86" s="373"/>
      <c r="FW86" s="373"/>
      <c r="FX86" s="373"/>
      <c r="FY86" s="373"/>
      <c r="FZ86" s="373"/>
      <c r="GA86" s="373"/>
      <c r="GB86" s="373"/>
      <c r="GC86" s="373"/>
      <c r="GD86" s="373"/>
      <c r="GE86" s="373"/>
      <c r="GF86" s="373"/>
      <c r="GG86" s="373"/>
      <c r="GH86" s="373"/>
      <c r="GI86" s="373"/>
      <c r="GJ86" s="373"/>
      <c r="GK86" s="373"/>
      <c r="GL86" s="373"/>
      <c r="GM86" s="373"/>
      <c r="GN86" s="373"/>
      <c r="GO86" s="373"/>
      <c r="GP86" s="373"/>
      <c r="GQ86" s="373"/>
      <c r="GR86" s="373"/>
      <c r="GS86" s="373"/>
      <c r="GT86" s="373"/>
      <c r="GU86" s="373"/>
      <c r="GV86" s="373"/>
      <c r="GW86" s="373"/>
      <c r="GX86" s="373"/>
      <c r="GY86" s="373"/>
      <c r="GZ86" s="373"/>
      <c r="HA86" s="373"/>
      <c r="HB86" s="373"/>
      <c r="HC86" s="373"/>
      <c r="HD86" s="373"/>
      <c r="HE86" s="373"/>
      <c r="HF86" s="373"/>
      <c r="HG86" s="373"/>
      <c r="HH86" s="373"/>
      <c r="HI86" s="373"/>
      <c r="HJ86" s="373"/>
      <c r="HK86" s="373"/>
      <c r="HL86" s="373"/>
      <c r="HM86" s="373"/>
      <c r="HN86" s="373"/>
      <c r="HO86" s="373"/>
      <c r="HP86" s="373"/>
      <c r="HQ86" s="373"/>
      <c r="HR86" s="373"/>
      <c r="HS86" s="373"/>
      <c r="HT86" s="373"/>
      <c r="HU86" s="373"/>
      <c r="HV86" s="373"/>
      <c r="HW86" s="373"/>
      <c r="HX86" s="373"/>
      <c r="HY86" s="373"/>
      <c r="HZ86" s="373"/>
      <c r="IA86" s="373"/>
      <c r="IB86" s="373"/>
      <c r="IC86" s="373"/>
      <c r="ID86" s="373"/>
      <c r="IE86" s="373"/>
      <c r="IF86" s="373"/>
      <c r="IG86" s="373"/>
      <c r="IH86" s="373"/>
      <c r="II86" s="373"/>
      <c r="IJ86" s="373"/>
    </row>
    <row r="87" spans="1:244" s="281" customFormat="1" ht="19" x14ac:dyDescent="0.2">
      <c r="A87"/>
      <c r="B87" s="186"/>
      <c r="C87"/>
      <c r="D87" s="251"/>
      <c r="E87" s="341"/>
      <c r="F87" s="341"/>
      <c r="G87" s="172"/>
      <c r="H87"/>
      <c r="I87" s="45"/>
      <c r="J87"/>
      <c r="K87"/>
      <c r="L87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5"/>
      <c r="AC87"/>
      <c r="AD87" s="38"/>
      <c r="AE87"/>
      <c r="AF87"/>
      <c r="AG87"/>
      <c r="AH87" s="42"/>
      <c r="AI87" s="277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277"/>
      <c r="AZ87" s="269"/>
      <c r="BA87" s="562"/>
      <c r="BB87" s="1"/>
      <c r="BC87" s="560"/>
      <c r="BD87"/>
      <c r="BE87" s="560"/>
      <c r="BF87"/>
      <c r="BG87" s="560"/>
      <c r="BH87"/>
      <c r="BI87" s="560"/>
      <c r="BJ87"/>
      <c r="BK87" s="560"/>
      <c r="BL87"/>
      <c r="BM87" s="560"/>
      <c r="BN87"/>
      <c r="BO87" s="270"/>
      <c r="BP87"/>
      <c r="BQ87" s="270"/>
      <c r="BR87"/>
      <c r="BS87" s="270"/>
      <c r="BT87"/>
      <c r="BU87" s="270"/>
      <c r="BV87"/>
      <c r="BW87" s="270"/>
      <c r="BX87"/>
      <c r="BY87" s="270"/>
      <c r="BZ87"/>
      <c r="CA87" s="270"/>
      <c r="CB87"/>
      <c r="CC87" s="270"/>
      <c r="CD87"/>
      <c r="CE87" s="270"/>
      <c r="CF87"/>
      <c r="CG87" s="270"/>
      <c r="CH87"/>
      <c r="CI87" s="270"/>
      <c r="CJ87"/>
      <c r="CK87" s="910"/>
      <c r="CL87" s="373"/>
      <c r="CM87" s="373"/>
      <c r="CN87" s="373"/>
      <c r="CO87" s="373"/>
      <c r="CP87" s="373"/>
      <c r="CQ87" s="373"/>
      <c r="CR87" s="373"/>
      <c r="CS87" s="373"/>
      <c r="CT87" s="920"/>
      <c r="CU87" s="26"/>
      <c r="CV87" s="26"/>
      <c r="CW87" s="26"/>
      <c r="CX87" s="920"/>
      <c r="CY87" s="373"/>
      <c r="CZ87" s="373"/>
      <c r="DN87" s="373"/>
      <c r="DO87" s="373"/>
      <c r="DP87" s="373"/>
      <c r="DQ87" s="373"/>
      <c r="DR87" s="373"/>
      <c r="DS87" s="373"/>
      <c r="DT87" s="373"/>
      <c r="DU87" s="373"/>
      <c r="DV87" s="373"/>
      <c r="DW87" s="373"/>
      <c r="DX87" s="373"/>
      <c r="DY87" s="373"/>
      <c r="DZ87" s="373"/>
      <c r="EA87" s="373"/>
      <c r="EB87" s="373"/>
      <c r="EC87" s="373"/>
      <c r="ED87" s="373"/>
      <c r="EE87" s="373"/>
      <c r="EF87" s="373"/>
      <c r="EG87" s="373"/>
      <c r="EH87" s="373"/>
      <c r="EI87" s="373"/>
      <c r="EJ87" s="373"/>
      <c r="EK87" s="373"/>
      <c r="EL87" s="373"/>
      <c r="EM87" s="373"/>
      <c r="EN87" s="373"/>
      <c r="EO87" s="373"/>
      <c r="EP87" s="373"/>
      <c r="EQ87" s="373"/>
      <c r="ER87" s="373"/>
      <c r="ES87" s="373"/>
      <c r="ET87" s="373"/>
      <c r="EU87" s="373"/>
      <c r="EV87" s="373"/>
      <c r="EW87" s="373"/>
      <c r="EX87" s="373"/>
      <c r="EY87" s="373"/>
      <c r="EZ87" s="373"/>
      <c r="FA87" s="373"/>
      <c r="FB87" s="373"/>
      <c r="FC87" s="373"/>
      <c r="FD87" s="373"/>
      <c r="FE87" s="373"/>
      <c r="FF87" s="373"/>
      <c r="FG87" s="373"/>
      <c r="FH87" s="373"/>
      <c r="FI87" s="373"/>
      <c r="FJ87" s="373"/>
      <c r="FK87" s="373"/>
      <c r="FL87" s="373"/>
      <c r="FM87" s="373"/>
      <c r="FN87" s="373"/>
      <c r="FO87" s="373"/>
      <c r="FP87" s="373"/>
      <c r="FQ87" s="373"/>
      <c r="FR87" s="373"/>
      <c r="FS87" s="373"/>
      <c r="FT87" s="373"/>
      <c r="FU87" s="373"/>
      <c r="FV87" s="373"/>
      <c r="FW87" s="373"/>
      <c r="FX87" s="373"/>
      <c r="FY87" s="373"/>
      <c r="FZ87" s="373"/>
      <c r="GA87" s="373"/>
      <c r="GB87" s="373"/>
      <c r="GC87" s="373"/>
      <c r="GD87" s="373"/>
      <c r="GE87" s="373"/>
      <c r="GF87" s="373"/>
      <c r="GG87" s="373"/>
      <c r="GH87" s="373"/>
      <c r="GI87" s="373"/>
      <c r="GJ87" s="373"/>
      <c r="GK87" s="373"/>
      <c r="GL87" s="373"/>
      <c r="GM87" s="373"/>
      <c r="GN87" s="373"/>
      <c r="GO87" s="373"/>
      <c r="GP87" s="373"/>
      <c r="GQ87" s="373"/>
      <c r="GR87" s="373"/>
      <c r="GS87" s="373"/>
      <c r="GT87" s="373"/>
      <c r="GU87" s="373"/>
      <c r="GV87" s="373"/>
      <c r="GW87" s="373"/>
      <c r="GX87" s="373"/>
      <c r="GY87" s="373"/>
      <c r="GZ87" s="373"/>
      <c r="HA87" s="373"/>
      <c r="HB87" s="373"/>
      <c r="HC87" s="373"/>
      <c r="HD87" s="373"/>
      <c r="HE87" s="373"/>
      <c r="HF87" s="373"/>
      <c r="HG87" s="373"/>
      <c r="HH87" s="373"/>
      <c r="HI87" s="373"/>
      <c r="HJ87" s="373"/>
      <c r="HK87" s="373"/>
      <c r="HL87" s="373"/>
      <c r="HM87" s="373"/>
      <c r="HN87" s="373"/>
      <c r="HO87" s="373"/>
      <c r="HP87" s="373"/>
      <c r="HQ87" s="373"/>
      <c r="HR87" s="373"/>
      <c r="HS87" s="373"/>
      <c r="HT87" s="373"/>
      <c r="HU87" s="373"/>
      <c r="HV87" s="373"/>
      <c r="HW87" s="373"/>
      <c r="HX87" s="373"/>
      <c r="HY87" s="373"/>
      <c r="HZ87" s="373"/>
      <c r="IA87" s="373"/>
      <c r="IB87" s="373"/>
      <c r="IC87" s="373"/>
      <c r="ID87" s="373"/>
      <c r="IE87" s="373"/>
      <c r="IF87" s="373"/>
      <c r="IG87" s="373"/>
      <c r="IH87" s="373"/>
      <c r="II87" s="373"/>
      <c r="IJ87" s="373"/>
    </row>
    <row r="88" spans="1:244" s="281" customFormat="1" ht="19" x14ac:dyDescent="0.2">
      <c r="A88"/>
      <c r="B88" s="186"/>
      <c r="C88"/>
      <c r="D88" s="251"/>
      <c r="E88" s="341"/>
      <c r="F88" s="341"/>
      <c r="G88" s="172"/>
      <c r="H88"/>
      <c r="I88" s="45"/>
      <c r="J88"/>
      <c r="K88"/>
      <c r="L88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5"/>
      <c r="AC88"/>
      <c r="AD88" s="38"/>
      <c r="AE88"/>
      <c r="AF88"/>
      <c r="AG88"/>
      <c r="AH88" s="42"/>
      <c r="AI88" s="277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277"/>
      <c r="AZ88" s="269"/>
      <c r="BA88" s="562"/>
      <c r="BB88" s="1"/>
      <c r="BC88" s="560"/>
      <c r="BD88"/>
      <c r="BE88" s="560"/>
      <c r="BF88"/>
      <c r="BG88" s="560"/>
      <c r="BH88"/>
      <c r="BI88" s="560"/>
      <c r="BJ88"/>
      <c r="BK88" s="560"/>
      <c r="BL88"/>
      <c r="BM88" s="560"/>
      <c r="BN88"/>
      <c r="BO88" s="270"/>
      <c r="BP88"/>
      <c r="BQ88" s="270"/>
      <c r="BR88"/>
      <c r="BS88" s="270"/>
      <c r="BT88"/>
      <c r="BU88" s="270"/>
      <c r="BV88"/>
      <c r="BW88" s="270"/>
      <c r="BX88"/>
      <c r="BY88" s="270"/>
      <c r="BZ88"/>
      <c r="CA88" s="270"/>
      <c r="CB88"/>
      <c r="CC88" s="270"/>
      <c r="CD88"/>
      <c r="CE88" s="270"/>
      <c r="CF88"/>
      <c r="CG88" s="270"/>
      <c r="CH88"/>
      <c r="CI88" s="270"/>
      <c r="CJ88"/>
      <c r="CK88" s="910"/>
      <c r="CL88" s="373"/>
      <c r="CM88" s="373"/>
      <c r="CN88" s="373"/>
      <c r="CO88" s="373"/>
      <c r="CP88" s="373"/>
      <c r="CQ88" s="373"/>
      <c r="CR88" s="373"/>
      <c r="CS88" s="373"/>
      <c r="CT88" s="920"/>
      <c r="CU88" s="26"/>
      <c r="CV88" s="26"/>
      <c r="CW88" s="26"/>
      <c r="CX88" s="920"/>
      <c r="CY88" s="373"/>
      <c r="CZ88" s="373"/>
      <c r="DN88" s="373"/>
      <c r="DO88" s="373"/>
      <c r="DP88" s="373"/>
      <c r="DQ88" s="373"/>
      <c r="DR88" s="373"/>
      <c r="DS88" s="373"/>
      <c r="DT88" s="373"/>
      <c r="DU88" s="373"/>
      <c r="DV88" s="373"/>
      <c r="DW88" s="373"/>
      <c r="DX88" s="373"/>
      <c r="DY88" s="373"/>
      <c r="DZ88" s="373"/>
      <c r="EA88" s="373"/>
      <c r="EB88" s="373"/>
      <c r="EC88" s="373"/>
      <c r="ED88" s="373"/>
      <c r="EE88" s="373"/>
      <c r="EF88" s="373"/>
      <c r="EG88" s="373"/>
      <c r="EH88" s="373"/>
      <c r="EI88" s="373"/>
      <c r="EJ88" s="373"/>
      <c r="EK88" s="373"/>
      <c r="EL88" s="373"/>
      <c r="EM88" s="373"/>
      <c r="EN88" s="373"/>
      <c r="EO88" s="373"/>
      <c r="EP88" s="373"/>
      <c r="EQ88" s="373"/>
      <c r="ER88" s="373"/>
      <c r="ES88" s="373"/>
      <c r="ET88" s="373"/>
      <c r="EU88" s="373"/>
      <c r="EV88" s="373"/>
      <c r="EW88" s="373"/>
      <c r="EX88" s="373"/>
      <c r="EY88" s="373"/>
      <c r="EZ88" s="373"/>
      <c r="FA88" s="373"/>
      <c r="FB88" s="373"/>
      <c r="FC88" s="373"/>
      <c r="FD88" s="373"/>
      <c r="FE88" s="373"/>
      <c r="FF88" s="373"/>
      <c r="FG88" s="373"/>
      <c r="FH88" s="373"/>
      <c r="FI88" s="373"/>
      <c r="FJ88" s="373"/>
      <c r="FK88" s="373"/>
      <c r="FL88" s="373"/>
      <c r="FM88" s="373"/>
      <c r="FN88" s="373"/>
      <c r="FO88" s="373"/>
      <c r="FP88" s="373"/>
      <c r="FQ88" s="373"/>
      <c r="FR88" s="373"/>
      <c r="FS88" s="373"/>
      <c r="FT88" s="373"/>
      <c r="FU88" s="373"/>
      <c r="FV88" s="373"/>
      <c r="FW88" s="373"/>
      <c r="FX88" s="373"/>
      <c r="FY88" s="373"/>
      <c r="FZ88" s="373"/>
      <c r="GA88" s="373"/>
      <c r="GB88" s="373"/>
      <c r="GC88" s="373"/>
      <c r="GD88" s="373"/>
      <c r="GE88" s="373"/>
      <c r="GF88" s="373"/>
      <c r="GG88" s="373"/>
      <c r="GH88" s="373"/>
      <c r="GI88" s="373"/>
      <c r="GJ88" s="373"/>
      <c r="GK88" s="373"/>
      <c r="GL88" s="373"/>
      <c r="GM88" s="373"/>
      <c r="GN88" s="373"/>
      <c r="GO88" s="373"/>
      <c r="GP88" s="373"/>
      <c r="GQ88" s="373"/>
      <c r="GR88" s="373"/>
      <c r="GS88" s="373"/>
      <c r="GT88" s="373"/>
      <c r="GU88" s="373"/>
      <c r="GV88" s="373"/>
      <c r="GW88" s="373"/>
      <c r="GX88" s="373"/>
      <c r="GY88" s="373"/>
      <c r="GZ88" s="373"/>
      <c r="HA88" s="373"/>
      <c r="HB88" s="373"/>
      <c r="HC88" s="373"/>
      <c r="HD88" s="373"/>
      <c r="HE88" s="373"/>
      <c r="HF88" s="373"/>
      <c r="HG88" s="373"/>
      <c r="HH88" s="373"/>
      <c r="HI88" s="373"/>
      <c r="HJ88" s="373"/>
      <c r="HK88" s="373"/>
      <c r="HL88" s="373"/>
      <c r="HM88" s="373"/>
      <c r="HN88" s="373"/>
      <c r="HO88" s="373"/>
      <c r="HP88" s="373"/>
      <c r="HQ88" s="373"/>
      <c r="HR88" s="373"/>
      <c r="HS88" s="373"/>
      <c r="HT88" s="373"/>
      <c r="HU88" s="373"/>
      <c r="HV88" s="373"/>
      <c r="HW88" s="373"/>
      <c r="HX88" s="373"/>
      <c r="HY88" s="373"/>
      <c r="HZ88" s="373"/>
      <c r="IA88" s="373"/>
      <c r="IB88" s="373"/>
      <c r="IC88" s="373"/>
      <c r="ID88" s="373"/>
      <c r="IE88" s="373"/>
      <c r="IF88" s="373"/>
      <c r="IG88" s="373"/>
      <c r="IH88" s="373"/>
      <c r="II88" s="373"/>
      <c r="IJ88" s="373"/>
    </row>
    <row r="89" spans="1:244" s="281" customFormat="1" ht="19" x14ac:dyDescent="0.2">
      <c r="A89"/>
      <c r="B89" s="186"/>
      <c r="C89"/>
      <c r="D89" s="251"/>
      <c r="E89" s="341"/>
      <c r="F89" s="341"/>
      <c r="G89" s="172"/>
      <c r="H89"/>
      <c r="I89" s="45"/>
      <c r="J89"/>
      <c r="K89"/>
      <c r="L89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5"/>
      <c r="AC89"/>
      <c r="AD89" s="38"/>
      <c r="AE89"/>
      <c r="AF89"/>
      <c r="AG89"/>
      <c r="AH89" s="42"/>
      <c r="AI89" s="277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277"/>
      <c r="AZ89" s="269"/>
      <c r="BA89" s="562"/>
      <c r="BB89" s="1"/>
      <c r="BC89" s="560"/>
      <c r="BD89"/>
      <c r="BE89" s="560"/>
      <c r="BF89"/>
      <c r="BG89" s="560"/>
      <c r="BH89"/>
      <c r="BI89" s="560"/>
      <c r="BJ89"/>
      <c r="BK89" s="560"/>
      <c r="BL89"/>
      <c r="BM89" s="560"/>
      <c r="BN89"/>
      <c r="BO89" s="270"/>
      <c r="BP89"/>
      <c r="BQ89" s="270"/>
      <c r="BR89"/>
      <c r="BS89" s="270"/>
      <c r="BT89"/>
      <c r="BU89" s="270"/>
      <c r="BV89"/>
      <c r="BW89" s="270"/>
      <c r="BX89"/>
      <c r="BY89" s="270"/>
      <c r="BZ89"/>
      <c r="CA89" s="270"/>
      <c r="CB89"/>
      <c r="CC89" s="270"/>
      <c r="CD89"/>
      <c r="CE89" s="270"/>
      <c r="CF89"/>
      <c r="CG89" s="270"/>
      <c r="CH89"/>
      <c r="CI89" s="270"/>
      <c r="CJ89"/>
      <c r="CK89" s="910"/>
      <c r="CL89" s="373"/>
      <c r="CM89" s="373"/>
      <c r="CN89" s="373"/>
      <c r="CO89" s="373"/>
      <c r="CP89" s="373"/>
      <c r="CQ89" s="373"/>
      <c r="CR89" s="373"/>
      <c r="CS89" s="373"/>
      <c r="CT89" s="920"/>
      <c r="CU89" s="26"/>
      <c r="CV89" s="26"/>
      <c r="CW89" s="26"/>
      <c r="CX89" s="920"/>
      <c r="CY89" s="373"/>
      <c r="CZ89" s="373"/>
      <c r="DN89" s="373"/>
      <c r="DO89" s="373"/>
      <c r="DP89" s="373"/>
      <c r="DQ89" s="373"/>
      <c r="DR89" s="373"/>
      <c r="DS89" s="373"/>
      <c r="DT89" s="373"/>
      <c r="DU89" s="373"/>
      <c r="DV89" s="373"/>
      <c r="DW89" s="373"/>
      <c r="DX89" s="373"/>
      <c r="DY89" s="373"/>
      <c r="DZ89" s="373"/>
      <c r="EA89" s="373"/>
      <c r="EB89" s="373"/>
      <c r="EC89" s="373"/>
      <c r="ED89" s="373"/>
      <c r="EE89" s="373"/>
      <c r="EF89" s="373"/>
      <c r="EG89" s="373"/>
      <c r="EH89" s="373"/>
      <c r="EI89" s="373"/>
      <c r="EJ89" s="373"/>
      <c r="EK89" s="373"/>
      <c r="EL89" s="373"/>
      <c r="EM89" s="373"/>
      <c r="EN89" s="373"/>
      <c r="EO89" s="373"/>
      <c r="EP89" s="373"/>
      <c r="EQ89" s="373"/>
      <c r="ER89" s="373"/>
      <c r="ES89" s="373"/>
      <c r="ET89" s="373"/>
      <c r="EU89" s="373"/>
      <c r="EV89" s="373"/>
      <c r="EW89" s="373"/>
      <c r="EX89" s="373"/>
      <c r="EY89" s="373"/>
      <c r="EZ89" s="373"/>
      <c r="FA89" s="373"/>
      <c r="FB89" s="373"/>
      <c r="FC89" s="373"/>
      <c r="FD89" s="373"/>
      <c r="FE89" s="373"/>
      <c r="FF89" s="373"/>
      <c r="FG89" s="373"/>
      <c r="FH89" s="373"/>
      <c r="FI89" s="373"/>
      <c r="FJ89" s="373"/>
      <c r="FK89" s="373"/>
      <c r="FL89" s="373"/>
      <c r="FM89" s="373"/>
      <c r="FN89" s="373"/>
      <c r="FO89" s="373"/>
      <c r="FP89" s="373"/>
      <c r="FQ89" s="373"/>
      <c r="FR89" s="373"/>
      <c r="FS89" s="373"/>
      <c r="FT89" s="373"/>
      <c r="FU89" s="373"/>
      <c r="FV89" s="373"/>
      <c r="FW89" s="373"/>
      <c r="FX89" s="373"/>
      <c r="FY89" s="373"/>
      <c r="FZ89" s="373"/>
      <c r="GA89" s="373"/>
      <c r="GB89" s="373"/>
      <c r="GC89" s="373"/>
      <c r="GD89" s="373"/>
      <c r="GE89" s="373"/>
      <c r="GF89" s="373"/>
      <c r="GG89" s="373"/>
      <c r="GH89" s="373"/>
      <c r="GI89" s="373"/>
      <c r="GJ89" s="373"/>
      <c r="GK89" s="373"/>
      <c r="GL89" s="373"/>
      <c r="GM89" s="373"/>
      <c r="GN89" s="373"/>
      <c r="GO89" s="373"/>
      <c r="GP89" s="373"/>
      <c r="GQ89" s="373"/>
      <c r="GR89" s="373"/>
      <c r="GS89" s="373"/>
      <c r="GT89" s="373"/>
      <c r="GU89" s="373"/>
      <c r="GV89" s="373"/>
      <c r="GW89" s="373"/>
      <c r="GX89" s="373"/>
      <c r="GY89" s="373"/>
      <c r="GZ89" s="373"/>
      <c r="HA89" s="373"/>
      <c r="HB89" s="373"/>
      <c r="HC89" s="373"/>
      <c r="HD89" s="373"/>
      <c r="HE89" s="373"/>
      <c r="HF89" s="373"/>
      <c r="HG89" s="373"/>
      <c r="HH89" s="373"/>
      <c r="HI89" s="373"/>
      <c r="HJ89" s="373"/>
      <c r="HK89" s="373"/>
      <c r="HL89" s="373"/>
      <c r="HM89" s="373"/>
      <c r="HN89" s="373"/>
      <c r="HO89" s="373"/>
      <c r="HP89" s="373"/>
      <c r="HQ89" s="373"/>
      <c r="HR89" s="373"/>
      <c r="HS89" s="373"/>
      <c r="HT89" s="373"/>
      <c r="HU89" s="373"/>
      <c r="HV89" s="373"/>
      <c r="HW89" s="373"/>
      <c r="HX89" s="373"/>
      <c r="HY89" s="373"/>
      <c r="HZ89" s="373"/>
      <c r="IA89" s="373"/>
      <c r="IB89" s="373"/>
      <c r="IC89" s="373"/>
      <c r="ID89" s="373"/>
      <c r="IE89" s="373"/>
      <c r="IF89" s="373"/>
      <c r="IG89" s="373"/>
      <c r="IH89" s="373"/>
      <c r="II89" s="373"/>
      <c r="IJ89" s="373"/>
    </row>
    <row r="90" spans="1:244" s="281" customFormat="1" ht="19" x14ac:dyDescent="0.2">
      <c r="A90"/>
      <c r="B90" s="186"/>
      <c r="C90"/>
      <c r="D90" s="251"/>
      <c r="E90" s="341"/>
      <c r="F90" s="341"/>
      <c r="G90" s="172"/>
      <c r="H90"/>
      <c r="I90" s="45"/>
      <c r="J90"/>
      <c r="K90"/>
      <c r="L90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5"/>
      <c r="AC90"/>
      <c r="AD90" s="38"/>
      <c r="AE90"/>
      <c r="AF90"/>
      <c r="AG90"/>
      <c r="AH90" s="42"/>
      <c r="AI90" s="277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277"/>
      <c r="AZ90" s="269"/>
      <c r="BA90" s="562"/>
      <c r="BB90" s="1"/>
      <c r="BC90" s="560"/>
      <c r="BD90"/>
      <c r="BE90" s="560"/>
      <c r="BF90"/>
      <c r="BG90" s="560"/>
      <c r="BH90"/>
      <c r="BI90" s="560"/>
      <c r="BJ90"/>
      <c r="BK90" s="560"/>
      <c r="BL90"/>
      <c r="BM90" s="560"/>
      <c r="BN90"/>
      <c r="BO90" s="270"/>
      <c r="BP90"/>
      <c r="BQ90" s="270"/>
      <c r="BR90"/>
      <c r="BS90" s="270"/>
      <c r="BT90"/>
      <c r="BU90" s="270"/>
      <c r="BV90"/>
      <c r="BW90" s="270"/>
      <c r="BX90"/>
      <c r="BY90" s="270"/>
      <c r="BZ90"/>
      <c r="CA90" s="270"/>
      <c r="CB90"/>
      <c r="CC90" s="270"/>
      <c r="CD90"/>
      <c r="CE90" s="270"/>
      <c r="CF90"/>
      <c r="CG90" s="270"/>
      <c r="CH90"/>
      <c r="CI90" s="270"/>
      <c r="CJ90"/>
      <c r="CK90" s="910"/>
      <c r="CL90" s="373"/>
      <c r="CM90" s="373"/>
      <c r="CN90" s="373"/>
      <c r="CO90" s="373"/>
      <c r="CP90" s="373"/>
      <c r="CQ90" s="373"/>
      <c r="CR90" s="373"/>
      <c r="CS90" s="373"/>
      <c r="CT90" s="920"/>
      <c r="CU90" s="26"/>
      <c r="CV90" s="26"/>
      <c r="CW90" s="26"/>
      <c r="CX90" s="920"/>
      <c r="CY90" s="373"/>
      <c r="CZ90" s="373"/>
      <c r="DN90" s="373"/>
      <c r="DO90" s="373"/>
      <c r="DP90" s="373"/>
      <c r="DQ90" s="373"/>
      <c r="DR90" s="373"/>
      <c r="DS90" s="373"/>
      <c r="DT90" s="373"/>
      <c r="DU90" s="373"/>
      <c r="DV90" s="373"/>
      <c r="DW90" s="373"/>
      <c r="DX90" s="373"/>
      <c r="DY90" s="373"/>
      <c r="DZ90" s="373"/>
      <c r="EA90" s="373"/>
      <c r="EB90" s="373"/>
      <c r="EC90" s="373"/>
      <c r="ED90" s="373"/>
      <c r="EE90" s="373"/>
      <c r="EF90" s="373"/>
      <c r="EG90" s="373"/>
      <c r="EH90" s="373"/>
      <c r="EI90" s="373"/>
      <c r="EJ90" s="373"/>
      <c r="EK90" s="373"/>
      <c r="EL90" s="373"/>
      <c r="EM90" s="373"/>
      <c r="EN90" s="373"/>
      <c r="EO90" s="373"/>
      <c r="EP90" s="373"/>
      <c r="EQ90" s="373"/>
      <c r="ER90" s="373"/>
      <c r="ES90" s="373"/>
      <c r="ET90" s="373"/>
      <c r="EU90" s="373"/>
      <c r="EV90" s="373"/>
      <c r="EW90" s="373"/>
      <c r="EX90" s="373"/>
      <c r="EY90" s="373"/>
      <c r="EZ90" s="373"/>
      <c r="FA90" s="373"/>
      <c r="FB90" s="373"/>
      <c r="FC90" s="373"/>
      <c r="FD90" s="373"/>
      <c r="FE90" s="373"/>
      <c r="FF90" s="373"/>
      <c r="FG90" s="373"/>
      <c r="FH90" s="373"/>
      <c r="FI90" s="373"/>
      <c r="FJ90" s="373"/>
      <c r="FK90" s="373"/>
      <c r="FL90" s="373"/>
      <c r="FM90" s="373"/>
      <c r="FN90" s="373"/>
      <c r="FO90" s="373"/>
      <c r="FP90" s="373"/>
      <c r="FQ90" s="373"/>
      <c r="FR90" s="373"/>
      <c r="FS90" s="373"/>
      <c r="FT90" s="373"/>
      <c r="FU90" s="373"/>
      <c r="FV90" s="373"/>
      <c r="FW90" s="373"/>
      <c r="FX90" s="373"/>
      <c r="FY90" s="373"/>
      <c r="FZ90" s="373"/>
      <c r="GA90" s="373"/>
      <c r="GB90" s="373"/>
      <c r="GC90" s="373"/>
      <c r="GD90" s="373"/>
      <c r="GE90" s="373"/>
      <c r="GF90" s="373"/>
      <c r="GG90" s="373"/>
      <c r="GH90" s="373"/>
      <c r="GI90" s="373"/>
      <c r="GJ90" s="373"/>
      <c r="GK90" s="373"/>
      <c r="GL90" s="373"/>
      <c r="GM90" s="373"/>
      <c r="GN90" s="373"/>
      <c r="GO90" s="373"/>
      <c r="GP90" s="373"/>
      <c r="GQ90" s="373"/>
      <c r="GR90" s="373"/>
      <c r="GS90" s="373"/>
      <c r="GT90" s="373"/>
      <c r="GU90" s="373"/>
      <c r="GV90" s="373"/>
      <c r="GW90" s="373"/>
      <c r="GX90" s="373"/>
      <c r="GY90" s="373"/>
      <c r="GZ90" s="373"/>
      <c r="HA90" s="373"/>
      <c r="HB90" s="373"/>
      <c r="HC90" s="373"/>
      <c r="HD90" s="373"/>
      <c r="HE90" s="373"/>
      <c r="HF90" s="373"/>
      <c r="HG90" s="373"/>
      <c r="HH90" s="373"/>
      <c r="HI90" s="373"/>
      <c r="HJ90" s="373"/>
      <c r="HK90" s="373"/>
      <c r="HL90" s="373"/>
      <c r="HM90" s="373"/>
      <c r="HN90" s="373"/>
      <c r="HO90" s="373"/>
      <c r="HP90" s="373"/>
      <c r="HQ90" s="373"/>
      <c r="HR90" s="373"/>
      <c r="HS90" s="373"/>
      <c r="HT90" s="373"/>
      <c r="HU90" s="373"/>
      <c r="HV90" s="373"/>
      <c r="HW90" s="373"/>
      <c r="HX90" s="373"/>
      <c r="HY90" s="373"/>
      <c r="HZ90" s="373"/>
      <c r="IA90" s="373"/>
      <c r="IB90" s="373"/>
      <c r="IC90" s="373"/>
      <c r="ID90" s="373"/>
      <c r="IE90" s="373"/>
      <c r="IF90" s="373"/>
      <c r="IG90" s="373"/>
      <c r="IH90" s="373"/>
      <c r="II90" s="373"/>
      <c r="IJ90" s="373"/>
    </row>
    <row r="91" spans="1:244" s="281" customFormat="1" ht="19" x14ac:dyDescent="0.2">
      <c r="A91"/>
      <c r="B91" s="186"/>
      <c r="C91"/>
      <c r="D91" s="251"/>
      <c r="E91" s="341"/>
      <c r="F91" s="341"/>
      <c r="G91" s="172"/>
      <c r="H91"/>
      <c r="I91" s="45"/>
      <c r="J91"/>
      <c r="K91"/>
      <c r="L91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5"/>
      <c r="AC91"/>
      <c r="AD91" s="38"/>
      <c r="AE91"/>
      <c r="AF91"/>
      <c r="AG91"/>
      <c r="AH91" s="42"/>
      <c r="AI91" s="277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277"/>
      <c r="AZ91" s="269"/>
      <c r="BA91" s="562"/>
      <c r="BB91" s="1"/>
      <c r="BC91" s="560"/>
      <c r="BD91"/>
      <c r="BE91" s="560"/>
      <c r="BF91"/>
      <c r="BG91" s="560"/>
      <c r="BH91"/>
      <c r="BI91" s="560"/>
      <c r="BJ91"/>
      <c r="BK91" s="560"/>
      <c r="BL91"/>
      <c r="BM91" s="560"/>
      <c r="BN91"/>
      <c r="BO91" s="270"/>
      <c r="BP91"/>
      <c r="BQ91" s="270"/>
      <c r="BR91"/>
      <c r="BS91" s="270"/>
      <c r="BT91"/>
      <c r="BU91" s="270"/>
      <c r="BV91"/>
      <c r="BW91" s="270"/>
      <c r="BX91"/>
      <c r="BY91" s="270"/>
      <c r="BZ91"/>
      <c r="CA91" s="270"/>
      <c r="CB91"/>
      <c r="CC91" s="270"/>
      <c r="CD91"/>
      <c r="CE91" s="270"/>
      <c r="CF91"/>
      <c r="CG91" s="270"/>
      <c r="CH91"/>
      <c r="CI91" s="270"/>
      <c r="CJ91"/>
      <c r="CK91" s="910"/>
      <c r="CL91" s="373"/>
      <c r="CM91" s="373"/>
      <c r="CN91" s="373"/>
      <c r="CO91" s="373"/>
      <c r="CP91" s="373"/>
      <c r="CQ91" s="373"/>
      <c r="CR91" s="373"/>
      <c r="CS91" s="373"/>
      <c r="CT91" s="920"/>
      <c r="CU91" s="26"/>
      <c r="CV91" s="26"/>
      <c r="CW91" s="26"/>
      <c r="CX91" s="920"/>
      <c r="CY91" s="373"/>
      <c r="CZ91" s="373"/>
      <c r="DN91" s="373"/>
      <c r="DO91" s="373"/>
      <c r="DP91" s="373"/>
      <c r="DQ91" s="373"/>
      <c r="DR91" s="373"/>
      <c r="DS91" s="373"/>
      <c r="DT91" s="373"/>
      <c r="DU91" s="373"/>
      <c r="DV91" s="373"/>
      <c r="DW91" s="373"/>
      <c r="DX91" s="373"/>
      <c r="DY91" s="373"/>
      <c r="DZ91" s="373"/>
      <c r="EA91" s="373"/>
      <c r="EB91" s="373"/>
      <c r="EC91" s="373"/>
      <c r="ED91" s="373"/>
      <c r="EE91" s="373"/>
      <c r="EF91" s="373"/>
      <c r="EG91" s="373"/>
      <c r="EH91" s="373"/>
      <c r="EI91" s="373"/>
      <c r="EJ91" s="373"/>
      <c r="EK91" s="373"/>
      <c r="EL91" s="373"/>
      <c r="EM91" s="373"/>
      <c r="EN91" s="373"/>
      <c r="EO91" s="373"/>
      <c r="EP91" s="373"/>
      <c r="EQ91" s="373"/>
      <c r="ER91" s="373"/>
      <c r="ES91" s="373"/>
      <c r="ET91" s="373"/>
      <c r="EU91" s="373"/>
      <c r="EV91" s="373"/>
      <c r="EW91" s="373"/>
      <c r="EX91" s="373"/>
      <c r="EY91" s="373"/>
      <c r="EZ91" s="373"/>
      <c r="FA91" s="373"/>
      <c r="FB91" s="373"/>
      <c r="FC91" s="373"/>
      <c r="FD91" s="373"/>
      <c r="FE91" s="373"/>
      <c r="FF91" s="373"/>
      <c r="FG91" s="373"/>
      <c r="FH91" s="373"/>
      <c r="FI91" s="373"/>
      <c r="FJ91" s="373"/>
      <c r="FK91" s="373"/>
      <c r="FL91" s="373"/>
      <c r="FM91" s="373"/>
      <c r="FN91" s="373"/>
      <c r="FO91" s="373"/>
      <c r="FP91" s="373"/>
      <c r="FQ91" s="373"/>
      <c r="FR91" s="373"/>
      <c r="FS91" s="373"/>
      <c r="FT91" s="373"/>
      <c r="FU91" s="373"/>
      <c r="FV91" s="373"/>
      <c r="FW91" s="373"/>
      <c r="FX91" s="373"/>
      <c r="FY91" s="373"/>
      <c r="FZ91" s="373"/>
      <c r="GA91" s="373"/>
      <c r="GB91" s="373"/>
      <c r="GC91" s="373"/>
      <c r="GD91" s="373"/>
      <c r="GE91" s="373"/>
      <c r="GF91" s="373"/>
      <c r="GG91" s="373"/>
      <c r="GH91" s="373"/>
      <c r="GI91" s="373"/>
      <c r="GJ91" s="373"/>
      <c r="GK91" s="373"/>
      <c r="GL91" s="373"/>
      <c r="GM91" s="373"/>
      <c r="GN91" s="373"/>
      <c r="GO91" s="373"/>
      <c r="GP91" s="373"/>
      <c r="GQ91" s="373"/>
      <c r="GR91" s="373"/>
      <c r="GS91" s="373"/>
      <c r="GT91" s="373"/>
      <c r="GU91" s="373"/>
      <c r="GV91" s="373"/>
      <c r="GW91" s="373"/>
      <c r="GX91" s="373"/>
      <c r="GY91" s="373"/>
      <c r="GZ91" s="373"/>
      <c r="HA91" s="373"/>
      <c r="HB91" s="373"/>
      <c r="HC91" s="373"/>
      <c r="HD91" s="373"/>
      <c r="HE91" s="373"/>
      <c r="HF91" s="373"/>
      <c r="HG91" s="373"/>
      <c r="HH91" s="373"/>
      <c r="HI91" s="373"/>
      <c r="HJ91" s="373"/>
      <c r="HK91" s="373"/>
      <c r="HL91" s="373"/>
      <c r="HM91" s="373"/>
      <c r="HN91" s="373"/>
      <c r="HO91" s="373"/>
      <c r="HP91" s="373"/>
      <c r="HQ91" s="373"/>
      <c r="HR91" s="373"/>
      <c r="HS91" s="373"/>
      <c r="HT91" s="373"/>
      <c r="HU91" s="373"/>
      <c r="HV91" s="373"/>
      <c r="HW91" s="373"/>
      <c r="HX91" s="373"/>
      <c r="HY91" s="373"/>
      <c r="HZ91" s="373"/>
      <c r="IA91" s="373"/>
      <c r="IB91" s="373"/>
      <c r="IC91" s="373"/>
      <c r="ID91" s="373"/>
      <c r="IE91" s="373"/>
      <c r="IF91" s="373"/>
      <c r="IG91" s="373"/>
      <c r="IH91" s="373"/>
      <c r="II91" s="373"/>
      <c r="IJ91" s="373"/>
    </row>
    <row r="92" spans="1:244" s="281" customFormat="1" ht="19" x14ac:dyDescent="0.2">
      <c r="A92"/>
      <c r="B92" s="186"/>
      <c r="C92"/>
      <c r="D92" s="251"/>
      <c r="E92" s="341"/>
      <c r="F92" s="341"/>
      <c r="G92" s="172"/>
      <c r="H92"/>
      <c r="I92" s="45"/>
      <c r="J92"/>
      <c r="K92"/>
      <c r="L9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5"/>
      <c r="AC92"/>
      <c r="AD92" s="38"/>
      <c r="AE92"/>
      <c r="AF92"/>
      <c r="AG92"/>
      <c r="AH92" s="42"/>
      <c r="AI92" s="277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277"/>
      <c r="AZ92" s="269"/>
      <c r="BA92" s="562"/>
      <c r="BB92" s="1"/>
      <c r="BC92" s="560"/>
      <c r="BD92"/>
      <c r="BE92" s="560"/>
      <c r="BF92"/>
      <c r="BG92" s="560"/>
      <c r="BH92"/>
      <c r="BI92" s="560"/>
      <c r="BJ92"/>
      <c r="BK92" s="560"/>
      <c r="BL92"/>
      <c r="BM92" s="560"/>
      <c r="BN92"/>
      <c r="BO92" s="270"/>
      <c r="BP92"/>
      <c r="BQ92" s="270"/>
      <c r="BR92"/>
      <c r="BS92" s="270"/>
      <c r="BT92"/>
      <c r="BU92" s="270"/>
      <c r="BV92"/>
      <c r="BW92" s="270"/>
      <c r="BX92"/>
      <c r="BY92" s="270"/>
      <c r="BZ92"/>
      <c r="CA92" s="270"/>
      <c r="CB92"/>
      <c r="CC92" s="270"/>
      <c r="CD92"/>
      <c r="CE92" s="270"/>
      <c r="CF92"/>
      <c r="CG92" s="270"/>
      <c r="CH92"/>
      <c r="CI92" s="270"/>
      <c r="CJ92"/>
      <c r="CK92" s="910"/>
      <c r="CL92" s="373"/>
      <c r="CM92" s="373"/>
      <c r="CN92" s="373"/>
      <c r="CO92" s="373"/>
      <c r="CP92" s="373"/>
      <c r="CQ92" s="373"/>
      <c r="CR92" s="373"/>
      <c r="CS92" s="373"/>
      <c r="CT92" s="920"/>
      <c r="CU92" s="26"/>
      <c r="CV92" s="26"/>
      <c r="CW92" s="26"/>
      <c r="CX92" s="920"/>
      <c r="CY92" s="373"/>
      <c r="CZ92" s="373"/>
      <c r="DN92" s="373"/>
      <c r="DO92" s="373"/>
      <c r="DP92" s="373"/>
      <c r="DQ92" s="373"/>
      <c r="DR92" s="373"/>
      <c r="DS92" s="373"/>
      <c r="DT92" s="373"/>
      <c r="DU92" s="373"/>
      <c r="DV92" s="373"/>
      <c r="DW92" s="373"/>
      <c r="DX92" s="373"/>
      <c r="DY92" s="373"/>
      <c r="DZ92" s="373"/>
      <c r="EA92" s="373"/>
      <c r="EB92" s="373"/>
      <c r="EC92" s="373"/>
      <c r="ED92" s="373"/>
      <c r="EE92" s="373"/>
      <c r="EF92" s="373"/>
      <c r="EG92" s="373"/>
      <c r="EH92" s="373"/>
      <c r="EI92" s="373"/>
      <c r="EJ92" s="373"/>
      <c r="EK92" s="373"/>
      <c r="EL92" s="373"/>
      <c r="EM92" s="373"/>
      <c r="EN92" s="373"/>
      <c r="EO92" s="373"/>
      <c r="EP92" s="373"/>
      <c r="EQ92" s="373"/>
      <c r="ER92" s="373"/>
      <c r="ES92" s="373"/>
      <c r="ET92" s="373"/>
      <c r="EU92" s="373"/>
      <c r="EV92" s="373"/>
      <c r="EW92" s="373"/>
      <c r="EX92" s="373"/>
      <c r="EY92" s="373"/>
      <c r="EZ92" s="373"/>
      <c r="FA92" s="373"/>
      <c r="FB92" s="373"/>
      <c r="FC92" s="373"/>
      <c r="FD92" s="373"/>
      <c r="FE92" s="373"/>
      <c r="FF92" s="373"/>
      <c r="FG92" s="373"/>
      <c r="FH92" s="373"/>
      <c r="FI92" s="373"/>
      <c r="FJ92" s="373"/>
      <c r="FK92" s="373"/>
      <c r="FL92" s="373"/>
      <c r="FM92" s="373"/>
      <c r="FN92" s="373"/>
      <c r="FO92" s="373"/>
      <c r="FP92" s="373"/>
      <c r="FQ92" s="373"/>
      <c r="FR92" s="373"/>
      <c r="FS92" s="373"/>
      <c r="FT92" s="373"/>
      <c r="FU92" s="373"/>
      <c r="FV92" s="373"/>
      <c r="FW92" s="373"/>
      <c r="FX92" s="373"/>
      <c r="FY92" s="373"/>
      <c r="FZ92" s="373"/>
      <c r="GA92" s="373"/>
      <c r="GB92" s="373"/>
      <c r="GC92" s="373"/>
      <c r="GD92" s="373"/>
      <c r="GE92" s="373"/>
      <c r="GF92" s="373"/>
      <c r="GG92" s="373"/>
      <c r="GH92" s="373"/>
      <c r="GI92" s="373"/>
      <c r="GJ92" s="373"/>
      <c r="GK92" s="373"/>
      <c r="GL92" s="373"/>
      <c r="GM92" s="373"/>
      <c r="GN92" s="373"/>
      <c r="GO92" s="373"/>
      <c r="GP92" s="373"/>
      <c r="GQ92" s="373"/>
      <c r="GR92" s="373"/>
      <c r="GS92" s="373"/>
      <c r="GT92" s="373"/>
      <c r="GU92" s="373"/>
      <c r="GV92" s="373"/>
      <c r="GW92" s="373"/>
      <c r="GX92" s="373"/>
      <c r="GY92" s="373"/>
      <c r="GZ92" s="373"/>
      <c r="HA92" s="373"/>
      <c r="HB92" s="373"/>
      <c r="HC92" s="373"/>
      <c r="HD92" s="373"/>
      <c r="HE92" s="373"/>
      <c r="HF92" s="373"/>
      <c r="HG92" s="373"/>
      <c r="HH92" s="373"/>
      <c r="HI92" s="373"/>
      <c r="HJ92" s="373"/>
      <c r="HK92" s="373"/>
      <c r="HL92" s="373"/>
      <c r="HM92" s="373"/>
      <c r="HN92" s="373"/>
      <c r="HO92" s="373"/>
      <c r="HP92" s="373"/>
      <c r="HQ92" s="373"/>
      <c r="HR92" s="373"/>
      <c r="HS92" s="373"/>
      <c r="HT92" s="373"/>
      <c r="HU92" s="373"/>
      <c r="HV92" s="373"/>
      <c r="HW92" s="373"/>
      <c r="HX92" s="373"/>
      <c r="HY92" s="373"/>
      <c r="HZ92" s="373"/>
      <c r="IA92" s="373"/>
      <c r="IB92" s="373"/>
      <c r="IC92" s="373"/>
      <c r="ID92" s="373"/>
      <c r="IE92" s="373"/>
      <c r="IF92" s="373"/>
      <c r="IG92" s="373"/>
      <c r="IH92" s="373"/>
      <c r="II92" s="373"/>
      <c r="IJ92" s="373"/>
    </row>
    <row r="93" spans="1:244" s="281" customFormat="1" ht="19" x14ac:dyDescent="0.2">
      <c r="A93"/>
      <c r="B93" s="186"/>
      <c r="C93"/>
      <c r="D93" s="251"/>
      <c r="E93" s="341"/>
      <c r="F93" s="341"/>
      <c r="G93" s="172"/>
      <c r="H93"/>
      <c r="I93" s="45"/>
      <c r="J93"/>
      <c r="K93"/>
      <c r="L93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5"/>
      <c r="AC93"/>
      <c r="AD93" s="38"/>
      <c r="AE93"/>
      <c r="AF93"/>
      <c r="AG93"/>
      <c r="AH93" s="42"/>
      <c r="AI93" s="277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277"/>
      <c r="AZ93" s="269"/>
      <c r="BA93" s="562"/>
      <c r="BB93" s="1"/>
      <c r="BC93" s="560"/>
      <c r="BD93"/>
      <c r="BE93" s="560"/>
      <c r="BF93"/>
      <c r="BG93" s="560"/>
      <c r="BH93"/>
      <c r="BI93" s="560"/>
      <c r="BJ93"/>
      <c r="BK93" s="560"/>
      <c r="BL93"/>
      <c r="BM93" s="560"/>
      <c r="BN93"/>
      <c r="BO93" s="270"/>
      <c r="BP93"/>
      <c r="BQ93" s="270"/>
      <c r="BR93"/>
      <c r="BS93" s="270"/>
      <c r="BT93"/>
      <c r="BU93" s="270"/>
      <c r="BV93"/>
      <c r="BW93" s="270"/>
      <c r="BX93"/>
      <c r="BY93" s="270"/>
      <c r="BZ93"/>
      <c r="CA93" s="270"/>
      <c r="CB93"/>
      <c r="CC93" s="270"/>
      <c r="CD93"/>
      <c r="CE93" s="270"/>
      <c r="CF93"/>
      <c r="CG93" s="270"/>
      <c r="CH93"/>
      <c r="CI93" s="270"/>
      <c r="CJ93"/>
      <c r="CK93" s="910"/>
      <c r="CL93" s="373"/>
      <c r="CM93" s="373"/>
      <c r="CN93" s="373"/>
      <c r="CO93" s="373"/>
      <c r="CP93" s="373"/>
      <c r="CQ93" s="373"/>
      <c r="CR93" s="373"/>
      <c r="CS93" s="373"/>
      <c r="CT93" s="920"/>
      <c r="CU93" s="26"/>
      <c r="CV93" s="26"/>
      <c r="CW93" s="26"/>
      <c r="CX93" s="920"/>
      <c r="CY93" s="373"/>
      <c r="CZ93" s="373"/>
      <c r="DN93" s="373"/>
      <c r="DO93" s="373"/>
      <c r="DP93" s="373"/>
      <c r="DQ93" s="373"/>
      <c r="DR93" s="373"/>
      <c r="DS93" s="373"/>
      <c r="DT93" s="373"/>
      <c r="DU93" s="373"/>
      <c r="DV93" s="373"/>
      <c r="DW93" s="373"/>
      <c r="DX93" s="373"/>
      <c r="DY93" s="373"/>
      <c r="DZ93" s="373"/>
      <c r="EA93" s="373"/>
      <c r="EB93" s="373"/>
      <c r="EC93" s="373"/>
      <c r="ED93" s="373"/>
      <c r="EE93" s="373"/>
      <c r="EF93" s="373"/>
      <c r="EG93" s="373"/>
      <c r="EH93" s="373"/>
      <c r="EI93" s="373"/>
      <c r="EJ93" s="373"/>
      <c r="EK93" s="373"/>
      <c r="EL93" s="373"/>
      <c r="EM93" s="373"/>
      <c r="EN93" s="373"/>
      <c r="EO93" s="373"/>
      <c r="EP93" s="373"/>
      <c r="EQ93" s="373"/>
      <c r="ER93" s="373"/>
      <c r="ES93" s="373"/>
      <c r="ET93" s="373"/>
      <c r="EU93" s="373"/>
      <c r="EV93" s="373"/>
      <c r="EW93" s="373"/>
      <c r="EX93" s="373"/>
      <c r="EY93" s="373"/>
      <c r="EZ93" s="373"/>
      <c r="FA93" s="373"/>
      <c r="FB93" s="373"/>
      <c r="FC93" s="373"/>
      <c r="FD93" s="373"/>
      <c r="FE93" s="373"/>
      <c r="FF93" s="373"/>
      <c r="FG93" s="373"/>
      <c r="FH93" s="373"/>
      <c r="FI93" s="373"/>
      <c r="FJ93" s="373"/>
      <c r="FK93" s="373"/>
      <c r="FL93" s="373"/>
      <c r="FM93" s="373"/>
      <c r="FN93" s="373"/>
      <c r="FO93" s="373"/>
      <c r="FP93" s="373"/>
      <c r="FQ93" s="373"/>
      <c r="FR93" s="373"/>
      <c r="FS93" s="373"/>
      <c r="FT93" s="373"/>
      <c r="FU93" s="373"/>
      <c r="FV93" s="373"/>
      <c r="FW93" s="373"/>
      <c r="FX93" s="373"/>
      <c r="FY93" s="373"/>
      <c r="FZ93" s="373"/>
      <c r="GA93" s="373"/>
      <c r="GB93" s="373"/>
      <c r="GC93" s="373"/>
      <c r="GD93" s="373"/>
      <c r="GE93" s="373"/>
      <c r="GF93" s="373"/>
      <c r="GG93" s="373"/>
      <c r="GH93" s="373"/>
      <c r="GI93" s="373"/>
      <c r="GJ93" s="373"/>
      <c r="GK93" s="373"/>
      <c r="GL93" s="373"/>
      <c r="GM93" s="373"/>
      <c r="GN93" s="373"/>
      <c r="GO93" s="373"/>
      <c r="GP93" s="373"/>
      <c r="GQ93" s="373"/>
      <c r="GR93" s="373"/>
      <c r="GS93" s="373"/>
      <c r="GT93" s="373"/>
      <c r="GU93" s="373"/>
      <c r="GV93" s="373"/>
      <c r="GW93" s="373"/>
      <c r="GX93" s="373"/>
      <c r="GY93" s="373"/>
      <c r="GZ93" s="373"/>
      <c r="HA93" s="373"/>
      <c r="HB93" s="373"/>
      <c r="HC93" s="373"/>
      <c r="HD93" s="373"/>
      <c r="HE93" s="373"/>
      <c r="HF93" s="373"/>
      <c r="HG93" s="373"/>
      <c r="HH93" s="373"/>
      <c r="HI93" s="373"/>
      <c r="HJ93" s="373"/>
      <c r="HK93" s="373"/>
      <c r="HL93" s="373"/>
      <c r="HM93" s="373"/>
      <c r="HN93" s="373"/>
      <c r="HO93" s="373"/>
      <c r="HP93" s="373"/>
      <c r="HQ93" s="373"/>
      <c r="HR93" s="373"/>
      <c r="HS93" s="373"/>
      <c r="HT93" s="373"/>
      <c r="HU93" s="373"/>
      <c r="HV93" s="373"/>
      <c r="HW93" s="373"/>
      <c r="HX93" s="373"/>
      <c r="HY93" s="373"/>
      <c r="HZ93" s="373"/>
      <c r="IA93" s="373"/>
      <c r="IB93" s="373"/>
      <c r="IC93" s="373"/>
      <c r="ID93" s="373"/>
      <c r="IE93" s="373"/>
      <c r="IF93" s="373"/>
      <c r="IG93" s="373"/>
      <c r="IH93" s="373"/>
      <c r="II93" s="373"/>
      <c r="IJ93" s="373"/>
    </row>
    <row r="94" spans="1:244" s="281" customFormat="1" ht="19" x14ac:dyDescent="0.2">
      <c r="A94"/>
      <c r="B94" s="186"/>
      <c r="C94"/>
      <c r="D94" s="251"/>
      <c r="E94" s="341"/>
      <c r="F94" s="341"/>
      <c r="G94" s="172"/>
      <c r="H94"/>
      <c r="I94" s="45"/>
      <c r="J94"/>
      <c r="K94"/>
      <c r="L94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5"/>
      <c r="AC94"/>
      <c r="AD94" s="38"/>
      <c r="AE94"/>
      <c r="AF94"/>
      <c r="AG94"/>
      <c r="AH94" s="42"/>
      <c r="AI94" s="277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277"/>
      <c r="AZ94" s="269"/>
      <c r="BA94" s="562"/>
      <c r="BB94" s="1"/>
      <c r="BC94" s="560"/>
      <c r="BD94"/>
      <c r="BE94" s="560"/>
      <c r="BF94"/>
      <c r="BG94" s="560"/>
      <c r="BH94"/>
      <c r="BI94" s="560"/>
      <c r="BJ94"/>
      <c r="BK94" s="560"/>
      <c r="BL94"/>
      <c r="BM94" s="560"/>
      <c r="BN94"/>
      <c r="BO94" s="270"/>
      <c r="BP94"/>
      <c r="BQ94" s="270"/>
      <c r="BR94"/>
      <c r="BS94" s="270"/>
      <c r="BT94"/>
      <c r="BU94" s="270"/>
      <c r="BV94"/>
      <c r="BW94" s="270"/>
      <c r="BX94"/>
      <c r="BY94" s="270"/>
      <c r="BZ94"/>
      <c r="CA94" s="270"/>
      <c r="CB94"/>
      <c r="CC94" s="270"/>
      <c r="CD94"/>
      <c r="CE94" s="270"/>
      <c r="CF94"/>
      <c r="CG94" s="270"/>
      <c r="CH94"/>
      <c r="CI94" s="270"/>
      <c r="CJ94"/>
      <c r="CK94" s="910"/>
      <c r="CL94" s="373"/>
      <c r="CM94" s="373"/>
      <c r="CN94" s="373"/>
      <c r="CO94" s="373"/>
      <c r="CP94" s="373"/>
      <c r="CQ94" s="373"/>
      <c r="CR94" s="373"/>
      <c r="CS94" s="373"/>
      <c r="CT94" s="920"/>
      <c r="CU94" s="26"/>
      <c r="CV94" s="26"/>
      <c r="CW94" s="26"/>
      <c r="CX94" s="920"/>
      <c r="CY94" s="373"/>
      <c r="CZ94" s="373"/>
      <c r="DN94" s="373"/>
      <c r="DO94" s="373"/>
      <c r="DP94" s="373"/>
      <c r="DQ94" s="373"/>
      <c r="DR94" s="373"/>
      <c r="DS94" s="373"/>
      <c r="DT94" s="373"/>
      <c r="DU94" s="373"/>
      <c r="DV94" s="373"/>
      <c r="DW94" s="373"/>
      <c r="DX94" s="373"/>
      <c r="DY94" s="373"/>
      <c r="DZ94" s="373"/>
      <c r="EA94" s="373"/>
      <c r="EB94" s="373"/>
      <c r="EC94" s="373"/>
      <c r="ED94" s="373"/>
      <c r="EE94" s="373"/>
      <c r="EF94" s="373"/>
      <c r="EG94" s="373"/>
      <c r="EH94" s="373"/>
      <c r="EI94" s="373"/>
      <c r="EJ94" s="373"/>
      <c r="EK94" s="373"/>
      <c r="EL94" s="373"/>
      <c r="EM94" s="373"/>
      <c r="EN94" s="373"/>
      <c r="EO94" s="373"/>
      <c r="EP94" s="373"/>
      <c r="EQ94" s="373"/>
      <c r="ER94" s="373"/>
      <c r="ES94" s="373"/>
      <c r="ET94" s="373"/>
      <c r="EU94" s="373"/>
      <c r="EV94" s="373"/>
      <c r="EW94" s="373"/>
      <c r="EX94" s="373"/>
      <c r="EY94" s="373"/>
      <c r="EZ94" s="373"/>
      <c r="FA94" s="373"/>
      <c r="FB94" s="373"/>
      <c r="FC94" s="373"/>
      <c r="FD94" s="373"/>
      <c r="FE94" s="373"/>
      <c r="FF94" s="373"/>
      <c r="FG94" s="373"/>
      <c r="FH94" s="373"/>
      <c r="FI94" s="373"/>
      <c r="FJ94" s="373"/>
      <c r="FK94" s="373"/>
      <c r="FL94" s="373"/>
      <c r="FM94" s="373"/>
      <c r="FN94" s="373"/>
      <c r="FO94" s="373"/>
      <c r="FP94" s="373"/>
      <c r="FQ94" s="373"/>
      <c r="FR94" s="373"/>
      <c r="FS94" s="373"/>
      <c r="FT94" s="373"/>
      <c r="FU94" s="373"/>
      <c r="FV94" s="373"/>
      <c r="FW94" s="373"/>
      <c r="FX94" s="373"/>
      <c r="FY94" s="373"/>
      <c r="FZ94" s="373"/>
      <c r="GA94" s="373"/>
      <c r="GB94" s="373"/>
      <c r="GC94" s="373"/>
      <c r="GD94" s="373"/>
      <c r="GE94" s="373"/>
      <c r="GF94" s="373"/>
      <c r="GG94" s="373"/>
      <c r="GH94" s="373"/>
      <c r="GI94" s="373"/>
      <c r="GJ94" s="373"/>
      <c r="GK94" s="373"/>
      <c r="GL94" s="373"/>
      <c r="GM94" s="373"/>
      <c r="GN94" s="373"/>
      <c r="GO94" s="373"/>
      <c r="GP94" s="373"/>
      <c r="GQ94" s="373"/>
      <c r="GR94" s="373"/>
      <c r="GS94" s="373"/>
      <c r="GT94" s="373"/>
      <c r="GU94" s="373"/>
      <c r="GV94" s="373"/>
      <c r="GW94" s="373"/>
      <c r="GX94" s="373"/>
      <c r="GY94" s="373"/>
      <c r="GZ94" s="373"/>
      <c r="HA94" s="373"/>
      <c r="HB94" s="373"/>
      <c r="HC94" s="373"/>
      <c r="HD94" s="373"/>
      <c r="HE94" s="373"/>
      <c r="HF94" s="373"/>
      <c r="HG94" s="373"/>
      <c r="HH94" s="373"/>
      <c r="HI94" s="373"/>
      <c r="HJ94" s="373"/>
      <c r="HK94" s="373"/>
      <c r="HL94" s="373"/>
      <c r="HM94" s="373"/>
      <c r="HN94" s="373"/>
      <c r="HO94" s="373"/>
      <c r="HP94" s="373"/>
      <c r="HQ94" s="373"/>
      <c r="HR94" s="373"/>
      <c r="HS94" s="373"/>
      <c r="HT94" s="373"/>
      <c r="HU94" s="373"/>
      <c r="HV94" s="373"/>
      <c r="HW94" s="373"/>
      <c r="HX94" s="373"/>
      <c r="HY94" s="373"/>
      <c r="HZ94" s="373"/>
      <c r="IA94" s="373"/>
      <c r="IB94" s="373"/>
      <c r="IC94" s="373"/>
      <c r="ID94" s="373"/>
      <c r="IE94" s="373"/>
      <c r="IF94" s="373"/>
      <c r="IG94" s="373"/>
      <c r="IH94" s="373"/>
      <c r="II94" s="373"/>
      <c r="IJ94" s="373"/>
    </row>
    <row r="95" spans="1:244" s="281" customFormat="1" ht="19" x14ac:dyDescent="0.2">
      <c r="A95"/>
      <c r="B95" s="186"/>
      <c r="C95"/>
      <c r="D95" s="251"/>
      <c r="E95" s="341"/>
      <c r="F95" s="341"/>
      <c r="G95" s="172"/>
      <c r="H95"/>
      <c r="I95" s="45"/>
      <c r="J95"/>
      <c r="K95"/>
      <c r="L95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5"/>
      <c r="AC95"/>
      <c r="AD95" s="38"/>
      <c r="AE95"/>
      <c r="AF95"/>
      <c r="AG95"/>
      <c r="AH95" s="42"/>
      <c r="AI95" s="277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277"/>
      <c r="AZ95" s="269"/>
      <c r="BA95" s="562"/>
      <c r="BB95" s="1"/>
      <c r="BC95" s="560"/>
      <c r="BD95"/>
      <c r="BE95" s="560"/>
      <c r="BF95"/>
      <c r="BG95" s="560"/>
      <c r="BH95"/>
      <c r="BI95" s="560"/>
      <c r="BJ95"/>
      <c r="BK95" s="560"/>
      <c r="BL95"/>
      <c r="BM95" s="560"/>
      <c r="BN95"/>
      <c r="BO95" s="270"/>
      <c r="BP95"/>
      <c r="BQ95" s="270"/>
      <c r="BR95"/>
      <c r="BS95" s="270"/>
      <c r="BT95"/>
      <c r="BU95" s="270"/>
      <c r="BV95"/>
      <c r="BW95" s="270"/>
      <c r="BX95"/>
      <c r="BY95" s="270"/>
      <c r="BZ95"/>
      <c r="CA95" s="270"/>
      <c r="CB95"/>
      <c r="CC95" s="270"/>
      <c r="CD95"/>
      <c r="CE95" s="270"/>
      <c r="CF95"/>
      <c r="CG95" s="270"/>
      <c r="CH95"/>
      <c r="CI95" s="270"/>
      <c r="CJ95"/>
      <c r="CK95" s="910"/>
      <c r="CL95" s="373"/>
      <c r="CM95" s="373"/>
      <c r="CN95" s="373"/>
      <c r="CO95" s="373"/>
      <c r="CP95" s="373"/>
      <c r="CQ95" s="373"/>
      <c r="CR95" s="373"/>
      <c r="CS95" s="373"/>
      <c r="CT95" s="920"/>
      <c r="CU95" s="26"/>
      <c r="CV95" s="26"/>
      <c r="CW95" s="26"/>
      <c r="CX95" s="920"/>
      <c r="CY95" s="373"/>
      <c r="CZ95" s="373"/>
      <c r="DN95" s="373"/>
      <c r="DO95" s="373"/>
      <c r="DP95" s="373"/>
      <c r="DQ95" s="373"/>
      <c r="DR95" s="373"/>
      <c r="DS95" s="373"/>
      <c r="DT95" s="373"/>
      <c r="DU95" s="373"/>
      <c r="DV95" s="373"/>
      <c r="DW95" s="373"/>
      <c r="DX95" s="373"/>
      <c r="DY95" s="373"/>
      <c r="DZ95" s="373"/>
      <c r="EA95" s="373"/>
      <c r="EB95" s="373"/>
      <c r="EC95" s="373"/>
      <c r="ED95" s="373"/>
      <c r="EE95" s="373"/>
      <c r="EF95" s="373"/>
      <c r="EG95" s="373"/>
      <c r="EH95" s="373"/>
      <c r="EI95" s="373"/>
      <c r="EJ95" s="373"/>
      <c r="EK95" s="373"/>
      <c r="EL95" s="373"/>
      <c r="EM95" s="373"/>
      <c r="EN95" s="373"/>
      <c r="EO95" s="373"/>
      <c r="EP95" s="373"/>
      <c r="EQ95" s="373"/>
      <c r="ER95" s="373"/>
      <c r="ES95" s="373"/>
      <c r="ET95" s="373"/>
      <c r="EU95" s="373"/>
      <c r="EV95" s="373"/>
      <c r="EW95" s="373"/>
      <c r="EX95" s="373"/>
      <c r="EY95" s="373"/>
      <c r="EZ95" s="373"/>
      <c r="FA95" s="373"/>
      <c r="FB95" s="373"/>
      <c r="FC95" s="373"/>
      <c r="FD95" s="373"/>
      <c r="FE95" s="373"/>
      <c r="FF95" s="373"/>
      <c r="FG95" s="373"/>
      <c r="FH95" s="373"/>
      <c r="FI95" s="373"/>
      <c r="FJ95" s="373"/>
      <c r="FK95" s="373"/>
      <c r="FL95" s="373"/>
      <c r="FM95" s="373"/>
      <c r="FN95" s="373"/>
      <c r="FO95" s="373"/>
      <c r="FP95" s="373"/>
      <c r="FQ95" s="373"/>
      <c r="FR95" s="373"/>
      <c r="FS95" s="373"/>
      <c r="FT95" s="373"/>
      <c r="FU95" s="373"/>
      <c r="FV95" s="373"/>
      <c r="FW95" s="373"/>
      <c r="FX95" s="373"/>
      <c r="FY95" s="373"/>
      <c r="FZ95" s="373"/>
      <c r="GA95" s="373"/>
      <c r="GB95" s="373"/>
      <c r="GC95" s="373"/>
      <c r="GD95" s="373"/>
      <c r="GE95" s="373"/>
      <c r="GF95" s="373"/>
      <c r="GG95" s="373"/>
      <c r="GH95" s="373"/>
      <c r="GI95" s="373"/>
      <c r="GJ95" s="373"/>
      <c r="GK95" s="373"/>
      <c r="GL95" s="373"/>
      <c r="GM95" s="373"/>
      <c r="GN95" s="373"/>
      <c r="GO95" s="373"/>
      <c r="GP95" s="373"/>
      <c r="GQ95" s="373"/>
      <c r="GR95" s="373"/>
      <c r="GS95" s="373"/>
      <c r="GT95" s="373"/>
      <c r="GU95" s="373"/>
      <c r="GV95" s="373"/>
      <c r="GW95" s="373"/>
      <c r="GX95" s="373"/>
      <c r="GY95" s="373"/>
      <c r="GZ95" s="373"/>
      <c r="HA95" s="373"/>
      <c r="HB95" s="373"/>
      <c r="HC95" s="373"/>
      <c r="HD95" s="373"/>
      <c r="HE95" s="373"/>
      <c r="HF95" s="373"/>
      <c r="HG95" s="373"/>
      <c r="HH95" s="373"/>
      <c r="HI95" s="373"/>
      <c r="HJ95" s="373"/>
      <c r="HK95" s="373"/>
      <c r="HL95" s="373"/>
      <c r="HM95" s="373"/>
      <c r="HN95" s="373"/>
      <c r="HO95" s="373"/>
      <c r="HP95" s="373"/>
      <c r="HQ95" s="373"/>
      <c r="HR95" s="373"/>
      <c r="HS95" s="373"/>
      <c r="HT95" s="373"/>
      <c r="HU95" s="373"/>
      <c r="HV95" s="373"/>
      <c r="HW95" s="373"/>
      <c r="HX95" s="373"/>
      <c r="HY95" s="373"/>
      <c r="HZ95" s="373"/>
      <c r="IA95" s="373"/>
      <c r="IB95" s="373"/>
      <c r="IC95" s="373"/>
      <c r="ID95" s="373"/>
      <c r="IE95" s="373"/>
      <c r="IF95" s="373"/>
      <c r="IG95" s="373"/>
      <c r="IH95" s="373"/>
      <c r="II95" s="373"/>
      <c r="IJ95" s="373"/>
    </row>
    <row r="96" spans="1:244" s="281" customFormat="1" ht="19" x14ac:dyDescent="0.2">
      <c r="A96"/>
      <c r="B96" s="186"/>
      <c r="C96"/>
      <c r="D96" s="251"/>
      <c r="E96" s="341"/>
      <c r="F96" s="341"/>
      <c r="G96" s="172"/>
      <c r="H96"/>
      <c r="I96" s="45"/>
      <c r="J96"/>
      <c r="K96"/>
      <c r="L9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5"/>
      <c r="AC96"/>
      <c r="AD96" s="38"/>
      <c r="AE96"/>
      <c r="AF96"/>
      <c r="AG96"/>
      <c r="AH96" s="42"/>
      <c r="AI96" s="277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277"/>
      <c r="AZ96" s="269"/>
      <c r="BA96" s="562"/>
      <c r="BB96" s="1"/>
      <c r="BC96" s="560"/>
      <c r="BD96"/>
      <c r="BE96" s="560"/>
      <c r="BF96"/>
      <c r="BG96" s="560"/>
      <c r="BH96"/>
      <c r="BI96" s="560"/>
      <c r="BJ96"/>
      <c r="BK96" s="560"/>
      <c r="BL96"/>
      <c r="BM96" s="560"/>
      <c r="BN96"/>
      <c r="BO96" s="270"/>
      <c r="BP96"/>
      <c r="BQ96" s="270"/>
      <c r="BR96"/>
      <c r="BS96" s="270"/>
      <c r="BT96"/>
      <c r="BU96" s="270"/>
      <c r="BV96"/>
      <c r="BW96" s="270"/>
      <c r="BX96"/>
      <c r="BY96" s="270"/>
      <c r="BZ96"/>
      <c r="CA96" s="270"/>
      <c r="CB96"/>
      <c r="CC96" s="270"/>
      <c r="CD96"/>
      <c r="CE96" s="270"/>
      <c r="CF96"/>
      <c r="CG96" s="270"/>
      <c r="CH96"/>
      <c r="CI96" s="270"/>
      <c r="CJ96"/>
      <c r="CK96" s="910"/>
      <c r="CL96" s="373"/>
      <c r="CM96" s="373"/>
      <c r="CN96" s="373"/>
      <c r="CO96" s="373"/>
      <c r="CP96" s="373"/>
      <c r="CQ96" s="373"/>
      <c r="CR96" s="373"/>
      <c r="CS96" s="373"/>
      <c r="CT96" s="920"/>
      <c r="CU96" s="26"/>
      <c r="CV96" s="26"/>
      <c r="CW96" s="26"/>
      <c r="CX96" s="920"/>
      <c r="CY96" s="373"/>
      <c r="CZ96" s="373"/>
      <c r="DN96" s="373"/>
      <c r="DO96" s="373"/>
      <c r="DP96" s="373"/>
      <c r="DQ96" s="373"/>
      <c r="DR96" s="373"/>
      <c r="DS96" s="373"/>
      <c r="DT96" s="373"/>
      <c r="DU96" s="373"/>
      <c r="DV96" s="373"/>
      <c r="DW96" s="373"/>
      <c r="DX96" s="373"/>
      <c r="DY96" s="373"/>
      <c r="DZ96" s="373"/>
      <c r="EA96" s="373"/>
      <c r="EB96" s="373"/>
      <c r="EC96" s="373"/>
      <c r="ED96" s="373"/>
      <c r="EE96" s="373"/>
      <c r="EF96" s="373"/>
      <c r="EG96" s="373"/>
      <c r="EH96" s="373"/>
      <c r="EI96" s="373"/>
      <c r="EJ96" s="373"/>
      <c r="EK96" s="373"/>
      <c r="EL96" s="373"/>
      <c r="EM96" s="373"/>
      <c r="EN96" s="373"/>
      <c r="EO96" s="373"/>
      <c r="EP96" s="373"/>
      <c r="EQ96" s="373"/>
      <c r="ER96" s="373"/>
      <c r="ES96" s="373"/>
      <c r="ET96" s="373"/>
      <c r="EU96" s="373"/>
      <c r="EV96" s="373"/>
      <c r="EW96" s="373"/>
      <c r="EX96" s="373"/>
      <c r="EY96" s="373"/>
      <c r="EZ96" s="373"/>
      <c r="FA96" s="373"/>
      <c r="FB96" s="373"/>
      <c r="FC96" s="373"/>
      <c r="FD96" s="373"/>
      <c r="FE96" s="373"/>
      <c r="FF96" s="373"/>
      <c r="FG96" s="373"/>
      <c r="FH96" s="373"/>
      <c r="FI96" s="373"/>
      <c r="FJ96" s="373"/>
      <c r="FK96" s="373"/>
      <c r="FL96" s="373"/>
      <c r="FM96" s="373"/>
      <c r="FN96" s="373"/>
      <c r="FO96" s="373"/>
      <c r="FP96" s="373"/>
      <c r="FQ96" s="373"/>
      <c r="FR96" s="373"/>
      <c r="FS96" s="373"/>
      <c r="FT96" s="373"/>
      <c r="FU96" s="373"/>
      <c r="FV96" s="373"/>
      <c r="FW96" s="373"/>
      <c r="FX96" s="373"/>
      <c r="FY96" s="373"/>
      <c r="FZ96" s="373"/>
      <c r="GA96" s="373"/>
      <c r="GB96" s="373"/>
      <c r="GC96" s="373"/>
      <c r="GD96" s="373"/>
      <c r="GE96" s="373"/>
      <c r="GF96" s="373"/>
      <c r="GG96" s="373"/>
      <c r="GH96" s="373"/>
      <c r="GI96" s="373"/>
      <c r="GJ96" s="373"/>
      <c r="GK96" s="373"/>
      <c r="GL96" s="373"/>
      <c r="GM96" s="373"/>
      <c r="GN96" s="373"/>
      <c r="GO96" s="373"/>
      <c r="GP96" s="373"/>
      <c r="GQ96" s="373"/>
      <c r="GR96" s="373"/>
      <c r="GS96" s="373"/>
      <c r="GT96" s="373"/>
      <c r="GU96" s="373"/>
      <c r="GV96" s="373"/>
      <c r="GW96" s="373"/>
      <c r="GX96" s="373"/>
      <c r="GY96" s="373"/>
      <c r="GZ96" s="373"/>
      <c r="HA96" s="373"/>
      <c r="HB96" s="373"/>
      <c r="HC96" s="373"/>
      <c r="HD96" s="373"/>
      <c r="HE96" s="373"/>
      <c r="HF96" s="373"/>
      <c r="HG96" s="373"/>
      <c r="HH96" s="373"/>
      <c r="HI96" s="373"/>
      <c r="HJ96" s="373"/>
      <c r="HK96" s="373"/>
      <c r="HL96" s="373"/>
      <c r="HM96" s="373"/>
      <c r="HN96" s="373"/>
      <c r="HO96" s="373"/>
      <c r="HP96" s="373"/>
      <c r="HQ96" s="373"/>
      <c r="HR96" s="373"/>
      <c r="HS96" s="373"/>
      <c r="HT96" s="373"/>
      <c r="HU96" s="373"/>
      <c r="HV96" s="373"/>
      <c r="HW96" s="373"/>
      <c r="HX96" s="373"/>
      <c r="HY96" s="373"/>
      <c r="HZ96" s="373"/>
      <c r="IA96" s="373"/>
      <c r="IB96" s="373"/>
      <c r="IC96" s="373"/>
      <c r="ID96" s="373"/>
      <c r="IE96" s="373"/>
      <c r="IF96" s="373"/>
      <c r="IG96" s="373"/>
      <c r="IH96" s="373"/>
      <c r="II96" s="373"/>
      <c r="IJ96" s="373"/>
    </row>
    <row r="97" spans="1:244" s="281" customFormat="1" ht="19" x14ac:dyDescent="0.2">
      <c r="A97"/>
      <c r="B97" s="186"/>
      <c r="C97"/>
      <c r="D97" s="251"/>
      <c r="E97" s="341"/>
      <c r="F97" s="341"/>
      <c r="G97" s="172"/>
      <c r="H97"/>
      <c r="I97" s="45"/>
      <c r="J97"/>
      <c r="K97"/>
      <c r="L97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5"/>
      <c r="AC97"/>
      <c r="AD97" s="38"/>
      <c r="AE97"/>
      <c r="AF97"/>
      <c r="AG97"/>
      <c r="AH97" s="42"/>
      <c r="AI97" s="277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277"/>
      <c r="AZ97" s="269"/>
      <c r="BA97" s="562"/>
      <c r="BB97" s="1"/>
      <c r="BC97" s="560"/>
      <c r="BD97"/>
      <c r="BE97" s="560"/>
      <c r="BF97"/>
      <c r="BG97" s="560"/>
      <c r="BH97"/>
      <c r="BI97" s="560"/>
      <c r="BJ97"/>
      <c r="BK97" s="560"/>
      <c r="BL97"/>
      <c r="BM97" s="560"/>
      <c r="BN97"/>
      <c r="BO97" s="270"/>
      <c r="BP97"/>
      <c r="BQ97" s="270"/>
      <c r="BR97"/>
      <c r="BS97" s="270"/>
      <c r="BT97"/>
      <c r="BU97" s="270"/>
      <c r="BV97"/>
      <c r="BW97" s="270"/>
      <c r="BX97"/>
      <c r="BY97" s="270"/>
      <c r="BZ97"/>
      <c r="CA97" s="270"/>
      <c r="CB97"/>
      <c r="CC97" s="270"/>
      <c r="CD97"/>
      <c r="CE97" s="270"/>
      <c r="CF97"/>
      <c r="CG97" s="270"/>
      <c r="CH97"/>
      <c r="CI97" s="270"/>
      <c r="CJ97"/>
      <c r="CK97" s="910"/>
      <c r="CL97" s="373"/>
      <c r="CM97" s="373"/>
      <c r="CN97" s="373"/>
      <c r="CO97" s="373"/>
      <c r="CP97" s="373"/>
      <c r="CQ97" s="373"/>
      <c r="CR97" s="373"/>
      <c r="CS97" s="373"/>
      <c r="CT97" s="920"/>
      <c r="CU97" s="26"/>
      <c r="CV97" s="26"/>
      <c r="CW97" s="26"/>
      <c r="CX97" s="920"/>
      <c r="CY97" s="373"/>
      <c r="CZ97" s="373"/>
      <c r="DN97" s="373"/>
      <c r="DO97" s="373"/>
      <c r="DP97" s="373"/>
      <c r="DQ97" s="373"/>
      <c r="DR97" s="373"/>
      <c r="DS97" s="373"/>
      <c r="DT97" s="373"/>
      <c r="DU97" s="373"/>
      <c r="DV97" s="373"/>
      <c r="DW97" s="373"/>
      <c r="DX97" s="373"/>
      <c r="DY97" s="373"/>
      <c r="DZ97" s="373"/>
      <c r="EA97" s="373"/>
      <c r="EB97" s="373"/>
      <c r="EC97" s="373"/>
      <c r="ED97" s="373"/>
      <c r="EE97" s="373"/>
      <c r="EF97" s="373"/>
      <c r="EG97" s="373"/>
      <c r="EH97" s="373"/>
      <c r="EI97" s="373"/>
      <c r="EJ97" s="373"/>
      <c r="EK97" s="373"/>
      <c r="EL97" s="373"/>
      <c r="EM97" s="373"/>
      <c r="EN97" s="373"/>
      <c r="EO97" s="373"/>
      <c r="EP97" s="373"/>
      <c r="EQ97" s="373"/>
      <c r="ER97" s="373"/>
      <c r="ES97" s="373"/>
      <c r="ET97" s="373"/>
      <c r="EU97" s="373"/>
      <c r="EV97" s="373"/>
      <c r="EW97" s="373"/>
      <c r="EX97" s="373"/>
      <c r="EY97" s="373"/>
      <c r="EZ97" s="373"/>
      <c r="FA97" s="373"/>
      <c r="FB97" s="373"/>
      <c r="FC97" s="373"/>
      <c r="FD97" s="373"/>
      <c r="FE97" s="373"/>
      <c r="FF97" s="373"/>
      <c r="FG97" s="373"/>
      <c r="FH97" s="373"/>
      <c r="FI97" s="373"/>
      <c r="FJ97" s="373"/>
      <c r="FK97" s="373"/>
      <c r="FL97" s="373"/>
      <c r="FM97" s="373"/>
      <c r="FN97" s="373"/>
      <c r="FO97" s="373"/>
      <c r="FP97" s="373"/>
      <c r="FQ97" s="373"/>
      <c r="FR97" s="373"/>
      <c r="FS97" s="373"/>
      <c r="FT97" s="373"/>
      <c r="FU97" s="373"/>
      <c r="FV97" s="373"/>
      <c r="FW97" s="373"/>
      <c r="FX97" s="373"/>
      <c r="FY97" s="373"/>
      <c r="FZ97" s="373"/>
      <c r="GA97" s="373"/>
      <c r="GB97" s="373"/>
      <c r="GC97" s="373"/>
      <c r="GD97" s="373"/>
      <c r="GE97" s="373"/>
      <c r="GF97" s="373"/>
      <c r="GG97" s="373"/>
      <c r="GH97" s="373"/>
      <c r="GI97" s="373"/>
      <c r="GJ97" s="373"/>
      <c r="GK97" s="373"/>
      <c r="GL97" s="373"/>
      <c r="GM97" s="373"/>
      <c r="GN97" s="373"/>
      <c r="GO97" s="373"/>
      <c r="GP97" s="373"/>
      <c r="GQ97" s="373"/>
      <c r="GR97" s="373"/>
      <c r="GS97" s="373"/>
      <c r="GT97" s="373"/>
      <c r="GU97" s="373"/>
      <c r="GV97" s="373"/>
      <c r="GW97" s="373"/>
      <c r="GX97" s="373"/>
      <c r="GY97" s="373"/>
      <c r="GZ97" s="373"/>
      <c r="HA97" s="373"/>
      <c r="HB97" s="373"/>
      <c r="HC97" s="373"/>
      <c r="HD97" s="373"/>
      <c r="HE97" s="373"/>
      <c r="HF97" s="373"/>
      <c r="HG97" s="373"/>
      <c r="HH97" s="373"/>
      <c r="HI97" s="373"/>
      <c r="HJ97" s="373"/>
      <c r="HK97" s="373"/>
      <c r="HL97" s="373"/>
      <c r="HM97" s="373"/>
      <c r="HN97" s="373"/>
      <c r="HO97" s="373"/>
      <c r="HP97" s="373"/>
      <c r="HQ97" s="373"/>
      <c r="HR97" s="373"/>
      <c r="HS97" s="373"/>
      <c r="HT97" s="373"/>
      <c r="HU97" s="373"/>
      <c r="HV97" s="373"/>
      <c r="HW97" s="373"/>
      <c r="HX97" s="373"/>
      <c r="HY97" s="373"/>
      <c r="HZ97" s="373"/>
      <c r="IA97" s="373"/>
      <c r="IB97" s="373"/>
      <c r="IC97" s="373"/>
      <c r="ID97" s="373"/>
      <c r="IE97" s="373"/>
      <c r="IF97" s="373"/>
      <c r="IG97" s="373"/>
      <c r="IH97" s="373"/>
      <c r="II97" s="373"/>
      <c r="IJ97" s="373"/>
    </row>
    <row r="98" spans="1:244" s="281" customFormat="1" ht="19" x14ac:dyDescent="0.2">
      <c r="A98"/>
      <c r="B98" s="186"/>
      <c r="C98"/>
      <c r="D98" s="251"/>
      <c r="E98" s="341"/>
      <c r="F98" s="341"/>
      <c r="G98" s="172"/>
      <c r="H98"/>
      <c r="I98" s="45"/>
      <c r="J98"/>
      <c r="K98"/>
      <c r="L98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5"/>
      <c r="AC98"/>
      <c r="AD98" s="38"/>
      <c r="AE98"/>
      <c r="AF98"/>
      <c r="AG98"/>
      <c r="AH98" s="42"/>
      <c r="AI98" s="277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277"/>
      <c r="AZ98" s="269"/>
      <c r="BA98" s="562"/>
      <c r="BB98" s="1"/>
      <c r="BC98" s="560"/>
      <c r="BD98"/>
      <c r="BE98" s="560"/>
      <c r="BF98"/>
      <c r="BG98" s="560"/>
      <c r="BH98"/>
      <c r="BI98" s="560"/>
      <c r="BJ98"/>
      <c r="BK98" s="560"/>
      <c r="BL98"/>
      <c r="BM98" s="560"/>
      <c r="BN98"/>
      <c r="BO98" s="270"/>
      <c r="BP98"/>
      <c r="BQ98" s="270"/>
      <c r="BR98"/>
      <c r="BS98" s="270"/>
      <c r="BT98"/>
      <c r="BU98" s="270"/>
      <c r="BV98"/>
      <c r="BW98" s="270"/>
      <c r="BX98"/>
      <c r="BY98" s="270"/>
      <c r="BZ98"/>
      <c r="CA98" s="270"/>
      <c r="CB98"/>
      <c r="CC98" s="270"/>
      <c r="CD98"/>
      <c r="CE98" s="270"/>
      <c r="CF98"/>
      <c r="CG98" s="270"/>
      <c r="CH98"/>
      <c r="CI98" s="270"/>
      <c r="CJ98"/>
      <c r="CK98" s="910"/>
      <c r="CL98" s="373"/>
      <c r="CM98" s="373"/>
      <c r="CN98" s="373"/>
      <c r="CO98" s="373"/>
      <c r="CP98" s="373"/>
      <c r="CQ98" s="373"/>
      <c r="CR98" s="373"/>
      <c r="CS98" s="373"/>
      <c r="CT98" s="920"/>
      <c r="CU98" s="26"/>
      <c r="CV98" s="26"/>
      <c r="CW98" s="26"/>
      <c r="CX98" s="920"/>
      <c r="CY98" s="373"/>
      <c r="CZ98" s="373"/>
      <c r="DN98" s="373"/>
      <c r="DO98" s="373"/>
      <c r="DP98" s="373"/>
      <c r="DQ98" s="373"/>
      <c r="DR98" s="373"/>
      <c r="DS98" s="373"/>
      <c r="DT98" s="373"/>
      <c r="DU98" s="373"/>
      <c r="DV98" s="373"/>
      <c r="DW98" s="373"/>
      <c r="DX98" s="373"/>
      <c r="DY98" s="373"/>
      <c r="DZ98" s="373"/>
      <c r="EA98" s="373"/>
      <c r="EB98" s="373"/>
      <c r="EC98" s="373"/>
      <c r="ED98" s="373"/>
      <c r="EE98" s="373"/>
      <c r="EF98" s="373"/>
      <c r="EG98" s="373"/>
      <c r="EH98" s="373"/>
      <c r="EI98" s="373"/>
      <c r="EJ98" s="373"/>
      <c r="EK98" s="373"/>
      <c r="EL98" s="373"/>
      <c r="EM98" s="373"/>
      <c r="EN98" s="373"/>
      <c r="EO98" s="373"/>
      <c r="EP98" s="373"/>
      <c r="EQ98" s="373"/>
      <c r="ER98" s="373"/>
      <c r="ES98" s="373"/>
      <c r="ET98" s="373"/>
      <c r="EU98" s="373"/>
      <c r="EV98" s="373"/>
      <c r="EW98" s="373"/>
      <c r="EX98" s="373"/>
      <c r="EY98" s="373"/>
      <c r="EZ98" s="373"/>
      <c r="FA98" s="373"/>
      <c r="FB98" s="373"/>
      <c r="FC98" s="373"/>
      <c r="FD98" s="373"/>
      <c r="FE98" s="373"/>
      <c r="FF98" s="373"/>
      <c r="FG98" s="373"/>
      <c r="FH98" s="373"/>
      <c r="FI98" s="373"/>
      <c r="FJ98" s="373"/>
      <c r="FK98" s="373"/>
      <c r="FL98" s="373"/>
      <c r="FM98" s="373"/>
      <c r="FN98" s="373"/>
      <c r="FO98" s="373"/>
      <c r="FP98" s="373"/>
      <c r="FQ98" s="373"/>
      <c r="FR98" s="373"/>
      <c r="FS98" s="373"/>
      <c r="FT98" s="373"/>
      <c r="FU98" s="373"/>
      <c r="FV98" s="373"/>
      <c r="FW98" s="373"/>
      <c r="FX98" s="373"/>
      <c r="FY98" s="373"/>
      <c r="FZ98" s="373"/>
      <c r="GA98" s="373"/>
      <c r="GB98" s="373"/>
      <c r="GC98" s="373"/>
      <c r="GD98" s="373"/>
      <c r="GE98" s="373"/>
      <c r="GF98" s="373"/>
      <c r="GG98" s="373"/>
      <c r="GH98" s="373"/>
      <c r="GI98" s="373"/>
      <c r="GJ98" s="373"/>
      <c r="GK98" s="373"/>
      <c r="GL98" s="373"/>
      <c r="GM98" s="373"/>
      <c r="GN98" s="373"/>
      <c r="GO98" s="373"/>
      <c r="GP98" s="373"/>
      <c r="GQ98" s="373"/>
      <c r="GR98" s="373"/>
      <c r="GS98" s="373"/>
      <c r="GT98" s="373"/>
      <c r="GU98" s="373"/>
      <c r="GV98" s="373"/>
      <c r="GW98" s="373"/>
      <c r="GX98" s="373"/>
      <c r="GY98" s="373"/>
      <c r="GZ98" s="373"/>
      <c r="HA98" s="373"/>
      <c r="HB98" s="373"/>
      <c r="HC98" s="373"/>
      <c r="HD98" s="373"/>
      <c r="HE98" s="373"/>
      <c r="HF98" s="373"/>
      <c r="HG98" s="373"/>
      <c r="HH98" s="373"/>
      <c r="HI98" s="373"/>
      <c r="HJ98" s="373"/>
      <c r="HK98" s="373"/>
      <c r="HL98" s="373"/>
      <c r="HM98" s="373"/>
      <c r="HN98" s="373"/>
      <c r="HO98" s="373"/>
      <c r="HP98" s="373"/>
      <c r="HQ98" s="373"/>
      <c r="HR98" s="373"/>
      <c r="HS98" s="373"/>
      <c r="HT98" s="373"/>
      <c r="HU98" s="373"/>
      <c r="HV98" s="373"/>
      <c r="HW98" s="373"/>
      <c r="HX98" s="373"/>
      <c r="HY98" s="373"/>
      <c r="HZ98" s="373"/>
      <c r="IA98" s="373"/>
      <c r="IB98" s="373"/>
      <c r="IC98" s="373"/>
      <c r="ID98" s="373"/>
      <c r="IE98" s="373"/>
      <c r="IF98" s="373"/>
      <c r="IG98" s="373"/>
      <c r="IH98" s="373"/>
      <c r="II98" s="373"/>
      <c r="IJ98" s="373"/>
    </row>
    <row r="99" spans="1:244" s="281" customFormat="1" ht="19" x14ac:dyDescent="0.2">
      <c r="A99"/>
      <c r="B99" s="186"/>
      <c r="C99"/>
      <c r="D99" s="251"/>
      <c r="E99" s="341"/>
      <c r="F99" s="341"/>
      <c r="G99" s="172"/>
      <c r="H99"/>
      <c r="I99" s="45"/>
      <c r="J99"/>
      <c r="K99"/>
      <c r="L99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5"/>
      <c r="AC99"/>
      <c r="AD99" s="38"/>
      <c r="AE99"/>
      <c r="AF99"/>
      <c r="AG99"/>
      <c r="AH99" s="42"/>
      <c r="AI99" s="277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277"/>
      <c r="AZ99" s="269"/>
      <c r="BA99" s="562"/>
      <c r="BB99" s="1"/>
      <c r="BC99" s="560"/>
      <c r="BD99"/>
      <c r="BE99" s="560"/>
      <c r="BF99"/>
      <c r="BG99" s="560"/>
      <c r="BH99"/>
      <c r="BI99" s="560"/>
      <c r="BJ99"/>
      <c r="BK99" s="560"/>
      <c r="BL99"/>
      <c r="BM99" s="560"/>
      <c r="BN99"/>
      <c r="BO99" s="270"/>
      <c r="BP99"/>
      <c r="BQ99" s="270"/>
      <c r="BR99"/>
      <c r="BS99" s="270"/>
      <c r="BT99"/>
      <c r="BU99" s="270"/>
      <c r="BV99"/>
      <c r="BW99" s="270"/>
      <c r="BX99"/>
      <c r="BY99" s="270"/>
      <c r="BZ99"/>
      <c r="CA99" s="270"/>
      <c r="CB99"/>
      <c r="CC99" s="270"/>
      <c r="CD99"/>
      <c r="CE99" s="270"/>
      <c r="CF99"/>
      <c r="CG99" s="270"/>
      <c r="CH99"/>
      <c r="CI99" s="270"/>
      <c r="CJ99"/>
      <c r="CK99" s="910"/>
      <c r="CL99" s="373"/>
      <c r="CM99" s="373"/>
      <c r="CN99" s="373"/>
      <c r="CO99" s="373"/>
      <c r="CP99" s="373"/>
      <c r="CQ99" s="373"/>
      <c r="CR99" s="373"/>
      <c r="CS99" s="373"/>
      <c r="CT99" s="920"/>
      <c r="CU99" s="26"/>
      <c r="CV99" s="26"/>
      <c r="CW99" s="26"/>
      <c r="CX99" s="920"/>
      <c r="CY99" s="373"/>
      <c r="CZ99" s="373"/>
      <c r="DN99" s="373"/>
      <c r="DO99" s="373"/>
      <c r="DP99" s="373"/>
      <c r="DQ99" s="373"/>
      <c r="DR99" s="373"/>
      <c r="DS99" s="373"/>
      <c r="DT99" s="373"/>
      <c r="DU99" s="373"/>
      <c r="DV99" s="373"/>
      <c r="DW99" s="373"/>
      <c r="DX99" s="373"/>
      <c r="DY99" s="373"/>
      <c r="DZ99" s="373"/>
      <c r="EA99" s="373"/>
      <c r="EB99" s="373"/>
      <c r="EC99" s="373"/>
      <c r="ED99" s="373"/>
      <c r="EE99" s="373"/>
      <c r="EF99" s="373"/>
      <c r="EG99" s="373"/>
      <c r="EH99" s="373"/>
      <c r="EI99" s="373"/>
      <c r="EJ99" s="373"/>
      <c r="EK99" s="373"/>
      <c r="EL99" s="373"/>
      <c r="EM99" s="373"/>
      <c r="EN99" s="373"/>
      <c r="EO99" s="373"/>
      <c r="EP99" s="373"/>
      <c r="EQ99" s="373"/>
      <c r="ER99" s="373"/>
      <c r="ES99" s="373"/>
      <c r="ET99" s="373"/>
      <c r="EU99" s="373"/>
      <c r="EV99" s="373"/>
      <c r="EW99" s="373"/>
      <c r="EX99" s="373"/>
      <c r="EY99" s="373"/>
      <c r="EZ99" s="373"/>
      <c r="FA99" s="373"/>
      <c r="FB99" s="373"/>
      <c r="FC99" s="373"/>
      <c r="FD99" s="373"/>
      <c r="FE99" s="373"/>
      <c r="FF99" s="373"/>
      <c r="FG99" s="373"/>
      <c r="FH99" s="373"/>
      <c r="FI99" s="373"/>
      <c r="FJ99" s="373"/>
      <c r="FK99" s="373"/>
      <c r="FL99" s="373"/>
      <c r="FM99" s="373"/>
      <c r="FN99" s="373"/>
      <c r="FO99" s="373"/>
      <c r="FP99" s="373"/>
      <c r="FQ99" s="373"/>
      <c r="FR99" s="373"/>
      <c r="FS99" s="373"/>
      <c r="FT99" s="373"/>
      <c r="FU99" s="373"/>
      <c r="FV99" s="373"/>
      <c r="FW99" s="373"/>
      <c r="FX99" s="373"/>
      <c r="FY99" s="373"/>
      <c r="FZ99" s="373"/>
      <c r="GA99" s="373"/>
      <c r="GB99" s="373"/>
      <c r="GC99" s="373"/>
      <c r="GD99" s="373"/>
      <c r="GE99" s="373"/>
      <c r="GF99" s="373"/>
      <c r="GG99" s="373"/>
      <c r="GH99" s="373"/>
      <c r="GI99" s="373"/>
      <c r="GJ99" s="373"/>
      <c r="GK99" s="373"/>
      <c r="GL99" s="373"/>
      <c r="GM99" s="373"/>
      <c r="GN99" s="373"/>
      <c r="GO99" s="373"/>
      <c r="GP99" s="373"/>
      <c r="GQ99" s="373"/>
      <c r="GR99" s="373"/>
      <c r="GS99" s="373"/>
      <c r="GT99" s="373"/>
      <c r="GU99" s="373"/>
      <c r="GV99" s="373"/>
      <c r="GW99" s="373"/>
      <c r="GX99" s="373"/>
      <c r="GY99" s="373"/>
      <c r="GZ99" s="373"/>
      <c r="HA99" s="373"/>
      <c r="HB99" s="373"/>
      <c r="HC99" s="373"/>
      <c r="HD99" s="373"/>
      <c r="HE99" s="373"/>
      <c r="HF99" s="373"/>
      <c r="HG99" s="373"/>
      <c r="HH99" s="373"/>
      <c r="HI99" s="373"/>
      <c r="HJ99" s="373"/>
      <c r="HK99" s="373"/>
      <c r="HL99" s="373"/>
      <c r="HM99" s="373"/>
      <c r="HN99" s="373"/>
      <c r="HO99" s="373"/>
      <c r="HP99" s="373"/>
      <c r="HQ99" s="373"/>
      <c r="HR99" s="373"/>
      <c r="HS99" s="373"/>
      <c r="HT99" s="373"/>
      <c r="HU99" s="373"/>
      <c r="HV99" s="373"/>
      <c r="HW99" s="373"/>
      <c r="HX99" s="373"/>
      <c r="HY99" s="373"/>
      <c r="HZ99" s="373"/>
      <c r="IA99" s="373"/>
      <c r="IB99" s="373"/>
      <c r="IC99" s="373"/>
      <c r="ID99" s="373"/>
      <c r="IE99" s="373"/>
      <c r="IF99" s="373"/>
      <c r="IG99" s="373"/>
      <c r="IH99" s="373"/>
      <c r="II99" s="373"/>
      <c r="IJ99" s="373"/>
    </row>
    <row r="100" spans="1:244" s="281" customFormat="1" ht="19" x14ac:dyDescent="0.2">
      <c r="A100"/>
      <c r="B100" s="186"/>
      <c r="C100"/>
      <c r="D100" s="251"/>
      <c r="E100" s="341"/>
      <c r="F100" s="341"/>
      <c r="G100" s="172"/>
      <c r="H100"/>
      <c r="I100" s="45"/>
      <c r="J100"/>
      <c r="K100"/>
      <c r="L100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5"/>
      <c r="AC100"/>
      <c r="AD100" s="38"/>
      <c r="AE100"/>
      <c r="AF100"/>
      <c r="AG100"/>
      <c r="AH100" s="42"/>
      <c r="AI100" s="277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277"/>
      <c r="AZ100" s="269"/>
      <c r="BA100" s="562"/>
      <c r="BB100" s="1"/>
      <c r="BC100" s="560"/>
      <c r="BD100"/>
      <c r="BE100" s="560"/>
      <c r="BF100"/>
      <c r="BG100" s="560"/>
      <c r="BH100"/>
      <c r="BI100" s="560"/>
      <c r="BJ100"/>
      <c r="BK100" s="560"/>
      <c r="BL100"/>
      <c r="BM100" s="560"/>
      <c r="BN100"/>
      <c r="BO100" s="270"/>
      <c r="BP100"/>
      <c r="BQ100" s="270"/>
      <c r="BR100"/>
      <c r="BS100" s="270"/>
      <c r="BT100"/>
      <c r="BU100" s="270"/>
      <c r="BV100"/>
      <c r="BW100" s="270"/>
      <c r="BX100"/>
      <c r="BY100" s="270"/>
      <c r="BZ100"/>
      <c r="CA100" s="270"/>
      <c r="CB100"/>
      <c r="CC100" s="270"/>
      <c r="CD100"/>
      <c r="CE100" s="270"/>
      <c r="CF100"/>
      <c r="CG100" s="270"/>
      <c r="CH100"/>
      <c r="CI100" s="270"/>
      <c r="CJ100"/>
      <c r="CK100" s="910"/>
      <c r="CL100" s="373"/>
      <c r="CM100" s="373"/>
      <c r="CN100" s="373"/>
      <c r="CO100" s="373"/>
      <c r="CP100" s="373"/>
      <c r="CQ100" s="373"/>
      <c r="CR100" s="373"/>
      <c r="CS100" s="373"/>
      <c r="CT100" s="920"/>
      <c r="CU100" s="26"/>
      <c r="CV100" s="26"/>
      <c r="CW100" s="26"/>
      <c r="CX100" s="920"/>
      <c r="CY100" s="373"/>
      <c r="CZ100" s="373"/>
      <c r="DN100" s="373"/>
      <c r="DO100" s="373"/>
      <c r="DP100" s="373"/>
      <c r="DQ100" s="373"/>
      <c r="DR100" s="373"/>
      <c r="DS100" s="373"/>
      <c r="DT100" s="373"/>
      <c r="DU100" s="373"/>
      <c r="DV100" s="373"/>
      <c r="DW100" s="373"/>
      <c r="DX100" s="373"/>
      <c r="DY100" s="373"/>
      <c r="DZ100" s="373"/>
      <c r="EA100" s="373"/>
      <c r="EB100" s="373"/>
      <c r="EC100" s="373"/>
      <c r="ED100" s="373"/>
      <c r="EE100" s="373"/>
      <c r="EF100" s="373"/>
      <c r="EG100" s="373"/>
      <c r="EH100" s="373"/>
      <c r="EI100" s="373"/>
      <c r="EJ100" s="373"/>
      <c r="EK100" s="373"/>
      <c r="EL100" s="373"/>
      <c r="EM100" s="373"/>
      <c r="EN100" s="373"/>
      <c r="EO100" s="373"/>
      <c r="EP100" s="373"/>
      <c r="EQ100" s="373"/>
      <c r="ER100" s="373"/>
      <c r="ES100" s="373"/>
      <c r="ET100" s="373"/>
      <c r="EU100" s="373"/>
      <c r="EV100" s="373"/>
      <c r="EW100" s="373"/>
      <c r="EX100" s="373"/>
      <c r="EY100" s="373"/>
      <c r="EZ100" s="373"/>
      <c r="FA100" s="373"/>
      <c r="FB100" s="373"/>
      <c r="FC100" s="373"/>
      <c r="FD100" s="373"/>
      <c r="FE100" s="373"/>
      <c r="FF100" s="373"/>
      <c r="FG100" s="373"/>
      <c r="FH100" s="373"/>
      <c r="FI100" s="373"/>
      <c r="FJ100" s="373"/>
      <c r="FK100" s="373"/>
      <c r="FL100" s="373"/>
      <c r="FM100" s="373"/>
      <c r="FN100" s="373"/>
      <c r="FO100" s="373"/>
      <c r="FP100" s="373"/>
      <c r="FQ100" s="373"/>
      <c r="FR100" s="373"/>
      <c r="FS100" s="373"/>
      <c r="FT100" s="373"/>
      <c r="FU100" s="373"/>
      <c r="FV100" s="373"/>
      <c r="FW100" s="373"/>
      <c r="FX100" s="373"/>
      <c r="FY100" s="373"/>
      <c r="FZ100" s="373"/>
      <c r="GA100" s="373"/>
      <c r="GB100" s="373"/>
      <c r="GC100" s="373"/>
      <c r="GD100" s="373"/>
      <c r="GE100" s="373"/>
      <c r="GF100" s="373"/>
      <c r="GG100" s="373"/>
      <c r="GH100" s="373"/>
      <c r="GI100" s="373"/>
      <c r="GJ100" s="373"/>
      <c r="GK100" s="373"/>
      <c r="GL100" s="373"/>
      <c r="GM100" s="373"/>
      <c r="GN100" s="373"/>
      <c r="GO100" s="373"/>
      <c r="GP100" s="373"/>
      <c r="GQ100" s="373"/>
      <c r="GR100" s="373"/>
      <c r="GS100" s="373"/>
      <c r="GT100" s="373"/>
      <c r="GU100" s="373"/>
      <c r="GV100" s="373"/>
      <c r="GW100" s="373"/>
      <c r="GX100" s="373"/>
      <c r="GY100" s="373"/>
      <c r="GZ100" s="373"/>
      <c r="HA100" s="373"/>
      <c r="HB100" s="373"/>
      <c r="HC100" s="373"/>
      <c r="HD100" s="373"/>
      <c r="HE100" s="373"/>
      <c r="HF100" s="373"/>
      <c r="HG100" s="373"/>
      <c r="HH100" s="373"/>
      <c r="HI100" s="373"/>
      <c r="HJ100" s="373"/>
      <c r="HK100" s="373"/>
      <c r="HL100" s="373"/>
      <c r="HM100" s="373"/>
      <c r="HN100" s="373"/>
      <c r="HO100" s="373"/>
      <c r="HP100" s="373"/>
      <c r="HQ100" s="373"/>
      <c r="HR100" s="373"/>
      <c r="HS100" s="373"/>
      <c r="HT100" s="373"/>
      <c r="HU100" s="373"/>
      <c r="HV100" s="373"/>
      <c r="HW100" s="373"/>
      <c r="HX100" s="373"/>
      <c r="HY100" s="373"/>
      <c r="HZ100" s="373"/>
      <c r="IA100" s="373"/>
      <c r="IB100" s="373"/>
      <c r="IC100" s="373"/>
      <c r="ID100" s="373"/>
      <c r="IE100" s="373"/>
      <c r="IF100" s="373"/>
      <c r="IG100" s="373"/>
      <c r="IH100" s="373"/>
      <c r="II100" s="373"/>
      <c r="IJ100" s="373"/>
    </row>
    <row r="101" spans="1:244" s="281" customFormat="1" ht="19" x14ac:dyDescent="0.2">
      <c r="A101"/>
      <c r="B101" s="186"/>
      <c r="C101"/>
      <c r="D101" s="251"/>
      <c r="E101" s="341"/>
      <c r="F101" s="341"/>
      <c r="G101" s="172"/>
      <c r="H101"/>
      <c r="I101" s="45"/>
      <c r="J101"/>
      <c r="K101"/>
      <c r="L101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5"/>
      <c r="AC101"/>
      <c r="AD101" s="38"/>
      <c r="AE101"/>
      <c r="AF101"/>
      <c r="AG101"/>
      <c r="AH101" s="42"/>
      <c r="AI101" s="277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277"/>
      <c r="AZ101" s="269"/>
      <c r="BA101" s="562"/>
      <c r="BB101" s="1"/>
      <c r="BC101" s="560"/>
      <c r="BD101"/>
      <c r="BE101" s="560"/>
      <c r="BF101"/>
      <c r="BG101" s="560"/>
      <c r="BH101"/>
      <c r="BI101" s="560"/>
      <c r="BJ101"/>
      <c r="BK101" s="560"/>
      <c r="BL101"/>
      <c r="BM101" s="560"/>
      <c r="BN101"/>
      <c r="BO101" s="270"/>
      <c r="BP101"/>
      <c r="BQ101" s="270"/>
      <c r="BR101"/>
      <c r="BS101" s="270"/>
      <c r="BT101"/>
      <c r="BU101" s="270"/>
      <c r="BV101"/>
      <c r="BW101" s="270"/>
      <c r="BX101"/>
      <c r="BY101" s="270"/>
      <c r="BZ101"/>
      <c r="CA101" s="270"/>
      <c r="CB101"/>
      <c r="CC101" s="270"/>
      <c r="CD101"/>
      <c r="CE101" s="270"/>
      <c r="CF101"/>
      <c r="CG101" s="270"/>
      <c r="CH101"/>
      <c r="CI101" s="270"/>
      <c r="CJ101"/>
      <c r="CK101" s="910"/>
      <c r="CL101" s="373"/>
      <c r="CM101" s="373"/>
      <c r="CN101" s="373"/>
      <c r="CO101" s="373"/>
      <c r="CP101" s="373"/>
      <c r="CQ101" s="373"/>
      <c r="CR101" s="373"/>
      <c r="CS101" s="373"/>
      <c r="CT101" s="920"/>
      <c r="CU101" s="26"/>
      <c r="CV101" s="26"/>
      <c r="CW101" s="26"/>
      <c r="CX101" s="920"/>
      <c r="CY101" s="373"/>
      <c r="CZ101" s="373"/>
      <c r="DN101" s="373"/>
      <c r="DO101" s="373"/>
      <c r="DP101" s="373"/>
      <c r="DQ101" s="373"/>
      <c r="DR101" s="373"/>
      <c r="DS101" s="373"/>
      <c r="DT101" s="373"/>
      <c r="DU101" s="373"/>
      <c r="DV101" s="373"/>
      <c r="DW101" s="373"/>
      <c r="DX101" s="373"/>
      <c r="DY101" s="373"/>
      <c r="DZ101" s="373"/>
      <c r="EA101" s="373"/>
      <c r="EB101" s="373"/>
      <c r="EC101" s="373"/>
      <c r="ED101" s="373"/>
      <c r="EE101" s="373"/>
      <c r="EF101" s="373"/>
      <c r="EG101" s="373"/>
      <c r="EH101" s="373"/>
      <c r="EI101" s="373"/>
      <c r="EJ101" s="373"/>
      <c r="EK101" s="373"/>
      <c r="EL101" s="373"/>
      <c r="EM101" s="373"/>
      <c r="EN101" s="373"/>
      <c r="EO101" s="373"/>
      <c r="EP101" s="373"/>
      <c r="EQ101" s="373"/>
      <c r="ER101" s="373"/>
      <c r="ES101" s="373"/>
      <c r="ET101" s="373"/>
      <c r="EU101" s="373"/>
      <c r="EV101" s="373"/>
      <c r="EW101" s="373"/>
      <c r="EX101" s="373"/>
      <c r="EY101" s="373"/>
      <c r="EZ101" s="373"/>
      <c r="FA101" s="373"/>
      <c r="FB101" s="373"/>
      <c r="FC101" s="373"/>
      <c r="FD101" s="373"/>
      <c r="FE101" s="373"/>
      <c r="FF101" s="373"/>
      <c r="FG101" s="373"/>
      <c r="FH101" s="373"/>
      <c r="FI101" s="373"/>
      <c r="FJ101" s="373"/>
      <c r="FK101" s="373"/>
      <c r="FL101" s="373"/>
      <c r="FM101" s="373"/>
      <c r="FN101" s="373"/>
      <c r="FO101" s="373"/>
      <c r="FP101" s="373"/>
      <c r="FQ101" s="373"/>
      <c r="FR101" s="373"/>
      <c r="FS101" s="373"/>
      <c r="FT101" s="373"/>
      <c r="FU101" s="373"/>
      <c r="FV101" s="373"/>
      <c r="FW101" s="373"/>
      <c r="FX101" s="373"/>
      <c r="FY101" s="373"/>
      <c r="FZ101" s="373"/>
      <c r="GA101" s="373"/>
      <c r="GB101" s="373"/>
      <c r="GC101" s="373"/>
      <c r="GD101" s="373"/>
      <c r="GE101" s="373"/>
      <c r="GF101" s="373"/>
      <c r="GG101" s="373"/>
      <c r="GH101" s="373"/>
      <c r="GI101" s="373"/>
      <c r="GJ101" s="373"/>
      <c r="GK101" s="373"/>
      <c r="GL101" s="373"/>
      <c r="GM101" s="373"/>
      <c r="GN101" s="373"/>
      <c r="GO101" s="373"/>
      <c r="GP101" s="373"/>
      <c r="GQ101" s="373"/>
      <c r="GR101" s="373"/>
      <c r="GS101" s="373"/>
      <c r="GT101" s="373"/>
      <c r="GU101" s="373"/>
      <c r="GV101" s="373"/>
      <c r="GW101" s="373"/>
      <c r="GX101" s="373"/>
      <c r="GY101" s="373"/>
      <c r="GZ101" s="373"/>
      <c r="HA101" s="373"/>
      <c r="HB101" s="373"/>
      <c r="HC101" s="373"/>
      <c r="HD101" s="373"/>
      <c r="HE101" s="373"/>
      <c r="HF101" s="373"/>
      <c r="HG101" s="373"/>
      <c r="HH101" s="373"/>
      <c r="HI101" s="373"/>
      <c r="HJ101" s="373"/>
      <c r="HK101" s="373"/>
      <c r="HL101" s="373"/>
      <c r="HM101" s="373"/>
      <c r="HN101" s="373"/>
      <c r="HO101" s="373"/>
      <c r="HP101" s="373"/>
      <c r="HQ101" s="373"/>
      <c r="HR101" s="373"/>
      <c r="HS101" s="373"/>
      <c r="HT101" s="373"/>
      <c r="HU101" s="373"/>
      <c r="HV101" s="373"/>
      <c r="HW101" s="373"/>
      <c r="HX101" s="373"/>
      <c r="HY101" s="373"/>
      <c r="HZ101" s="373"/>
      <c r="IA101" s="373"/>
      <c r="IB101" s="373"/>
      <c r="IC101" s="373"/>
      <c r="ID101" s="373"/>
      <c r="IE101" s="373"/>
      <c r="IF101" s="373"/>
      <c r="IG101" s="373"/>
      <c r="IH101" s="373"/>
      <c r="II101" s="373"/>
      <c r="IJ101" s="373"/>
    </row>
    <row r="102" spans="1:244" s="281" customFormat="1" ht="19" x14ac:dyDescent="0.2">
      <c r="A102"/>
      <c r="B102" s="186"/>
      <c r="C102"/>
      <c r="D102" s="251"/>
      <c r="E102" s="341"/>
      <c r="F102" s="341"/>
      <c r="G102" s="172"/>
      <c r="H102"/>
      <c r="I102" s="45"/>
      <c r="J102"/>
      <c r="K102"/>
      <c r="L102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5"/>
      <c r="AC102"/>
      <c r="AD102" s="38"/>
      <c r="AE102"/>
      <c r="AF102"/>
      <c r="AG102"/>
      <c r="AH102" s="42"/>
      <c r="AI102" s="277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277"/>
      <c r="AZ102" s="269"/>
      <c r="BA102" s="562"/>
      <c r="BB102" s="1"/>
      <c r="BC102" s="560"/>
      <c r="BD102"/>
      <c r="BE102" s="560"/>
      <c r="BF102"/>
      <c r="BG102" s="560"/>
      <c r="BH102"/>
      <c r="BI102" s="560"/>
      <c r="BJ102"/>
      <c r="BK102" s="560"/>
      <c r="BL102"/>
      <c r="BM102" s="560"/>
      <c r="BN102"/>
      <c r="BO102" s="270"/>
      <c r="BP102"/>
      <c r="BQ102" s="270"/>
      <c r="BR102"/>
      <c r="BS102" s="270"/>
      <c r="BT102"/>
      <c r="BU102" s="270"/>
      <c r="BV102"/>
      <c r="BW102" s="270"/>
      <c r="BX102"/>
      <c r="BY102" s="270"/>
      <c r="BZ102"/>
      <c r="CA102" s="270"/>
      <c r="CB102"/>
      <c r="CC102" s="270"/>
      <c r="CD102"/>
      <c r="CE102" s="270"/>
      <c r="CF102"/>
      <c r="CG102" s="270"/>
      <c r="CH102"/>
      <c r="CI102" s="270"/>
      <c r="CJ102"/>
      <c r="CK102" s="910"/>
      <c r="CL102" s="373"/>
      <c r="CM102" s="373"/>
      <c r="CN102" s="373"/>
      <c r="CO102" s="373"/>
      <c r="CP102" s="373"/>
      <c r="CQ102" s="373"/>
      <c r="CR102" s="373"/>
      <c r="CS102" s="373"/>
      <c r="CT102" s="920"/>
      <c r="CU102" s="26"/>
      <c r="CV102" s="26"/>
      <c r="CW102" s="26"/>
      <c r="CX102" s="920"/>
      <c r="CY102" s="373"/>
      <c r="CZ102" s="373"/>
      <c r="DN102" s="373"/>
      <c r="DO102" s="373"/>
      <c r="DP102" s="373"/>
      <c r="DQ102" s="373"/>
      <c r="DR102" s="373"/>
      <c r="DS102" s="373"/>
      <c r="DT102" s="373"/>
      <c r="DU102" s="373"/>
      <c r="DV102" s="373"/>
      <c r="DW102" s="373"/>
      <c r="DX102" s="373"/>
      <c r="DY102" s="373"/>
      <c r="DZ102" s="373"/>
      <c r="EA102" s="373"/>
      <c r="EB102" s="373"/>
      <c r="EC102" s="373"/>
      <c r="ED102" s="373"/>
      <c r="EE102" s="373"/>
      <c r="EF102" s="373"/>
      <c r="EG102" s="373"/>
      <c r="EH102" s="373"/>
      <c r="EI102" s="373"/>
      <c r="EJ102" s="373"/>
      <c r="EK102" s="373"/>
      <c r="EL102" s="373"/>
      <c r="EM102" s="373"/>
      <c r="EN102" s="373"/>
      <c r="EO102" s="373"/>
      <c r="EP102" s="373"/>
      <c r="EQ102" s="373"/>
      <c r="ER102" s="373"/>
      <c r="ES102" s="373"/>
      <c r="ET102" s="373"/>
      <c r="EU102" s="373"/>
      <c r="EV102" s="373"/>
      <c r="EW102" s="373"/>
      <c r="EX102" s="373"/>
      <c r="EY102" s="373"/>
      <c r="EZ102" s="373"/>
      <c r="FA102" s="373"/>
      <c r="FB102" s="373"/>
      <c r="FC102" s="373"/>
      <c r="FD102" s="373"/>
      <c r="FE102" s="373"/>
      <c r="FF102" s="373"/>
      <c r="FG102" s="373"/>
      <c r="FH102" s="373"/>
      <c r="FI102" s="373"/>
      <c r="FJ102" s="373"/>
      <c r="FK102" s="373"/>
      <c r="FL102" s="373"/>
      <c r="FM102" s="373"/>
      <c r="FN102" s="373"/>
      <c r="FO102" s="373"/>
      <c r="FP102" s="373"/>
      <c r="FQ102" s="373"/>
      <c r="FR102" s="373"/>
      <c r="FS102" s="373"/>
      <c r="FT102" s="373"/>
      <c r="FU102" s="373"/>
      <c r="FV102" s="373"/>
      <c r="FW102" s="373"/>
      <c r="FX102" s="373"/>
      <c r="FY102" s="373"/>
      <c r="FZ102" s="373"/>
      <c r="GA102" s="373"/>
      <c r="GB102" s="373"/>
      <c r="GC102" s="373"/>
      <c r="GD102" s="373"/>
      <c r="GE102" s="373"/>
      <c r="GF102" s="373"/>
      <c r="GG102" s="373"/>
      <c r="GH102" s="373"/>
      <c r="GI102" s="373"/>
      <c r="GJ102" s="373"/>
      <c r="GK102" s="373"/>
      <c r="GL102" s="373"/>
      <c r="GM102" s="373"/>
      <c r="GN102" s="373"/>
      <c r="GO102" s="373"/>
      <c r="GP102" s="373"/>
      <c r="GQ102" s="373"/>
      <c r="GR102" s="373"/>
      <c r="GS102" s="373"/>
      <c r="GT102" s="373"/>
      <c r="GU102" s="373"/>
      <c r="GV102" s="373"/>
      <c r="GW102" s="373"/>
      <c r="GX102" s="373"/>
      <c r="GY102" s="373"/>
      <c r="GZ102" s="373"/>
      <c r="HA102" s="373"/>
      <c r="HB102" s="373"/>
      <c r="HC102" s="373"/>
      <c r="HD102" s="373"/>
      <c r="HE102" s="373"/>
      <c r="HF102" s="373"/>
      <c r="HG102" s="373"/>
      <c r="HH102" s="373"/>
      <c r="HI102" s="373"/>
      <c r="HJ102" s="373"/>
      <c r="HK102" s="373"/>
      <c r="HL102" s="373"/>
      <c r="HM102" s="373"/>
      <c r="HN102" s="373"/>
      <c r="HO102" s="373"/>
      <c r="HP102" s="373"/>
      <c r="HQ102" s="373"/>
      <c r="HR102" s="373"/>
      <c r="HS102" s="373"/>
      <c r="HT102" s="373"/>
      <c r="HU102" s="373"/>
      <c r="HV102" s="373"/>
      <c r="HW102" s="373"/>
      <c r="HX102" s="373"/>
      <c r="HY102" s="373"/>
      <c r="HZ102" s="373"/>
      <c r="IA102" s="373"/>
      <c r="IB102" s="373"/>
      <c r="IC102" s="373"/>
      <c r="ID102" s="373"/>
      <c r="IE102" s="373"/>
      <c r="IF102" s="373"/>
      <c r="IG102" s="373"/>
      <c r="IH102" s="373"/>
      <c r="II102" s="373"/>
      <c r="IJ102" s="373"/>
    </row>
    <row r="103" spans="1:244" s="281" customFormat="1" ht="19" x14ac:dyDescent="0.2">
      <c r="A103"/>
      <c r="B103" s="186"/>
      <c r="C103"/>
      <c r="D103" s="251"/>
      <c r="E103" s="341"/>
      <c r="F103" s="341"/>
      <c r="G103" s="172"/>
      <c r="H103"/>
      <c r="I103" s="45"/>
      <c r="J103"/>
      <c r="K103"/>
      <c r="L103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5"/>
      <c r="AC103"/>
      <c r="AD103" s="38"/>
      <c r="AE103"/>
      <c r="AF103"/>
      <c r="AG103"/>
      <c r="AH103" s="42"/>
      <c r="AI103" s="277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277"/>
      <c r="AZ103" s="269"/>
      <c r="BA103" s="562"/>
      <c r="BB103" s="1"/>
      <c r="BC103" s="560"/>
      <c r="BD103"/>
      <c r="BE103" s="560"/>
      <c r="BF103"/>
      <c r="BG103" s="560"/>
      <c r="BH103"/>
      <c r="BI103" s="560"/>
      <c r="BJ103"/>
      <c r="BK103" s="560"/>
      <c r="BL103"/>
      <c r="BM103" s="560"/>
      <c r="BN103"/>
      <c r="BO103" s="270"/>
      <c r="BP103"/>
      <c r="BQ103" s="270"/>
      <c r="BR103"/>
      <c r="BS103" s="270"/>
      <c r="BT103"/>
      <c r="BU103" s="270"/>
      <c r="BV103"/>
      <c r="BW103" s="270"/>
      <c r="BX103"/>
      <c r="BY103" s="270"/>
      <c r="BZ103"/>
      <c r="CA103" s="270"/>
      <c r="CB103"/>
      <c r="CC103" s="270"/>
      <c r="CD103"/>
      <c r="CE103" s="270"/>
      <c r="CF103"/>
      <c r="CG103" s="270"/>
      <c r="CH103"/>
      <c r="CI103" s="270"/>
      <c r="CJ103"/>
      <c r="CK103" s="910"/>
      <c r="CL103" s="373"/>
      <c r="CM103" s="373"/>
      <c r="CN103" s="373"/>
      <c r="CO103" s="373"/>
      <c r="CP103" s="373"/>
      <c r="CQ103" s="373"/>
      <c r="CR103" s="373"/>
      <c r="CS103" s="373"/>
      <c r="CT103" s="920"/>
      <c r="CU103" s="26"/>
      <c r="CV103" s="26"/>
      <c r="CW103" s="26"/>
      <c r="CX103" s="920"/>
      <c r="CY103" s="373"/>
      <c r="CZ103" s="373"/>
      <c r="DN103" s="373"/>
      <c r="DO103" s="373"/>
      <c r="DP103" s="373"/>
      <c r="DQ103" s="373"/>
      <c r="DR103" s="373"/>
      <c r="DS103" s="373"/>
      <c r="DT103" s="373"/>
      <c r="DU103" s="373"/>
      <c r="DV103" s="373"/>
      <c r="DW103" s="373"/>
      <c r="DX103" s="373"/>
      <c r="DY103" s="373"/>
      <c r="DZ103" s="373"/>
      <c r="EA103" s="373"/>
      <c r="EB103" s="373"/>
      <c r="EC103" s="373"/>
      <c r="ED103" s="373"/>
      <c r="EE103" s="373"/>
      <c r="EF103" s="373"/>
      <c r="EG103" s="373"/>
      <c r="EH103" s="373"/>
      <c r="EI103" s="373"/>
      <c r="EJ103" s="373"/>
      <c r="EK103" s="373"/>
      <c r="EL103" s="373"/>
      <c r="EM103" s="373"/>
      <c r="EN103" s="373"/>
      <c r="EO103" s="373"/>
      <c r="EP103" s="373"/>
      <c r="EQ103" s="373"/>
      <c r="ER103" s="373"/>
      <c r="ES103" s="373"/>
      <c r="ET103" s="373"/>
      <c r="EU103" s="373"/>
      <c r="EV103" s="373"/>
      <c r="EW103" s="373"/>
      <c r="EX103" s="373"/>
      <c r="EY103" s="373"/>
      <c r="EZ103" s="373"/>
      <c r="FA103" s="373"/>
      <c r="FB103" s="373"/>
      <c r="FC103" s="373"/>
      <c r="FD103" s="373"/>
      <c r="FE103" s="373"/>
      <c r="FF103" s="373"/>
      <c r="FG103" s="373"/>
      <c r="FH103" s="373"/>
      <c r="FI103" s="373"/>
      <c r="FJ103" s="373"/>
      <c r="FK103" s="373"/>
      <c r="FL103" s="373"/>
      <c r="FM103" s="373"/>
      <c r="FN103" s="373"/>
      <c r="FO103" s="373"/>
      <c r="FP103" s="373"/>
      <c r="FQ103" s="373"/>
      <c r="FR103" s="373"/>
      <c r="FS103" s="373"/>
      <c r="FT103" s="373"/>
      <c r="FU103" s="373"/>
      <c r="FV103" s="373"/>
      <c r="FW103" s="373"/>
      <c r="FX103" s="373"/>
      <c r="FY103" s="373"/>
      <c r="FZ103" s="373"/>
      <c r="GA103" s="373"/>
      <c r="GB103" s="373"/>
      <c r="GC103" s="373"/>
      <c r="GD103" s="373"/>
      <c r="GE103" s="373"/>
      <c r="GF103" s="373"/>
      <c r="GG103" s="373"/>
      <c r="GH103" s="373"/>
      <c r="GI103" s="373"/>
      <c r="GJ103" s="373"/>
      <c r="GK103" s="373"/>
      <c r="GL103" s="373"/>
      <c r="GM103" s="373"/>
      <c r="GN103" s="373"/>
      <c r="GO103" s="373"/>
      <c r="GP103" s="373"/>
      <c r="GQ103" s="373"/>
      <c r="GR103" s="373"/>
      <c r="GS103" s="373"/>
      <c r="GT103" s="373"/>
      <c r="GU103" s="373"/>
      <c r="GV103" s="373"/>
      <c r="GW103" s="373"/>
      <c r="GX103" s="373"/>
      <c r="GY103" s="373"/>
      <c r="GZ103" s="373"/>
      <c r="HA103" s="373"/>
      <c r="HB103" s="373"/>
      <c r="HC103" s="373"/>
      <c r="HD103" s="373"/>
      <c r="HE103" s="373"/>
      <c r="HF103" s="373"/>
      <c r="HG103" s="373"/>
      <c r="HH103" s="373"/>
      <c r="HI103" s="373"/>
      <c r="HJ103" s="373"/>
      <c r="HK103" s="373"/>
      <c r="HL103" s="373"/>
      <c r="HM103" s="373"/>
      <c r="HN103" s="373"/>
      <c r="HO103" s="373"/>
      <c r="HP103" s="373"/>
      <c r="HQ103" s="373"/>
      <c r="HR103" s="373"/>
      <c r="HS103" s="373"/>
      <c r="HT103" s="373"/>
      <c r="HU103" s="373"/>
      <c r="HV103" s="373"/>
      <c r="HW103" s="373"/>
      <c r="HX103" s="373"/>
      <c r="HY103" s="373"/>
      <c r="HZ103" s="373"/>
      <c r="IA103" s="373"/>
      <c r="IB103" s="373"/>
      <c r="IC103" s="373"/>
      <c r="ID103" s="373"/>
      <c r="IE103" s="373"/>
      <c r="IF103" s="373"/>
      <c r="IG103" s="373"/>
      <c r="IH103" s="373"/>
      <c r="II103" s="373"/>
      <c r="IJ103" s="373"/>
    </row>
    <row r="104" spans="1:244" s="281" customFormat="1" ht="19" x14ac:dyDescent="0.2">
      <c r="A104"/>
      <c r="B104" s="186"/>
      <c r="C104"/>
      <c r="D104" s="251"/>
      <c r="E104" s="341"/>
      <c r="F104" s="341"/>
      <c r="G104" s="172"/>
      <c r="H104"/>
      <c r="I104" s="45"/>
      <c r="J104"/>
      <c r="K104"/>
      <c r="L104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5"/>
      <c r="AC104"/>
      <c r="AD104" s="38"/>
      <c r="AE104"/>
      <c r="AF104"/>
      <c r="AG104"/>
      <c r="AH104" s="42"/>
      <c r="AI104" s="277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277"/>
      <c r="AZ104" s="269"/>
      <c r="BA104" s="562"/>
      <c r="BB104" s="1"/>
      <c r="BC104" s="560"/>
      <c r="BD104"/>
      <c r="BE104" s="560"/>
      <c r="BF104"/>
      <c r="BG104" s="560"/>
      <c r="BH104"/>
      <c r="BI104" s="560"/>
      <c r="BJ104"/>
      <c r="BK104" s="560"/>
      <c r="BL104"/>
      <c r="BM104" s="560"/>
      <c r="BN104"/>
      <c r="BO104" s="270"/>
      <c r="BP104"/>
      <c r="BQ104" s="270"/>
      <c r="BR104"/>
      <c r="BS104" s="270"/>
      <c r="BT104"/>
      <c r="BU104" s="270"/>
      <c r="BV104"/>
      <c r="BW104" s="270"/>
      <c r="BX104"/>
      <c r="BY104" s="270"/>
      <c r="BZ104"/>
      <c r="CA104" s="270"/>
      <c r="CB104"/>
      <c r="CC104" s="270"/>
      <c r="CD104"/>
      <c r="CE104" s="270"/>
      <c r="CF104"/>
      <c r="CG104" s="270"/>
      <c r="CH104"/>
      <c r="CI104" s="270"/>
      <c r="CJ104"/>
      <c r="CK104" s="910"/>
      <c r="CL104" s="373"/>
      <c r="CM104" s="373"/>
      <c r="CN104" s="373"/>
      <c r="CO104" s="373"/>
      <c r="CP104" s="373"/>
      <c r="CQ104" s="373"/>
      <c r="CR104" s="373"/>
      <c r="CS104" s="373"/>
      <c r="CT104" s="920"/>
      <c r="CU104" s="26"/>
      <c r="CV104" s="26"/>
      <c r="CW104" s="26"/>
      <c r="CX104" s="920"/>
      <c r="CY104" s="373"/>
      <c r="CZ104" s="373"/>
      <c r="DN104" s="373"/>
      <c r="DO104" s="373"/>
      <c r="DP104" s="373"/>
      <c r="DQ104" s="373"/>
      <c r="DR104" s="373"/>
      <c r="DS104" s="373"/>
      <c r="DT104" s="373"/>
      <c r="DU104" s="373"/>
      <c r="DV104" s="373"/>
      <c r="DW104" s="373"/>
      <c r="DX104" s="373"/>
      <c r="DY104" s="373"/>
      <c r="DZ104" s="373"/>
      <c r="EA104" s="373"/>
      <c r="EB104" s="373"/>
      <c r="EC104" s="373"/>
      <c r="ED104" s="373"/>
      <c r="EE104" s="373"/>
      <c r="EF104" s="373"/>
      <c r="EG104" s="373"/>
      <c r="EH104" s="373"/>
      <c r="EI104" s="373"/>
      <c r="EJ104" s="373"/>
      <c r="EK104" s="373"/>
      <c r="EL104" s="373"/>
      <c r="EM104" s="373"/>
      <c r="EN104" s="373"/>
      <c r="EO104" s="373"/>
      <c r="EP104" s="373"/>
      <c r="EQ104" s="373"/>
      <c r="ER104" s="373"/>
      <c r="ES104" s="373"/>
      <c r="ET104" s="373"/>
      <c r="EU104" s="373"/>
      <c r="EV104" s="373"/>
      <c r="EW104" s="373"/>
      <c r="EX104" s="373"/>
      <c r="EY104" s="373"/>
      <c r="EZ104" s="373"/>
      <c r="FA104" s="373"/>
      <c r="FB104" s="373"/>
      <c r="FC104" s="373"/>
      <c r="FD104" s="373"/>
      <c r="FE104" s="373"/>
      <c r="FF104" s="373"/>
      <c r="FG104" s="373"/>
      <c r="FH104" s="373"/>
      <c r="FI104" s="373"/>
      <c r="FJ104" s="373"/>
      <c r="FK104" s="373"/>
      <c r="FL104" s="373"/>
      <c r="FM104" s="373"/>
      <c r="FN104" s="373"/>
      <c r="FO104" s="373"/>
      <c r="FP104" s="373"/>
      <c r="FQ104" s="373"/>
      <c r="FR104" s="373"/>
      <c r="FS104" s="373"/>
      <c r="FT104" s="373"/>
      <c r="FU104" s="373"/>
      <c r="FV104" s="373"/>
      <c r="FW104" s="373"/>
      <c r="FX104" s="373"/>
      <c r="FY104" s="373"/>
      <c r="FZ104" s="373"/>
      <c r="GA104" s="373"/>
      <c r="GB104" s="373"/>
      <c r="GC104" s="373"/>
      <c r="GD104" s="373"/>
      <c r="GE104" s="373"/>
      <c r="GF104" s="373"/>
      <c r="GG104" s="373"/>
      <c r="GH104" s="373"/>
      <c r="GI104" s="373"/>
      <c r="GJ104" s="373"/>
      <c r="GK104" s="373"/>
      <c r="GL104" s="373"/>
      <c r="GM104" s="373"/>
      <c r="GN104" s="373"/>
      <c r="GO104" s="373"/>
      <c r="GP104" s="373"/>
      <c r="GQ104" s="373"/>
      <c r="GR104" s="373"/>
      <c r="GS104" s="373"/>
      <c r="GT104" s="373"/>
      <c r="GU104" s="373"/>
      <c r="GV104" s="373"/>
      <c r="GW104" s="373"/>
      <c r="GX104" s="373"/>
      <c r="GY104" s="373"/>
      <c r="GZ104" s="373"/>
      <c r="HA104" s="373"/>
      <c r="HB104" s="373"/>
      <c r="HC104" s="373"/>
      <c r="HD104" s="373"/>
      <c r="HE104" s="373"/>
      <c r="HF104" s="373"/>
      <c r="HG104" s="373"/>
      <c r="HH104" s="373"/>
      <c r="HI104" s="373"/>
      <c r="HJ104" s="373"/>
      <c r="HK104" s="373"/>
      <c r="HL104" s="373"/>
      <c r="HM104" s="373"/>
      <c r="HN104" s="373"/>
      <c r="HO104" s="373"/>
      <c r="HP104" s="373"/>
      <c r="HQ104" s="373"/>
      <c r="HR104" s="373"/>
      <c r="HS104" s="373"/>
      <c r="HT104" s="373"/>
      <c r="HU104" s="373"/>
      <c r="HV104" s="373"/>
      <c r="HW104" s="373"/>
      <c r="HX104" s="373"/>
      <c r="HY104" s="373"/>
      <c r="HZ104" s="373"/>
      <c r="IA104" s="373"/>
      <c r="IB104" s="373"/>
      <c r="IC104" s="373"/>
      <c r="ID104" s="373"/>
      <c r="IE104" s="373"/>
      <c r="IF104" s="373"/>
      <c r="IG104" s="373"/>
      <c r="IH104" s="373"/>
      <c r="II104" s="373"/>
      <c r="IJ104" s="373"/>
    </row>
    <row r="105" spans="1:244" s="281" customFormat="1" ht="19" x14ac:dyDescent="0.2">
      <c r="A105"/>
      <c r="B105" s="186"/>
      <c r="C105"/>
      <c r="D105" s="251"/>
      <c r="E105" s="341"/>
      <c r="F105" s="341"/>
      <c r="G105" s="172"/>
      <c r="H105"/>
      <c r="I105" s="45"/>
      <c r="J105"/>
      <c r="K105"/>
      <c r="L105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5"/>
      <c r="AC105"/>
      <c r="AD105" s="38"/>
      <c r="AE105"/>
      <c r="AF105"/>
      <c r="AG105"/>
      <c r="AH105" s="42"/>
      <c r="AI105" s="277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277"/>
      <c r="AZ105" s="269"/>
      <c r="BA105" s="562"/>
      <c r="BB105" s="1"/>
      <c r="BC105" s="560"/>
      <c r="BD105"/>
      <c r="BE105" s="560"/>
      <c r="BF105"/>
      <c r="BG105" s="560"/>
      <c r="BH105"/>
      <c r="BI105" s="560"/>
      <c r="BJ105"/>
      <c r="BK105" s="560"/>
      <c r="BL105"/>
      <c r="BM105" s="560"/>
      <c r="BN105"/>
      <c r="BO105" s="270"/>
      <c r="BP105"/>
      <c r="BQ105" s="270"/>
      <c r="BR105"/>
      <c r="BS105" s="270"/>
      <c r="BT105"/>
      <c r="BU105" s="270"/>
      <c r="BV105"/>
      <c r="BW105" s="270"/>
      <c r="BX105"/>
      <c r="BY105" s="270"/>
      <c r="BZ105"/>
      <c r="CA105" s="270"/>
      <c r="CB105"/>
      <c r="CC105" s="270"/>
      <c r="CD105"/>
      <c r="CE105" s="270"/>
      <c r="CF105"/>
      <c r="CG105" s="270"/>
      <c r="CH105"/>
      <c r="CI105" s="270"/>
      <c r="CJ105"/>
      <c r="CK105" s="910"/>
      <c r="CL105" s="373"/>
      <c r="CM105" s="373"/>
      <c r="CN105" s="373"/>
      <c r="CO105" s="373"/>
      <c r="CP105" s="373"/>
      <c r="CQ105" s="373"/>
      <c r="CR105" s="373"/>
      <c r="CS105" s="373"/>
      <c r="CT105" s="920"/>
      <c r="CU105" s="26"/>
      <c r="CV105" s="26"/>
      <c r="CW105" s="26"/>
      <c r="CX105" s="920"/>
      <c r="CY105" s="373"/>
      <c r="CZ105" s="373"/>
      <c r="DN105" s="373"/>
      <c r="DO105" s="373"/>
      <c r="DP105" s="373"/>
      <c r="DQ105" s="373"/>
      <c r="DR105" s="373"/>
      <c r="DS105" s="373"/>
      <c r="DT105" s="373"/>
      <c r="DU105" s="373"/>
      <c r="DV105" s="373"/>
      <c r="DW105" s="373"/>
      <c r="DX105" s="373"/>
      <c r="DY105" s="373"/>
      <c r="DZ105" s="373"/>
      <c r="EA105" s="373"/>
      <c r="EB105" s="373"/>
      <c r="EC105" s="373"/>
      <c r="ED105" s="373"/>
      <c r="EE105" s="373"/>
      <c r="EF105" s="373"/>
      <c r="EG105" s="373"/>
      <c r="EH105" s="373"/>
      <c r="EI105" s="373"/>
      <c r="EJ105" s="373"/>
      <c r="EK105" s="373"/>
      <c r="EL105" s="373"/>
      <c r="EM105" s="373"/>
      <c r="EN105" s="373"/>
      <c r="EO105" s="373"/>
      <c r="EP105" s="373"/>
      <c r="EQ105" s="373"/>
      <c r="ER105" s="373"/>
      <c r="ES105" s="373"/>
      <c r="ET105" s="373"/>
      <c r="EU105" s="373"/>
      <c r="EV105" s="373"/>
      <c r="EW105" s="373"/>
      <c r="EX105" s="373"/>
      <c r="EY105" s="373"/>
      <c r="EZ105" s="373"/>
      <c r="FA105" s="373"/>
      <c r="FB105" s="373"/>
      <c r="FC105" s="373"/>
      <c r="FD105" s="373"/>
      <c r="FE105" s="373"/>
      <c r="FF105" s="373"/>
      <c r="FG105" s="373"/>
      <c r="FH105" s="373"/>
      <c r="FI105" s="373"/>
      <c r="FJ105" s="373"/>
      <c r="FK105" s="373"/>
      <c r="FL105" s="373"/>
      <c r="FM105" s="373"/>
      <c r="FN105" s="373"/>
      <c r="FO105" s="373"/>
      <c r="FP105" s="373"/>
      <c r="FQ105" s="373"/>
      <c r="FR105" s="373"/>
      <c r="FS105" s="373"/>
      <c r="FT105" s="373"/>
      <c r="FU105" s="373"/>
      <c r="FV105" s="373"/>
      <c r="FW105" s="373"/>
      <c r="FX105" s="373"/>
      <c r="FY105" s="373"/>
      <c r="FZ105" s="373"/>
      <c r="GA105" s="373"/>
      <c r="GB105" s="373"/>
      <c r="GC105" s="373"/>
      <c r="GD105" s="373"/>
      <c r="GE105" s="373"/>
      <c r="GF105" s="373"/>
      <c r="GG105" s="373"/>
      <c r="GH105" s="373"/>
      <c r="GI105" s="373"/>
      <c r="GJ105" s="373"/>
      <c r="GK105" s="373"/>
      <c r="GL105" s="373"/>
      <c r="GM105" s="373"/>
      <c r="GN105" s="373"/>
      <c r="GO105" s="373"/>
      <c r="GP105" s="373"/>
      <c r="GQ105" s="373"/>
      <c r="GR105" s="373"/>
      <c r="GS105" s="373"/>
      <c r="GT105" s="373"/>
      <c r="GU105" s="373"/>
      <c r="GV105" s="373"/>
      <c r="GW105" s="373"/>
      <c r="GX105" s="373"/>
      <c r="GY105" s="373"/>
      <c r="GZ105" s="373"/>
      <c r="HA105" s="373"/>
      <c r="HB105" s="373"/>
      <c r="HC105" s="373"/>
      <c r="HD105" s="373"/>
      <c r="HE105" s="373"/>
      <c r="HF105" s="373"/>
      <c r="HG105" s="373"/>
      <c r="HH105" s="373"/>
      <c r="HI105" s="373"/>
      <c r="HJ105" s="373"/>
      <c r="HK105" s="373"/>
      <c r="HL105" s="373"/>
      <c r="HM105" s="373"/>
      <c r="HN105" s="373"/>
      <c r="HO105" s="373"/>
      <c r="HP105" s="373"/>
      <c r="HQ105" s="373"/>
      <c r="HR105" s="373"/>
      <c r="HS105" s="373"/>
      <c r="HT105" s="373"/>
      <c r="HU105" s="373"/>
      <c r="HV105" s="373"/>
      <c r="HW105" s="373"/>
      <c r="HX105" s="373"/>
      <c r="HY105" s="373"/>
      <c r="HZ105" s="373"/>
      <c r="IA105" s="373"/>
      <c r="IB105" s="373"/>
      <c r="IC105" s="373"/>
      <c r="ID105" s="373"/>
      <c r="IE105" s="373"/>
      <c r="IF105" s="373"/>
      <c r="IG105" s="373"/>
      <c r="IH105" s="373"/>
      <c r="II105" s="373"/>
      <c r="IJ105" s="373"/>
    </row>
    <row r="106" spans="1:244" s="281" customFormat="1" ht="19" x14ac:dyDescent="0.2">
      <c r="A106"/>
      <c r="B106" s="186"/>
      <c r="C106"/>
      <c r="D106" s="251"/>
      <c r="E106" s="341"/>
      <c r="F106" s="341"/>
      <c r="G106" s="172"/>
      <c r="H106"/>
      <c r="I106" s="45"/>
      <c r="J106"/>
      <c r="K106"/>
      <c r="L10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5"/>
      <c r="AC106"/>
      <c r="AD106" s="38"/>
      <c r="AE106"/>
      <c r="AF106"/>
      <c r="AG106"/>
      <c r="AH106" s="42"/>
      <c r="AI106" s="277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277"/>
      <c r="AZ106" s="269"/>
      <c r="BA106" s="562"/>
      <c r="BB106" s="1"/>
      <c r="BC106" s="560"/>
      <c r="BD106"/>
      <c r="BE106" s="560"/>
      <c r="BF106"/>
      <c r="BG106" s="560"/>
      <c r="BH106"/>
      <c r="BI106" s="560"/>
      <c r="BJ106"/>
      <c r="BK106" s="560"/>
      <c r="BL106"/>
      <c r="BM106" s="560"/>
      <c r="BN106"/>
      <c r="BO106" s="270"/>
      <c r="BP106"/>
      <c r="BQ106" s="270"/>
      <c r="BR106"/>
      <c r="BS106" s="270"/>
      <c r="BT106"/>
      <c r="BU106" s="270"/>
      <c r="BV106"/>
      <c r="BW106" s="270"/>
      <c r="BX106"/>
      <c r="BY106" s="270"/>
      <c r="BZ106"/>
      <c r="CA106" s="270"/>
      <c r="CB106"/>
      <c r="CC106" s="270"/>
      <c r="CD106"/>
      <c r="CE106" s="270"/>
      <c r="CF106"/>
      <c r="CG106" s="270"/>
      <c r="CH106"/>
      <c r="CI106" s="270"/>
      <c r="CJ106"/>
      <c r="CK106" s="910"/>
      <c r="CL106" s="373"/>
      <c r="CM106" s="373"/>
      <c r="CN106" s="373"/>
      <c r="CO106" s="373"/>
      <c r="CP106" s="373"/>
      <c r="CQ106" s="373"/>
      <c r="CR106" s="373"/>
      <c r="CS106" s="373"/>
      <c r="CT106" s="920"/>
      <c r="CU106" s="26"/>
      <c r="CV106" s="26"/>
      <c r="CW106" s="26"/>
      <c r="CX106" s="920"/>
      <c r="CY106" s="373"/>
      <c r="CZ106" s="373"/>
      <c r="DN106" s="373"/>
      <c r="DO106" s="373"/>
      <c r="DP106" s="373"/>
      <c r="DQ106" s="373"/>
      <c r="DR106" s="373"/>
      <c r="DS106" s="373"/>
      <c r="DT106" s="373"/>
      <c r="DU106" s="373"/>
      <c r="DV106" s="373"/>
      <c r="DW106" s="373"/>
      <c r="DX106" s="373"/>
      <c r="DY106" s="373"/>
      <c r="DZ106" s="373"/>
      <c r="EA106" s="373"/>
      <c r="EB106" s="373"/>
      <c r="EC106" s="373"/>
      <c r="ED106" s="373"/>
      <c r="EE106" s="373"/>
      <c r="EF106" s="373"/>
      <c r="EG106" s="373"/>
      <c r="EH106" s="373"/>
      <c r="EI106" s="373"/>
      <c r="EJ106" s="373"/>
      <c r="EK106" s="373"/>
      <c r="EL106" s="373"/>
      <c r="EM106" s="373"/>
      <c r="EN106" s="373"/>
      <c r="EO106" s="373"/>
      <c r="EP106" s="373"/>
      <c r="EQ106" s="373"/>
      <c r="ER106" s="373"/>
      <c r="ES106" s="373"/>
      <c r="ET106" s="373"/>
      <c r="EU106" s="373"/>
      <c r="EV106" s="373"/>
      <c r="EW106" s="373"/>
      <c r="EX106" s="373"/>
      <c r="EY106" s="373"/>
      <c r="EZ106" s="373"/>
      <c r="FA106" s="373"/>
      <c r="FB106" s="373"/>
      <c r="FC106" s="373"/>
      <c r="FD106" s="373"/>
      <c r="FE106" s="373"/>
      <c r="FF106" s="373"/>
      <c r="FG106" s="373"/>
      <c r="FH106" s="373"/>
      <c r="FI106" s="373"/>
      <c r="FJ106" s="373"/>
      <c r="FK106" s="373"/>
      <c r="FL106" s="373"/>
      <c r="FM106" s="373"/>
      <c r="FN106" s="373"/>
      <c r="FO106" s="373"/>
      <c r="FP106" s="373"/>
      <c r="FQ106" s="373"/>
      <c r="FR106" s="373"/>
      <c r="FS106" s="373"/>
      <c r="FT106" s="373"/>
      <c r="FU106" s="373"/>
      <c r="FV106" s="373"/>
      <c r="FW106" s="373"/>
      <c r="FX106" s="373"/>
      <c r="FY106" s="373"/>
      <c r="FZ106" s="373"/>
      <c r="GA106" s="373"/>
      <c r="GB106" s="373"/>
      <c r="GC106" s="373"/>
      <c r="GD106" s="373"/>
      <c r="GE106" s="373"/>
      <c r="GF106" s="373"/>
      <c r="GG106" s="373"/>
      <c r="GH106" s="373"/>
      <c r="GI106" s="373"/>
      <c r="GJ106" s="373"/>
      <c r="GK106" s="373"/>
      <c r="GL106" s="373"/>
      <c r="GM106" s="373"/>
      <c r="GN106" s="373"/>
      <c r="GO106" s="373"/>
      <c r="GP106" s="373"/>
      <c r="GQ106" s="373"/>
      <c r="GR106" s="373"/>
      <c r="GS106" s="373"/>
      <c r="GT106" s="373"/>
      <c r="GU106" s="373"/>
      <c r="GV106" s="373"/>
      <c r="GW106" s="373"/>
      <c r="GX106" s="373"/>
      <c r="GY106" s="373"/>
      <c r="GZ106" s="373"/>
      <c r="HA106" s="373"/>
      <c r="HB106" s="373"/>
      <c r="HC106" s="373"/>
      <c r="HD106" s="373"/>
      <c r="HE106" s="373"/>
      <c r="HF106" s="373"/>
      <c r="HG106" s="373"/>
      <c r="HH106" s="373"/>
      <c r="HI106" s="373"/>
      <c r="HJ106" s="373"/>
      <c r="HK106" s="373"/>
      <c r="HL106" s="373"/>
      <c r="HM106" s="373"/>
      <c r="HN106" s="373"/>
      <c r="HO106" s="373"/>
      <c r="HP106" s="373"/>
      <c r="HQ106" s="373"/>
      <c r="HR106" s="373"/>
      <c r="HS106" s="373"/>
      <c r="HT106" s="373"/>
      <c r="HU106" s="373"/>
      <c r="HV106" s="373"/>
      <c r="HW106" s="373"/>
      <c r="HX106" s="373"/>
      <c r="HY106" s="373"/>
      <c r="HZ106" s="373"/>
      <c r="IA106" s="373"/>
      <c r="IB106" s="373"/>
      <c r="IC106" s="373"/>
      <c r="ID106" s="373"/>
      <c r="IE106" s="373"/>
      <c r="IF106" s="373"/>
      <c r="IG106" s="373"/>
      <c r="IH106" s="373"/>
      <c r="II106" s="373"/>
      <c r="IJ106" s="373"/>
    </row>
    <row r="107" spans="1:244" s="281" customFormat="1" ht="19" x14ac:dyDescent="0.2">
      <c r="A107"/>
      <c r="B107" s="186"/>
      <c r="C107"/>
      <c r="D107" s="251"/>
      <c r="E107" s="341"/>
      <c r="F107" s="341"/>
      <c r="G107" s="172"/>
      <c r="H107"/>
      <c r="I107" s="45"/>
      <c r="J107"/>
      <c r="K107"/>
      <c r="L107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5"/>
      <c r="AC107"/>
      <c r="AD107" s="38"/>
      <c r="AE107"/>
      <c r="AF107"/>
      <c r="AG107"/>
      <c r="AH107" s="42"/>
      <c r="AI107" s="277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277"/>
      <c r="AZ107" s="269"/>
      <c r="BA107" s="562"/>
      <c r="BB107" s="1"/>
      <c r="BC107" s="560"/>
      <c r="BD107"/>
      <c r="BE107" s="560"/>
      <c r="BF107"/>
      <c r="BG107" s="560"/>
      <c r="BH107"/>
      <c r="BI107" s="560"/>
      <c r="BJ107"/>
      <c r="BK107" s="560"/>
      <c r="BL107"/>
      <c r="BM107" s="560"/>
      <c r="BN107"/>
      <c r="BO107" s="270"/>
      <c r="BP107"/>
      <c r="BQ107" s="270"/>
      <c r="BR107"/>
      <c r="BS107" s="270"/>
      <c r="BT107"/>
      <c r="BU107" s="270"/>
      <c r="BV107"/>
      <c r="BW107" s="270"/>
      <c r="BX107"/>
      <c r="BY107" s="270"/>
      <c r="BZ107"/>
      <c r="CA107" s="270"/>
      <c r="CB107"/>
      <c r="CC107" s="270"/>
      <c r="CD107"/>
      <c r="CE107" s="270"/>
      <c r="CF107"/>
      <c r="CG107" s="270"/>
      <c r="CH107"/>
      <c r="CI107" s="270"/>
      <c r="CJ107"/>
      <c r="CK107" s="910"/>
      <c r="CL107" s="373"/>
      <c r="CM107" s="373"/>
      <c r="CN107" s="373"/>
      <c r="CO107" s="373"/>
      <c r="CP107" s="373"/>
      <c r="CQ107" s="373"/>
      <c r="CR107" s="373"/>
      <c r="CS107" s="373"/>
      <c r="CT107" s="920"/>
      <c r="CU107" s="26"/>
      <c r="CV107" s="26"/>
      <c r="CW107" s="26"/>
      <c r="CX107" s="920"/>
      <c r="CY107" s="373"/>
      <c r="CZ107" s="373"/>
      <c r="DN107" s="373"/>
      <c r="DO107" s="373"/>
      <c r="DP107" s="373"/>
      <c r="DQ107" s="373"/>
      <c r="DR107" s="373"/>
      <c r="DS107" s="373"/>
      <c r="DT107" s="373"/>
      <c r="DU107" s="373"/>
      <c r="DV107" s="373"/>
      <c r="DW107" s="373"/>
      <c r="DX107" s="373"/>
      <c r="DY107" s="373"/>
      <c r="DZ107" s="373"/>
      <c r="EA107" s="373"/>
      <c r="EB107" s="373"/>
      <c r="EC107" s="373"/>
      <c r="ED107" s="373"/>
      <c r="EE107" s="373"/>
      <c r="EF107" s="373"/>
      <c r="EG107" s="373"/>
      <c r="EH107" s="373"/>
      <c r="EI107" s="373"/>
      <c r="EJ107" s="373"/>
      <c r="EK107" s="373"/>
      <c r="EL107" s="373"/>
      <c r="EM107" s="373"/>
      <c r="EN107" s="373"/>
      <c r="EO107" s="373"/>
      <c r="EP107" s="373"/>
      <c r="EQ107" s="373"/>
      <c r="ER107" s="373"/>
      <c r="ES107" s="373"/>
      <c r="ET107" s="373"/>
      <c r="EU107" s="373"/>
      <c r="EV107" s="373"/>
      <c r="EW107" s="373"/>
      <c r="EX107" s="373"/>
      <c r="EY107" s="373"/>
      <c r="EZ107" s="373"/>
      <c r="FA107" s="373"/>
      <c r="FB107" s="373"/>
      <c r="FC107" s="373"/>
      <c r="FD107" s="373"/>
      <c r="FE107" s="373"/>
      <c r="FF107" s="373"/>
      <c r="FG107" s="373"/>
      <c r="FH107" s="373"/>
      <c r="FI107" s="373"/>
      <c r="FJ107" s="373"/>
      <c r="FK107" s="373"/>
      <c r="FL107" s="373"/>
      <c r="FM107" s="373"/>
      <c r="FN107" s="373"/>
      <c r="FO107" s="373"/>
      <c r="FP107" s="373"/>
      <c r="FQ107" s="373"/>
      <c r="FR107" s="373"/>
      <c r="FS107" s="373"/>
      <c r="FT107" s="373"/>
      <c r="FU107" s="373"/>
      <c r="FV107" s="373"/>
      <c r="FW107" s="373"/>
      <c r="FX107" s="373"/>
      <c r="FY107" s="373"/>
      <c r="FZ107" s="373"/>
      <c r="GA107" s="373"/>
      <c r="GB107" s="373"/>
      <c r="GC107" s="373"/>
      <c r="GD107" s="373"/>
      <c r="GE107" s="373"/>
      <c r="GF107" s="373"/>
      <c r="GG107" s="373"/>
      <c r="GH107" s="373"/>
      <c r="GI107" s="373"/>
      <c r="GJ107" s="373"/>
      <c r="GK107" s="373"/>
      <c r="GL107" s="373"/>
      <c r="GM107" s="373"/>
      <c r="GN107" s="373"/>
      <c r="GO107" s="373"/>
      <c r="GP107" s="373"/>
      <c r="GQ107" s="373"/>
      <c r="GR107" s="373"/>
      <c r="GS107" s="373"/>
      <c r="GT107" s="373"/>
      <c r="GU107" s="373"/>
      <c r="GV107" s="373"/>
      <c r="GW107" s="373"/>
      <c r="GX107" s="373"/>
      <c r="GY107" s="373"/>
      <c r="GZ107" s="373"/>
      <c r="HA107" s="373"/>
      <c r="HB107" s="373"/>
      <c r="HC107" s="373"/>
      <c r="HD107" s="373"/>
      <c r="HE107" s="373"/>
      <c r="HF107" s="373"/>
      <c r="HG107" s="373"/>
      <c r="HH107" s="373"/>
      <c r="HI107" s="373"/>
      <c r="HJ107" s="373"/>
      <c r="HK107" s="373"/>
      <c r="HL107" s="373"/>
      <c r="HM107" s="373"/>
      <c r="HN107" s="373"/>
      <c r="HO107" s="373"/>
      <c r="HP107" s="373"/>
      <c r="HQ107" s="373"/>
      <c r="HR107" s="373"/>
      <c r="HS107" s="373"/>
      <c r="HT107" s="373"/>
      <c r="HU107" s="373"/>
      <c r="HV107" s="373"/>
      <c r="HW107" s="373"/>
      <c r="HX107" s="373"/>
      <c r="HY107" s="373"/>
      <c r="HZ107" s="373"/>
      <c r="IA107" s="373"/>
      <c r="IB107" s="373"/>
      <c r="IC107" s="373"/>
      <c r="ID107" s="373"/>
      <c r="IE107" s="373"/>
      <c r="IF107" s="373"/>
      <c r="IG107" s="373"/>
      <c r="IH107" s="373"/>
      <c r="II107" s="373"/>
      <c r="IJ107" s="373"/>
    </row>
    <row r="108" spans="1:244" s="281" customFormat="1" ht="19" x14ac:dyDescent="0.2">
      <c r="A108"/>
      <c r="B108" s="186"/>
      <c r="C108"/>
      <c r="D108" s="251"/>
      <c r="E108" s="341"/>
      <c r="F108" s="341"/>
      <c r="G108" s="172"/>
      <c r="H108"/>
      <c r="I108" s="45"/>
      <c r="J108"/>
      <c r="K108"/>
      <c r="L108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5"/>
      <c r="AC108"/>
      <c r="AD108" s="38"/>
      <c r="AE108"/>
      <c r="AF108"/>
      <c r="AG108"/>
      <c r="AH108" s="42"/>
      <c r="AI108" s="277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277"/>
      <c r="AZ108" s="269"/>
      <c r="BA108" s="562"/>
      <c r="BB108" s="1"/>
      <c r="BC108" s="560"/>
      <c r="BD108"/>
      <c r="BE108" s="560"/>
      <c r="BF108"/>
      <c r="BG108" s="560"/>
      <c r="BH108"/>
      <c r="BI108" s="560"/>
      <c r="BJ108"/>
      <c r="BK108" s="560"/>
      <c r="BL108"/>
      <c r="BM108" s="560"/>
      <c r="BN108"/>
      <c r="BO108" s="270"/>
      <c r="BP108"/>
      <c r="BQ108" s="270"/>
      <c r="BR108"/>
      <c r="BS108" s="270"/>
      <c r="BT108"/>
      <c r="BU108" s="270"/>
      <c r="BV108"/>
      <c r="BW108" s="270"/>
      <c r="BX108"/>
      <c r="BY108" s="270"/>
      <c r="BZ108"/>
      <c r="CA108" s="270"/>
      <c r="CB108"/>
      <c r="CC108" s="270"/>
      <c r="CD108"/>
      <c r="CE108" s="270"/>
      <c r="CF108"/>
      <c r="CG108" s="270"/>
      <c r="CH108"/>
      <c r="CI108" s="270"/>
      <c r="CJ108"/>
      <c r="CK108" s="910"/>
      <c r="CL108" s="373"/>
      <c r="CM108" s="373"/>
      <c r="CN108" s="373"/>
      <c r="CO108" s="373"/>
      <c r="CP108" s="373"/>
      <c r="CQ108" s="373"/>
      <c r="CR108" s="373"/>
      <c r="CS108" s="373"/>
      <c r="CT108" s="920"/>
      <c r="CU108" s="26"/>
      <c r="CV108" s="26"/>
      <c r="CW108" s="26"/>
      <c r="CX108" s="920"/>
      <c r="CY108" s="373"/>
      <c r="CZ108" s="373"/>
      <c r="DN108" s="373"/>
      <c r="DO108" s="373"/>
      <c r="DP108" s="373"/>
      <c r="DQ108" s="373"/>
      <c r="DR108" s="373"/>
      <c r="DS108" s="373"/>
      <c r="DT108" s="373"/>
      <c r="DU108" s="373"/>
      <c r="DV108" s="373"/>
      <c r="DW108" s="373"/>
      <c r="DX108" s="373"/>
      <c r="DY108" s="373"/>
      <c r="DZ108" s="373"/>
      <c r="EA108" s="373"/>
      <c r="EB108" s="373"/>
      <c r="EC108" s="373"/>
      <c r="ED108" s="373"/>
      <c r="EE108" s="373"/>
      <c r="EF108" s="373"/>
      <c r="EG108" s="373"/>
      <c r="EH108" s="373"/>
      <c r="EI108" s="373"/>
      <c r="EJ108" s="373"/>
      <c r="EK108" s="373"/>
      <c r="EL108" s="373"/>
      <c r="EM108" s="373"/>
      <c r="EN108" s="373"/>
      <c r="EO108" s="373"/>
      <c r="EP108" s="373"/>
      <c r="EQ108" s="373"/>
      <c r="ER108" s="373"/>
      <c r="ES108" s="373"/>
      <c r="ET108" s="373"/>
      <c r="EU108" s="373"/>
      <c r="EV108" s="373"/>
      <c r="EW108" s="373"/>
      <c r="EX108" s="373"/>
      <c r="EY108" s="373"/>
      <c r="EZ108" s="373"/>
      <c r="FA108" s="373"/>
      <c r="FB108" s="373"/>
      <c r="FC108" s="373"/>
      <c r="FD108" s="373"/>
      <c r="FE108" s="373"/>
      <c r="FF108" s="373"/>
      <c r="FG108" s="373"/>
      <c r="FH108" s="373"/>
      <c r="FI108" s="373"/>
      <c r="FJ108" s="373"/>
      <c r="FK108" s="373"/>
      <c r="FL108" s="373"/>
      <c r="FM108" s="373"/>
      <c r="FN108" s="373"/>
      <c r="FO108" s="373"/>
      <c r="FP108" s="373"/>
      <c r="FQ108" s="373"/>
      <c r="FR108" s="373"/>
      <c r="FS108" s="373"/>
      <c r="FT108" s="373"/>
      <c r="FU108" s="373"/>
      <c r="FV108" s="373"/>
      <c r="FW108" s="373"/>
      <c r="FX108" s="373"/>
      <c r="FY108" s="373"/>
      <c r="FZ108" s="373"/>
      <c r="GA108" s="373"/>
      <c r="GB108" s="373"/>
      <c r="GC108" s="373"/>
      <c r="GD108" s="373"/>
      <c r="GE108" s="373"/>
      <c r="GF108" s="373"/>
      <c r="GG108" s="373"/>
      <c r="GH108" s="373"/>
      <c r="GI108" s="373"/>
      <c r="GJ108" s="373"/>
      <c r="GK108" s="373"/>
      <c r="GL108" s="373"/>
      <c r="GM108" s="373"/>
      <c r="GN108" s="373"/>
      <c r="GO108" s="373"/>
      <c r="GP108" s="373"/>
      <c r="GQ108" s="373"/>
      <c r="GR108" s="373"/>
      <c r="GS108" s="373"/>
      <c r="GT108" s="373"/>
      <c r="GU108" s="373"/>
      <c r="GV108" s="373"/>
      <c r="GW108" s="373"/>
      <c r="GX108" s="373"/>
      <c r="GY108" s="373"/>
      <c r="GZ108" s="373"/>
      <c r="HA108" s="373"/>
      <c r="HB108" s="373"/>
      <c r="HC108" s="373"/>
      <c r="HD108" s="373"/>
      <c r="HE108" s="373"/>
      <c r="HF108" s="373"/>
      <c r="HG108" s="373"/>
      <c r="HH108" s="373"/>
      <c r="HI108" s="373"/>
      <c r="HJ108" s="373"/>
      <c r="HK108" s="373"/>
      <c r="HL108" s="373"/>
      <c r="HM108" s="373"/>
      <c r="HN108" s="373"/>
      <c r="HO108" s="373"/>
      <c r="HP108" s="373"/>
      <c r="HQ108" s="373"/>
      <c r="HR108" s="373"/>
      <c r="HS108" s="373"/>
      <c r="HT108" s="373"/>
      <c r="HU108" s="373"/>
      <c r="HV108" s="373"/>
      <c r="HW108" s="373"/>
      <c r="HX108" s="373"/>
      <c r="HY108" s="373"/>
      <c r="HZ108" s="373"/>
      <c r="IA108" s="373"/>
      <c r="IB108" s="373"/>
      <c r="IC108" s="373"/>
      <c r="ID108" s="373"/>
      <c r="IE108" s="373"/>
      <c r="IF108" s="373"/>
      <c r="IG108" s="373"/>
      <c r="IH108" s="373"/>
      <c r="II108" s="373"/>
      <c r="IJ108" s="373"/>
    </row>
    <row r="109" spans="1:244" s="281" customFormat="1" ht="19" x14ac:dyDescent="0.2">
      <c r="A109"/>
      <c r="B109" s="186"/>
      <c r="C109"/>
      <c r="D109" s="251"/>
      <c r="E109" s="341"/>
      <c r="F109" s="341"/>
      <c r="G109" s="172"/>
      <c r="H109"/>
      <c r="I109" s="45"/>
      <c r="J109"/>
      <c r="K109"/>
      <c r="L109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5"/>
      <c r="AC109"/>
      <c r="AD109" s="38"/>
      <c r="AE109"/>
      <c r="AF109"/>
      <c r="AG109"/>
      <c r="AH109" s="42"/>
      <c r="AI109" s="277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277"/>
      <c r="AZ109" s="269"/>
      <c r="BA109" s="562"/>
      <c r="BB109" s="1"/>
      <c r="BC109" s="560"/>
      <c r="BD109"/>
      <c r="BE109" s="560"/>
      <c r="BF109"/>
      <c r="BG109" s="560"/>
      <c r="BH109"/>
      <c r="BI109" s="560"/>
      <c r="BJ109"/>
      <c r="BK109" s="560"/>
      <c r="BL109"/>
      <c r="BM109" s="560"/>
      <c r="BN109"/>
      <c r="BO109" s="270"/>
      <c r="BP109"/>
      <c r="BQ109" s="270"/>
      <c r="BR109"/>
      <c r="BS109" s="270"/>
      <c r="BT109"/>
      <c r="BU109" s="270"/>
      <c r="BV109"/>
      <c r="BW109" s="270"/>
      <c r="BX109"/>
      <c r="BY109" s="270"/>
      <c r="BZ109"/>
      <c r="CA109" s="270"/>
      <c r="CB109"/>
      <c r="CC109" s="270"/>
      <c r="CD109"/>
      <c r="CE109" s="270"/>
      <c r="CF109"/>
      <c r="CG109" s="270"/>
      <c r="CH109"/>
      <c r="CI109" s="270"/>
      <c r="CJ109"/>
      <c r="CK109" s="910"/>
      <c r="CL109" s="373"/>
      <c r="CM109" s="373"/>
      <c r="CN109" s="373"/>
      <c r="CO109" s="373"/>
      <c r="CP109" s="373"/>
      <c r="CQ109" s="373"/>
      <c r="CR109" s="373"/>
      <c r="CS109" s="373"/>
      <c r="CT109" s="920"/>
      <c r="CU109" s="26"/>
      <c r="CV109" s="26"/>
      <c r="CW109" s="26"/>
      <c r="CX109" s="920"/>
      <c r="CY109" s="373"/>
      <c r="CZ109" s="373"/>
      <c r="DN109" s="373"/>
      <c r="DO109" s="373"/>
      <c r="DP109" s="373"/>
      <c r="DQ109" s="373"/>
      <c r="DR109" s="373"/>
      <c r="DS109" s="373"/>
      <c r="DT109" s="373"/>
      <c r="DU109" s="373"/>
      <c r="DV109" s="373"/>
      <c r="DW109" s="373"/>
      <c r="DX109" s="373"/>
      <c r="DY109" s="373"/>
      <c r="DZ109" s="373"/>
      <c r="EA109" s="373"/>
      <c r="EB109" s="373"/>
      <c r="EC109" s="373"/>
      <c r="ED109" s="373"/>
      <c r="EE109" s="373"/>
      <c r="EF109" s="373"/>
      <c r="EG109" s="373"/>
      <c r="EH109" s="373"/>
      <c r="EI109" s="373"/>
      <c r="EJ109" s="373"/>
      <c r="EK109" s="373"/>
      <c r="EL109" s="373"/>
      <c r="EM109" s="373"/>
      <c r="EN109" s="373"/>
      <c r="EO109" s="373"/>
      <c r="EP109" s="373"/>
      <c r="EQ109" s="373"/>
      <c r="ER109" s="373"/>
      <c r="ES109" s="373"/>
      <c r="ET109" s="373"/>
      <c r="EU109" s="373"/>
      <c r="EV109" s="373"/>
      <c r="EW109" s="373"/>
      <c r="EX109" s="373"/>
      <c r="EY109" s="373"/>
      <c r="EZ109" s="373"/>
      <c r="FA109" s="373"/>
      <c r="FB109" s="373"/>
      <c r="FC109" s="373"/>
      <c r="FD109" s="373"/>
      <c r="FE109" s="373"/>
      <c r="FF109" s="373"/>
      <c r="FG109" s="373"/>
      <c r="FH109" s="373"/>
      <c r="FI109" s="373"/>
      <c r="FJ109" s="373"/>
      <c r="FK109" s="373"/>
      <c r="FL109" s="373"/>
      <c r="FM109" s="373"/>
      <c r="FN109" s="373"/>
      <c r="FO109" s="373"/>
      <c r="FP109" s="373"/>
      <c r="FQ109" s="373"/>
      <c r="FR109" s="373"/>
      <c r="FS109" s="373"/>
      <c r="FT109" s="373"/>
      <c r="FU109" s="373"/>
      <c r="FV109" s="373"/>
      <c r="FW109" s="373"/>
      <c r="FX109" s="373"/>
      <c r="FY109" s="373"/>
      <c r="FZ109" s="373"/>
      <c r="GA109" s="373"/>
      <c r="GB109" s="373"/>
      <c r="GC109" s="373"/>
      <c r="GD109" s="373"/>
      <c r="GE109" s="373"/>
      <c r="GF109" s="373"/>
      <c r="GG109" s="373"/>
      <c r="GH109" s="373"/>
      <c r="GI109" s="373"/>
      <c r="GJ109" s="373"/>
      <c r="GK109" s="373"/>
      <c r="GL109" s="373"/>
      <c r="GM109" s="373"/>
      <c r="GN109" s="373"/>
      <c r="GO109" s="373"/>
      <c r="GP109" s="373"/>
      <c r="GQ109" s="373"/>
      <c r="GR109" s="373"/>
      <c r="GS109" s="373"/>
      <c r="GT109" s="373"/>
      <c r="GU109" s="373"/>
      <c r="GV109" s="373"/>
      <c r="GW109" s="373"/>
      <c r="GX109" s="373"/>
      <c r="GY109" s="373"/>
      <c r="GZ109" s="373"/>
      <c r="HA109" s="373"/>
      <c r="HB109" s="373"/>
      <c r="HC109" s="373"/>
      <c r="HD109" s="373"/>
      <c r="HE109" s="373"/>
      <c r="HF109" s="373"/>
      <c r="HG109" s="373"/>
      <c r="HH109" s="373"/>
      <c r="HI109" s="373"/>
      <c r="HJ109" s="373"/>
      <c r="HK109" s="373"/>
      <c r="HL109" s="373"/>
      <c r="HM109" s="373"/>
      <c r="HN109" s="373"/>
      <c r="HO109" s="373"/>
      <c r="HP109" s="373"/>
      <c r="HQ109" s="373"/>
      <c r="HR109" s="373"/>
      <c r="HS109" s="373"/>
      <c r="HT109" s="373"/>
      <c r="HU109" s="373"/>
      <c r="HV109" s="373"/>
      <c r="HW109" s="373"/>
      <c r="HX109" s="373"/>
      <c r="HY109" s="373"/>
      <c r="HZ109" s="373"/>
      <c r="IA109" s="373"/>
      <c r="IB109" s="373"/>
      <c r="IC109" s="373"/>
      <c r="ID109" s="373"/>
      <c r="IE109" s="373"/>
      <c r="IF109" s="373"/>
      <c r="IG109" s="373"/>
      <c r="IH109" s="373"/>
      <c r="II109" s="373"/>
      <c r="IJ109" s="373"/>
    </row>
    <row r="110" spans="1:244" s="281" customFormat="1" ht="19" x14ac:dyDescent="0.2">
      <c r="A110"/>
      <c r="B110" s="186"/>
      <c r="C110"/>
      <c r="D110" s="251"/>
      <c r="E110" s="341"/>
      <c r="F110" s="341"/>
      <c r="G110" s="172"/>
      <c r="H110"/>
      <c r="I110" s="45"/>
      <c r="J110"/>
      <c r="K110"/>
      <c r="L110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5"/>
      <c r="AC110"/>
      <c r="AD110" s="38"/>
      <c r="AE110"/>
      <c r="AF110"/>
      <c r="AG110"/>
      <c r="AH110" s="42"/>
      <c r="AI110" s="277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277"/>
      <c r="AZ110" s="269"/>
      <c r="BA110" s="562"/>
      <c r="BB110" s="1"/>
      <c r="BC110" s="560"/>
      <c r="BD110"/>
      <c r="BE110" s="560"/>
      <c r="BF110"/>
      <c r="BG110" s="560"/>
      <c r="BH110"/>
      <c r="BI110" s="560"/>
      <c r="BJ110"/>
      <c r="BK110" s="560"/>
      <c r="BL110"/>
      <c r="BM110" s="560"/>
      <c r="BN110"/>
      <c r="BO110" s="270"/>
      <c r="BP110"/>
      <c r="BQ110" s="270"/>
      <c r="BR110"/>
      <c r="BS110" s="270"/>
      <c r="BT110"/>
      <c r="BU110" s="270"/>
      <c r="BV110"/>
      <c r="BW110" s="270"/>
      <c r="BX110"/>
      <c r="BY110" s="270"/>
      <c r="BZ110"/>
      <c r="CA110" s="270"/>
      <c r="CB110"/>
      <c r="CC110" s="270"/>
      <c r="CD110"/>
      <c r="CE110" s="270"/>
      <c r="CF110"/>
      <c r="CG110" s="270"/>
      <c r="CH110"/>
      <c r="CI110" s="270"/>
      <c r="CJ110"/>
      <c r="CK110" s="910"/>
      <c r="CL110" s="373"/>
      <c r="CM110" s="373"/>
      <c r="CN110" s="373"/>
      <c r="CO110" s="373"/>
      <c r="CP110" s="373"/>
      <c r="CQ110" s="373"/>
      <c r="CR110" s="373"/>
      <c r="CS110" s="373"/>
      <c r="CT110" s="920"/>
      <c r="CU110" s="26"/>
      <c r="CV110" s="26"/>
      <c r="CW110" s="26"/>
      <c r="CX110" s="920"/>
      <c r="CY110" s="373"/>
      <c r="CZ110" s="373"/>
      <c r="DN110" s="373"/>
      <c r="DO110" s="373"/>
      <c r="DP110" s="373"/>
      <c r="DQ110" s="373"/>
      <c r="DR110" s="373"/>
      <c r="DS110" s="373"/>
      <c r="DT110" s="373"/>
      <c r="DU110" s="373"/>
      <c r="DV110" s="373"/>
      <c r="DW110" s="373"/>
      <c r="DX110" s="373"/>
      <c r="DY110" s="373"/>
      <c r="DZ110" s="373"/>
      <c r="EA110" s="373"/>
      <c r="EB110" s="373"/>
      <c r="EC110" s="373"/>
      <c r="ED110" s="373"/>
      <c r="EE110" s="373"/>
      <c r="EF110" s="373"/>
      <c r="EG110" s="373"/>
      <c r="EH110" s="373"/>
      <c r="EI110" s="373"/>
      <c r="EJ110" s="373"/>
      <c r="EK110" s="373"/>
      <c r="EL110" s="373"/>
      <c r="EM110" s="373"/>
      <c r="EN110" s="373"/>
      <c r="EO110" s="373"/>
      <c r="EP110" s="373"/>
      <c r="EQ110" s="373"/>
      <c r="ER110" s="373"/>
      <c r="ES110" s="373"/>
      <c r="ET110" s="373"/>
      <c r="EU110" s="373"/>
      <c r="EV110" s="373"/>
      <c r="EW110" s="373"/>
      <c r="EX110" s="373"/>
      <c r="EY110" s="373"/>
      <c r="EZ110" s="373"/>
      <c r="FA110" s="373"/>
      <c r="FB110" s="373"/>
      <c r="FC110" s="373"/>
      <c r="FD110" s="373"/>
      <c r="FE110" s="373"/>
      <c r="FF110" s="373"/>
      <c r="FG110" s="373"/>
      <c r="FH110" s="373"/>
      <c r="FI110" s="373"/>
      <c r="FJ110" s="373"/>
      <c r="FK110" s="373"/>
      <c r="FL110" s="373"/>
      <c r="FM110" s="373"/>
      <c r="FN110" s="373"/>
      <c r="FO110" s="373"/>
      <c r="FP110" s="373"/>
      <c r="FQ110" s="373"/>
      <c r="FR110" s="373"/>
      <c r="FS110" s="373"/>
      <c r="FT110" s="373"/>
      <c r="FU110" s="373"/>
      <c r="FV110" s="373"/>
      <c r="FW110" s="373"/>
      <c r="FX110" s="373"/>
      <c r="FY110" s="373"/>
      <c r="FZ110" s="373"/>
      <c r="GA110" s="373"/>
      <c r="GB110" s="373"/>
      <c r="GC110" s="373"/>
      <c r="GD110" s="373"/>
      <c r="GE110" s="373"/>
      <c r="GF110" s="373"/>
      <c r="GG110" s="373"/>
      <c r="GH110" s="373"/>
      <c r="GI110" s="373"/>
      <c r="GJ110" s="373"/>
      <c r="GK110" s="373"/>
      <c r="GL110" s="373"/>
      <c r="GM110" s="373"/>
      <c r="GN110" s="373"/>
      <c r="GO110" s="373"/>
      <c r="GP110" s="373"/>
      <c r="GQ110" s="373"/>
      <c r="GR110" s="373"/>
      <c r="GS110" s="373"/>
      <c r="GT110" s="373"/>
      <c r="GU110" s="373"/>
      <c r="GV110" s="373"/>
      <c r="GW110" s="373"/>
      <c r="GX110" s="373"/>
      <c r="GY110" s="373"/>
      <c r="GZ110" s="373"/>
      <c r="HA110" s="373"/>
      <c r="HB110" s="373"/>
      <c r="HC110" s="373"/>
      <c r="HD110" s="373"/>
      <c r="HE110" s="373"/>
      <c r="HF110" s="373"/>
      <c r="HG110" s="373"/>
      <c r="HH110" s="373"/>
      <c r="HI110" s="373"/>
      <c r="HJ110" s="373"/>
      <c r="HK110" s="373"/>
      <c r="HL110" s="373"/>
      <c r="HM110" s="373"/>
      <c r="HN110" s="373"/>
      <c r="HO110" s="373"/>
      <c r="HP110" s="373"/>
      <c r="HQ110" s="373"/>
      <c r="HR110" s="373"/>
      <c r="HS110" s="373"/>
      <c r="HT110" s="373"/>
      <c r="HU110" s="373"/>
      <c r="HV110" s="373"/>
      <c r="HW110" s="373"/>
      <c r="HX110" s="373"/>
      <c r="HY110" s="373"/>
      <c r="HZ110" s="373"/>
      <c r="IA110" s="373"/>
      <c r="IB110" s="373"/>
      <c r="IC110" s="373"/>
      <c r="ID110" s="373"/>
      <c r="IE110" s="373"/>
      <c r="IF110" s="373"/>
      <c r="IG110" s="373"/>
      <c r="IH110" s="373"/>
      <c r="II110" s="373"/>
      <c r="IJ110" s="373"/>
    </row>
    <row r="111" spans="1:244" s="281" customFormat="1" ht="19" x14ac:dyDescent="0.2">
      <c r="A111"/>
      <c r="B111" s="186"/>
      <c r="C111"/>
      <c r="D111" s="251"/>
      <c r="E111" s="341"/>
      <c r="F111" s="341"/>
      <c r="G111" s="172"/>
      <c r="H111"/>
      <c r="I111" s="45"/>
      <c r="J111"/>
      <c r="K111"/>
      <c r="L111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5"/>
      <c r="AC111"/>
      <c r="AD111" s="38"/>
      <c r="AE111"/>
      <c r="AF111"/>
      <c r="AG111"/>
      <c r="AH111" s="42"/>
      <c r="AI111" s="277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277"/>
      <c r="AZ111" s="269"/>
      <c r="BA111" s="562"/>
      <c r="BB111" s="1"/>
      <c r="BC111" s="560"/>
      <c r="BD111"/>
      <c r="BE111" s="560"/>
      <c r="BF111"/>
      <c r="BG111" s="560"/>
      <c r="BH111"/>
      <c r="BI111" s="560"/>
      <c r="BJ111"/>
      <c r="BK111" s="560"/>
      <c r="BL111"/>
      <c r="BM111" s="560"/>
      <c r="BN111"/>
      <c r="BO111" s="270"/>
      <c r="BP111"/>
      <c r="BQ111" s="270"/>
      <c r="BR111"/>
      <c r="BS111" s="270"/>
      <c r="BT111"/>
      <c r="BU111" s="270"/>
      <c r="BV111"/>
      <c r="BW111" s="270"/>
      <c r="BX111"/>
      <c r="BY111" s="270"/>
      <c r="BZ111"/>
      <c r="CA111" s="270"/>
      <c r="CB111"/>
      <c r="CC111" s="270"/>
      <c r="CD111"/>
      <c r="CE111" s="270"/>
      <c r="CF111"/>
      <c r="CG111" s="270"/>
      <c r="CH111"/>
      <c r="CI111" s="270"/>
      <c r="CJ111"/>
      <c r="CK111" s="910"/>
      <c r="CL111" s="373"/>
      <c r="CM111" s="373"/>
      <c r="CN111" s="373"/>
      <c r="CO111" s="373"/>
      <c r="CP111" s="373"/>
      <c r="CQ111" s="373"/>
      <c r="CR111" s="373"/>
      <c r="CS111" s="373"/>
      <c r="CT111" s="920"/>
      <c r="CU111" s="26"/>
      <c r="CV111" s="26"/>
      <c r="CW111" s="26"/>
      <c r="CX111" s="920"/>
      <c r="CY111" s="373"/>
      <c r="CZ111" s="373"/>
      <c r="DN111" s="373"/>
      <c r="DO111" s="373"/>
      <c r="DP111" s="373"/>
      <c r="DQ111" s="373"/>
      <c r="DR111" s="373"/>
      <c r="DS111" s="373"/>
      <c r="DT111" s="373"/>
      <c r="DU111" s="373"/>
      <c r="DV111" s="373"/>
      <c r="DW111" s="373"/>
      <c r="DX111" s="373"/>
      <c r="DY111" s="373"/>
      <c r="DZ111" s="373"/>
      <c r="EA111" s="373"/>
      <c r="EB111" s="373"/>
      <c r="EC111" s="373"/>
      <c r="ED111" s="373"/>
      <c r="EE111" s="373"/>
      <c r="EF111" s="373"/>
      <c r="EG111" s="373"/>
      <c r="EH111" s="373"/>
      <c r="EI111" s="373"/>
      <c r="EJ111" s="373"/>
      <c r="EK111" s="373"/>
      <c r="EL111" s="373"/>
      <c r="EM111" s="373"/>
      <c r="EN111" s="373"/>
      <c r="EO111" s="373"/>
      <c r="EP111" s="373"/>
      <c r="EQ111" s="373"/>
      <c r="ER111" s="373"/>
      <c r="ES111" s="373"/>
      <c r="ET111" s="373"/>
      <c r="EU111" s="373"/>
      <c r="EV111" s="373"/>
      <c r="EW111" s="373"/>
      <c r="EX111" s="373"/>
      <c r="EY111" s="373"/>
      <c r="EZ111" s="373"/>
      <c r="FA111" s="373"/>
      <c r="FB111" s="373"/>
      <c r="FC111" s="373"/>
      <c r="FD111" s="373"/>
      <c r="FE111" s="373"/>
      <c r="FF111" s="373"/>
      <c r="FG111" s="373"/>
      <c r="FH111" s="373"/>
      <c r="FI111" s="373"/>
      <c r="FJ111" s="373"/>
      <c r="FK111" s="373"/>
      <c r="FL111" s="373"/>
      <c r="FM111" s="373"/>
      <c r="FN111" s="373"/>
      <c r="FO111" s="373"/>
      <c r="FP111" s="373"/>
      <c r="FQ111" s="373"/>
      <c r="FR111" s="373"/>
      <c r="FS111" s="373"/>
      <c r="FT111" s="373"/>
      <c r="FU111" s="373"/>
      <c r="FV111" s="373"/>
      <c r="FW111" s="373"/>
      <c r="FX111" s="373"/>
      <c r="FY111" s="373"/>
      <c r="FZ111" s="373"/>
      <c r="GA111" s="373"/>
      <c r="GB111" s="373"/>
      <c r="GC111" s="373"/>
      <c r="GD111" s="373"/>
      <c r="GE111" s="373"/>
      <c r="GF111" s="373"/>
      <c r="GG111" s="373"/>
      <c r="GH111" s="373"/>
      <c r="GI111" s="373"/>
      <c r="GJ111" s="373"/>
      <c r="GK111" s="373"/>
      <c r="GL111" s="373"/>
      <c r="GM111" s="373"/>
      <c r="GN111" s="373"/>
      <c r="GO111" s="373"/>
      <c r="GP111" s="373"/>
      <c r="GQ111" s="373"/>
      <c r="GR111" s="373"/>
      <c r="GS111" s="373"/>
      <c r="GT111" s="373"/>
      <c r="GU111" s="373"/>
      <c r="GV111" s="373"/>
      <c r="GW111" s="373"/>
      <c r="GX111" s="373"/>
      <c r="GY111" s="373"/>
      <c r="GZ111" s="373"/>
      <c r="HA111" s="373"/>
      <c r="HB111" s="373"/>
      <c r="HC111" s="373"/>
      <c r="HD111" s="373"/>
      <c r="HE111" s="373"/>
      <c r="HF111" s="373"/>
      <c r="HG111" s="373"/>
      <c r="HH111" s="373"/>
      <c r="HI111" s="373"/>
      <c r="HJ111" s="373"/>
      <c r="HK111" s="373"/>
      <c r="HL111" s="373"/>
      <c r="HM111" s="373"/>
      <c r="HN111" s="373"/>
      <c r="HO111" s="373"/>
      <c r="HP111" s="373"/>
      <c r="HQ111" s="373"/>
      <c r="HR111" s="373"/>
      <c r="HS111" s="373"/>
      <c r="HT111" s="373"/>
      <c r="HU111" s="373"/>
      <c r="HV111" s="373"/>
      <c r="HW111" s="373"/>
      <c r="HX111" s="373"/>
      <c r="HY111" s="373"/>
      <c r="HZ111" s="373"/>
      <c r="IA111" s="373"/>
      <c r="IB111" s="373"/>
      <c r="IC111" s="373"/>
      <c r="ID111" s="373"/>
      <c r="IE111" s="373"/>
      <c r="IF111" s="373"/>
      <c r="IG111" s="373"/>
      <c r="IH111" s="373"/>
      <c r="II111" s="373"/>
      <c r="IJ111" s="373"/>
    </row>
    <row r="112" spans="1:244" s="281" customFormat="1" ht="19" x14ac:dyDescent="0.2">
      <c r="A112"/>
      <c r="B112" s="186"/>
      <c r="C112"/>
      <c r="D112" s="251"/>
      <c r="E112" s="341"/>
      <c r="F112" s="341"/>
      <c r="G112" s="172"/>
      <c r="H112"/>
      <c r="I112" s="45"/>
      <c r="J112"/>
      <c r="K112"/>
      <c r="L112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5"/>
      <c r="AC112"/>
      <c r="AD112" s="38"/>
      <c r="AE112"/>
      <c r="AF112"/>
      <c r="AG112"/>
      <c r="AH112" s="42"/>
      <c r="AI112" s="277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277"/>
      <c r="AZ112" s="269"/>
      <c r="BA112" s="562"/>
      <c r="BB112" s="1"/>
      <c r="BC112" s="560"/>
      <c r="BD112"/>
      <c r="BE112" s="560"/>
      <c r="BF112"/>
      <c r="BG112" s="560"/>
      <c r="BH112"/>
      <c r="BI112" s="560"/>
      <c r="BJ112"/>
      <c r="BK112" s="560"/>
      <c r="BL112"/>
      <c r="BM112" s="560"/>
      <c r="BN112"/>
      <c r="BO112" s="270"/>
      <c r="BP112"/>
      <c r="BQ112" s="270"/>
      <c r="BR112"/>
      <c r="BS112" s="270"/>
      <c r="BT112"/>
      <c r="BU112" s="270"/>
      <c r="BV112"/>
      <c r="BW112" s="270"/>
      <c r="BX112"/>
      <c r="BY112" s="270"/>
      <c r="BZ112"/>
      <c r="CA112" s="270"/>
      <c r="CB112"/>
      <c r="CC112" s="270"/>
      <c r="CD112"/>
      <c r="CE112" s="270"/>
      <c r="CF112"/>
      <c r="CG112" s="270"/>
      <c r="CH112"/>
      <c r="CI112" s="270"/>
      <c r="CJ112"/>
      <c r="CK112" s="910"/>
      <c r="CL112" s="373"/>
      <c r="CM112" s="373"/>
      <c r="CN112" s="373"/>
      <c r="CO112" s="373"/>
      <c r="CP112" s="373"/>
      <c r="CQ112" s="373"/>
      <c r="CR112" s="373"/>
      <c r="CS112" s="373"/>
      <c r="CT112" s="920"/>
      <c r="CU112" s="26"/>
      <c r="CV112" s="26"/>
      <c r="CW112" s="26"/>
      <c r="CX112" s="920"/>
      <c r="CY112" s="373"/>
      <c r="CZ112" s="373"/>
      <c r="DN112" s="373"/>
      <c r="DO112" s="373"/>
      <c r="DP112" s="373"/>
      <c r="DQ112" s="373"/>
      <c r="DR112" s="373"/>
      <c r="DS112" s="373"/>
      <c r="DT112" s="373"/>
      <c r="DU112" s="373"/>
      <c r="DV112" s="373"/>
      <c r="DW112" s="373"/>
      <c r="DX112" s="373"/>
      <c r="DY112" s="373"/>
      <c r="DZ112" s="373"/>
      <c r="EA112" s="373"/>
      <c r="EB112" s="373"/>
      <c r="EC112" s="373"/>
      <c r="ED112" s="373"/>
      <c r="EE112" s="373"/>
      <c r="EF112" s="373"/>
      <c r="EG112" s="373"/>
      <c r="EH112" s="373"/>
      <c r="EI112" s="373"/>
      <c r="EJ112" s="373"/>
      <c r="EK112" s="373"/>
      <c r="EL112" s="373"/>
      <c r="EM112" s="373"/>
      <c r="EN112" s="373"/>
      <c r="EO112" s="373"/>
      <c r="EP112" s="373"/>
      <c r="EQ112" s="373"/>
      <c r="ER112" s="373"/>
      <c r="ES112" s="373"/>
      <c r="ET112" s="373"/>
      <c r="EU112" s="373"/>
      <c r="EV112" s="373"/>
      <c r="EW112" s="373"/>
      <c r="EX112" s="373"/>
      <c r="EY112" s="373"/>
      <c r="EZ112" s="373"/>
      <c r="FA112" s="373"/>
      <c r="FB112" s="373"/>
      <c r="FC112" s="373"/>
      <c r="FD112" s="373"/>
      <c r="FE112" s="373"/>
      <c r="FF112" s="373"/>
      <c r="FG112" s="373"/>
      <c r="FH112" s="373"/>
      <c r="FI112" s="373"/>
      <c r="FJ112" s="373"/>
      <c r="FK112" s="373"/>
      <c r="FL112" s="373"/>
      <c r="FM112" s="373"/>
      <c r="FN112" s="373"/>
      <c r="FO112" s="373"/>
      <c r="FP112" s="373"/>
      <c r="FQ112" s="373"/>
      <c r="FR112" s="373"/>
      <c r="FS112" s="373"/>
      <c r="FT112" s="373"/>
      <c r="FU112" s="373"/>
      <c r="FV112" s="373"/>
      <c r="FW112" s="373"/>
      <c r="FX112" s="373"/>
      <c r="FY112" s="373"/>
      <c r="FZ112" s="373"/>
      <c r="GA112" s="373"/>
      <c r="GB112" s="373"/>
      <c r="GC112" s="373"/>
      <c r="GD112" s="373"/>
      <c r="GE112" s="373"/>
      <c r="GF112" s="373"/>
      <c r="GG112" s="373"/>
      <c r="GH112" s="373"/>
      <c r="GI112" s="373"/>
      <c r="GJ112" s="373"/>
      <c r="GK112" s="373"/>
      <c r="GL112" s="373"/>
      <c r="GM112" s="373"/>
      <c r="GN112" s="373"/>
      <c r="GO112" s="373"/>
      <c r="GP112" s="373"/>
      <c r="GQ112" s="373"/>
      <c r="GR112" s="373"/>
      <c r="GS112" s="373"/>
      <c r="GT112" s="373"/>
      <c r="GU112" s="373"/>
      <c r="GV112" s="373"/>
      <c r="GW112" s="373"/>
      <c r="GX112" s="373"/>
      <c r="GY112" s="373"/>
      <c r="GZ112" s="373"/>
      <c r="HA112" s="373"/>
      <c r="HB112" s="373"/>
      <c r="HC112" s="373"/>
      <c r="HD112" s="373"/>
      <c r="HE112" s="373"/>
      <c r="HF112" s="373"/>
      <c r="HG112" s="373"/>
      <c r="HH112" s="373"/>
      <c r="HI112" s="373"/>
      <c r="HJ112" s="373"/>
      <c r="HK112" s="373"/>
      <c r="HL112" s="373"/>
      <c r="HM112" s="373"/>
      <c r="HN112" s="373"/>
      <c r="HO112" s="373"/>
      <c r="HP112" s="373"/>
      <c r="HQ112" s="373"/>
      <c r="HR112" s="373"/>
      <c r="HS112" s="373"/>
      <c r="HT112" s="373"/>
      <c r="HU112" s="373"/>
      <c r="HV112" s="373"/>
      <c r="HW112" s="373"/>
      <c r="HX112" s="373"/>
      <c r="HY112" s="373"/>
      <c r="HZ112" s="373"/>
      <c r="IA112" s="373"/>
      <c r="IB112" s="373"/>
      <c r="IC112" s="373"/>
      <c r="ID112" s="373"/>
      <c r="IE112" s="373"/>
      <c r="IF112" s="373"/>
      <c r="IG112" s="373"/>
      <c r="IH112" s="373"/>
      <c r="II112" s="373"/>
      <c r="IJ112" s="373"/>
    </row>
    <row r="113" spans="1:244" s="281" customFormat="1" ht="19" x14ac:dyDescent="0.2">
      <c r="A113"/>
      <c r="B113" s="186"/>
      <c r="C113"/>
      <c r="D113" s="251"/>
      <c r="E113" s="341"/>
      <c r="F113" s="341"/>
      <c r="G113" s="172"/>
      <c r="H113"/>
      <c r="I113" s="45"/>
      <c r="J113"/>
      <c r="K113"/>
      <c r="L113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5"/>
      <c r="AC113"/>
      <c r="AD113" s="38"/>
      <c r="AE113"/>
      <c r="AF113"/>
      <c r="AG113"/>
      <c r="AH113" s="42"/>
      <c r="AI113" s="277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277"/>
      <c r="AZ113" s="269"/>
      <c r="BA113" s="560"/>
      <c r="BB113"/>
      <c r="BC113" s="560"/>
      <c r="BD113"/>
      <c r="BE113" s="560"/>
      <c r="BF113"/>
      <c r="BG113" s="560"/>
      <c r="BH113"/>
      <c r="BI113" s="560"/>
      <c r="BJ113"/>
      <c r="BK113" s="560"/>
      <c r="BL113"/>
      <c r="BM113" s="560"/>
      <c r="BN113"/>
      <c r="BO113" s="270"/>
      <c r="BP113"/>
      <c r="BQ113" s="270"/>
      <c r="BR113"/>
      <c r="BS113" s="270"/>
      <c r="BT113"/>
      <c r="BU113" s="270"/>
      <c r="BV113"/>
      <c r="BW113" s="270"/>
      <c r="BX113"/>
      <c r="BY113" s="270"/>
      <c r="BZ113"/>
      <c r="CA113" s="270"/>
      <c r="CB113"/>
      <c r="CC113" s="270"/>
      <c r="CD113"/>
      <c r="CE113" s="270"/>
      <c r="CF113"/>
      <c r="CG113" s="270"/>
      <c r="CH113"/>
      <c r="CI113" s="270"/>
      <c r="CJ113"/>
      <c r="CK113" s="910"/>
      <c r="CL113" s="373"/>
      <c r="CM113" s="373"/>
      <c r="CN113" s="373"/>
      <c r="CO113" s="373"/>
      <c r="CP113" s="373"/>
      <c r="CQ113" s="373"/>
      <c r="CR113" s="373"/>
      <c r="CS113" s="373"/>
      <c r="CT113" s="920"/>
      <c r="CU113" s="26"/>
      <c r="CV113" s="26"/>
      <c r="CW113" s="26"/>
      <c r="CX113" s="920"/>
      <c r="CY113" s="373"/>
      <c r="CZ113" s="373"/>
      <c r="DN113" s="373"/>
      <c r="DO113" s="373"/>
      <c r="DP113" s="373"/>
      <c r="DQ113" s="373"/>
      <c r="DR113" s="373"/>
      <c r="DS113" s="373"/>
      <c r="DT113" s="373"/>
      <c r="DU113" s="373"/>
      <c r="DV113" s="373"/>
      <c r="DW113" s="373"/>
      <c r="DX113" s="373"/>
      <c r="DY113" s="373"/>
      <c r="DZ113" s="373"/>
      <c r="EA113" s="373"/>
      <c r="EB113" s="373"/>
      <c r="EC113" s="373"/>
      <c r="ED113" s="373"/>
      <c r="EE113" s="373"/>
      <c r="EF113" s="373"/>
      <c r="EG113" s="373"/>
      <c r="EH113" s="373"/>
      <c r="EI113" s="373"/>
      <c r="EJ113" s="373"/>
      <c r="EK113" s="373"/>
      <c r="EL113" s="373"/>
      <c r="EM113" s="373"/>
      <c r="EN113" s="373"/>
      <c r="EO113" s="373"/>
      <c r="EP113" s="373"/>
      <c r="EQ113" s="373"/>
      <c r="ER113" s="373"/>
      <c r="ES113" s="373"/>
      <c r="ET113" s="373"/>
      <c r="EU113" s="373"/>
      <c r="EV113" s="373"/>
      <c r="EW113" s="373"/>
      <c r="EX113" s="373"/>
      <c r="EY113" s="373"/>
      <c r="EZ113" s="373"/>
      <c r="FA113" s="373"/>
      <c r="FB113" s="373"/>
      <c r="FC113" s="373"/>
      <c r="FD113" s="373"/>
      <c r="FE113" s="373"/>
      <c r="FF113" s="373"/>
      <c r="FG113" s="373"/>
      <c r="FH113" s="373"/>
      <c r="FI113" s="373"/>
      <c r="FJ113" s="373"/>
      <c r="FK113" s="373"/>
      <c r="FL113" s="373"/>
      <c r="FM113" s="373"/>
      <c r="FN113" s="373"/>
      <c r="FO113" s="373"/>
      <c r="FP113" s="373"/>
      <c r="FQ113" s="373"/>
      <c r="FR113" s="373"/>
      <c r="FS113" s="373"/>
      <c r="FT113" s="373"/>
      <c r="FU113" s="373"/>
      <c r="FV113" s="373"/>
      <c r="FW113" s="373"/>
      <c r="FX113" s="373"/>
      <c r="FY113" s="373"/>
      <c r="FZ113" s="373"/>
      <c r="GA113" s="373"/>
      <c r="GB113" s="373"/>
      <c r="GC113" s="373"/>
      <c r="GD113" s="373"/>
      <c r="GE113" s="373"/>
      <c r="GF113" s="373"/>
      <c r="GG113" s="373"/>
      <c r="GH113" s="373"/>
      <c r="GI113" s="373"/>
      <c r="GJ113" s="373"/>
      <c r="GK113" s="373"/>
      <c r="GL113" s="373"/>
      <c r="GM113" s="373"/>
      <c r="GN113" s="373"/>
      <c r="GO113" s="373"/>
      <c r="GP113" s="373"/>
      <c r="GQ113" s="373"/>
      <c r="GR113" s="373"/>
      <c r="GS113" s="373"/>
      <c r="GT113" s="373"/>
      <c r="GU113" s="373"/>
      <c r="GV113" s="373"/>
      <c r="GW113" s="373"/>
      <c r="GX113" s="373"/>
      <c r="GY113" s="373"/>
      <c r="GZ113" s="373"/>
      <c r="HA113" s="373"/>
      <c r="HB113" s="373"/>
      <c r="HC113" s="373"/>
      <c r="HD113" s="373"/>
      <c r="HE113" s="373"/>
      <c r="HF113" s="373"/>
      <c r="HG113" s="373"/>
      <c r="HH113" s="373"/>
      <c r="HI113" s="373"/>
      <c r="HJ113" s="373"/>
      <c r="HK113" s="373"/>
      <c r="HL113" s="373"/>
      <c r="HM113" s="373"/>
      <c r="HN113" s="373"/>
      <c r="HO113" s="373"/>
      <c r="HP113" s="373"/>
      <c r="HQ113" s="373"/>
      <c r="HR113" s="373"/>
      <c r="HS113" s="373"/>
      <c r="HT113" s="373"/>
      <c r="HU113" s="373"/>
      <c r="HV113" s="373"/>
      <c r="HW113" s="373"/>
      <c r="HX113" s="373"/>
      <c r="HY113" s="373"/>
      <c r="HZ113" s="373"/>
      <c r="IA113" s="373"/>
      <c r="IB113" s="373"/>
      <c r="IC113" s="373"/>
      <c r="ID113" s="373"/>
      <c r="IE113" s="373"/>
      <c r="IF113" s="373"/>
      <c r="IG113" s="373"/>
      <c r="IH113" s="373"/>
      <c r="II113" s="373"/>
      <c r="IJ113" s="373"/>
    </row>
    <row r="114" spans="1:244" s="281" customFormat="1" ht="19" x14ac:dyDescent="0.2">
      <c r="A114"/>
      <c r="B114" s="186"/>
      <c r="C114"/>
      <c r="D114" s="251"/>
      <c r="E114" s="341"/>
      <c r="F114" s="341"/>
      <c r="G114" s="172"/>
      <c r="H114"/>
      <c r="I114" s="45"/>
      <c r="J114"/>
      <c r="K114"/>
      <c r="L114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5"/>
      <c r="AC114"/>
      <c r="AD114" s="38"/>
      <c r="AE114"/>
      <c r="AF114"/>
      <c r="AG114"/>
      <c r="AH114" s="42"/>
      <c r="AI114" s="277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277"/>
      <c r="AZ114" s="269"/>
      <c r="BA114" s="560"/>
      <c r="BB114"/>
      <c r="BC114" s="560"/>
      <c r="BD114"/>
      <c r="BE114" s="560"/>
      <c r="BF114"/>
      <c r="BG114" s="560"/>
      <c r="BH114"/>
      <c r="BI114" s="560"/>
      <c r="BJ114"/>
      <c r="BK114" s="560"/>
      <c r="BL114"/>
      <c r="BM114" s="560"/>
      <c r="BN114"/>
      <c r="BO114" s="270"/>
      <c r="BP114"/>
      <c r="BQ114" s="270"/>
      <c r="BR114"/>
      <c r="BS114" s="270"/>
      <c r="BT114"/>
      <c r="BU114" s="270"/>
      <c r="BV114"/>
      <c r="BW114" s="270"/>
      <c r="BX114"/>
      <c r="BY114" s="270"/>
      <c r="BZ114"/>
      <c r="CA114" s="270"/>
      <c r="CB114"/>
      <c r="CC114" s="270"/>
      <c r="CD114"/>
      <c r="CE114" s="270"/>
      <c r="CF114"/>
      <c r="CG114" s="270"/>
      <c r="CH114"/>
      <c r="CI114" s="270"/>
      <c r="CJ114"/>
      <c r="CK114" s="910"/>
      <c r="CL114" s="373"/>
      <c r="CM114" s="373"/>
      <c r="CN114" s="373"/>
      <c r="CO114" s="373"/>
      <c r="CP114" s="373"/>
      <c r="CQ114" s="373"/>
      <c r="CR114" s="373"/>
      <c r="CS114" s="373"/>
      <c r="CT114" s="920"/>
      <c r="CU114" s="26"/>
      <c r="CV114" s="26"/>
      <c r="CW114" s="26"/>
      <c r="CX114" s="920"/>
      <c r="CY114" s="373"/>
      <c r="CZ114" s="373"/>
      <c r="DN114" s="373"/>
      <c r="DO114" s="373"/>
      <c r="DP114" s="373"/>
      <c r="DQ114" s="373"/>
      <c r="DR114" s="373"/>
      <c r="DS114" s="373"/>
      <c r="DT114" s="373"/>
      <c r="DU114" s="373"/>
      <c r="DV114" s="373"/>
      <c r="DW114" s="373"/>
      <c r="DX114" s="373"/>
      <c r="DY114" s="373"/>
      <c r="DZ114" s="373"/>
      <c r="EA114" s="373"/>
      <c r="EB114" s="373"/>
      <c r="EC114" s="373"/>
      <c r="ED114" s="373"/>
      <c r="EE114" s="373"/>
      <c r="EF114" s="373"/>
      <c r="EG114" s="373"/>
      <c r="EH114" s="373"/>
      <c r="EI114" s="373"/>
      <c r="EJ114" s="373"/>
      <c r="EK114" s="373"/>
      <c r="EL114" s="373"/>
      <c r="EM114" s="373"/>
      <c r="EN114" s="373"/>
      <c r="EO114" s="373"/>
      <c r="EP114" s="373"/>
      <c r="EQ114" s="373"/>
      <c r="ER114" s="373"/>
      <c r="ES114" s="373"/>
      <c r="ET114" s="373"/>
      <c r="EU114" s="373"/>
      <c r="EV114" s="373"/>
      <c r="EW114" s="373"/>
      <c r="EX114" s="373"/>
      <c r="EY114" s="373"/>
      <c r="EZ114" s="373"/>
      <c r="FA114" s="373"/>
      <c r="FB114" s="373"/>
      <c r="FC114" s="373"/>
      <c r="FD114" s="373"/>
      <c r="FE114" s="373"/>
      <c r="FF114" s="373"/>
      <c r="FG114" s="373"/>
      <c r="FH114" s="373"/>
      <c r="FI114" s="373"/>
      <c r="FJ114" s="373"/>
      <c r="FK114" s="373"/>
      <c r="FL114" s="373"/>
      <c r="FM114" s="373"/>
      <c r="FN114" s="373"/>
      <c r="FO114" s="373"/>
      <c r="FP114" s="373"/>
      <c r="FQ114" s="373"/>
      <c r="FR114" s="373"/>
      <c r="FS114" s="373"/>
      <c r="FT114" s="373"/>
      <c r="FU114" s="373"/>
      <c r="FV114" s="373"/>
      <c r="FW114" s="373"/>
      <c r="FX114" s="373"/>
      <c r="FY114" s="373"/>
      <c r="FZ114" s="373"/>
      <c r="GA114" s="373"/>
      <c r="GB114" s="373"/>
      <c r="GC114" s="373"/>
      <c r="GD114" s="373"/>
      <c r="GE114" s="373"/>
      <c r="GF114" s="373"/>
      <c r="GG114" s="373"/>
      <c r="GH114" s="373"/>
      <c r="GI114" s="373"/>
      <c r="GJ114" s="373"/>
      <c r="GK114" s="373"/>
      <c r="GL114" s="373"/>
      <c r="GM114" s="373"/>
      <c r="GN114" s="373"/>
      <c r="GO114" s="373"/>
      <c r="GP114" s="373"/>
      <c r="GQ114" s="373"/>
      <c r="GR114" s="373"/>
      <c r="GS114" s="373"/>
      <c r="GT114" s="373"/>
      <c r="GU114" s="373"/>
      <c r="GV114" s="373"/>
      <c r="GW114" s="373"/>
      <c r="GX114" s="373"/>
      <c r="GY114" s="373"/>
      <c r="GZ114" s="373"/>
      <c r="HA114" s="373"/>
      <c r="HB114" s="373"/>
      <c r="HC114" s="373"/>
      <c r="HD114" s="373"/>
      <c r="HE114" s="373"/>
      <c r="HF114" s="373"/>
      <c r="HG114" s="373"/>
      <c r="HH114" s="373"/>
      <c r="HI114" s="373"/>
      <c r="HJ114" s="373"/>
      <c r="HK114" s="373"/>
      <c r="HL114" s="373"/>
      <c r="HM114" s="373"/>
      <c r="HN114" s="373"/>
      <c r="HO114" s="373"/>
      <c r="HP114" s="373"/>
      <c r="HQ114" s="373"/>
      <c r="HR114" s="373"/>
      <c r="HS114" s="373"/>
      <c r="HT114" s="373"/>
      <c r="HU114" s="373"/>
      <c r="HV114" s="373"/>
      <c r="HW114" s="373"/>
      <c r="HX114" s="373"/>
      <c r="HY114" s="373"/>
      <c r="HZ114" s="373"/>
      <c r="IA114" s="373"/>
      <c r="IB114" s="373"/>
      <c r="IC114" s="373"/>
      <c r="ID114" s="373"/>
      <c r="IE114" s="373"/>
      <c r="IF114" s="373"/>
      <c r="IG114" s="373"/>
      <c r="IH114" s="373"/>
      <c r="II114" s="373"/>
      <c r="IJ114" s="373"/>
    </row>
    <row r="115" spans="1:244" s="281" customFormat="1" ht="19" x14ac:dyDescent="0.2">
      <c r="A115"/>
      <c r="B115" s="186"/>
      <c r="C115"/>
      <c r="D115" s="251"/>
      <c r="E115" s="341"/>
      <c r="F115" s="341"/>
      <c r="G115" s="172"/>
      <c r="H115"/>
      <c r="I115" s="45"/>
      <c r="J115"/>
      <c r="K115"/>
      <c r="L115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5"/>
      <c r="AC115"/>
      <c r="AD115" s="38"/>
      <c r="AE115"/>
      <c r="AF115"/>
      <c r="AG115"/>
      <c r="AH115" s="42"/>
      <c r="AI115" s="277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277"/>
      <c r="AZ115" s="269"/>
      <c r="BA115" s="560"/>
      <c r="BB115"/>
      <c r="BC115" s="560"/>
      <c r="BD115"/>
      <c r="BE115" s="560"/>
      <c r="BF115"/>
      <c r="BG115" s="560"/>
      <c r="BH115"/>
      <c r="BI115" s="560"/>
      <c r="BJ115"/>
      <c r="BK115" s="560"/>
      <c r="BL115"/>
      <c r="BM115" s="560"/>
      <c r="BN115"/>
      <c r="BO115" s="270"/>
      <c r="BP115"/>
      <c r="BQ115" s="270"/>
      <c r="BR115"/>
      <c r="BS115" s="270"/>
      <c r="BT115"/>
      <c r="BU115" s="270"/>
      <c r="BV115"/>
      <c r="BW115" s="270"/>
      <c r="BX115"/>
      <c r="BY115" s="270"/>
      <c r="BZ115"/>
      <c r="CA115" s="270"/>
      <c r="CB115"/>
      <c r="CC115" s="270"/>
      <c r="CD115"/>
      <c r="CE115" s="270"/>
      <c r="CF115"/>
      <c r="CG115" s="270"/>
      <c r="CH115"/>
      <c r="CI115" s="270"/>
      <c r="CJ115"/>
      <c r="CK115" s="910"/>
      <c r="CL115" s="373"/>
      <c r="CM115" s="373"/>
      <c r="CN115" s="373"/>
      <c r="CO115" s="373"/>
      <c r="CP115" s="373"/>
      <c r="CQ115" s="373"/>
      <c r="CR115" s="373"/>
      <c r="CS115" s="373"/>
      <c r="CT115" s="920"/>
      <c r="CU115" s="26"/>
      <c r="CV115" s="26"/>
      <c r="CW115" s="26"/>
      <c r="CX115" s="920"/>
      <c r="CY115" s="373"/>
      <c r="CZ115" s="373"/>
      <c r="DN115" s="373"/>
      <c r="DO115" s="373"/>
      <c r="DP115" s="373"/>
      <c r="DQ115" s="373"/>
      <c r="DR115" s="373"/>
      <c r="DS115" s="373"/>
      <c r="DT115" s="373"/>
      <c r="DU115" s="373"/>
      <c r="DV115" s="373"/>
      <c r="DW115" s="373"/>
      <c r="DX115" s="373"/>
      <c r="DY115" s="373"/>
      <c r="DZ115" s="373"/>
      <c r="EA115" s="373"/>
      <c r="EB115" s="373"/>
      <c r="EC115" s="373"/>
      <c r="ED115" s="373"/>
      <c r="EE115" s="373"/>
      <c r="EF115" s="373"/>
      <c r="EG115" s="373"/>
      <c r="EH115" s="373"/>
      <c r="EI115" s="373"/>
      <c r="EJ115" s="373"/>
      <c r="EK115" s="373"/>
      <c r="EL115" s="373"/>
      <c r="EM115" s="373"/>
      <c r="EN115" s="373"/>
      <c r="EO115" s="373"/>
      <c r="EP115" s="373"/>
      <c r="EQ115" s="373"/>
      <c r="ER115" s="373"/>
      <c r="ES115" s="373"/>
      <c r="ET115" s="373"/>
      <c r="EU115" s="373"/>
      <c r="EV115" s="373"/>
      <c r="EW115" s="373"/>
      <c r="EX115" s="373"/>
      <c r="EY115" s="373"/>
      <c r="EZ115" s="373"/>
      <c r="FA115" s="373"/>
      <c r="FB115" s="373"/>
      <c r="FC115" s="373"/>
      <c r="FD115" s="373"/>
      <c r="FE115" s="373"/>
      <c r="FF115" s="373"/>
      <c r="FG115" s="373"/>
      <c r="FH115" s="373"/>
      <c r="FI115" s="373"/>
      <c r="FJ115" s="373"/>
      <c r="FK115" s="373"/>
      <c r="FL115" s="373"/>
      <c r="FM115" s="373"/>
      <c r="FN115" s="373"/>
      <c r="FO115" s="373"/>
      <c r="FP115" s="373"/>
      <c r="FQ115" s="373"/>
      <c r="FR115" s="373"/>
      <c r="FS115" s="373"/>
      <c r="FT115" s="373"/>
      <c r="FU115" s="373"/>
      <c r="FV115" s="373"/>
      <c r="FW115" s="373"/>
      <c r="FX115" s="373"/>
      <c r="FY115" s="373"/>
      <c r="FZ115" s="373"/>
      <c r="GA115" s="373"/>
      <c r="GB115" s="373"/>
      <c r="GC115" s="373"/>
      <c r="GD115" s="373"/>
      <c r="GE115" s="373"/>
      <c r="GF115" s="373"/>
      <c r="GG115" s="373"/>
      <c r="GH115" s="373"/>
      <c r="GI115" s="373"/>
      <c r="GJ115" s="373"/>
      <c r="GK115" s="373"/>
      <c r="GL115" s="373"/>
      <c r="GM115" s="373"/>
      <c r="GN115" s="373"/>
      <c r="GO115" s="373"/>
      <c r="GP115" s="373"/>
      <c r="GQ115" s="373"/>
      <c r="GR115" s="373"/>
      <c r="GS115" s="373"/>
      <c r="GT115" s="373"/>
      <c r="GU115" s="373"/>
      <c r="GV115" s="373"/>
      <c r="GW115" s="373"/>
      <c r="GX115" s="373"/>
      <c r="GY115" s="373"/>
      <c r="GZ115" s="373"/>
      <c r="HA115" s="373"/>
      <c r="HB115" s="373"/>
      <c r="HC115" s="373"/>
      <c r="HD115" s="373"/>
      <c r="HE115" s="373"/>
      <c r="HF115" s="373"/>
      <c r="HG115" s="373"/>
      <c r="HH115" s="373"/>
      <c r="HI115" s="373"/>
      <c r="HJ115" s="373"/>
      <c r="HK115" s="373"/>
      <c r="HL115" s="373"/>
      <c r="HM115" s="373"/>
      <c r="HN115" s="373"/>
      <c r="HO115" s="373"/>
      <c r="HP115" s="373"/>
      <c r="HQ115" s="373"/>
      <c r="HR115" s="373"/>
      <c r="HS115" s="373"/>
      <c r="HT115" s="373"/>
      <c r="HU115" s="373"/>
      <c r="HV115" s="373"/>
      <c r="HW115" s="373"/>
      <c r="HX115" s="373"/>
      <c r="HY115" s="373"/>
      <c r="HZ115" s="373"/>
      <c r="IA115" s="373"/>
      <c r="IB115" s="373"/>
      <c r="IC115" s="373"/>
      <c r="ID115" s="373"/>
      <c r="IE115" s="373"/>
      <c r="IF115" s="373"/>
      <c r="IG115" s="373"/>
      <c r="IH115" s="373"/>
      <c r="II115" s="373"/>
      <c r="IJ115" s="373"/>
    </row>
    <row r="116" spans="1:244" s="281" customFormat="1" ht="19" x14ac:dyDescent="0.2">
      <c r="A116"/>
      <c r="B116" s="186"/>
      <c r="C116"/>
      <c r="D116" s="251"/>
      <c r="E116" s="341"/>
      <c r="F116" s="341"/>
      <c r="G116" s="172"/>
      <c r="H116"/>
      <c r="I116" s="45"/>
      <c r="J116"/>
      <c r="K116"/>
      <c r="L11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5"/>
      <c r="AC116"/>
      <c r="AD116" s="38"/>
      <c r="AE116"/>
      <c r="AF116"/>
      <c r="AG116"/>
      <c r="AH116" s="42"/>
      <c r="AI116" s="277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277"/>
      <c r="AZ116" s="269"/>
      <c r="BA116" s="560"/>
      <c r="BB116"/>
      <c r="BC116" s="560"/>
      <c r="BD116"/>
      <c r="BE116" s="560"/>
      <c r="BF116"/>
      <c r="BG116" s="560"/>
      <c r="BH116"/>
      <c r="BI116" s="560"/>
      <c r="BJ116"/>
      <c r="BK116" s="560"/>
      <c r="BL116"/>
      <c r="BM116" s="560"/>
      <c r="BN116"/>
      <c r="BO116" s="270"/>
      <c r="BP116"/>
      <c r="BQ116" s="270"/>
      <c r="BR116"/>
      <c r="BS116" s="270"/>
      <c r="BT116"/>
      <c r="BU116" s="270"/>
      <c r="BV116"/>
      <c r="BW116" s="270"/>
      <c r="BX116"/>
      <c r="BY116" s="270"/>
      <c r="BZ116"/>
      <c r="CA116" s="270"/>
      <c r="CB116"/>
      <c r="CC116" s="270"/>
      <c r="CD116"/>
      <c r="CE116" s="270"/>
      <c r="CF116"/>
      <c r="CG116" s="270"/>
      <c r="CH116"/>
      <c r="CI116" s="270"/>
      <c r="CJ116"/>
      <c r="CK116" s="910"/>
      <c r="CL116" s="373"/>
      <c r="CM116" s="373"/>
      <c r="CN116" s="373"/>
      <c r="CO116" s="373"/>
      <c r="CP116" s="373"/>
      <c r="CQ116" s="373"/>
      <c r="CR116" s="373"/>
      <c r="CS116" s="373"/>
      <c r="CT116" s="920"/>
      <c r="CU116" s="26"/>
      <c r="CV116" s="26"/>
      <c r="CW116" s="26"/>
      <c r="CX116" s="920"/>
      <c r="CY116" s="373"/>
      <c r="CZ116" s="373"/>
      <c r="DN116" s="373"/>
      <c r="DO116" s="373"/>
      <c r="DP116" s="373"/>
      <c r="DQ116" s="373"/>
      <c r="DR116" s="373"/>
      <c r="DS116" s="373"/>
      <c r="DT116" s="373"/>
      <c r="DU116" s="373"/>
      <c r="DV116" s="373"/>
      <c r="DW116" s="373"/>
      <c r="DX116" s="373"/>
      <c r="DY116" s="373"/>
      <c r="DZ116" s="373"/>
      <c r="EA116" s="373"/>
      <c r="EB116" s="373"/>
      <c r="EC116" s="373"/>
      <c r="ED116" s="373"/>
      <c r="EE116" s="373"/>
      <c r="EF116" s="373"/>
      <c r="EG116" s="373"/>
      <c r="EH116" s="373"/>
      <c r="EI116" s="373"/>
      <c r="EJ116" s="373"/>
      <c r="EK116" s="373"/>
      <c r="EL116" s="373"/>
      <c r="EM116" s="373"/>
      <c r="EN116" s="373"/>
      <c r="EO116" s="373"/>
      <c r="EP116" s="373"/>
      <c r="EQ116" s="373"/>
      <c r="ER116" s="373"/>
      <c r="ES116" s="373"/>
      <c r="ET116" s="373"/>
      <c r="EU116" s="373"/>
      <c r="EV116" s="373"/>
      <c r="EW116" s="373"/>
      <c r="EX116" s="373"/>
      <c r="EY116" s="373"/>
      <c r="EZ116" s="373"/>
      <c r="FA116" s="373"/>
      <c r="FB116" s="373"/>
      <c r="FC116" s="373"/>
      <c r="FD116" s="373"/>
      <c r="FE116" s="373"/>
      <c r="FF116" s="373"/>
      <c r="FG116" s="373"/>
      <c r="FH116" s="373"/>
      <c r="FI116" s="373"/>
      <c r="FJ116" s="373"/>
      <c r="FK116" s="373"/>
      <c r="FL116" s="373"/>
      <c r="FM116" s="373"/>
      <c r="FN116" s="373"/>
      <c r="FO116" s="373"/>
      <c r="FP116" s="373"/>
      <c r="FQ116" s="373"/>
      <c r="FR116" s="373"/>
      <c r="FS116" s="373"/>
      <c r="FT116" s="373"/>
      <c r="FU116" s="373"/>
      <c r="FV116" s="373"/>
      <c r="FW116" s="373"/>
      <c r="FX116" s="373"/>
      <c r="FY116" s="373"/>
      <c r="FZ116" s="373"/>
      <c r="GA116" s="373"/>
      <c r="GB116" s="373"/>
      <c r="GC116" s="373"/>
      <c r="GD116" s="373"/>
      <c r="GE116" s="373"/>
      <c r="GF116" s="373"/>
      <c r="GG116" s="373"/>
      <c r="GH116" s="373"/>
      <c r="GI116" s="373"/>
      <c r="GJ116" s="373"/>
      <c r="GK116" s="373"/>
      <c r="GL116" s="373"/>
      <c r="GM116" s="373"/>
      <c r="GN116" s="373"/>
      <c r="GO116" s="373"/>
      <c r="GP116" s="373"/>
      <c r="GQ116" s="373"/>
      <c r="GR116" s="373"/>
      <c r="GS116" s="373"/>
      <c r="GT116" s="373"/>
      <c r="GU116" s="373"/>
      <c r="GV116" s="373"/>
      <c r="GW116" s="373"/>
      <c r="GX116" s="373"/>
      <c r="GY116" s="373"/>
      <c r="GZ116" s="373"/>
      <c r="HA116" s="373"/>
      <c r="HB116" s="373"/>
      <c r="HC116" s="373"/>
      <c r="HD116" s="373"/>
      <c r="HE116" s="373"/>
      <c r="HF116" s="373"/>
      <c r="HG116" s="373"/>
      <c r="HH116" s="373"/>
      <c r="HI116" s="373"/>
      <c r="HJ116" s="373"/>
      <c r="HK116" s="373"/>
      <c r="HL116" s="373"/>
      <c r="HM116" s="373"/>
      <c r="HN116" s="373"/>
      <c r="HO116" s="373"/>
      <c r="HP116" s="373"/>
      <c r="HQ116" s="373"/>
      <c r="HR116" s="373"/>
      <c r="HS116" s="373"/>
      <c r="HT116" s="373"/>
      <c r="HU116" s="373"/>
      <c r="HV116" s="373"/>
      <c r="HW116" s="373"/>
      <c r="HX116" s="373"/>
      <c r="HY116" s="373"/>
      <c r="HZ116" s="373"/>
      <c r="IA116" s="373"/>
      <c r="IB116" s="373"/>
      <c r="IC116" s="373"/>
      <c r="ID116" s="373"/>
      <c r="IE116" s="373"/>
      <c r="IF116" s="373"/>
      <c r="IG116" s="373"/>
      <c r="IH116" s="373"/>
      <c r="II116" s="373"/>
      <c r="IJ116" s="373"/>
    </row>
    <row r="117" spans="1:244" s="281" customFormat="1" ht="19" x14ac:dyDescent="0.2">
      <c r="A117"/>
      <c r="B117" s="186"/>
      <c r="C117"/>
      <c r="D117" s="251"/>
      <c r="E117" s="341"/>
      <c r="F117" s="341"/>
      <c r="G117" s="172"/>
      <c r="H117"/>
      <c r="I117" s="45"/>
      <c r="J117"/>
      <c r="K117"/>
      <c r="L117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5"/>
      <c r="AC117"/>
      <c r="AD117" s="38"/>
      <c r="AE117"/>
      <c r="AF117"/>
      <c r="AG117"/>
      <c r="AH117" s="42"/>
      <c r="AI117" s="277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277"/>
      <c r="AZ117" s="269"/>
      <c r="BA117" s="560"/>
      <c r="BB117"/>
      <c r="BC117" s="560"/>
      <c r="BD117"/>
      <c r="BE117" s="560"/>
      <c r="BF117"/>
      <c r="BG117" s="560"/>
      <c r="BH117"/>
      <c r="BI117" s="560"/>
      <c r="BJ117"/>
      <c r="BK117" s="560"/>
      <c r="BL117"/>
      <c r="BM117" s="560"/>
      <c r="BN117"/>
      <c r="BO117" s="270"/>
      <c r="BP117"/>
      <c r="BQ117" s="270"/>
      <c r="BR117"/>
      <c r="BS117" s="270"/>
      <c r="BT117"/>
      <c r="BU117" s="270"/>
      <c r="BV117"/>
      <c r="BW117" s="270"/>
      <c r="BX117"/>
      <c r="BY117" s="270"/>
      <c r="BZ117"/>
      <c r="CA117" s="270"/>
      <c r="CB117"/>
      <c r="CC117" s="270"/>
      <c r="CD117"/>
      <c r="CE117" s="270"/>
      <c r="CF117"/>
      <c r="CG117" s="270"/>
      <c r="CH117"/>
      <c r="CI117" s="270"/>
      <c r="CJ117"/>
      <c r="CK117" s="910"/>
      <c r="CL117" s="373"/>
      <c r="CM117" s="373"/>
      <c r="CN117" s="373"/>
      <c r="CO117" s="373"/>
      <c r="CP117" s="373"/>
      <c r="CQ117" s="373"/>
      <c r="CR117" s="373"/>
      <c r="CS117" s="373"/>
      <c r="CT117" s="920"/>
      <c r="CU117" s="26"/>
      <c r="CV117" s="26"/>
      <c r="CW117" s="26"/>
      <c r="CX117" s="920"/>
      <c r="CY117" s="373"/>
      <c r="CZ117" s="373"/>
      <c r="DN117" s="373"/>
      <c r="DO117" s="373"/>
      <c r="DP117" s="373"/>
      <c r="DQ117" s="373"/>
      <c r="DR117" s="373"/>
      <c r="DS117" s="373"/>
      <c r="DT117" s="373"/>
      <c r="DU117" s="373"/>
      <c r="DV117" s="373"/>
      <c r="DW117" s="373"/>
      <c r="DX117" s="373"/>
      <c r="DY117" s="373"/>
      <c r="DZ117" s="373"/>
      <c r="EA117" s="373"/>
      <c r="EB117" s="373"/>
      <c r="EC117" s="373"/>
      <c r="ED117" s="373"/>
      <c r="EE117" s="373"/>
      <c r="EF117" s="373"/>
      <c r="EG117" s="373"/>
      <c r="EH117" s="373"/>
      <c r="EI117" s="373"/>
      <c r="EJ117" s="373"/>
      <c r="EK117" s="373"/>
      <c r="EL117" s="373"/>
      <c r="EM117" s="373"/>
      <c r="EN117" s="373"/>
      <c r="EO117" s="373"/>
      <c r="EP117" s="373"/>
      <c r="EQ117" s="373"/>
      <c r="ER117" s="373"/>
      <c r="ES117" s="373"/>
      <c r="ET117" s="373"/>
      <c r="EU117" s="373"/>
      <c r="EV117" s="373"/>
      <c r="EW117" s="373"/>
      <c r="EX117" s="373"/>
      <c r="EY117" s="373"/>
      <c r="EZ117" s="373"/>
      <c r="FA117" s="373"/>
      <c r="FB117" s="373"/>
      <c r="FC117" s="373"/>
      <c r="FD117" s="373"/>
      <c r="FE117" s="373"/>
      <c r="FF117" s="373"/>
      <c r="FG117" s="373"/>
      <c r="FH117" s="373"/>
      <c r="FI117" s="373"/>
      <c r="FJ117" s="373"/>
      <c r="FK117" s="373"/>
      <c r="FL117" s="373"/>
      <c r="FM117" s="373"/>
      <c r="FN117" s="373"/>
      <c r="FO117" s="373"/>
      <c r="FP117" s="373"/>
      <c r="FQ117" s="373"/>
      <c r="FR117" s="373"/>
      <c r="FS117" s="373"/>
      <c r="FT117" s="373"/>
      <c r="FU117" s="373"/>
      <c r="FV117" s="373"/>
      <c r="FW117" s="373"/>
      <c r="FX117" s="373"/>
      <c r="FY117" s="373"/>
      <c r="FZ117" s="373"/>
      <c r="GA117" s="373"/>
      <c r="GB117" s="373"/>
      <c r="GC117" s="373"/>
      <c r="GD117" s="373"/>
      <c r="GE117" s="373"/>
      <c r="GF117" s="373"/>
      <c r="GG117" s="373"/>
      <c r="GH117" s="373"/>
      <c r="GI117" s="373"/>
      <c r="GJ117" s="373"/>
      <c r="GK117" s="373"/>
      <c r="GL117" s="373"/>
      <c r="GM117" s="373"/>
      <c r="GN117" s="373"/>
      <c r="GO117" s="373"/>
      <c r="GP117" s="373"/>
      <c r="GQ117" s="373"/>
      <c r="GR117" s="373"/>
      <c r="GS117" s="373"/>
      <c r="GT117" s="373"/>
      <c r="GU117" s="373"/>
      <c r="GV117" s="373"/>
      <c r="GW117" s="373"/>
      <c r="GX117" s="373"/>
      <c r="GY117" s="373"/>
      <c r="GZ117" s="373"/>
      <c r="HA117" s="373"/>
      <c r="HB117" s="373"/>
      <c r="HC117" s="373"/>
      <c r="HD117" s="373"/>
      <c r="HE117" s="373"/>
      <c r="HF117" s="373"/>
      <c r="HG117" s="373"/>
      <c r="HH117" s="373"/>
      <c r="HI117" s="373"/>
      <c r="HJ117" s="373"/>
      <c r="HK117" s="373"/>
      <c r="HL117" s="373"/>
      <c r="HM117" s="373"/>
      <c r="HN117" s="373"/>
      <c r="HO117" s="373"/>
      <c r="HP117" s="373"/>
      <c r="HQ117" s="373"/>
      <c r="HR117" s="373"/>
      <c r="HS117" s="373"/>
      <c r="HT117" s="373"/>
      <c r="HU117" s="373"/>
      <c r="HV117" s="373"/>
      <c r="HW117" s="373"/>
      <c r="HX117" s="373"/>
      <c r="HY117" s="373"/>
      <c r="HZ117" s="373"/>
      <c r="IA117" s="373"/>
      <c r="IB117" s="373"/>
      <c r="IC117" s="373"/>
      <c r="ID117" s="373"/>
      <c r="IE117" s="373"/>
      <c r="IF117" s="373"/>
      <c r="IG117" s="373"/>
      <c r="IH117" s="373"/>
      <c r="II117" s="373"/>
      <c r="IJ117" s="373"/>
    </row>
    <row r="118" spans="1:244" s="281" customFormat="1" ht="19" x14ac:dyDescent="0.2">
      <c r="A118"/>
      <c r="B118" s="186"/>
      <c r="C118"/>
      <c r="D118" s="251"/>
      <c r="E118" s="341"/>
      <c r="F118" s="341"/>
      <c r="G118" s="172"/>
      <c r="H118"/>
      <c r="I118" s="45"/>
      <c r="J118"/>
      <c r="K118"/>
      <c r="L118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5"/>
      <c r="AC118"/>
      <c r="AD118" s="38"/>
      <c r="AE118"/>
      <c r="AF118"/>
      <c r="AG118"/>
      <c r="AH118" s="42"/>
      <c r="AI118" s="277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277"/>
      <c r="AZ118" s="269"/>
      <c r="BA118" s="560"/>
      <c r="BB118"/>
      <c r="BC118" s="560"/>
      <c r="BD118"/>
      <c r="BE118" s="560"/>
      <c r="BF118"/>
      <c r="BG118" s="560"/>
      <c r="BH118"/>
      <c r="BI118" s="560"/>
      <c r="BJ118"/>
      <c r="BK118" s="560"/>
      <c r="BL118"/>
      <c r="BM118" s="560"/>
      <c r="BN118"/>
      <c r="BO118" s="270"/>
      <c r="BP118"/>
      <c r="BQ118" s="270"/>
      <c r="BR118"/>
      <c r="BS118" s="270"/>
      <c r="BT118"/>
      <c r="BU118" s="270"/>
      <c r="BV118"/>
      <c r="BW118" s="270"/>
      <c r="BX118"/>
      <c r="BY118" s="270"/>
      <c r="BZ118"/>
      <c r="CA118" s="270"/>
      <c r="CB118"/>
      <c r="CC118" s="270"/>
      <c r="CD118"/>
      <c r="CE118" s="270"/>
      <c r="CF118"/>
      <c r="CG118" s="270"/>
      <c r="CH118"/>
      <c r="CI118" s="270"/>
      <c r="CJ118"/>
      <c r="CK118" s="910"/>
      <c r="CL118" s="373"/>
      <c r="CM118" s="373"/>
      <c r="CN118" s="373"/>
      <c r="CO118" s="373"/>
      <c r="CP118" s="373"/>
      <c r="CQ118" s="373"/>
      <c r="CR118" s="373"/>
      <c r="CS118" s="373"/>
      <c r="CT118" s="920"/>
      <c r="CU118" s="26"/>
      <c r="CV118" s="26"/>
      <c r="CW118" s="26"/>
      <c r="CX118" s="920"/>
      <c r="CY118" s="373"/>
      <c r="CZ118" s="373"/>
      <c r="DN118" s="373"/>
      <c r="DO118" s="373"/>
      <c r="DP118" s="373"/>
      <c r="DQ118" s="373"/>
      <c r="DR118" s="373"/>
      <c r="DS118" s="373"/>
      <c r="DT118" s="373"/>
      <c r="DU118" s="373"/>
      <c r="DV118" s="373"/>
      <c r="DW118" s="373"/>
      <c r="DX118" s="373"/>
      <c r="DY118" s="373"/>
      <c r="DZ118" s="373"/>
      <c r="EA118" s="373"/>
      <c r="EB118" s="373"/>
      <c r="EC118" s="373"/>
      <c r="ED118" s="373"/>
      <c r="EE118" s="373"/>
      <c r="EF118" s="373"/>
      <c r="EG118" s="373"/>
      <c r="EH118" s="373"/>
      <c r="EI118" s="373"/>
      <c r="EJ118" s="373"/>
      <c r="EK118" s="373"/>
      <c r="EL118" s="373"/>
      <c r="EM118" s="373"/>
      <c r="EN118" s="373"/>
      <c r="EO118" s="373"/>
      <c r="EP118" s="373"/>
      <c r="EQ118" s="373"/>
      <c r="ER118" s="373"/>
      <c r="ES118" s="373"/>
      <c r="ET118" s="373"/>
      <c r="EU118" s="373"/>
      <c r="EV118" s="373"/>
      <c r="EW118" s="373"/>
      <c r="EX118" s="373"/>
      <c r="EY118" s="373"/>
      <c r="EZ118" s="373"/>
      <c r="FA118" s="373"/>
      <c r="FB118" s="373"/>
      <c r="FC118" s="373"/>
      <c r="FD118" s="373"/>
      <c r="FE118" s="373"/>
      <c r="FF118" s="373"/>
      <c r="FG118" s="373"/>
      <c r="FH118" s="373"/>
      <c r="FI118" s="373"/>
      <c r="FJ118" s="373"/>
      <c r="FK118" s="373"/>
      <c r="FL118" s="373"/>
      <c r="FM118" s="373"/>
      <c r="FN118" s="373"/>
      <c r="FO118" s="373"/>
      <c r="FP118" s="373"/>
      <c r="FQ118" s="373"/>
      <c r="FR118" s="373"/>
      <c r="FS118" s="373"/>
      <c r="FT118" s="373"/>
      <c r="FU118" s="373"/>
      <c r="FV118" s="373"/>
      <c r="FW118" s="373"/>
      <c r="FX118" s="373"/>
      <c r="FY118" s="373"/>
      <c r="FZ118" s="373"/>
      <c r="GA118" s="373"/>
      <c r="GB118" s="373"/>
      <c r="GC118" s="373"/>
      <c r="GD118" s="373"/>
      <c r="GE118" s="373"/>
      <c r="GF118" s="373"/>
      <c r="GG118" s="373"/>
      <c r="GH118" s="373"/>
      <c r="GI118" s="373"/>
      <c r="GJ118" s="373"/>
      <c r="GK118" s="373"/>
      <c r="GL118" s="373"/>
      <c r="GM118" s="373"/>
      <c r="GN118" s="373"/>
      <c r="GO118" s="373"/>
      <c r="GP118" s="373"/>
      <c r="GQ118" s="373"/>
      <c r="GR118" s="373"/>
      <c r="GS118" s="373"/>
      <c r="GT118" s="373"/>
      <c r="GU118" s="373"/>
      <c r="GV118" s="373"/>
      <c r="GW118" s="373"/>
      <c r="GX118" s="373"/>
      <c r="GY118" s="373"/>
      <c r="GZ118" s="373"/>
      <c r="HA118" s="373"/>
      <c r="HB118" s="373"/>
      <c r="HC118" s="373"/>
      <c r="HD118" s="373"/>
      <c r="HE118" s="373"/>
      <c r="HF118" s="373"/>
      <c r="HG118" s="373"/>
      <c r="HH118" s="373"/>
      <c r="HI118" s="373"/>
      <c r="HJ118" s="373"/>
      <c r="HK118" s="373"/>
      <c r="HL118" s="373"/>
      <c r="HM118" s="373"/>
      <c r="HN118" s="373"/>
      <c r="HO118" s="373"/>
      <c r="HP118" s="373"/>
      <c r="HQ118" s="373"/>
      <c r="HR118" s="373"/>
      <c r="HS118" s="373"/>
      <c r="HT118" s="373"/>
      <c r="HU118" s="373"/>
      <c r="HV118" s="373"/>
      <c r="HW118" s="373"/>
      <c r="HX118" s="373"/>
      <c r="HY118" s="373"/>
      <c r="HZ118" s="373"/>
      <c r="IA118" s="373"/>
      <c r="IB118" s="373"/>
      <c r="IC118" s="373"/>
      <c r="ID118" s="373"/>
      <c r="IE118" s="373"/>
      <c r="IF118" s="373"/>
      <c r="IG118" s="373"/>
      <c r="IH118" s="373"/>
      <c r="II118" s="373"/>
      <c r="IJ118" s="373"/>
    </row>
    <row r="119" spans="1:244" s="281" customFormat="1" ht="19" x14ac:dyDescent="0.2">
      <c r="A119"/>
      <c r="B119" s="186"/>
      <c r="C119"/>
      <c r="D119" s="251"/>
      <c r="E119" s="341"/>
      <c r="F119" s="341"/>
      <c r="G119" s="172"/>
      <c r="H119"/>
      <c r="I119" s="45"/>
      <c r="J119"/>
      <c r="K119"/>
      <c r="L119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5"/>
      <c r="AC119"/>
      <c r="AD119" s="38"/>
      <c r="AE119"/>
      <c r="AF119"/>
      <c r="AG119"/>
      <c r="AH119" s="42"/>
      <c r="AI119" s="277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277"/>
      <c r="AZ119" s="269"/>
      <c r="BA119" s="560"/>
      <c r="BB119"/>
      <c r="BC119" s="560"/>
      <c r="BD119"/>
      <c r="BE119" s="560"/>
      <c r="BF119"/>
      <c r="BG119" s="560"/>
      <c r="BH119"/>
      <c r="BI119" s="560"/>
      <c r="BJ119"/>
      <c r="BK119" s="560"/>
      <c r="BL119"/>
      <c r="BM119" s="560"/>
      <c r="BN119"/>
      <c r="BO119" s="270"/>
      <c r="BP119"/>
      <c r="BQ119" s="270"/>
      <c r="BR119"/>
      <c r="BS119" s="270"/>
      <c r="BT119"/>
      <c r="BU119" s="270"/>
      <c r="BV119"/>
      <c r="BW119" s="270"/>
      <c r="BX119"/>
      <c r="BY119" s="270"/>
      <c r="BZ119"/>
      <c r="CA119" s="270"/>
      <c r="CB119"/>
      <c r="CC119" s="270"/>
      <c r="CD119"/>
      <c r="CE119" s="270"/>
      <c r="CF119"/>
      <c r="CG119" s="270"/>
      <c r="CH119"/>
      <c r="CI119" s="270"/>
      <c r="CJ119"/>
      <c r="CK119" s="910"/>
      <c r="CL119" s="373"/>
      <c r="CM119" s="373"/>
      <c r="CN119" s="373"/>
      <c r="CO119" s="373"/>
      <c r="CP119" s="373"/>
      <c r="CQ119" s="373"/>
      <c r="CR119" s="373"/>
      <c r="CS119" s="373"/>
      <c r="CT119" s="920"/>
      <c r="CU119" s="26"/>
      <c r="CV119" s="26"/>
      <c r="CW119" s="26"/>
      <c r="CX119" s="920"/>
      <c r="CY119" s="373"/>
      <c r="CZ119" s="373"/>
      <c r="DN119" s="373"/>
      <c r="DO119" s="373"/>
      <c r="DP119" s="373"/>
      <c r="DQ119" s="373"/>
      <c r="DR119" s="373"/>
      <c r="DS119" s="373"/>
      <c r="DT119" s="373"/>
      <c r="DU119" s="373"/>
      <c r="DV119" s="373"/>
      <c r="DW119" s="373"/>
      <c r="DX119" s="373"/>
      <c r="DY119" s="373"/>
      <c r="DZ119" s="373"/>
      <c r="EA119" s="373"/>
      <c r="EB119" s="373"/>
      <c r="EC119" s="373"/>
      <c r="ED119" s="373"/>
      <c r="EE119" s="373"/>
      <c r="EF119" s="373"/>
      <c r="EG119" s="373"/>
      <c r="EH119" s="373"/>
      <c r="EI119" s="373"/>
      <c r="EJ119" s="373"/>
      <c r="EK119" s="373"/>
      <c r="EL119" s="373"/>
      <c r="EM119" s="373"/>
      <c r="EN119" s="373"/>
      <c r="EO119" s="373"/>
      <c r="EP119" s="373"/>
      <c r="EQ119" s="373"/>
      <c r="ER119" s="373"/>
      <c r="ES119" s="373"/>
      <c r="ET119" s="373"/>
      <c r="EU119" s="373"/>
      <c r="EV119" s="373"/>
      <c r="EW119" s="373"/>
      <c r="EX119" s="373"/>
      <c r="EY119" s="373"/>
      <c r="EZ119" s="373"/>
      <c r="FA119" s="373"/>
      <c r="FB119" s="373"/>
      <c r="FC119" s="373"/>
      <c r="FD119" s="373"/>
      <c r="FE119" s="373"/>
      <c r="FF119" s="373"/>
      <c r="FG119" s="373"/>
      <c r="FH119" s="373"/>
      <c r="FI119" s="373"/>
      <c r="FJ119" s="373"/>
      <c r="FK119" s="373"/>
      <c r="FL119" s="373"/>
      <c r="FM119" s="373"/>
      <c r="FN119" s="373"/>
      <c r="FO119" s="373"/>
      <c r="FP119" s="373"/>
      <c r="FQ119" s="373"/>
      <c r="FR119" s="373"/>
      <c r="FS119" s="373"/>
      <c r="FT119" s="373"/>
      <c r="FU119" s="373"/>
      <c r="FV119" s="373"/>
      <c r="FW119" s="373"/>
      <c r="FX119" s="373"/>
      <c r="FY119" s="373"/>
      <c r="FZ119" s="373"/>
      <c r="GA119" s="373"/>
      <c r="GB119" s="373"/>
      <c r="GC119" s="373"/>
      <c r="GD119" s="373"/>
      <c r="GE119" s="373"/>
      <c r="GF119" s="373"/>
      <c r="GG119" s="373"/>
      <c r="GH119" s="373"/>
      <c r="GI119" s="373"/>
      <c r="GJ119" s="373"/>
      <c r="GK119" s="373"/>
      <c r="GL119" s="373"/>
      <c r="GM119" s="373"/>
      <c r="GN119" s="373"/>
      <c r="GO119" s="373"/>
      <c r="GP119" s="373"/>
      <c r="GQ119" s="373"/>
      <c r="GR119" s="373"/>
      <c r="GS119" s="373"/>
      <c r="GT119" s="373"/>
      <c r="GU119" s="373"/>
      <c r="GV119" s="373"/>
      <c r="GW119" s="373"/>
      <c r="GX119" s="373"/>
      <c r="GY119" s="373"/>
      <c r="GZ119" s="373"/>
      <c r="HA119" s="373"/>
      <c r="HB119" s="373"/>
      <c r="HC119" s="373"/>
      <c r="HD119" s="373"/>
      <c r="HE119" s="373"/>
      <c r="HF119" s="373"/>
      <c r="HG119" s="373"/>
      <c r="HH119" s="373"/>
      <c r="HI119" s="373"/>
      <c r="HJ119" s="373"/>
      <c r="HK119" s="373"/>
      <c r="HL119" s="373"/>
      <c r="HM119" s="373"/>
      <c r="HN119" s="373"/>
      <c r="HO119" s="373"/>
      <c r="HP119" s="373"/>
      <c r="HQ119" s="373"/>
      <c r="HR119" s="373"/>
      <c r="HS119" s="373"/>
      <c r="HT119" s="373"/>
      <c r="HU119" s="373"/>
      <c r="HV119" s="373"/>
      <c r="HW119" s="373"/>
      <c r="HX119" s="373"/>
      <c r="HY119" s="373"/>
      <c r="HZ119" s="373"/>
      <c r="IA119" s="373"/>
      <c r="IB119" s="373"/>
      <c r="IC119" s="373"/>
      <c r="ID119" s="373"/>
      <c r="IE119" s="373"/>
      <c r="IF119" s="373"/>
      <c r="IG119" s="373"/>
      <c r="IH119" s="373"/>
      <c r="II119" s="373"/>
      <c r="IJ119" s="373"/>
    </row>
    <row r="120" spans="1:244" s="281" customFormat="1" ht="19" x14ac:dyDescent="0.2">
      <c r="A120"/>
      <c r="B120" s="186"/>
      <c r="C120"/>
      <c r="D120" s="251"/>
      <c r="E120" s="341"/>
      <c r="F120" s="341"/>
      <c r="G120" s="172"/>
      <c r="H120"/>
      <c r="I120" s="45"/>
      <c r="J120"/>
      <c r="K120"/>
      <c r="L120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5"/>
      <c r="AC120"/>
      <c r="AD120" s="38"/>
      <c r="AE120"/>
      <c r="AF120"/>
      <c r="AG120"/>
      <c r="AH120" s="42"/>
      <c r="AI120" s="277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277"/>
      <c r="AZ120" s="269"/>
      <c r="BA120" s="560"/>
      <c r="BB120"/>
      <c r="BC120" s="560"/>
      <c r="BD120"/>
      <c r="BE120" s="560"/>
      <c r="BF120"/>
      <c r="BG120" s="560"/>
      <c r="BH120"/>
      <c r="BI120" s="560"/>
      <c r="BJ120"/>
      <c r="BK120" s="560"/>
      <c r="BL120"/>
      <c r="BM120" s="560"/>
      <c r="BN120"/>
      <c r="BO120" s="270"/>
      <c r="BP120"/>
      <c r="BQ120" s="270"/>
      <c r="BR120"/>
      <c r="BS120" s="270"/>
      <c r="BT120"/>
      <c r="BU120" s="270"/>
      <c r="BV120"/>
      <c r="BW120" s="270"/>
      <c r="BX120"/>
      <c r="BY120" s="270"/>
      <c r="BZ120"/>
      <c r="CA120" s="270"/>
      <c r="CB120"/>
      <c r="CC120" s="270"/>
      <c r="CD120"/>
      <c r="CE120" s="270"/>
      <c r="CF120"/>
      <c r="CG120" s="270"/>
      <c r="CH120"/>
      <c r="CI120" s="270"/>
      <c r="CJ120"/>
      <c r="CK120" s="910"/>
      <c r="CL120" s="373"/>
      <c r="CM120" s="373"/>
      <c r="CN120" s="373"/>
      <c r="CO120" s="373"/>
      <c r="CP120" s="373"/>
      <c r="CQ120" s="373"/>
      <c r="CR120" s="373"/>
      <c r="CS120" s="373"/>
      <c r="CT120" s="920"/>
      <c r="CU120" s="26"/>
      <c r="CV120" s="26"/>
      <c r="CW120" s="26"/>
      <c r="CX120" s="920"/>
      <c r="CY120" s="373"/>
      <c r="CZ120" s="373"/>
      <c r="DN120" s="373"/>
      <c r="DO120" s="373"/>
      <c r="DP120" s="373"/>
      <c r="DQ120" s="373"/>
      <c r="DR120" s="373"/>
      <c r="DS120" s="373"/>
      <c r="DT120" s="373"/>
      <c r="DU120" s="373"/>
      <c r="DV120" s="373"/>
      <c r="DW120" s="373"/>
      <c r="DX120" s="373"/>
      <c r="DY120" s="373"/>
      <c r="DZ120" s="373"/>
      <c r="EA120" s="373"/>
      <c r="EB120" s="373"/>
      <c r="EC120" s="373"/>
      <c r="ED120" s="373"/>
      <c r="EE120" s="373"/>
      <c r="EF120" s="373"/>
      <c r="EG120" s="373"/>
      <c r="EH120" s="373"/>
      <c r="EI120" s="373"/>
      <c r="EJ120" s="373"/>
      <c r="EK120" s="373"/>
      <c r="EL120" s="373"/>
      <c r="EM120" s="373"/>
      <c r="EN120" s="373"/>
      <c r="EO120" s="373"/>
      <c r="EP120" s="373"/>
      <c r="EQ120" s="373"/>
      <c r="ER120" s="373"/>
      <c r="ES120" s="373"/>
      <c r="ET120" s="373"/>
      <c r="EU120" s="373"/>
      <c r="EV120" s="373"/>
      <c r="EW120" s="373"/>
      <c r="EX120" s="373"/>
      <c r="EY120" s="373"/>
      <c r="EZ120" s="373"/>
      <c r="FA120" s="373"/>
      <c r="FB120" s="373"/>
      <c r="FC120" s="373"/>
      <c r="FD120" s="373"/>
      <c r="FE120" s="373"/>
      <c r="FF120" s="373"/>
      <c r="FG120" s="373"/>
      <c r="FH120" s="373"/>
      <c r="FI120" s="373"/>
      <c r="FJ120" s="373"/>
      <c r="FK120" s="373"/>
      <c r="FL120" s="373"/>
      <c r="FM120" s="373"/>
      <c r="FN120" s="373"/>
      <c r="FO120" s="373"/>
      <c r="FP120" s="373"/>
      <c r="FQ120" s="373"/>
      <c r="FR120" s="373"/>
      <c r="FS120" s="373"/>
      <c r="FT120" s="373"/>
      <c r="FU120" s="373"/>
      <c r="FV120" s="373"/>
      <c r="FW120" s="373"/>
      <c r="FX120" s="373"/>
      <c r="FY120" s="373"/>
      <c r="FZ120" s="373"/>
      <c r="GA120" s="373"/>
      <c r="GB120" s="373"/>
      <c r="GC120" s="373"/>
      <c r="GD120" s="373"/>
      <c r="GE120" s="373"/>
      <c r="GF120" s="373"/>
      <c r="GG120" s="373"/>
      <c r="GH120" s="373"/>
      <c r="GI120" s="373"/>
      <c r="GJ120" s="373"/>
      <c r="GK120" s="373"/>
      <c r="GL120" s="373"/>
      <c r="GM120" s="373"/>
      <c r="GN120" s="373"/>
      <c r="GO120" s="373"/>
      <c r="GP120" s="373"/>
      <c r="GQ120" s="373"/>
      <c r="GR120" s="373"/>
      <c r="GS120" s="373"/>
      <c r="GT120" s="373"/>
      <c r="GU120" s="373"/>
      <c r="GV120" s="373"/>
      <c r="GW120" s="373"/>
      <c r="GX120" s="373"/>
      <c r="GY120" s="373"/>
      <c r="GZ120" s="373"/>
      <c r="HA120" s="373"/>
      <c r="HB120" s="373"/>
      <c r="HC120" s="373"/>
      <c r="HD120" s="373"/>
      <c r="HE120" s="373"/>
      <c r="HF120" s="373"/>
      <c r="HG120" s="373"/>
      <c r="HH120" s="373"/>
      <c r="HI120" s="373"/>
      <c r="HJ120" s="373"/>
      <c r="HK120" s="373"/>
      <c r="HL120" s="373"/>
      <c r="HM120" s="373"/>
      <c r="HN120" s="373"/>
      <c r="HO120" s="373"/>
      <c r="HP120" s="373"/>
      <c r="HQ120" s="373"/>
      <c r="HR120" s="373"/>
      <c r="HS120" s="373"/>
      <c r="HT120" s="373"/>
      <c r="HU120" s="373"/>
      <c r="HV120" s="373"/>
      <c r="HW120" s="373"/>
      <c r="HX120" s="373"/>
      <c r="HY120" s="373"/>
      <c r="HZ120" s="373"/>
      <c r="IA120" s="373"/>
      <c r="IB120" s="373"/>
      <c r="IC120" s="373"/>
      <c r="ID120" s="373"/>
      <c r="IE120" s="373"/>
      <c r="IF120" s="373"/>
      <c r="IG120" s="373"/>
      <c r="IH120" s="373"/>
      <c r="II120" s="373"/>
      <c r="IJ120" s="373"/>
    </row>
    <row r="121" spans="1:244" s="281" customFormat="1" ht="19" x14ac:dyDescent="0.2">
      <c r="A121"/>
      <c r="B121" s="186"/>
      <c r="C121"/>
      <c r="D121" s="251"/>
      <c r="E121" s="341"/>
      <c r="F121" s="341"/>
      <c r="G121" s="172"/>
      <c r="H121"/>
      <c r="I121" s="45"/>
      <c r="J121"/>
      <c r="K121"/>
      <c r="L121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5"/>
      <c r="AC121"/>
      <c r="AD121" s="38"/>
      <c r="AE121"/>
      <c r="AF121"/>
      <c r="AG121"/>
      <c r="AH121" s="42"/>
      <c r="AI121" s="277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277"/>
      <c r="AZ121" s="269"/>
      <c r="BA121" s="560"/>
      <c r="BB121"/>
      <c r="BC121" s="560"/>
      <c r="BD121"/>
      <c r="BE121" s="560"/>
      <c r="BF121"/>
      <c r="BG121" s="560"/>
      <c r="BH121"/>
      <c r="BI121" s="560"/>
      <c r="BJ121"/>
      <c r="BK121" s="560"/>
      <c r="BL121"/>
      <c r="BM121" s="560"/>
      <c r="BN121"/>
      <c r="BO121" s="270"/>
      <c r="BP121"/>
      <c r="BQ121" s="270"/>
      <c r="BR121"/>
      <c r="BS121" s="270"/>
      <c r="BT121"/>
      <c r="BU121" s="270"/>
      <c r="BV121"/>
      <c r="BW121" s="270"/>
      <c r="BX121"/>
      <c r="BY121" s="270"/>
      <c r="BZ121"/>
      <c r="CA121" s="270"/>
      <c r="CB121"/>
      <c r="CC121" s="270"/>
      <c r="CD121"/>
      <c r="CE121" s="270"/>
      <c r="CF121"/>
      <c r="CG121" s="270"/>
      <c r="CH121"/>
      <c r="CI121" s="270"/>
      <c r="CJ121"/>
      <c r="CK121" s="910"/>
      <c r="CL121" s="373"/>
      <c r="CM121" s="373"/>
      <c r="CN121" s="373"/>
      <c r="CO121" s="373"/>
      <c r="CP121" s="373"/>
      <c r="CQ121" s="373"/>
      <c r="CR121" s="373"/>
      <c r="CS121" s="373"/>
      <c r="CT121" s="920"/>
      <c r="CU121" s="26"/>
      <c r="CV121" s="26"/>
      <c r="CW121" s="26"/>
      <c r="CX121" s="920"/>
      <c r="CY121" s="373"/>
      <c r="CZ121" s="373"/>
      <c r="DN121" s="373"/>
      <c r="DO121" s="373"/>
      <c r="DP121" s="373"/>
      <c r="DQ121" s="373"/>
      <c r="DR121" s="373"/>
      <c r="DS121" s="373"/>
      <c r="DT121" s="373"/>
      <c r="DU121" s="373"/>
      <c r="DV121" s="373"/>
      <c r="DW121" s="373"/>
      <c r="DX121" s="373"/>
      <c r="DY121" s="373"/>
      <c r="DZ121" s="373"/>
      <c r="EA121" s="373"/>
      <c r="EB121" s="373"/>
      <c r="EC121" s="373"/>
      <c r="ED121" s="373"/>
      <c r="EE121" s="373"/>
      <c r="EF121" s="373"/>
      <c r="EG121" s="373"/>
      <c r="EH121" s="373"/>
      <c r="EI121" s="373"/>
      <c r="EJ121" s="373"/>
      <c r="EK121" s="373"/>
      <c r="EL121" s="373"/>
      <c r="EM121" s="373"/>
      <c r="EN121" s="373"/>
      <c r="EO121" s="373"/>
      <c r="EP121" s="373"/>
      <c r="EQ121" s="373"/>
      <c r="ER121" s="373"/>
      <c r="ES121" s="373"/>
      <c r="ET121" s="373"/>
      <c r="EU121" s="373"/>
      <c r="EV121" s="373"/>
      <c r="EW121" s="373"/>
      <c r="EX121" s="373"/>
      <c r="EY121" s="373"/>
      <c r="EZ121" s="373"/>
      <c r="FA121" s="373"/>
      <c r="FB121" s="373"/>
      <c r="FC121" s="373"/>
      <c r="FD121" s="373"/>
      <c r="FE121" s="373"/>
      <c r="FF121" s="373"/>
      <c r="FG121" s="373"/>
      <c r="FH121" s="373"/>
      <c r="FI121" s="373"/>
      <c r="FJ121" s="373"/>
      <c r="FK121" s="373"/>
      <c r="FL121" s="373"/>
      <c r="FM121" s="373"/>
      <c r="FN121" s="373"/>
      <c r="FO121" s="373"/>
      <c r="FP121" s="373"/>
      <c r="FQ121" s="373"/>
      <c r="FR121" s="373"/>
      <c r="FS121" s="373"/>
      <c r="FT121" s="373"/>
      <c r="FU121" s="373"/>
      <c r="FV121" s="373"/>
      <c r="FW121" s="373"/>
      <c r="FX121" s="373"/>
      <c r="FY121" s="373"/>
      <c r="FZ121" s="373"/>
      <c r="GA121" s="373"/>
      <c r="GB121" s="373"/>
      <c r="GC121" s="373"/>
      <c r="GD121" s="373"/>
      <c r="GE121" s="373"/>
      <c r="GF121" s="373"/>
      <c r="GG121" s="373"/>
      <c r="GH121" s="373"/>
      <c r="GI121" s="373"/>
      <c r="GJ121" s="373"/>
      <c r="GK121" s="373"/>
      <c r="GL121" s="373"/>
      <c r="GM121" s="373"/>
      <c r="GN121" s="373"/>
      <c r="GO121" s="373"/>
      <c r="GP121" s="373"/>
      <c r="GQ121" s="373"/>
      <c r="GR121" s="373"/>
      <c r="GS121" s="373"/>
      <c r="GT121" s="373"/>
      <c r="GU121" s="373"/>
      <c r="GV121" s="373"/>
      <c r="GW121" s="373"/>
      <c r="GX121" s="373"/>
      <c r="GY121" s="373"/>
      <c r="GZ121" s="373"/>
      <c r="HA121" s="373"/>
      <c r="HB121" s="373"/>
      <c r="HC121" s="373"/>
      <c r="HD121" s="373"/>
      <c r="HE121" s="373"/>
      <c r="HF121" s="373"/>
      <c r="HG121" s="373"/>
      <c r="HH121" s="373"/>
      <c r="HI121" s="373"/>
      <c r="HJ121" s="373"/>
      <c r="HK121" s="373"/>
      <c r="HL121" s="373"/>
      <c r="HM121" s="373"/>
      <c r="HN121" s="373"/>
      <c r="HO121" s="373"/>
      <c r="HP121" s="373"/>
      <c r="HQ121" s="373"/>
      <c r="HR121" s="373"/>
      <c r="HS121" s="373"/>
      <c r="HT121" s="373"/>
      <c r="HU121" s="373"/>
      <c r="HV121" s="373"/>
      <c r="HW121" s="373"/>
      <c r="HX121" s="373"/>
      <c r="HY121" s="373"/>
      <c r="HZ121" s="373"/>
      <c r="IA121" s="373"/>
      <c r="IB121" s="373"/>
      <c r="IC121" s="373"/>
      <c r="ID121" s="373"/>
      <c r="IE121" s="373"/>
      <c r="IF121" s="373"/>
      <c r="IG121" s="373"/>
      <c r="IH121" s="373"/>
      <c r="II121" s="373"/>
      <c r="IJ121" s="373"/>
    </row>
    <row r="122" spans="1:244" s="281" customFormat="1" ht="19" x14ac:dyDescent="0.2">
      <c r="A122"/>
      <c r="B122" s="186"/>
      <c r="C122"/>
      <c r="D122" s="251"/>
      <c r="E122" s="341"/>
      <c r="F122" s="341"/>
      <c r="G122" s="172"/>
      <c r="H122"/>
      <c r="I122" s="45"/>
      <c r="J122"/>
      <c r="K122"/>
      <c r="L122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5"/>
      <c r="AC122"/>
      <c r="AD122" s="38"/>
      <c r="AE122"/>
      <c r="AF122"/>
      <c r="AG122"/>
      <c r="AH122" s="42"/>
      <c r="AI122" s="277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277"/>
      <c r="AZ122" s="269"/>
      <c r="BA122" s="560"/>
      <c r="BB122"/>
      <c r="BC122" s="560"/>
      <c r="BD122"/>
      <c r="BE122" s="560"/>
      <c r="BF122"/>
      <c r="BG122" s="560"/>
      <c r="BH122"/>
      <c r="BI122" s="560"/>
      <c r="BJ122"/>
      <c r="BK122" s="560"/>
      <c r="BL122"/>
      <c r="BM122" s="560"/>
      <c r="BN122"/>
      <c r="BO122" s="270"/>
      <c r="BP122"/>
      <c r="BQ122" s="270"/>
      <c r="BR122"/>
      <c r="BS122" s="270"/>
      <c r="BT122"/>
      <c r="BU122" s="270"/>
      <c r="BV122"/>
      <c r="BW122" s="270"/>
      <c r="BX122"/>
      <c r="BY122" s="270"/>
      <c r="BZ122"/>
      <c r="CA122" s="270"/>
      <c r="CB122"/>
      <c r="CC122" s="270"/>
      <c r="CD122"/>
      <c r="CE122" s="270"/>
      <c r="CF122"/>
      <c r="CG122" s="270"/>
      <c r="CH122"/>
      <c r="CI122" s="270"/>
      <c r="CJ122"/>
      <c r="CK122" s="910"/>
      <c r="CL122" s="373"/>
      <c r="CM122" s="373"/>
      <c r="CN122" s="373"/>
      <c r="CO122" s="373"/>
      <c r="CP122" s="373"/>
      <c r="CQ122" s="373"/>
      <c r="CR122" s="373"/>
      <c r="CS122" s="373"/>
      <c r="CT122" s="920"/>
      <c r="CU122" s="26"/>
      <c r="CV122" s="26"/>
      <c r="CW122" s="26"/>
      <c r="CX122" s="920"/>
      <c r="CY122" s="373"/>
      <c r="CZ122" s="373"/>
      <c r="DN122" s="373"/>
      <c r="DO122" s="373"/>
      <c r="DP122" s="373"/>
      <c r="DQ122" s="373"/>
      <c r="DR122" s="373"/>
      <c r="DS122" s="373"/>
      <c r="DT122" s="373"/>
      <c r="DU122" s="373"/>
      <c r="DV122" s="373"/>
      <c r="DW122" s="373"/>
      <c r="DX122" s="373"/>
      <c r="DY122" s="373"/>
      <c r="DZ122" s="373"/>
      <c r="EA122" s="373"/>
      <c r="EB122" s="373"/>
      <c r="EC122" s="373"/>
      <c r="ED122" s="373"/>
      <c r="EE122" s="373"/>
      <c r="EF122" s="373"/>
      <c r="EG122" s="373"/>
      <c r="EH122" s="373"/>
      <c r="EI122" s="373"/>
      <c r="EJ122" s="373"/>
      <c r="EK122" s="373"/>
      <c r="EL122" s="373"/>
      <c r="EM122" s="373"/>
      <c r="EN122" s="373"/>
      <c r="EO122" s="373"/>
      <c r="EP122" s="373"/>
      <c r="EQ122" s="373"/>
      <c r="ER122" s="373"/>
      <c r="ES122" s="373"/>
      <c r="ET122" s="373"/>
      <c r="EU122" s="373"/>
      <c r="EV122" s="373"/>
      <c r="EW122" s="373"/>
      <c r="EX122" s="373"/>
      <c r="EY122" s="373"/>
      <c r="EZ122" s="373"/>
      <c r="FA122" s="373"/>
      <c r="FB122" s="373"/>
      <c r="FC122" s="373"/>
      <c r="FD122" s="373"/>
      <c r="FE122" s="373"/>
      <c r="FF122" s="373"/>
      <c r="FG122" s="373"/>
      <c r="FH122" s="373"/>
      <c r="FI122" s="373"/>
      <c r="FJ122" s="373"/>
      <c r="FK122" s="373"/>
      <c r="FL122" s="373"/>
      <c r="FM122" s="373"/>
      <c r="FN122" s="373"/>
      <c r="FO122" s="373"/>
      <c r="FP122" s="373"/>
      <c r="FQ122" s="373"/>
      <c r="FR122" s="373"/>
      <c r="FS122" s="373"/>
      <c r="FT122" s="373"/>
      <c r="FU122" s="373"/>
      <c r="FV122" s="373"/>
      <c r="FW122" s="373"/>
      <c r="FX122" s="373"/>
      <c r="FY122" s="373"/>
      <c r="FZ122" s="373"/>
      <c r="GA122" s="373"/>
      <c r="GB122" s="373"/>
      <c r="GC122" s="373"/>
      <c r="GD122" s="373"/>
      <c r="GE122" s="373"/>
      <c r="GF122" s="373"/>
      <c r="GG122" s="373"/>
      <c r="GH122" s="373"/>
      <c r="GI122" s="373"/>
      <c r="GJ122" s="373"/>
      <c r="GK122" s="373"/>
      <c r="GL122" s="373"/>
      <c r="GM122" s="373"/>
      <c r="GN122" s="373"/>
      <c r="GO122" s="373"/>
      <c r="GP122" s="373"/>
      <c r="GQ122" s="373"/>
      <c r="GR122" s="373"/>
      <c r="GS122" s="373"/>
      <c r="GT122" s="373"/>
      <c r="GU122" s="373"/>
      <c r="GV122" s="373"/>
      <c r="GW122" s="373"/>
      <c r="GX122" s="373"/>
      <c r="GY122" s="373"/>
      <c r="GZ122" s="373"/>
      <c r="HA122" s="373"/>
      <c r="HB122" s="373"/>
      <c r="HC122" s="373"/>
      <c r="HD122" s="373"/>
      <c r="HE122" s="373"/>
      <c r="HF122" s="373"/>
      <c r="HG122" s="373"/>
      <c r="HH122" s="373"/>
      <c r="HI122" s="373"/>
      <c r="HJ122" s="373"/>
      <c r="HK122" s="373"/>
      <c r="HL122" s="373"/>
      <c r="HM122" s="373"/>
      <c r="HN122" s="373"/>
      <c r="HO122" s="373"/>
      <c r="HP122" s="373"/>
      <c r="HQ122" s="373"/>
      <c r="HR122" s="373"/>
      <c r="HS122" s="373"/>
      <c r="HT122" s="373"/>
      <c r="HU122" s="373"/>
      <c r="HV122" s="373"/>
      <c r="HW122" s="373"/>
      <c r="HX122" s="373"/>
      <c r="HY122" s="373"/>
      <c r="HZ122" s="373"/>
      <c r="IA122" s="373"/>
      <c r="IB122" s="373"/>
      <c r="IC122" s="373"/>
      <c r="ID122" s="373"/>
      <c r="IE122" s="373"/>
      <c r="IF122" s="373"/>
      <c r="IG122" s="373"/>
      <c r="IH122" s="373"/>
      <c r="II122" s="373"/>
      <c r="IJ122" s="373"/>
    </row>
    <row r="123" spans="1:244" s="281" customFormat="1" ht="19" x14ac:dyDescent="0.2">
      <c r="A123"/>
      <c r="B123" s="186"/>
      <c r="C123"/>
      <c r="D123" s="251"/>
      <c r="E123" s="341"/>
      <c r="F123" s="341"/>
      <c r="G123" s="172"/>
      <c r="H123"/>
      <c r="I123" s="45"/>
      <c r="J123"/>
      <c r="K123"/>
      <c r="L123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5"/>
      <c r="AC123"/>
      <c r="AD123" s="38"/>
      <c r="AE123"/>
      <c r="AF123"/>
      <c r="AG123"/>
      <c r="AH123" s="42"/>
      <c r="AI123" s="277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277"/>
      <c r="AZ123" s="269"/>
      <c r="BA123" s="560"/>
      <c r="BB123"/>
      <c r="BC123" s="560"/>
      <c r="BD123"/>
      <c r="BE123" s="560"/>
      <c r="BF123"/>
      <c r="BG123" s="560"/>
      <c r="BH123"/>
      <c r="BI123" s="560"/>
      <c r="BJ123"/>
      <c r="BK123" s="560"/>
      <c r="BL123"/>
      <c r="BM123" s="560"/>
      <c r="BN123"/>
      <c r="BO123" s="270"/>
      <c r="BP123"/>
      <c r="BQ123" s="270"/>
      <c r="BR123"/>
      <c r="BS123" s="270"/>
      <c r="BT123"/>
      <c r="BU123" s="270"/>
      <c r="BV123"/>
      <c r="BW123" s="270"/>
      <c r="BX123"/>
      <c r="BY123" s="270"/>
      <c r="BZ123"/>
      <c r="CA123" s="270"/>
      <c r="CB123"/>
      <c r="CC123" s="270"/>
      <c r="CD123"/>
      <c r="CE123" s="270"/>
      <c r="CF123"/>
      <c r="CG123" s="270"/>
      <c r="CH123"/>
      <c r="CI123" s="270"/>
      <c r="CJ123"/>
      <c r="CK123" s="910"/>
      <c r="CL123" s="373"/>
      <c r="CM123" s="373"/>
      <c r="CN123" s="373"/>
      <c r="CO123" s="373"/>
      <c r="CP123" s="373"/>
      <c r="CQ123" s="373"/>
      <c r="CR123" s="373"/>
      <c r="CS123" s="373"/>
      <c r="CT123" s="920"/>
      <c r="CU123" s="26"/>
      <c r="CV123" s="26"/>
      <c r="CW123" s="26"/>
      <c r="CX123" s="920"/>
      <c r="CY123" s="373"/>
      <c r="CZ123" s="373"/>
      <c r="DN123" s="373"/>
      <c r="DO123" s="373"/>
      <c r="DP123" s="373"/>
      <c r="DQ123" s="373"/>
      <c r="DR123" s="373"/>
      <c r="DS123" s="373"/>
      <c r="DT123" s="373"/>
      <c r="DU123" s="373"/>
      <c r="DV123" s="373"/>
      <c r="DW123" s="373"/>
      <c r="DX123" s="373"/>
      <c r="DY123" s="373"/>
      <c r="DZ123" s="373"/>
      <c r="EA123" s="373"/>
      <c r="EB123" s="373"/>
      <c r="EC123" s="373"/>
      <c r="ED123" s="373"/>
      <c r="EE123" s="373"/>
      <c r="EF123" s="373"/>
      <c r="EG123" s="373"/>
      <c r="EH123" s="373"/>
      <c r="EI123" s="373"/>
      <c r="EJ123" s="373"/>
      <c r="EK123" s="373"/>
      <c r="EL123" s="373"/>
      <c r="EM123" s="373"/>
      <c r="EN123" s="373"/>
      <c r="EO123" s="373"/>
      <c r="EP123" s="373"/>
      <c r="EQ123" s="373"/>
      <c r="ER123" s="373"/>
      <c r="ES123" s="373"/>
      <c r="ET123" s="373"/>
      <c r="EU123" s="373"/>
      <c r="EV123" s="373"/>
      <c r="EW123" s="373"/>
      <c r="EX123" s="373"/>
      <c r="EY123" s="373"/>
      <c r="EZ123" s="373"/>
      <c r="FA123" s="373"/>
      <c r="FB123" s="373"/>
      <c r="FC123" s="373"/>
      <c r="FD123" s="373"/>
      <c r="FE123" s="373"/>
      <c r="FF123" s="373"/>
      <c r="FG123" s="373"/>
      <c r="FH123" s="373"/>
      <c r="FI123" s="373"/>
      <c r="FJ123" s="373"/>
      <c r="FK123" s="373"/>
      <c r="FL123" s="373"/>
      <c r="FM123" s="373"/>
      <c r="FN123" s="373"/>
      <c r="FO123" s="373"/>
      <c r="FP123" s="373"/>
      <c r="FQ123" s="373"/>
      <c r="FR123" s="373"/>
      <c r="FS123" s="373"/>
      <c r="FT123" s="373"/>
      <c r="FU123" s="373"/>
      <c r="FV123" s="373"/>
      <c r="FW123" s="373"/>
      <c r="FX123" s="373"/>
      <c r="FY123" s="373"/>
      <c r="FZ123" s="373"/>
      <c r="GA123" s="373"/>
      <c r="GB123" s="373"/>
      <c r="GC123" s="373"/>
      <c r="GD123" s="373"/>
      <c r="GE123" s="373"/>
      <c r="GF123" s="373"/>
      <c r="GG123" s="373"/>
      <c r="GH123" s="373"/>
      <c r="GI123" s="373"/>
      <c r="GJ123" s="373"/>
      <c r="GK123" s="373"/>
      <c r="GL123" s="373"/>
      <c r="GM123" s="373"/>
      <c r="GN123" s="373"/>
      <c r="GO123" s="373"/>
      <c r="GP123" s="373"/>
      <c r="GQ123" s="373"/>
      <c r="GR123" s="373"/>
      <c r="GS123" s="373"/>
      <c r="GT123" s="373"/>
      <c r="GU123" s="373"/>
      <c r="GV123" s="373"/>
      <c r="GW123" s="373"/>
      <c r="GX123" s="373"/>
      <c r="GY123" s="373"/>
      <c r="GZ123" s="373"/>
      <c r="HA123" s="373"/>
      <c r="HB123" s="373"/>
      <c r="HC123" s="373"/>
      <c r="HD123" s="373"/>
      <c r="HE123" s="373"/>
      <c r="HF123" s="373"/>
      <c r="HG123" s="373"/>
      <c r="HH123" s="373"/>
      <c r="HI123" s="373"/>
      <c r="HJ123" s="373"/>
      <c r="HK123" s="373"/>
      <c r="HL123" s="373"/>
      <c r="HM123" s="373"/>
      <c r="HN123" s="373"/>
      <c r="HO123" s="373"/>
      <c r="HP123" s="373"/>
      <c r="HQ123" s="373"/>
      <c r="HR123" s="373"/>
      <c r="HS123" s="373"/>
      <c r="HT123" s="373"/>
      <c r="HU123" s="373"/>
      <c r="HV123" s="373"/>
      <c r="HW123" s="373"/>
      <c r="HX123" s="373"/>
      <c r="HY123" s="373"/>
      <c r="HZ123" s="373"/>
      <c r="IA123" s="373"/>
      <c r="IB123" s="373"/>
      <c r="IC123" s="373"/>
      <c r="ID123" s="373"/>
      <c r="IE123" s="373"/>
      <c r="IF123" s="373"/>
      <c r="IG123" s="373"/>
      <c r="IH123" s="373"/>
      <c r="II123" s="373"/>
      <c r="IJ123" s="373"/>
    </row>
    <row r="124" spans="1:244" s="281" customFormat="1" ht="19" x14ac:dyDescent="0.2">
      <c r="A124"/>
      <c r="B124" s="186"/>
      <c r="C124"/>
      <c r="D124" s="251"/>
      <c r="E124" s="341"/>
      <c r="F124" s="341"/>
      <c r="G124" s="172"/>
      <c r="H124"/>
      <c r="I124" s="45"/>
      <c r="J124"/>
      <c r="K124"/>
      <c r="L124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5"/>
      <c r="AC124"/>
      <c r="AD124" s="38"/>
      <c r="AE124"/>
      <c r="AF124"/>
      <c r="AG124"/>
      <c r="AH124" s="42"/>
      <c r="AI124" s="277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277"/>
      <c r="AZ124" s="269"/>
      <c r="BA124" s="560"/>
      <c r="BB124"/>
      <c r="BC124" s="560"/>
      <c r="BD124"/>
      <c r="BE124" s="560"/>
      <c r="BF124"/>
      <c r="BG124" s="560"/>
      <c r="BH124"/>
      <c r="BI124" s="560"/>
      <c r="BJ124"/>
      <c r="BK124" s="560"/>
      <c r="BL124"/>
      <c r="BM124" s="560"/>
      <c r="BN124"/>
      <c r="BO124" s="270"/>
      <c r="BP124"/>
      <c r="BQ124" s="270"/>
      <c r="BR124"/>
      <c r="BS124" s="270"/>
      <c r="BT124"/>
      <c r="BU124" s="270"/>
      <c r="BV124"/>
      <c r="BW124" s="270"/>
      <c r="BX124"/>
      <c r="BY124" s="270"/>
      <c r="BZ124"/>
      <c r="CA124" s="270"/>
      <c r="CB124"/>
      <c r="CC124" s="270"/>
      <c r="CD124"/>
      <c r="CE124" s="270"/>
      <c r="CF124"/>
      <c r="CG124" s="270"/>
      <c r="CH124"/>
      <c r="CI124" s="270"/>
      <c r="CJ124"/>
      <c r="CK124" s="910"/>
      <c r="CL124" s="373"/>
      <c r="CM124" s="373"/>
      <c r="CN124" s="373"/>
      <c r="CO124" s="373"/>
      <c r="CP124" s="373"/>
      <c r="CQ124" s="373"/>
      <c r="CR124" s="373"/>
      <c r="CS124" s="373"/>
      <c r="CT124" s="920"/>
      <c r="CU124" s="26"/>
      <c r="CV124" s="26"/>
      <c r="CW124" s="26"/>
      <c r="CX124" s="920"/>
      <c r="CY124" s="373"/>
      <c r="CZ124" s="373"/>
      <c r="DN124" s="373"/>
      <c r="DO124" s="373"/>
      <c r="DP124" s="373"/>
      <c r="DQ124" s="373"/>
      <c r="DR124" s="373"/>
      <c r="DS124" s="373"/>
      <c r="DT124" s="373"/>
      <c r="DU124" s="373"/>
      <c r="DV124" s="373"/>
      <c r="DW124" s="373"/>
      <c r="DX124" s="373"/>
      <c r="DY124" s="373"/>
      <c r="DZ124" s="373"/>
      <c r="EA124" s="373"/>
      <c r="EB124" s="373"/>
      <c r="EC124" s="373"/>
      <c r="ED124" s="373"/>
      <c r="EE124" s="373"/>
      <c r="EF124" s="373"/>
      <c r="EG124" s="373"/>
      <c r="EH124" s="373"/>
      <c r="EI124" s="373"/>
      <c r="EJ124" s="373"/>
      <c r="EK124" s="373"/>
      <c r="EL124" s="373"/>
      <c r="EM124" s="373"/>
      <c r="EN124" s="373"/>
      <c r="EO124" s="373"/>
      <c r="EP124" s="373"/>
      <c r="EQ124" s="373"/>
      <c r="ER124" s="373"/>
      <c r="ES124" s="373"/>
      <c r="ET124" s="373"/>
      <c r="EU124" s="373"/>
      <c r="EV124" s="373"/>
      <c r="EW124" s="373"/>
      <c r="EX124" s="373"/>
      <c r="EY124" s="373"/>
      <c r="EZ124" s="373"/>
      <c r="FA124" s="373"/>
      <c r="FB124" s="373"/>
      <c r="FC124" s="373"/>
      <c r="FD124" s="373"/>
      <c r="FE124" s="373"/>
      <c r="FF124" s="373"/>
      <c r="FG124" s="373"/>
      <c r="FH124" s="373"/>
      <c r="FI124" s="373"/>
      <c r="FJ124" s="373"/>
      <c r="FK124" s="373"/>
      <c r="FL124" s="373"/>
      <c r="FM124" s="373"/>
      <c r="FN124" s="373"/>
      <c r="FO124" s="373"/>
      <c r="FP124" s="373"/>
      <c r="FQ124" s="373"/>
      <c r="FR124" s="373"/>
      <c r="FS124" s="373"/>
      <c r="FT124" s="373"/>
      <c r="FU124" s="373"/>
      <c r="FV124" s="373"/>
      <c r="FW124" s="373"/>
      <c r="FX124" s="373"/>
      <c r="FY124" s="373"/>
      <c r="FZ124" s="373"/>
      <c r="GA124" s="373"/>
      <c r="GB124" s="373"/>
      <c r="GC124" s="373"/>
      <c r="GD124" s="373"/>
      <c r="GE124" s="373"/>
      <c r="GF124" s="373"/>
      <c r="GG124" s="373"/>
      <c r="GH124" s="373"/>
      <c r="GI124" s="373"/>
      <c r="GJ124" s="373"/>
      <c r="GK124" s="373"/>
      <c r="GL124" s="373"/>
      <c r="GM124" s="373"/>
      <c r="GN124" s="373"/>
      <c r="GO124" s="373"/>
      <c r="GP124" s="373"/>
      <c r="GQ124" s="373"/>
      <c r="GR124" s="373"/>
      <c r="GS124" s="373"/>
      <c r="GT124" s="373"/>
      <c r="GU124" s="373"/>
      <c r="GV124" s="373"/>
      <c r="GW124" s="373"/>
      <c r="GX124" s="373"/>
      <c r="GY124" s="373"/>
      <c r="GZ124" s="373"/>
      <c r="HA124" s="373"/>
      <c r="HB124" s="373"/>
      <c r="HC124" s="373"/>
      <c r="HD124" s="373"/>
      <c r="HE124" s="373"/>
      <c r="HF124" s="373"/>
      <c r="HG124" s="373"/>
      <c r="HH124" s="373"/>
      <c r="HI124" s="373"/>
      <c r="HJ124" s="373"/>
      <c r="HK124" s="373"/>
      <c r="HL124" s="373"/>
      <c r="HM124" s="373"/>
      <c r="HN124" s="373"/>
      <c r="HO124" s="373"/>
      <c r="HP124" s="373"/>
      <c r="HQ124" s="373"/>
      <c r="HR124" s="373"/>
      <c r="HS124" s="373"/>
      <c r="HT124" s="373"/>
      <c r="HU124" s="373"/>
      <c r="HV124" s="373"/>
      <c r="HW124" s="373"/>
      <c r="HX124" s="373"/>
      <c r="HY124" s="373"/>
      <c r="HZ124" s="373"/>
      <c r="IA124" s="373"/>
      <c r="IB124" s="373"/>
      <c r="IC124" s="373"/>
      <c r="ID124" s="373"/>
      <c r="IE124" s="373"/>
      <c r="IF124" s="373"/>
      <c r="IG124" s="373"/>
      <c r="IH124" s="373"/>
      <c r="II124" s="373"/>
      <c r="IJ124" s="373"/>
    </row>
    <row r="125" spans="1:244" s="281" customFormat="1" ht="19" x14ac:dyDescent="0.2">
      <c r="A125"/>
      <c r="B125" s="186"/>
      <c r="C125"/>
      <c r="D125" s="251"/>
      <c r="E125" s="341"/>
      <c r="F125" s="341"/>
      <c r="G125" s="172"/>
      <c r="H125"/>
      <c r="I125" s="45"/>
      <c r="J125"/>
      <c r="K125"/>
      <c r="L125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5"/>
      <c r="AC125"/>
      <c r="AD125" s="38"/>
      <c r="AE125"/>
      <c r="AF125"/>
      <c r="AG125"/>
      <c r="AH125" s="42"/>
      <c r="AI125" s="277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277"/>
      <c r="AZ125" s="269"/>
      <c r="BA125" s="560"/>
      <c r="BB125"/>
      <c r="BC125" s="560"/>
      <c r="BD125"/>
      <c r="BE125" s="560"/>
      <c r="BF125"/>
      <c r="BG125" s="560"/>
      <c r="BH125"/>
      <c r="BI125" s="560"/>
      <c r="BJ125"/>
      <c r="BK125" s="560"/>
      <c r="BL125"/>
      <c r="BM125" s="560"/>
      <c r="BN125"/>
      <c r="BO125" s="270"/>
      <c r="BP125"/>
      <c r="BQ125" s="270"/>
      <c r="BR125"/>
      <c r="BS125" s="270"/>
      <c r="BT125"/>
      <c r="BU125" s="270"/>
      <c r="BV125"/>
      <c r="BW125" s="270"/>
      <c r="BX125"/>
      <c r="BY125" s="270"/>
      <c r="BZ125"/>
      <c r="CA125" s="270"/>
      <c r="CB125"/>
      <c r="CC125" s="270"/>
      <c r="CD125"/>
      <c r="CE125" s="270"/>
      <c r="CF125"/>
      <c r="CG125" s="270"/>
      <c r="CH125"/>
      <c r="CI125" s="270"/>
      <c r="CJ125"/>
      <c r="CK125" s="910"/>
      <c r="CL125" s="373"/>
      <c r="CM125" s="373"/>
      <c r="CN125" s="373"/>
      <c r="CO125" s="373"/>
      <c r="CP125" s="373"/>
      <c r="CQ125" s="373"/>
      <c r="CR125" s="373"/>
      <c r="CS125" s="373"/>
      <c r="CT125" s="920"/>
      <c r="CU125" s="26"/>
      <c r="CV125" s="26"/>
      <c r="CW125" s="26"/>
      <c r="CX125" s="920"/>
      <c r="CY125" s="373"/>
      <c r="CZ125" s="373"/>
      <c r="DN125" s="373"/>
      <c r="DO125" s="373"/>
      <c r="DP125" s="373"/>
      <c r="DQ125" s="373"/>
      <c r="DR125" s="373"/>
      <c r="DS125" s="373"/>
      <c r="DT125" s="373"/>
      <c r="DU125" s="373"/>
      <c r="DV125" s="373"/>
      <c r="DW125" s="373"/>
      <c r="DX125" s="373"/>
      <c r="DY125" s="373"/>
      <c r="DZ125" s="373"/>
      <c r="EA125" s="373"/>
      <c r="EB125" s="373"/>
      <c r="EC125" s="373"/>
      <c r="ED125" s="373"/>
      <c r="EE125" s="373"/>
      <c r="EF125" s="373"/>
      <c r="EG125" s="373"/>
      <c r="EH125" s="373"/>
      <c r="EI125" s="373"/>
      <c r="EJ125" s="373"/>
      <c r="EK125" s="373"/>
      <c r="EL125" s="373"/>
      <c r="EM125" s="373"/>
      <c r="EN125" s="373"/>
      <c r="EO125" s="373"/>
      <c r="EP125" s="373"/>
      <c r="EQ125" s="373"/>
      <c r="ER125" s="373"/>
      <c r="ES125" s="373"/>
      <c r="ET125" s="373"/>
      <c r="EU125" s="373"/>
      <c r="EV125" s="373"/>
      <c r="EW125" s="373"/>
      <c r="EX125" s="373"/>
      <c r="EY125" s="373"/>
      <c r="EZ125" s="373"/>
      <c r="FA125" s="373"/>
      <c r="FB125" s="373"/>
      <c r="FC125" s="373"/>
      <c r="FD125" s="373"/>
      <c r="FE125" s="373"/>
      <c r="FF125" s="373"/>
      <c r="FG125" s="373"/>
      <c r="FH125" s="373"/>
      <c r="FI125" s="373"/>
      <c r="FJ125" s="373"/>
      <c r="FK125" s="373"/>
      <c r="FL125" s="373"/>
      <c r="FM125" s="373"/>
      <c r="FN125" s="373"/>
      <c r="FO125" s="373"/>
      <c r="FP125" s="373"/>
      <c r="FQ125" s="373"/>
      <c r="FR125" s="373"/>
      <c r="FS125" s="373"/>
      <c r="FT125" s="373"/>
      <c r="FU125" s="373"/>
      <c r="FV125" s="373"/>
      <c r="FW125" s="373"/>
      <c r="FX125" s="373"/>
      <c r="FY125" s="373"/>
      <c r="FZ125" s="373"/>
      <c r="GA125" s="373"/>
      <c r="GB125" s="373"/>
      <c r="GC125" s="373"/>
      <c r="GD125" s="373"/>
      <c r="GE125" s="373"/>
      <c r="GF125" s="373"/>
      <c r="GG125" s="373"/>
      <c r="GH125" s="373"/>
      <c r="GI125" s="373"/>
      <c r="GJ125" s="373"/>
      <c r="GK125" s="373"/>
      <c r="GL125" s="373"/>
      <c r="GM125" s="373"/>
      <c r="GN125" s="373"/>
      <c r="GO125" s="373"/>
      <c r="GP125" s="373"/>
      <c r="GQ125" s="373"/>
      <c r="GR125" s="373"/>
      <c r="GS125" s="373"/>
      <c r="GT125" s="373"/>
      <c r="GU125" s="373"/>
      <c r="GV125" s="373"/>
      <c r="GW125" s="373"/>
      <c r="GX125" s="373"/>
      <c r="GY125" s="373"/>
      <c r="GZ125" s="373"/>
      <c r="HA125" s="373"/>
      <c r="HB125" s="373"/>
      <c r="HC125" s="373"/>
      <c r="HD125" s="373"/>
      <c r="HE125" s="373"/>
      <c r="HF125" s="373"/>
      <c r="HG125" s="373"/>
      <c r="HH125" s="373"/>
      <c r="HI125" s="373"/>
      <c r="HJ125" s="373"/>
      <c r="HK125" s="373"/>
      <c r="HL125" s="373"/>
      <c r="HM125" s="373"/>
      <c r="HN125" s="373"/>
      <c r="HO125" s="373"/>
      <c r="HP125" s="373"/>
      <c r="HQ125" s="373"/>
      <c r="HR125" s="373"/>
      <c r="HS125" s="373"/>
      <c r="HT125" s="373"/>
      <c r="HU125" s="373"/>
      <c r="HV125" s="373"/>
      <c r="HW125" s="373"/>
      <c r="HX125" s="373"/>
      <c r="HY125" s="373"/>
      <c r="HZ125" s="373"/>
      <c r="IA125" s="373"/>
      <c r="IB125" s="373"/>
      <c r="IC125" s="373"/>
      <c r="ID125" s="373"/>
      <c r="IE125" s="373"/>
      <c r="IF125" s="373"/>
      <c r="IG125" s="373"/>
      <c r="IH125" s="373"/>
      <c r="II125" s="373"/>
      <c r="IJ125" s="373"/>
    </row>
    <row r="126" spans="1:244" s="281" customFormat="1" ht="19" x14ac:dyDescent="0.2">
      <c r="A126"/>
      <c r="B126" s="186"/>
      <c r="C126"/>
      <c r="D126" s="251"/>
      <c r="E126" s="341"/>
      <c r="F126" s="341"/>
      <c r="G126" s="172"/>
      <c r="H126"/>
      <c r="I126" s="45"/>
      <c r="J126"/>
      <c r="K126"/>
      <c r="L12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5"/>
      <c r="AC126"/>
      <c r="AD126" s="38"/>
      <c r="AE126"/>
      <c r="AF126"/>
      <c r="AG126"/>
      <c r="AH126" s="42"/>
      <c r="AI126" s="277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277"/>
      <c r="AZ126" s="269"/>
      <c r="BA126" s="560"/>
      <c r="BB126"/>
      <c r="BC126" s="560"/>
      <c r="BD126"/>
      <c r="BE126" s="560"/>
      <c r="BF126"/>
      <c r="BG126" s="560"/>
      <c r="BH126"/>
      <c r="BI126" s="560"/>
      <c r="BJ126"/>
      <c r="BK126" s="560"/>
      <c r="BL126"/>
      <c r="BM126" s="560"/>
      <c r="BN126"/>
      <c r="BO126" s="270"/>
      <c r="BP126"/>
      <c r="BQ126" s="270"/>
      <c r="BR126"/>
      <c r="BS126" s="270"/>
      <c r="BT126"/>
      <c r="BU126" s="270"/>
      <c r="BV126"/>
      <c r="BW126" s="270"/>
      <c r="BX126"/>
      <c r="BY126" s="270"/>
      <c r="BZ126"/>
      <c r="CA126" s="270"/>
      <c r="CB126"/>
      <c r="CC126" s="270"/>
      <c r="CD126"/>
      <c r="CE126" s="270"/>
      <c r="CF126"/>
      <c r="CG126" s="270"/>
      <c r="CH126"/>
      <c r="CI126" s="270"/>
      <c r="CJ126"/>
      <c r="CK126" s="910"/>
      <c r="CL126" s="373"/>
      <c r="CM126" s="373"/>
      <c r="CN126" s="373"/>
      <c r="CO126" s="373"/>
      <c r="CP126" s="373"/>
      <c r="CQ126" s="373"/>
      <c r="CR126" s="373"/>
      <c r="CS126" s="373"/>
      <c r="CT126" s="920"/>
      <c r="CU126" s="26"/>
      <c r="CV126" s="26"/>
      <c r="CW126" s="26"/>
      <c r="CX126" s="920"/>
      <c r="CY126" s="373"/>
      <c r="CZ126" s="373"/>
      <c r="DN126" s="373"/>
      <c r="DO126" s="373"/>
      <c r="DP126" s="373"/>
      <c r="DQ126" s="373"/>
      <c r="DR126" s="373"/>
      <c r="DS126" s="373"/>
      <c r="DT126" s="373"/>
      <c r="DU126" s="373"/>
      <c r="DV126" s="373"/>
      <c r="DW126" s="373"/>
      <c r="DX126" s="373"/>
      <c r="DY126" s="373"/>
      <c r="DZ126" s="373"/>
      <c r="EA126" s="373"/>
      <c r="EB126" s="373"/>
      <c r="EC126" s="373"/>
      <c r="ED126" s="373"/>
      <c r="EE126" s="373"/>
      <c r="EF126" s="373"/>
      <c r="EG126" s="373"/>
      <c r="EH126" s="373"/>
      <c r="EI126" s="373"/>
      <c r="EJ126" s="373"/>
      <c r="EK126" s="373"/>
      <c r="EL126" s="373"/>
      <c r="EM126" s="373"/>
      <c r="EN126" s="373"/>
      <c r="EO126" s="373"/>
      <c r="EP126" s="373"/>
      <c r="EQ126" s="373"/>
      <c r="ER126" s="373"/>
      <c r="ES126" s="373"/>
      <c r="ET126" s="373"/>
      <c r="EU126" s="373"/>
      <c r="EV126" s="373"/>
      <c r="EW126" s="373"/>
      <c r="EX126" s="373"/>
      <c r="EY126" s="373"/>
      <c r="EZ126" s="373"/>
      <c r="FA126" s="373"/>
      <c r="FB126" s="373"/>
      <c r="FC126" s="373"/>
      <c r="FD126" s="373"/>
      <c r="FE126" s="373"/>
      <c r="FF126" s="373"/>
      <c r="FG126" s="373"/>
      <c r="FH126" s="373"/>
      <c r="FI126" s="373"/>
      <c r="FJ126" s="373"/>
      <c r="FK126" s="373"/>
      <c r="FL126" s="373"/>
      <c r="FM126" s="373"/>
      <c r="FN126" s="373"/>
      <c r="FO126" s="373"/>
      <c r="FP126" s="373"/>
      <c r="FQ126" s="373"/>
      <c r="FR126" s="373"/>
      <c r="FS126" s="373"/>
      <c r="FT126" s="373"/>
      <c r="FU126" s="373"/>
      <c r="FV126" s="373"/>
      <c r="FW126" s="373"/>
      <c r="FX126" s="373"/>
      <c r="FY126" s="373"/>
      <c r="FZ126" s="373"/>
      <c r="GA126" s="373"/>
      <c r="GB126" s="373"/>
      <c r="GC126" s="373"/>
      <c r="GD126" s="373"/>
      <c r="GE126" s="373"/>
      <c r="GF126" s="373"/>
      <c r="GG126" s="373"/>
      <c r="GH126" s="373"/>
      <c r="GI126" s="373"/>
      <c r="GJ126" s="373"/>
      <c r="GK126" s="373"/>
      <c r="GL126" s="373"/>
      <c r="GM126" s="373"/>
      <c r="GN126" s="373"/>
      <c r="GO126" s="373"/>
      <c r="GP126" s="373"/>
      <c r="GQ126" s="373"/>
      <c r="GR126" s="373"/>
      <c r="GS126" s="373"/>
      <c r="GT126" s="373"/>
      <c r="GU126" s="373"/>
      <c r="GV126" s="373"/>
      <c r="GW126" s="373"/>
      <c r="GX126" s="373"/>
      <c r="GY126" s="373"/>
      <c r="GZ126" s="373"/>
      <c r="HA126" s="373"/>
      <c r="HB126" s="373"/>
      <c r="HC126" s="373"/>
      <c r="HD126" s="373"/>
      <c r="HE126" s="373"/>
      <c r="HF126" s="373"/>
      <c r="HG126" s="373"/>
      <c r="HH126" s="373"/>
      <c r="HI126" s="373"/>
      <c r="HJ126" s="373"/>
      <c r="HK126" s="373"/>
      <c r="HL126" s="373"/>
      <c r="HM126" s="373"/>
      <c r="HN126" s="373"/>
      <c r="HO126" s="373"/>
      <c r="HP126" s="373"/>
      <c r="HQ126" s="373"/>
      <c r="HR126" s="373"/>
      <c r="HS126" s="373"/>
      <c r="HT126" s="373"/>
      <c r="HU126" s="373"/>
      <c r="HV126" s="373"/>
      <c r="HW126" s="373"/>
      <c r="HX126" s="373"/>
      <c r="HY126" s="373"/>
      <c r="HZ126" s="373"/>
      <c r="IA126" s="373"/>
      <c r="IB126" s="373"/>
      <c r="IC126" s="373"/>
      <c r="ID126" s="373"/>
      <c r="IE126" s="373"/>
      <c r="IF126" s="373"/>
      <c r="IG126" s="373"/>
      <c r="IH126" s="373"/>
      <c r="II126" s="373"/>
      <c r="IJ126" s="373"/>
    </row>
    <row r="127" spans="1:244" s="281" customFormat="1" ht="19" x14ac:dyDescent="0.2">
      <c r="A127"/>
      <c r="B127" s="186"/>
      <c r="C127"/>
      <c r="D127" s="251"/>
      <c r="E127" s="341"/>
      <c r="F127" s="341"/>
      <c r="G127" s="172"/>
      <c r="H127"/>
      <c r="I127" s="45"/>
      <c r="J127"/>
      <c r="K127"/>
      <c r="L127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5"/>
      <c r="AC127"/>
      <c r="AD127" s="38"/>
      <c r="AE127"/>
      <c r="AF127"/>
      <c r="AG127"/>
      <c r="AH127" s="42"/>
      <c r="AI127" s="277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277"/>
      <c r="AZ127" s="269"/>
      <c r="BA127" s="560"/>
      <c r="BB127"/>
      <c r="BC127" s="560"/>
      <c r="BD127"/>
      <c r="BE127" s="560"/>
      <c r="BF127"/>
      <c r="BG127" s="560"/>
      <c r="BH127"/>
      <c r="BI127" s="560"/>
      <c r="BJ127"/>
      <c r="BK127" s="560"/>
      <c r="BL127"/>
      <c r="BM127" s="560"/>
      <c r="BN127"/>
      <c r="BO127" s="270"/>
      <c r="BP127"/>
      <c r="BQ127" s="270"/>
      <c r="BR127"/>
      <c r="BS127" s="270"/>
      <c r="BT127"/>
      <c r="BU127" s="270"/>
      <c r="BV127"/>
      <c r="BW127" s="270"/>
      <c r="BX127"/>
      <c r="BY127" s="270"/>
      <c r="BZ127"/>
      <c r="CA127" s="270"/>
      <c r="CB127"/>
      <c r="CC127" s="270"/>
      <c r="CD127"/>
      <c r="CE127" s="270"/>
      <c r="CF127"/>
      <c r="CG127" s="270"/>
      <c r="CH127"/>
      <c r="CI127" s="270"/>
      <c r="CJ127"/>
      <c r="CK127" s="910"/>
      <c r="CL127" s="373"/>
      <c r="CM127" s="373"/>
      <c r="CN127" s="373"/>
      <c r="CO127" s="373"/>
      <c r="CP127" s="373"/>
      <c r="CQ127" s="373"/>
      <c r="CR127" s="373"/>
      <c r="CS127" s="373"/>
      <c r="CT127" s="920"/>
      <c r="CU127" s="26"/>
      <c r="CV127" s="26"/>
      <c r="CW127" s="26"/>
      <c r="CX127" s="920"/>
      <c r="CY127" s="373"/>
      <c r="CZ127" s="373"/>
      <c r="DN127" s="373"/>
      <c r="DO127" s="373"/>
      <c r="DP127" s="373"/>
      <c r="DQ127" s="373"/>
      <c r="DR127" s="373"/>
      <c r="DS127" s="373"/>
      <c r="DT127" s="373"/>
      <c r="DU127" s="373"/>
      <c r="DV127" s="373"/>
      <c r="DW127" s="373"/>
      <c r="DX127" s="373"/>
      <c r="DY127" s="373"/>
      <c r="DZ127" s="373"/>
      <c r="EA127" s="373"/>
      <c r="EB127" s="373"/>
      <c r="EC127" s="373"/>
      <c r="ED127" s="373"/>
      <c r="EE127" s="373"/>
      <c r="EF127" s="373"/>
      <c r="EG127" s="373"/>
      <c r="EH127" s="373"/>
      <c r="EI127" s="373"/>
      <c r="EJ127" s="373"/>
      <c r="EK127" s="373"/>
      <c r="EL127" s="373"/>
      <c r="EM127" s="373"/>
      <c r="EN127" s="373"/>
      <c r="EO127" s="373"/>
      <c r="EP127" s="373"/>
      <c r="EQ127" s="373"/>
      <c r="ER127" s="373"/>
      <c r="ES127" s="373"/>
      <c r="ET127" s="373"/>
      <c r="EU127" s="373"/>
      <c r="EV127" s="373"/>
      <c r="EW127" s="373"/>
      <c r="EX127" s="373"/>
      <c r="EY127" s="373"/>
      <c r="EZ127" s="373"/>
      <c r="FA127" s="373"/>
      <c r="FB127" s="373"/>
      <c r="FC127" s="373"/>
      <c r="FD127" s="373"/>
      <c r="FE127" s="373"/>
      <c r="FF127" s="373"/>
      <c r="FG127" s="373"/>
      <c r="FH127" s="373"/>
      <c r="FI127" s="373"/>
      <c r="FJ127" s="373"/>
      <c r="FK127" s="373"/>
      <c r="FL127" s="373"/>
      <c r="FM127" s="373"/>
      <c r="FN127" s="373"/>
      <c r="FO127" s="373"/>
      <c r="FP127" s="373"/>
      <c r="FQ127" s="373"/>
      <c r="FR127" s="373"/>
      <c r="FS127" s="373"/>
      <c r="FT127" s="373"/>
      <c r="FU127" s="373"/>
      <c r="FV127" s="373"/>
      <c r="FW127" s="373"/>
      <c r="FX127" s="373"/>
      <c r="FY127" s="373"/>
      <c r="FZ127" s="373"/>
      <c r="GA127" s="373"/>
      <c r="GB127" s="373"/>
      <c r="GC127" s="373"/>
      <c r="GD127" s="373"/>
      <c r="GE127" s="373"/>
      <c r="GF127" s="373"/>
      <c r="GG127" s="373"/>
      <c r="GH127" s="373"/>
      <c r="GI127" s="373"/>
      <c r="GJ127" s="373"/>
      <c r="GK127" s="373"/>
      <c r="GL127" s="373"/>
      <c r="GM127" s="373"/>
      <c r="GN127" s="373"/>
      <c r="GO127" s="373"/>
      <c r="GP127" s="373"/>
      <c r="GQ127" s="373"/>
      <c r="GR127" s="373"/>
      <c r="GS127" s="373"/>
      <c r="GT127" s="373"/>
      <c r="GU127" s="373"/>
      <c r="GV127" s="373"/>
      <c r="GW127" s="373"/>
      <c r="GX127" s="373"/>
      <c r="GY127" s="373"/>
      <c r="GZ127" s="373"/>
      <c r="HA127" s="373"/>
      <c r="HB127" s="373"/>
      <c r="HC127" s="373"/>
      <c r="HD127" s="373"/>
      <c r="HE127" s="373"/>
      <c r="HF127" s="373"/>
      <c r="HG127" s="373"/>
      <c r="HH127" s="373"/>
      <c r="HI127" s="373"/>
      <c r="HJ127" s="373"/>
      <c r="HK127" s="373"/>
      <c r="HL127" s="373"/>
      <c r="HM127" s="373"/>
      <c r="HN127" s="373"/>
      <c r="HO127" s="373"/>
      <c r="HP127" s="373"/>
      <c r="HQ127" s="373"/>
      <c r="HR127" s="373"/>
      <c r="HS127" s="373"/>
      <c r="HT127" s="373"/>
      <c r="HU127" s="373"/>
      <c r="HV127" s="373"/>
      <c r="HW127" s="373"/>
      <c r="HX127" s="373"/>
      <c r="HY127" s="373"/>
      <c r="HZ127" s="373"/>
      <c r="IA127" s="373"/>
      <c r="IB127" s="373"/>
      <c r="IC127" s="373"/>
      <c r="ID127" s="373"/>
      <c r="IE127" s="373"/>
      <c r="IF127" s="373"/>
      <c r="IG127" s="373"/>
      <c r="IH127" s="373"/>
      <c r="II127" s="373"/>
      <c r="IJ127" s="373"/>
    </row>
    <row r="128" spans="1:244" s="281" customFormat="1" ht="19" x14ac:dyDescent="0.2">
      <c r="A128"/>
      <c r="B128" s="186"/>
      <c r="C128"/>
      <c r="D128" s="251"/>
      <c r="E128" s="341"/>
      <c r="F128" s="341"/>
      <c r="G128" s="172"/>
      <c r="H128"/>
      <c r="I128" s="45"/>
      <c r="J128"/>
      <c r="K128"/>
      <c r="L128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5"/>
      <c r="AC128"/>
      <c r="AD128" s="38"/>
      <c r="AE128"/>
      <c r="AF128"/>
      <c r="AG128"/>
      <c r="AH128" s="42"/>
      <c r="AI128" s="277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277"/>
      <c r="AZ128" s="269"/>
      <c r="BA128" s="560"/>
      <c r="BB128"/>
      <c r="BC128" s="560"/>
      <c r="BD128"/>
      <c r="BE128" s="560"/>
      <c r="BF128"/>
      <c r="BG128" s="560"/>
      <c r="BH128"/>
      <c r="BI128" s="560"/>
      <c r="BJ128"/>
      <c r="BK128" s="560"/>
      <c r="BL128"/>
      <c r="BM128" s="560"/>
      <c r="BN128"/>
      <c r="BO128" s="270"/>
      <c r="BP128"/>
      <c r="BQ128" s="270"/>
      <c r="BR128"/>
      <c r="BS128" s="270"/>
      <c r="BT128"/>
      <c r="BU128" s="270"/>
      <c r="BV128"/>
      <c r="BW128" s="270"/>
      <c r="BX128"/>
      <c r="BY128" s="270"/>
      <c r="BZ128"/>
      <c r="CA128" s="270"/>
      <c r="CB128"/>
      <c r="CC128" s="270"/>
      <c r="CD128"/>
      <c r="CE128" s="270"/>
      <c r="CF128"/>
      <c r="CG128" s="270"/>
      <c r="CH128"/>
      <c r="CI128" s="270"/>
      <c r="CJ128"/>
      <c r="CK128" s="910"/>
      <c r="CL128" s="373"/>
      <c r="CM128" s="373"/>
      <c r="CN128" s="373"/>
      <c r="CO128" s="373"/>
      <c r="CP128" s="373"/>
      <c r="CQ128" s="373"/>
      <c r="CR128" s="373"/>
      <c r="CS128" s="373"/>
      <c r="CT128" s="920"/>
      <c r="CU128" s="26"/>
      <c r="CV128" s="26"/>
      <c r="CW128" s="26"/>
      <c r="CX128" s="920"/>
      <c r="CY128" s="373"/>
      <c r="CZ128" s="373"/>
      <c r="DN128" s="373"/>
      <c r="DO128" s="373"/>
      <c r="DP128" s="373"/>
      <c r="DQ128" s="373"/>
      <c r="DR128" s="373"/>
      <c r="DS128" s="373"/>
      <c r="DT128" s="373"/>
      <c r="DU128" s="373"/>
      <c r="DV128" s="373"/>
      <c r="DW128" s="373"/>
      <c r="DX128" s="373"/>
      <c r="DY128" s="373"/>
      <c r="DZ128" s="373"/>
      <c r="EA128" s="373"/>
      <c r="EB128" s="373"/>
      <c r="EC128" s="373"/>
      <c r="ED128" s="373"/>
      <c r="EE128" s="373"/>
      <c r="EF128" s="373"/>
      <c r="EG128" s="373"/>
      <c r="EH128" s="373"/>
      <c r="EI128" s="373"/>
      <c r="EJ128" s="373"/>
      <c r="EK128" s="373"/>
      <c r="EL128" s="373"/>
      <c r="EM128" s="373"/>
      <c r="EN128" s="373"/>
      <c r="EO128" s="373"/>
      <c r="EP128" s="373"/>
      <c r="EQ128" s="373"/>
      <c r="ER128" s="373"/>
      <c r="ES128" s="373"/>
      <c r="ET128" s="373"/>
      <c r="EU128" s="373"/>
      <c r="EV128" s="373"/>
      <c r="EW128" s="373"/>
      <c r="EX128" s="373"/>
      <c r="EY128" s="373"/>
      <c r="EZ128" s="373"/>
      <c r="FA128" s="373"/>
      <c r="FB128" s="373"/>
      <c r="FC128" s="373"/>
      <c r="FD128" s="373"/>
      <c r="FE128" s="373"/>
      <c r="FF128" s="373"/>
      <c r="FG128" s="373"/>
      <c r="FH128" s="373"/>
      <c r="FI128" s="373"/>
      <c r="FJ128" s="373"/>
      <c r="FK128" s="373"/>
      <c r="FL128" s="373"/>
      <c r="FM128" s="373"/>
      <c r="FN128" s="373"/>
      <c r="FO128" s="373"/>
      <c r="FP128" s="373"/>
      <c r="FQ128" s="373"/>
      <c r="FR128" s="373"/>
      <c r="FS128" s="373"/>
      <c r="FT128" s="373"/>
      <c r="FU128" s="373"/>
      <c r="FV128" s="373"/>
      <c r="FW128" s="373"/>
      <c r="FX128" s="373"/>
      <c r="FY128" s="373"/>
      <c r="FZ128" s="373"/>
      <c r="GA128" s="373"/>
      <c r="GB128" s="373"/>
      <c r="GC128" s="373"/>
      <c r="GD128" s="373"/>
      <c r="GE128" s="373"/>
      <c r="GF128" s="373"/>
      <c r="GG128" s="373"/>
      <c r="GH128" s="373"/>
      <c r="GI128" s="373"/>
      <c r="GJ128" s="373"/>
      <c r="GK128" s="373"/>
      <c r="GL128" s="373"/>
      <c r="GM128" s="373"/>
      <c r="GN128" s="373"/>
      <c r="GO128" s="373"/>
      <c r="GP128" s="373"/>
      <c r="GQ128" s="373"/>
      <c r="GR128" s="373"/>
      <c r="GS128" s="373"/>
      <c r="GT128" s="373"/>
      <c r="GU128" s="373"/>
      <c r="GV128" s="373"/>
      <c r="GW128" s="373"/>
      <c r="GX128" s="373"/>
      <c r="GY128" s="373"/>
      <c r="GZ128" s="373"/>
      <c r="HA128" s="373"/>
      <c r="HB128" s="373"/>
      <c r="HC128" s="373"/>
      <c r="HD128" s="373"/>
      <c r="HE128" s="373"/>
      <c r="HF128" s="373"/>
      <c r="HG128" s="373"/>
      <c r="HH128" s="373"/>
      <c r="HI128" s="373"/>
      <c r="HJ128" s="373"/>
      <c r="HK128" s="373"/>
      <c r="HL128" s="373"/>
      <c r="HM128" s="373"/>
      <c r="HN128" s="373"/>
      <c r="HO128" s="373"/>
      <c r="HP128" s="373"/>
      <c r="HQ128" s="373"/>
      <c r="HR128" s="373"/>
      <c r="HS128" s="373"/>
      <c r="HT128" s="373"/>
      <c r="HU128" s="373"/>
      <c r="HV128" s="373"/>
      <c r="HW128" s="373"/>
      <c r="HX128" s="373"/>
      <c r="HY128" s="373"/>
      <c r="HZ128" s="373"/>
      <c r="IA128" s="373"/>
      <c r="IB128" s="373"/>
      <c r="IC128" s="373"/>
      <c r="ID128" s="373"/>
      <c r="IE128" s="373"/>
      <c r="IF128" s="373"/>
      <c r="IG128" s="373"/>
      <c r="IH128" s="373"/>
      <c r="II128" s="373"/>
      <c r="IJ128" s="373"/>
    </row>
    <row r="129" spans="1:244" s="281" customFormat="1" ht="19" x14ac:dyDescent="0.2">
      <c r="A129"/>
      <c r="B129" s="186"/>
      <c r="C129"/>
      <c r="D129" s="251"/>
      <c r="E129" s="341"/>
      <c r="F129" s="341"/>
      <c r="G129" s="172"/>
      <c r="H129"/>
      <c r="I129" s="45"/>
      <c r="J129"/>
      <c r="K129"/>
      <c r="L129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5"/>
      <c r="AC129"/>
      <c r="AD129" s="38"/>
      <c r="AE129"/>
      <c r="AF129"/>
      <c r="AG129"/>
      <c r="AH129" s="42"/>
      <c r="AI129" s="277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277"/>
      <c r="AZ129" s="269"/>
      <c r="BA129" s="560"/>
      <c r="BB129"/>
      <c r="BC129" s="560"/>
      <c r="BD129"/>
      <c r="BE129" s="560"/>
      <c r="BF129"/>
      <c r="BG129" s="560"/>
      <c r="BH129"/>
      <c r="BI129" s="560"/>
      <c r="BJ129"/>
      <c r="BK129" s="560"/>
      <c r="BL129"/>
      <c r="BM129" s="560"/>
      <c r="BN129"/>
      <c r="BO129" s="270"/>
      <c r="BP129"/>
      <c r="BQ129" s="270"/>
      <c r="BR129"/>
      <c r="BS129" s="270"/>
      <c r="BT129"/>
      <c r="BU129" s="270"/>
      <c r="BV129"/>
      <c r="BW129" s="270"/>
      <c r="BX129"/>
      <c r="BY129" s="270"/>
      <c r="BZ129"/>
      <c r="CA129" s="270"/>
      <c r="CB129"/>
      <c r="CC129" s="270"/>
      <c r="CD129"/>
      <c r="CE129" s="270"/>
      <c r="CF129"/>
      <c r="CG129" s="270"/>
      <c r="CH129"/>
      <c r="CI129" s="270"/>
      <c r="CJ129"/>
      <c r="CK129" s="910"/>
      <c r="CL129" s="373"/>
      <c r="CM129" s="373"/>
      <c r="CN129" s="373"/>
      <c r="CO129" s="373"/>
      <c r="CP129" s="373"/>
      <c r="CQ129" s="373"/>
      <c r="CR129" s="373"/>
      <c r="CS129" s="373"/>
      <c r="CT129" s="920"/>
      <c r="CU129" s="26"/>
      <c r="CV129" s="26"/>
      <c r="CW129" s="26"/>
      <c r="CX129" s="920"/>
      <c r="CY129" s="373"/>
      <c r="CZ129" s="373"/>
      <c r="DN129" s="373"/>
      <c r="DO129" s="373"/>
      <c r="DP129" s="373"/>
      <c r="DQ129" s="373"/>
      <c r="DR129" s="373"/>
      <c r="DS129" s="373"/>
      <c r="DT129" s="373"/>
      <c r="DU129" s="373"/>
      <c r="DV129" s="373"/>
      <c r="DW129" s="373"/>
      <c r="DX129" s="373"/>
      <c r="DY129" s="373"/>
      <c r="DZ129" s="373"/>
      <c r="EA129" s="373"/>
      <c r="EB129" s="373"/>
      <c r="EC129" s="373"/>
      <c r="ED129" s="373"/>
      <c r="EE129" s="373"/>
      <c r="EF129" s="373"/>
      <c r="EG129" s="373"/>
      <c r="EH129" s="373"/>
      <c r="EI129" s="373"/>
      <c r="EJ129" s="373"/>
      <c r="EK129" s="373"/>
      <c r="EL129" s="373"/>
      <c r="EM129" s="373"/>
      <c r="EN129" s="373"/>
      <c r="EO129" s="373"/>
      <c r="EP129" s="373"/>
      <c r="EQ129" s="373"/>
      <c r="ER129" s="373"/>
      <c r="ES129" s="373"/>
      <c r="ET129" s="373"/>
      <c r="EU129" s="373"/>
      <c r="EV129" s="373"/>
      <c r="EW129" s="373"/>
      <c r="EX129" s="373"/>
      <c r="EY129" s="373"/>
      <c r="EZ129" s="373"/>
      <c r="FA129" s="373"/>
      <c r="FB129" s="373"/>
      <c r="FC129" s="373"/>
      <c r="FD129" s="373"/>
      <c r="FE129" s="373"/>
      <c r="FF129" s="373"/>
      <c r="FG129" s="373"/>
      <c r="FH129" s="373"/>
      <c r="FI129" s="373"/>
      <c r="FJ129" s="373"/>
      <c r="FK129" s="373"/>
      <c r="FL129" s="373"/>
      <c r="FM129" s="373"/>
      <c r="FN129" s="373"/>
      <c r="FO129" s="373"/>
      <c r="FP129" s="373"/>
      <c r="FQ129" s="373"/>
      <c r="FR129" s="373"/>
      <c r="FS129" s="373"/>
      <c r="FT129" s="373"/>
      <c r="FU129" s="373"/>
      <c r="FV129" s="373"/>
      <c r="FW129" s="373"/>
      <c r="FX129" s="373"/>
      <c r="FY129" s="373"/>
      <c r="FZ129" s="373"/>
      <c r="GA129" s="373"/>
      <c r="GB129" s="373"/>
      <c r="GC129" s="373"/>
      <c r="GD129" s="373"/>
      <c r="GE129" s="373"/>
      <c r="GF129" s="373"/>
      <c r="GG129" s="373"/>
      <c r="GH129" s="373"/>
      <c r="GI129" s="373"/>
      <c r="GJ129" s="373"/>
      <c r="GK129" s="373"/>
      <c r="GL129" s="373"/>
      <c r="GM129" s="373"/>
      <c r="GN129" s="373"/>
      <c r="GO129" s="373"/>
      <c r="GP129" s="373"/>
      <c r="GQ129" s="373"/>
      <c r="GR129" s="373"/>
      <c r="GS129" s="373"/>
      <c r="GT129" s="373"/>
      <c r="GU129" s="373"/>
      <c r="GV129" s="373"/>
      <c r="GW129" s="373"/>
      <c r="GX129" s="373"/>
      <c r="GY129" s="373"/>
      <c r="GZ129" s="373"/>
      <c r="HA129" s="373"/>
      <c r="HB129" s="373"/>
      <c r="HC129" s="373"/>
      <c r="HD129" s="373"/>
      <c r="HE129" s="373"/>
      <c r="HF129" s="373"/>
      <c r="HG129" s="373"/>
      <c r="HH129" s="373"/>
      <c r="HI129" s="373"/>
      <c r="HJ129" s="373"/>
      <c r="HK129" s="373"/>
      <c r="HL129" s="373"/>
      <c r="HM129" s="373"/>
      <c r="HN129" s="373"/>
      <c r="HO129" s="373"/>
      <c r="HP129" s="373"/>
      <c r="HQ129" s="373"/>
      <c r="HR129" s="373"/>
      <c r="HS129" s="373"/>
      <c r="HT129" s="373"/>
      <c r="HU129" s="373"/>
      <c r="HV129" s="373"/>
      <c r="HW129" s="373"/>
      <c r="HX129" s="373"/>
      <c r="HY129" s="373"/>
      <c r="HZ129" s="373"/>
      <c r="IA129" s="373"/>
      <c r="IB129" s="373"/>
      <c r="IC129" s="373"/>
      <c r="ID129" s="373"/>
      <c r="IE129" s="373"/>
      <c r="IF129" s="373"/>
      <c r="IG129" s="373"/>
      <c r="IH129" s="373"/>
      <c r="II129" s="373"/>
      <c r="IJ129" s="373"/>
    </row>
    <row r="130" spans="1:244" s="281" customFormat="1" ht="19" x14ac:dyDescent="0.2">
      <c r="A130"/>
      <c r="B130" s="186"/>
      <c r="C130"/>
      <c r="D130" s="251"/>
      <c r="E130" s="341"/>
      <c r="F130" s="341"/>
      <c r="G130" s="172"/>
      <c r="H130"/>
      <c r="I130" s="45"/>
      <c r="J130"/>
      <c r="K130"/>
      <c r="L130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5"/>
      <c r="AC130"/>
      <c r="AD130" s="38"/>
      <c r="AE130"/>
      <c r="AF130"/>
      <c r="AG130"/>
      <c r="AH130" s="42"/>
      <c r="AI130" s="277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277"/>
      <c r="AZ130" s="269"/>
      <c r="BA130" s="560"/>
      <c r="BB130"/>
      <c r="BC130" s="560"/>
      <c r="BD130"/>
      <c r="BE130" s="560"/>
      <c r="BF130"/>
      <c r="BG130" s="560"/>
      <c r="BH130"/>
      <c r="BI130" s="560"/>
      <c r="BJ130"/>
      <c r="BK130" s="560"/>
      <c r="BL130"/>
      <c r="BM130" s="560"/>
      <c r="BN130"/>
      <c r="BO130" s="270"/>
      <c r="BP130"/>
      <c r="BQ130" s="270"/>
      <c r="BR130"/>
      <c r="BS130" s="270"/>
      <c r="BT130"/>
      <c r="BU130" s="270"/>
      <c r="BV130"/>
      <c r="BW130" s="270"/>
      <c r="BX130"/>
      <c r="BY130" s="270"/>
      <c r="BZ130"/>
      <c r="CA130" s="270"/>
      <c r="CB130"/>
      <c r="CC130" s="270"/>
      <c r="CD130"/>
      <c r="CE130" s="270"/>
      <c r="CF130"/>
      <c r="CG130" s="270"/>
      <c r="CH130"/>
      <c r="CI130" s="270"/>
      <c r="CJ130"/>
      <c r="CK130" s="910"/>
      <c r="CL130" s="373"/>
      <c r="CM130" s="373"/>
      <c r="CN130" s="373"/>
      <c r="CO130" s="373"/>
      <c r="CP130" s="373"/>
      <c r="CQ130" s="373"/>
      <c r="CR130" s="373"/>
      <c r="CS130" s="373"/>
      <c r="CT130" s="920"/>
      <c r="CU130" s="26"/>
      <c r="CV130" s="26"/>
      <c r="CW130" s="26"/>
      <c r="CX130" s="920"/>
      <c r="CY130" s="373"/>
      <c r="CZ130" s="373"/>
      <c r="DN130" s="373"/>
      <c r="DO130" s="373"/>
      <c r="DP130" s="373"/>
      <c r="DQ130" s="373"/>
      <c r="DR130" s="373"/>
      <c r="DS130" s="373"/>
      <c r="DT130" s="373"/>
      <c r="DU130" s="373"/>
      <c r="DV130" s="373"/>
      <c r="DW130" s="373"/>
      <c r="DX130" s="373"/>
      <c r="DY130" s="373"/>
      <c r="DZ130" s="373"/>
      <c r="EA130" s="373"/>
      <c r="EB130" s="373"/>
      <c r="EC130" s="373"/>
      <c r="ED130" s="373"/>
      <c r="EE130" s="373"/>
      <c r="EF130" s="373"/>
      <c r="EG130" s="373"/>
      <c r="EH130" s="373"/>
      <c r="EI130" s="373"/>
      <c r="EJ130" s="373"/>
      <c r="EK130" s="373"/>
      <c r="EL130" s="373"/>
      <c r="EM130" s="373"/>
      <c r="EN130" s="373"/>
      <c r="EO130" s="373"/>
      <c r="EP130" s="373"/>
      <c r="EQ130" s="373"/>
      <c r="ER130" s="373"/>
      <c r="ES130" s="373"/>
      <c r="ET130" s="373"/>
      <c r="EU130" s="373"/>
      <c r="EV130" s="373"/>
      <c r="EW130" s="373"/>
      <c r="EX130" s="373"/>
      <c r="EY130" s="373"/>
      <c r="EZ130" s="373"/>
      <c r="FA130" s="373"/>
      <c r="FB130" s="373"/>
      <c r="FC130" s="373"/>
      <c r="FD130" s="373"/>
      <c r="FE130" s="373"/>
      <c r="FF130" s="373"/>
      <c r="FG130" s="373"/>
      <c r="FH130" s="373"/>
      <c r="FI130" s="373"/>
      <c r="FJ130" s="373"/>
      <c r="FK130" s="373"/>
      <c r="FL130" s="373"/>
      <c r="FM130" s="373"/>
      <c r="FN130" s="373"/>
      <c r="FO130" s="373"/>
      <c r="FP130" s="373"/>
      <c r="FQ130" s="373"/>
      <c r="FR130" s="373"/>
      <c r="FS130" s="373"/>
      <c r="FT130" s="373"/>
      <c r="FU130" s="373"/>
      <c r="FV130" s="373"/>
      <c r="FW130" s="373"/>
      <c r="FX130" s="373"/>
      <c r="FY130" s="373"/>
      <c r="FZ130" s="373"/>
      <c r="GA130" s="373"/>
      <c r="GB130" s="373"/>
      <c r="GC130" s="373"/>
      <c r="GD130" s="373"/>
      <c r="GE130" s="373"/>
      <c r="GF130" s="373"/>
      <c r="GG130" s="373"/>
      <c r="GH130" s="373"/>
      <c r="GI130" s="373"/>
      <c r="GJ130" s="373"/>
      <c r="GK130" s="373"/>
      <c r="GL130" s="373"/>
      <c r="GM130" s="373"/>
      <c r="GN130" s="373"/>
      <c r="GO130" s="373"/>
      <c r="GP130" s="373"/>
      <c r="GQ130" s="373"/>
      <c r="GR130" s="373"/>
      <c r="GS130" s="373"/>
      <c r="GT130" s="373"/>
      <c r="GU130" s="373"/>
      <c r="GV130" s="373"/>
      <c r="GW130" s="373"/>
      <c r="GX130" s="373"/>
      <c r="GY130" s="373"/>
      <c r="GZ130" s="373"/>
      <c r="HA130" s="373"/>
      <c r="HB130" s="373"/>
      <c r="HC130" s="373"/>
      <c r="HD130" s="373"/>
      <c r="HE130" s="373"/>
      <c r="HF130" s="373"/>
      <c r="HG130" s="373"/>
      <c r="HH130" s="373"/>
      <c r="HI130" s="373"/>
      <c r="HJ130" s="373"/>
      <c r="HK130" s="373"/>
      <c r="HL130" s="373"/>
      <c r="HM130" s="373"/>
      <c r="HN130" s="373"/>
      <c r="HO130" s="373"/>
      <c r="HP130" s="373"/>
      <c r="HQ130" s="373"/>
      <c r="HR130" s="373"/>
      <c r="HS130" s="373"/>
      <c r="HT130" s="373"/>
      <c r="HU130" s="373"/>
      <c r="HV130" s="373"/>
      <c r="HW130" s="373"/>
      <c r="HX130" s="373"/>
      <c r="HY130" s="373"/>
      <c r="HZ130" s="373"/>
      <c r="IA130" s="373"/>
      <c r="IB130" s="373"/>
      <c r="IC130" s="373"/>
      <c r="ID130" s="373"/>
      <c r="IE130" s="373"/>
      <c r="IF130" s="373"/>
      <c r="IG130" s="373"/>
      <c r="IH130" s="373"/>
      <c r="II130" s="373"/>
      <c r="IJ130" s="373"/>
    </row>
    <row r="131" spans="1:244" s="281" customFormat="1" ht="19" x14ac:dyDescent="0.2">
      <c r="A131"/>
      <c r="B131" s="186"/>
      <c r="C131"/>
      <c r="D131" s="251"/>
      <c r="E131" s="341"/>
      <c r="F131" s="341"/>
      <c r="G131" s="172"/>
      <c r="H131"/>
      <c r="I131" s="45"/>
      <c r="J131"/>
      <c r="K131"/>
      <c r="L131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5"/>
      <c r="AC131"/>
      <c r="AD131" s="38"/>
      <c r="AE131"/>
      <c r="AF131"/>
      <c r="AG131"/>
      <c r="AH131" s="42"/>
      <c r="AI131" s="277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277"/>
      <c r="AZ131" s="269"/>
      <c r="BA131" s="560"/>
      <c r="BB131"/>
      <c r="BC131" s="560"/>
      <c r="BD131"/>
      <c r="BE131" s="560"/>
      <c r="BF131"/>
      <c r="BG131" s="560"/>
      <c r="BH131"/>
      <c r="BI131" s="560"/>
      <c r="BJ131"/>
      <c r="BK131" s="560"/>
      <c r="BL131"/>
      <c r="BM131" s="560"/>
      <c r="BN131"/>
      <c r="BO131" s="270"/>
      <c r="BP131"/>
      <c r="BQ131" s="270"/>
      <c r="BR131"/>
      <c r="BS131" s="270"/>
      <c r="BT131"/>
      <c r="BU131" s="270"/>
      <c r="BV131"/>
      <c r="BW131" s="270"/>
      <c r="BX131"/>
      <c r="BY131" s="270"/>
      <c r="BZ131"/>
      <c r="CA131" s="270"/>
      <c r="CB131"/>
      <c r="CC131" s="270"/>
      <c r="CD131"/>
      <c r="CE131" s="270"/>
      <c r="CF131"/>
      <c r="CG131" s="270"/>
      <c r="CH131"/>
      <c r="CI131" s="270"/>
      <c r="CJ131"/>
      <c r="CK131" s="910"/>
      <c r="CL131" s="373"/>
      <c r="CM131" s="373"/>
      <c r="CN131" s="373"/>
      <c r="CO131" s="373"/>
      <c r="CP131" s="373"/>
      <c r="CQ131" s="373"/>
      <c r="CR131" s="373"/>
      <c r="CS131" s="373"/>
      <c r="CT131" s="920"/>
      <c r="CU131" s="26"/>
      <c r="CV131" s="26"/>
      <c r="CW131" s="26"/>
      <c r="CX131" s="920"/>
      <c r="CY131" s="373"/>
      <c r="CZ131" s="373"/>
      <c r="DN131" s="373"/>
      <c r="DO131" s="373"/>
      <c r="DP131" s="373"/>
      <c r="DQ131" s="373"/>
      <c r="DR131" s="373"/>
      <c r="DS131" s="373"/>
      <c r="DT131" s="373"/>
      <c r="DU131" s="373"/>
      <c r="DV131" s="373"/>
      <c r="DW131" s="373"/>
      <c r="DX131" s="373"/>
      <c r="DY131" s="373"/>
      <c r="DZ131" s="373"/>
      <c r="EA131" s="373"/>
      <c r="EB131" s="373"/>
      <c r="EC131" s="373"/>
      <c r="ED131" s="373"/>
      <c r="EE131" s="373"/>
      <c r="EF131" s="373"/>
      <c r="EG131" s="373"/>
      <c r="EH131" s="373"/>
      <c r="EI131" s="373"/>
      <c r="EJ131" s="373"/>
      <c r="EK131" s="373"/>
      <c r="EL131" s="373"/>
      <c r="EM131" s="373"/>
      <c r="EN131" s="373"/>
      <c r="EO131" s="373"/>
      <c r="EP131" s="373"/>
      <c r="EQ131" s="373"/>
      <c r="ER131" s="373"/>
      <c r="ES131" s="373"/>
      <c r="ET131" s="373"/>
      <c r="EU131" s="373"/>
      <c r="EV131" s="373"/>
      <c r="EW131" s="373"/>
      <c r="EX131" s="373"/>
      <c r="EY131" s="373"/>
      <c r="EZ131" s="373"/>
      <c r="FA131" s="373"/>
      <c r="FB131" s="373"/>
      <c r="FC131" s="373"/>
      <c r="FD131" s="373"/>
      <c r="FE131" s="373"/>
      <c r="FF131" s="373"/>
      <c r="FG131" s="373"/>
      <c r="FH131" s="373"/>
      <c r="FI131" s="373"/>
      <c r="FJ131" s="373"/>
      <c r="FK131" s="373"/>
      <c r="FL131" s="373"/>
      <c r="FM131" s="373"/>
      <c r="FN131" s="373"/>
      <c r="FO131" s="373"/>
      <c r="FP131" s="373"/>
      <c r="FQ131" s="373"/>
      <c r="FR131" s="373"/>
      <c r="FS131" s="373"/>
      <c r="FT131" s="373"/>
      <c r="FU131" s="373"/>
      <c r="FV131" s="373"/>
      <c r="FW131" s="373"/>
      <c r="FX131" s="373"/>
      <c r="FY131" s="373"/>
      <c r="FZ131" s="373"/>
      <c r="GA131" s="373"/>
      <c r="GB131" s="373"/>
      <c r="GC131" s="373"/>
      <c r="GD131" s="373"/>
      <c r="GE131" s="373"/>
      <c r="GF131" s="373"/>
      <c r="GG131" s="373"/>
      <c r="GH131" s="373"/>
      <c r="GI131" s="373"/>
      <c r="GJ131" s="373"/>
      <c r="GK131" s="373"/>
      <c r="GL131" s="373"/>
      <c r="GM131" s="373"/>
      <c r="GN131" s="373"/>
      <c r="GO131" s="373"/>
      <c r="GP131" s="373"/>
      <c r="GQ131" s="373"/>
      <c r="GR131" s="373"/>
      <c r="GS131" s="373"/>
      <c r="GT131" s="373"/>
      <c r="GU131" s="373"/>
      <c r="GV131" s="373"/>
      <c r="GW131" s="373"/>
      <c r="GX131" s="373"/>
      <c r="GY131" s="373"/>
      <c r="GZ131" s="373"/>
      <c r="HA131" s="373"/>
      <c r="HB131" s="373"/>
      <c r="HC131" s="373"/>
      <c r="HD131" s="373"/>
      <c r="HE131" s="373"/>
      <c r="HF131" s="373"/>
      <c r="HG131" s="373"/>
      <c r="HH131" s="373"/>
      <c r="HI131" s="373"/>
      <c r="HJ131" s="373"/>
      <c r="HK131" s="373"/>
      <c r="HL131" s="373"/>
      <c r="HM131" s="373"/>
      <c r="HN131" s="373"/>
      <c r="HO131" s="373"/>
      <c r="HP131" s="373"/>
      <c r="HQ131" s="373"/>
      <c r="HR131" s="373"/>
      <c r="HS131" s="373"/>
      <c r="HT131" s="373"/>
      <c r="HU131" s="373"/>
      <c r="HV131" s="373"/>
      <c r="HW131" s="373"/>
      <c r="HX131" s="373"/>
      <c r="HY131" s="373"/>
      <c r="HZ131" s="373"/>
      <c r="IA131" s="373"/>
      <c r="IB131" s="373"/>
      <c r="IC131" s="373"/>
      <c r="ID131" s="373"/>
      <c r="IE131" s="373"/>
      <c r="IF131" s="373"/>
      <c r="IG131" s="373"/>
      <c r="IH131" s="373"/>
      <c r="II131" s="373"/>
      <c r="IJ131" s="373"/>
    </row>
    <row r="132" spans="1:244" s="281" customFormat="1" ht="19" x14ac:dyDescent="0.2">
      <c r="A132"/>
      <c r="B132" s="186"/>
      <c r="C132"/>
      <c r="D132" s="251"/>
      <c r="E132" s="341"/>
      <c r="F132" s="341"/>
      <c r="G132" s="172"/>
      <c r="H132"/>
      <c r="I132" s="45"/>
      <c r="J132"/>
      <c r="K132"/>
      <c r="L132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5"/>
      <c r="AC132"/>
      <c r="AD132" s="38"/>
      <c r="AE132"/>
      <c r="AF132"/>
      <c r="AG132"/>
      <c r="AH132" s="42"/>
      <c r="AI132" s="277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277"/>
      <c r="AZ132" s="269"/>
      <c r="BA132" s="560"/>
      <c r="BB132"/>
      <c r="BC132" s="560"/>
      <c r="BD132"/>
      <c r="BE132" s="560"/>
      <c r="BF132"/>
      <c r="BG132" s="560"/>
      <c r="BH132"/>
      <c r="BI132" s="560"/>
      <c r="BJ132"/>
      <c r="BK132" s="560"/>
      <c r="BL132"/>
      <c r="BM132" s="560"/>
      <c r="BN132"/>
      <c r="BO132" s="270"/>
      <c r="BP132"/>
      <c r="BQ132" s="270"/>
      <c r="BR132"/>
      <c r="BS132" s="270"/>
      <c r="BT132"/>
      <c r="BU132" s="270"/>
      <c r="BV132"/>
      <c r="BW132" s="270"/>
      <c r="BX132"/>
      <c r="BY132" s="270"/>
      <c r="BZ132"/>
      <c r="CA132" s="270"/>
      <c r="CB132"/>
      <c r="CC132" s="270"/>
      <c r="CD132"/>
      <c r="CE132" s="270"/>
      <c r="CF132"/>
      <c r="CG132" s="270"/>
      <c r="CH132"/>
      <c r="CI132" s="270"/>
      <c r="CJ132"/>
      <c r="CK132" s="910"/>
      <c r="CL132" s="373"/>
      <c r="CM132" s="373"/>
      <c r="CN132" s="373"/>
      <c r="CO132" s="373"/>
      <c r="CP132" s="373"/>
      <c r="CQ132" s="373"/>
      <c r="CR132" s="373"/>
      <c r="CS132" s="373"/>
      <c r="CT132" s="920"/>
      <c r="CU132" s="26"/>
      <c r="CV132" s="26"/>
      <c r="CW132" s="26"/>
      <c r="CX132" s="920"/>
      <c r="CY132" s="373"/>
      <c r="CZ132" s="373"/>
      <c r="DN132" s="373"/>
      <c r="DO132" s="373"/>
      <c r="DP132" s="373"/>
      <c r="DQ132" s="373"/>
      <c r="DR132" s="373"/>
      <c r="DS132" s="373"/>
      <c r="DT132" s="373"/>
      <c r="DU132" s="373"/>
      <c r="DV132" s="373"/>
      <c r="DW132" s="373"/>
      <c r="DX132" s="373"/>
      <c r="DY132" s="373"/>
      <c r="DZ132" s="373"/>
      <c r="EA132" s="373"/>
      <c r="EB132" s="373"/>
      <c r="EC132" s="373"/>
      <c r="ED132" s="373"/>
      <c r="EE132" s="373"/>
      <c r="EF132" s="373"/>
      <c r="EG132" s="373"/>
      <c r="EH132" s="373"/>
      <c r="EI132" s="373"/>
      <c r="EJ132" s="373"/>
      <c r="EK132" s="373"/>
      <c r="EL132" s="373"/>
      <c r="EM132" s="373"/>
      <c r="EN132" s="373"/>
      <c r="EO132" s="373"/>
      <c r="EP132" s="373"/>
      <c r="EQ132" s="373"/>
      <c r="ER132" s="373"/>
      <c r="ES132" s="373"/>
      <c r="ET132" s="373"/>
      <c r="EU132" s="373"/>
      <c r="EV132" s="373"/>
      <c r="EW132" s="373"/>
      <c r="EX132" s="373"/>
      <c r="EY132" s="373"/>
      <c r="EZ132" s="373"/>
      <c r="FA132" s="373"/>
      <c r="FB132" s="373"/>
      <c r="FC132" s="373"/>
      <c r="FD132" s="373"/>
      <c r="FE132" s="373"/>
      <c r="FF132" s="373"/>
      <c r="FG132" s="373"/>
      <c r="FH132" s="373"/>
      <c r="FI132" s="373"/>
      <c r="FJ132" s="373"/>
      <c r="FK132" s="373"/>
      <c r="FL132" s="373"/>
      <c r="FM132" s="373"/>
      <c r="FN132" s="373"/>
      <c r="FO132" s="373"/>
      <c r="FP132" s="373"/>
      <c r="FQ132" s="373"/>
      <c r="FR132" s="373"/>
      <c r="FS132" s="373"/>
      <c r="FT132" s="373"/>
      <c r="FU132" s="373"/>
      <c r="FV132" s="373"/>
      <c r="FW132" s="373"/>
      <c r="FX132" s="373"/>
      <c r="FY132" s="373"/>
      <c r="FZ132" s="373"/>
      <c r="GA132" s="373"/>
      <c r="GB132" s="373"/>
      <c r="GC132" s="373"/>
      <c r="GD132" s="373"/>
      <c r="GE132" s="373"/>
      <c r="GF132" s="373"/>
      <c r="GG132" s="373"/>
      <c r="GH132" s="373"/>
      <c r="GI132" s="373"/>
      <c r="GJ132" s="373"/>
      <c r="GK132" s="373"/>
      <c r="GL132" s="373"/>
      <c r="GM132" s="373"/>
      <c r="GN132" s="373"/>
      <c r="GO132" s="373"/>
      <c r="GP132" s="373"/>
      <c r="GQ132" s="373"/>
      <c r="GR132" s="373"/>
      <c r="GS132" s="373"/>
      <c r="GT132" s="373"/>
      <c r="GU132" s="373"/>
      <c r="GV132" s="373"/>
      <c r="GW132" s="373"/>
      <c r="GX132" s="373"/>
      <c r="GY132" s="373"/>
      <c r="GZ132" s="373"/>
      <c r="HA132" s="373"/>
      <c r="HB132" s="373"/>
      <c r="HC132" s="373"/>
      <c r="HD132" s="373"/>
      <c r="HE132" s="373"/>
      <c r="HF132" s="373"/>
      <c r="HG132" s="373"/>
      <c r="HH132" s="373"/>
      <c r="HI132" s="373"/>
      <c r="HJ132" s="373"/>
      <c r="HK132" s="373"/>
      <c r="HL132" s="373"/>
      <c r="HM132" s="373"/>
      <c r="HN132" s="373"/>
      <c r="HO132" s="373"/>
      <c r="HP132" s="373"/>
      <c r="HQ132" s="373"/>
      <c r="HR132" s="373"/>
      <c r="HS132" s="373"/>
      <c r="HT132" s="373"/>
      <c r="HU132" s="373"/>
      <c r="HV132" s="373"/>
      <c r="HW132" s="373"/>
      <c r="HX132" s="373"/>
      <c r="HY132" s="373"/>
      <c r="HZ132" s="373"/>
      <c r="IA132" s="373"/>
      <c r="IB132" s="373"/>
      <c r="IC132" s="373"/>
      <c r="ID132" s="373"/>
      <c r="IE132" s="373"/>
      <c r="IF132" s="373"/>
      <c r="IG132" s="373"/>
      <c r="IH132" s="373"/>
      <c r="II132" s="373"/>
      <c r="IJ132" s="373"/>
    </row>
    <row r="133" spans="1:244" s="281" customFormat="1" ht="19" x14ac:dyDescent="0.2">
      <c r="A133"/>
      <c r="B133" s="186"/>
      <c r="C133"/>
      <c r="D133" s="251"/>
      <c r="E133" s="341"/>
      <c r="F133" s="341"/>
      <c r="G133" s="172"/>
      <c r="H133"/>
      <c r="I133" s="45"/>
      <c r="J133"/>
      <c r="K133"/>
      <c r="L133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5"/>
      <c r="AC133"/>
      <c r="AD133" s="38"/>
      <c r="AE133"/>
      <c r="AF133"/>
      <c r="AG133"/>
      <c r="AH133" s="42"/>
      <c r="AI133" s="277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277"/>
      <c r="AZ133" s="269"/>
      <c r="BA133" s="560"/>
      <c r="BB133"/>
      <c r="BC133" s="560"/>
      <c r="BD133"/>
      <c r="BE133" s="560"/>
      <c r="BF133"/>
      <c r="BG133" s="560"/>
      <c r="BH133"/>
      <c r="BI133" s="560"/>
      <c r="BJ133"/>
      <c r="BK133" s="560"/>
      <c r="BL133"/>
      <c r="BM133" s="560"/>
      <c r="BN133"/>
      <c r="BO133" s="270"/>
      <c r="BP133"/>
      <c r="BQ133" s="270"/>
      <c r="BR133"/>
      <c r="BS133" s="270"/>
      <c r="BT133"/>
      <c r="BU133" s="270"/>
      <c r="BV133"/>
      <c r="BW133" s="270"/>
      <c r="BX133"/>
      <c r="BY133" s="270"/>
      <c r="BZ133"/>
      <c r="CA133" s="270"/>
      <c r="CB133"/>
      <c r="CC133" s="270"/>
      <c r="CD133"/>
      <c r="CE133" s="270"/>
      <c r="CF133"/>
      <c r="CG133" s="270"/>
      <c r="CH133"/>
      <c r="CI133" s="270"/>
      <c r="CJ133"/>
      <c r="CK133" s="910"/>
      <c r="CL133" s="373"/>
      <c r="CM133" s="373"/>
      <c r="CN133" s="373"/>
      <c r="CO133" s="373"/>
      <c r="CP133" s="373"/>
      <c r="CQ133" s="373"/>
      <c r="CR133" s="373"/>
      <c r="CS133" s="373"/>
      <c r="CT133" s="920"/>
      <c r="CU133" s="26"/>
      <c r="CV133" s="26"/>
      <c r="CW133" s="26"/>
      <c r="CX133" s="920"/>
      <c r="CY133" s="373"/>
      <c r="CZ133" s="373"/>
      <c r="DN133" s="373"/>
      <c r="DO133" s="373"/>
      <c r="DP133" s="373"/>
      <c r="DQ133" s="373"/>
      <c r="DR133" s="373"/>
      <c r="DS133" s="373"/>
      <c r="DT133" s="373"/>
      <c r="DU133" s="373"/>
      <c r="DV133" s="373"/>
      <c r="DW133" s="373"/>
      <c r="DX133" s="373"/>
      <c r="DY133" s="373"/>
      <c r="DZ133" s="373"/>
      <c r="EA133" s="373"/>
      <c r="EB133" s="373"/>
      <c r="EC133" s="373"/>
      <c r="ED133" s="373"/>
      <c r="EE133" s="373"/>
      <c r="EF133" s="373"/>
      <c r="EG133" s="373"/>
      <c r="EH133" s="373"/>
      <c r="EI133" s="373"/>
      <c r="EJ133" s="373"/>
      <c r="EK133" s="373"/>
      <c r="EL133" s="373"/>
      <c r="EM133" s="373"/>
      <c r="EN133" s="373"/>
      <c r="EO133" s="373"/>
      <c r="EP133" s="373"/>
      <c r="EQ133" s="373"/>
      <c r="ER133" s="373"/>
      <c r="ES133" s="373"/>
      <c r="ET133" s="373"/>
      <c r="EU133" s="373"/>
      <c r="EV133" s="373"/>
      <c r="EW133" s="373"/>
      <c r="EX133" s="373"/>
      <c r="EY133" s="373"/>
      <c r="EZ133" s="373"/>
      <c r="FA133" s="373"/>
      <c r="FB133" s="373"/>
      <c r="FC133" s="373"/>
      <c r="FD133" s="373"/>
      <c r="FE133" s="373"/>
      <c r="FF133" s="373"/>
      <c r="FG133" s="373"/>
      <c r="FH133" s="373"/>
      <c r="FI133" s="373"/>
      <c r="FJ133" s="373"/>
      <c r="FK133" s="373"/>
      <c r="FL133" s="373"/>
      <c r="FM133" s="373"/>
      <c r="FN133" s="373"/>
      <c r="FO133" s="373"/>
      <c r="FP133" s="373"/>
      <c r="FQ133" s="373"/>
      <c r="FR133" s="373"/>
      <c r="FS133" s="373"/>
      <c r="FT133" s="373"/>
      <c r="FU133" s="373"/>
      <c r="FV133" s="373"/>
      <c r="FW133" s="373"/>
      <c r="FX133" s="373"/>
      <c r="FY133" s="373"/>
      <c r="FZ133" s="373"/>
      <c r="GA133" s="373"/>
      <c r="GB133" s="373"/>
      <c r="GC133" s="373"/>
      <c r="GD133" s="373"/>
      <c r="GE133" s="373"/>
      <c r="GF133" s="373"/>
      <c r="GG133" s="373"/>
      <c r="GH133" s="373"/>
      <c r="GI133" s="373"/>
      <c r="GJ133" s="373"/>
      <c r="GK133" s="373"/>
      <c r="GL133" s="373"/>
      <c r="GM133" s="373"/>
      <c r="GN133" s="373"/>
      <c r="GO133" s="373"/>
      <c r="GP133" s="373"/>
      <c r="GQ133" s="373"/>
      <c r="GR133" s="373"/>
      <c r="GS133" s="373"/>
      <c r="GT133" s="373"/>
      <c r="GU133" s="373"/>
      <c r="GV133" s="373"/>
      <c r="GW133" s="373"/>
      <c r="GX133" s="373"/>
      <c r="GY133" s="373"/>
      <c r="GZ133" s="373"/>
      <c r="HA133" s="373"/>
      <c r="HB133" s="373"/>
      <c r="HC133" s="373"/>
      <c r="HD133" s="373"/>
      <c r="HE133" s="373"/>
      <c r="HF133" s="373"/>
      <c r="HG133" s="373"/>
      <c r="HH133" s="373"/>
      <c r="HI133" s="373"/>
      <c r="HJ133" s="373"/>
      <c r="HK133" s="373"/>
      <c r="HL133" s="373"/>
      <c r="HM133" s="373"/>
      <c r="HN133" s="373"/>
      <c r="HO133" s="373"/>
      <c r="HP133" s="373"/>
      <c r="HQ133" s="373"/>
      <c r="HR133" s="373"/>
      <c r="HS133" s="373"/>
      <c r="HT133" s="373"/>
      <c r="HU133" s="373"/>
      <c r="HV133" s="373"/>
      <c r="HW133" s="373"/>
      <c r="HX133" s="373"/>
      <c r="HY133" s="373"/>
      <c r="HZ133" s="373"/>
      <c r="IA133" s="373"/>
      <c r="IB133" s="373"/>
      <c r="IC133" s="373"/>
      <c r="ID133" s="373"/>
      <c r="IE133" s="373"/>
      <c r="IF133" s="373"/>
      <c r="IG133" s="373"/>
      <c r="IH133" s="373"/>
      <c r="II133" s="373"/>
      <c r="IJ133" s="373"/>
    </row>
    <row r="134" spans="1:244" s="281" customFormat="1" ht="19" x14ac:dyDescent="0.2">
      <c r="A134"/>
      <c r="B134" s="186"/>
      <c r="C134"/>
      <c r="D134" s="251"/>
      <c r="E134" s="341"/>
      <c r="F134" s="341"/>
      <c r="G134" s="172"/>
      <c r="H134"/>
      <c r="I134" s="45"/>
      <c r="J134"/>
      <c r="K134"/>
      <c r="L134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5"/>
      <c r="AC134"/>
      <c r="AD134" s="38"/>
      <c r="AE134"/>
      <c r="AF134"/>
      <c r="AG134"/>
      <c r="AH134" s="42"/>
      <c r="AI134" s="277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277"/>
      <c r="AZ134" s="269"/>
      <c r="BA134" s="560"/>
      <c r="BB134"/>
      <c r="BC134" s="560"/>
      <c r="BD134"/>
      <c r="BE134" s="560"/>
      <c r="BF134"/>
      <c r="BG134" s="560"/>
      <c r="BH134"/>
      <c r="BI134" s="560"/>
      <c r="BJ134"/>
      <c r="BK134" s="560"/>
      <c r="BL134"/>
      <c r="BM134" s="560"/>
      <c r="BN134"/>
      <c r="BO134" s="270"/>
      <c r="BP134"/>
      <c r="BQ134" s="270"/>
      <c r="BR134"/>
      <c r="BS134" s="270"/>
      <c r="BT134"/>
      <c r="BU134" s="270"/>
      <c r="BV134"/>
      <c r="BW134" s="270"/>
      <c r="BX134"/>
      <c r="BY134" s="270"/>
      <c r="BZ134"/>
      <c r="CA134" s="270"/>
      <c r="CB134"/>
      <c r="CC134" s="270"/>
      <c r="CD134"/>
      <c r="CE134" s="270"/>
      <c r="CF134"/>
      <c r="CG134" s="270"/>
      <c r="CH134"/>
      <c r="CI134" s="270"/>
      <c r="CJ134"/>
      <c r="CK134" s="910"/>
      <c r="CL134" s="373"/>
      <c r="CM134" s="373"/>
      <c r="CN134" s="373"/>
      <c r="CO134" s="373"/>
      <c r="CP134" s="373"/>
      <c r="CQ134" s="373"/>
      <c r="CR134" s="373"/>
      <c r="CS134" s="373"/>
      <c r="CT134" s="920"/>
      <c r="CU134" s="26"/>
      <c r="CV134" s="26"/>
      <c r="CW134" s="26"/>
      <c r="CX134" s="920"/>
      <c r="CY134" s="373"/>
      <c r="CZ134" s="373"/>
      <c r="DN134" s="373"/>
      <c r="DO134" s="373"/>
      <c r="DP134" s="373"/>
      <c r="DQ134" s="373"/>
      <c r="DR134" s="373"/>
      <c r="DS134" s="373"/>
      <c r="DT134" s="373"/>
      <c r="DU134" s="373"/>
      <c r="DV134" s="373"/>
      <c r="DW134" s="373"/>
      <c r="DX134" s="373"/>
      <c r="DY134" s="373"/>
      <c r="DZ134" s="373"/>
      <c r="EA134" s="373"/>
      <c r="EB134" s="373"/>
      <c r="EC134" s="373"/>
      <c r="ED134" s="373"/>
      <c r="EE134" s="373"/>
      <c r="EF134" s="373"/>
      <c r="EG134" s="373"/>
      <c r="EH134" s="373"/>
      <c r="EI134" s="373"/>
      <c r="EJ134" s="373"/>
      <c r="EK134" s="373"/>
      <c r="EL134" s="373"/>
      <c r="EM134" s="373"/>
      <c r="EN134" s="373"/>
      <c r="EO134" s="373"/>
      <c r="EP134" s="373"/>
      <c r="EQ134" s="373"/>
      <c r="ER134" s="373"/>
      <c r="ES134" s="373"/>
      <c r="ET134" s="373"/>
      <c r="EU134" s="373"/>
      <c r="EV134" s="373"/>
      <c r="EW134" s="373"/>
      <c r="EX134" s="373"/>
      <c r="EY134" s="373"/>
      <c r="EZ134" s="373"/>
      <c r="FA134" s="373"/>
      <c r="FB134" s="373"/>
      <c r="FC134" s="373"/>
      <c r="FD134" s="373"/>
      <c r="FE134" s="373"/>
      <c r="FF134" s="373"/>
      <c r="FG134" s="373"/>
      <c r="FH134" s="373"/>
      <c r="FI134" s="373"/>
      <c r="FJ134" s="373"/>
      <c r="FK134" s="373"/>
      <c r="FL134" s="373"/>
      <c r="FM134" s="373"/>
      <c r="FN134" s="373"/>
      <c r="FO134" s="373"/>
      <c r="FP134" s="373"/>
      <c r="FQ134" s="373"/>
      <c r="FR134" s="373"/>
      <c r="FS134" s="373"/>
      <c r="FT134" s="373"/>
      <c r="FU134" s="373"/>
      <c r="FV134" s="373"/>
      <c r="FW134" s="373"/>
      <c r="FX134" s="373"/>
      <c r="FY134" s="373"/>
      <c r="FZ134" s="373"/>
      <c r="GA134" s="373"/>
      <c r="GB134" s="373"/>
      <c r="GC134" s="373"/>
      <c r="GD134" s="373"/>
      <c r="GE134" s="373"/>
      <c r="GF134" s="373"/>
      <c r="GG134" s="373"/>
      <c r="GH134" s="373"/>
      <c r="GI134" s="373"/>
      <c r="GJ134" s="373"/>
      <c r="GK134" s="373"/>
      <c r="GL134" s="373"/>
      <c r="GM134" s="373"/>
      <c r="GN134" s="373"/>
      <c r="GO134" s="373"/>
      <c r="GP134" s="373"/>
      <c r="GQ134" s="373"/>
      <c r="GR134" s="373"/>
      <c r="GS134" s="373"/>
      <c r="GT134" s="373"/>
      <c r="GU134" s="373"/>
      <c r="GV134" s="373"/>
      <c r="GW134" s="373"/>
      <c r="GX134" s="373"/>
      <c r="GY134" s="373"/>
      <c r="GZ134" s="373"/>
      <c r="HA134" s="373"/>
      <c r="HB134" s="373"/>
      <c r="HC134" s="373"/>
      <c r="HD134" s="373"/>
      <c r="HE134" s="373"/>
      <c r="HF134" s="373"/>
      <c r="HG134" s="373"/>
      <c r="HH134" s="373"/>
      <c r="HI134" s="373"/>
      <c r="HJ134" s="373"/>
      <c r="HK134" s="373"/>
      <c r="HL134" s="373"/>
      <c r="HM134" s="373"/>
      <c r="HN134" s="373"/>
      <c r="HO134" s="373"/>
      <c r="HP134" s="373"/>
      <c r="HQ134" s="373"/>
      <c r="HR134" s="373"/>
      <c r="HS134" s="373"/>
      <c r="HT134" s="373"/>
      <c r="HU134" s="373"/>
      <c r="HV134" s="373"/>
      <c r="HW134" s="373"/>
      <c r="HX134" s="373"/>
      <c r="HY134" s="373"/>
      <c r="HZ134" s="373"/>
      <c r="IA134" s="373"/>
      <c r="IB134" s="373"/>
      <c r="IC134" s="373"/>
      <c r="ID134" s="373"/>
      <c r="IE134" s="373"/>
      <c r="IF134" s="373"/>
      <c r="IG134" s="373"/>
      <c r="IH134" s="373"/>
      <c r="II134" s="373"/>
      <c r="IJ134" s="373"/>
    </row>
    <row r="135" spans="1:244" s="281" customFormat="1" ht="19" x14ac:dyDescent="0.2">
      <c r="A135"/>
      <c r="B135" s="186"/>
      <c r="C135"/>
      <c r="D135" s="251"/>
      <c r="E135" s="341"/>
      <c r="F135" s="341"/>
      <c r="G135" s="172"/>
      <c r="H135"/>
      <c r="I135" s="45"/>
      <c r="J135"/>
      <c r="K135"/>
      <c r="L135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5"/>
      <c r="AC135"/>
      <c r="AD135" s="38"/>
      <c r="AE135"/>
      <c r="AF135"/>
      <c r="AG135"/>
      <c r="AH135" s="42"/>
      <c r="AI135" s="277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277"/>
      <c r="AZ135" s="269"/>
      <c r="BA135" s="560"/>
      <c r="BB135"/>
      <c r="BC135" s="560"/>
      <c r="BD135"/>
      <c r="BE135" s="560"/>
      <c r="BF135"/>
      <c r="BG135" s="560"/>
      <c r="BH135"/>
      <c r="BI135" s="560"/>
      <c r="BJ135"/>
      <c r="BK135" s="560"/>
      <c r="BL135"/>
      <c r="BM135" s="560"/>
      <c r="BN135"/>
      <c r="BO135" s="270"/>
      <c r="BP135"/>
      <c r="BQ135" s="270"/>
      <c r="BR135"/>
      <c r="BS135" s="270"/>
      <c r="BT135"/>
      <c r="BU135" s="270"/>
      <c r="BV135"/>
      <c r="BW135" s="270"/>
      <c r="BX135"/>
      <c r="BY135" s="270"/>
      <c r="BZ135"/>
      <c r="CA135" s="270"/>
      <c r="CB135"/>
      <c r="CC135" s="270"/>
      <c r="CD135"/>
      <c r="CE135" s="270"/>
      <c r="CF135"/>
      <c r="CG135" s="270"/>
      <c r="CH135"/>
      <c r="CI135" s="270"/>
      <c r="CJ135"/>
      <c r="CK135" s="910"/>
      <c r="CL135" s="373"/>
      <c r="CM135" s="373"/>
      <c r="CN135" s="373"/>
      <c r="CO135" s="373"/>
      <c r="CP135" s="373"/>
      <c r="CQ135" s="373"/>
      <c r="CR135" s="373"/>
      <c r="CS135" s="373"/>
      <c r="CT135" s="920"/>
      <c r="CU135" s="26"/>
      <c r="CV135" s="26"/>
      <c r="CW135" s="26"/>
      <c r="CX135" s="920"/>
      <c r="CY135" s="373"/>
      <c r="CZ135" s="373"/>
      <c r="DN135" s="373"/>
      <c r="DO135" s="373"/>
      <c r="DP135" s="373"/>
      <c r="DQ135" s="373"/>
      <c r="DR135" s="373"/>
      <c r="DS135" s="373"/>
      <c r="DT135" s="373"/>
      <c r="DU135" s="373"/>
      <c r="DV135" s="373"/>
      <c r="DW135" s="373"/>
      <c r="DX135" s="373"/>
      <c r="DY135" s="373"/>
      <c r="DZ135" s="373"/>
      <c r="EA135" s="373"/>
      <c r="EB135" s="373"/>
      <c r="EC135" s="373"/>
      <c r="ED135" s="373"/>
      <c r="EE135" s="373"/>
      <c r="EF135" s="373"/>
      <c r="EG135" s="373"/>
      <c r="EH135" s="373"/>
      <c r="EI135" s="373"/>
      <c r="EJ135" s="373"/>
      <c r="EK135" s="373"/>
      <c r="EL135" s="373"/>
      <c r="EM135" s="373"/>
      <c r="EN135" s="373"/>
      <c r="EO135" s="373"/>
      <c r="EP135" s="373"/>
      <c r="EQ135" s="373"/>
      <c r="ER135" s="373"/>
      <c r="ES135" s="373"/>
      <c r="ET135" s="373"/>
      <c r="EU135" s="373"/>
      <c r="EV135" s="373"/>
      <c r="EW135" s="373"/>
      <c r="EX135" s="373"/>
      <c r="EY135" s="373"/>
      <c r="EZ135" s="373"/>
      <c r="FA135" s="373"/>
      <c r="FB135" s="373"/>
      <c r="FC135" s="373"/>
      <c r="FD135" s="373"/>
      <c r="FE135" s="373"/>
      <c r="FF135" s="373"/>
      <c r="FG135" s="373"/>
      <c r="FH135" s="373"/>
      <c r="FI135" s="373"/>
      <c r="FJ135" s="373"/>
      <c r="FK135" s="373"/>
      <c r="FL135" s="373"/>
      <c r="FM135" s="373"/>
      <c r="FN135" s="373"/>
      <c r="FO135" s="373"/>
      <c r="FP135" s="373"/>
      <c r="FQ135" s="373"/>
      <c r="FR135" s="373"/>
      <c r="FS135" s="373"/>
      <c r="FT135" s="373"/>
      <c r="FU135" s="373"/>
      <c r="FV135" s="373"/>
      <c r="FW135" s="373"/>
      <c r="FX135" s="373"/>
      <c r="FY135" s="373"/>
      <c r="FZ135" s="373"/>
      <c r="GA135" s="373"/>
      <c r="GB135" s="373"/>
      <c r="GC135" s="373"/>
      <c r="GD135" s="373"/>
      <c r="GE135" s="373"/>
      <c r="GF135" s="373"/>
      <c r="GG135" s="373"/>
      <c r="GH135" s="373"/>
      <c r="GI135" s="373"/>
      <c r="GJ135" s="373"/>
      <c r="GK135" s="373"/>
      <c r="GL135" s="373"/>
      <c r="GM135" s="373"/>
      <c r="GN135" s="373"/>
      <c r="GO135" s="373"/>
      <c r="GP135" s="373"/>
      <c r="GQ135" s="373"/>
      <c r="GR135" s="373"/>
      <c r="GS135" s="373"/>
      <c r="GT135" s="373"/>
      <c r="GU135" s="373"/>
      <c r="GV135" s="373"/>
      <c r="GW135" s="373"/>
      <c r="GX135" s="373"/>
      <c r="GY135" s="373"/>
      <c r="GZ135" s="373"/>
      <c r="HA135" s="373"/>
      <c r="HB135" s="373"/>
      <c r="HC135" s="373"/>
      <c r="HD135" s="373"/>
      <c r="HE135" s="373"/>
      <c r="HF135" s="373"/>
      <c r="HG135" s="373"/>
      <c r="HH135" s="373"/>
      <c r="HI135" s="373"/>
      <c r="HJ135" s="373"/>
      <c r="HK135" s="373"/>
      <c r="HL135" s="373"/>
      <c r="HM135" s="373"/>
      <c r="HN135" s="373"/>
      <c r="HO135" s="373"/>
      <c r="HP135" s="373"/>
      <c r="HQ135" s="373"/>
      <c r="HR135" s="373"/>
      <c r="HS135" s="373"/>
      <c r="HT135" s="373"/>
      <c r="HU135" s="373"/>
      <c r="HV135" s="373"/>
      <c r="HW135" s="373"/>
      <c r="HX135" s="373"/>
      <c r="HY135" s="373"/>
      <c r="HZ135" s="373"/>
      <c r="IA135" s="373"/>
      <c r="IB135" s="373"/>
      <c r="IC135" s="373"/>
      <c r="ID135" s="373"/>
      <c r="IE135" s="373"/>
      <c r="IF135" s="373"/>
      <c r="IG135" s="373"/>
      <c r="IH135" s="373"/>
      <c r="II135" s="373"/>
      <c r="IJ135" s="373"/>
    </row>
    <row r="136" spans="1:244" s="281" customFormat="1" ht="19" x14ac:dyDescent="0.2">
      <c r="A136"/>
      <c r="B136" s="186"/>
      <c r="C136"/>
      <c r="D136" s="251"/>
      <c r="E136" s="341"/>
      <c r="F136" s="341"/>
      <c r="G136" s="172"/>
      <c r="H136"/>
      <c r="I136" s="45"/>
      <c r="J136"/>
      <c r="K136"/>
      <c r="L13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5"/>
      <c r="AC136"/>
      <c r="AD136" s="38"/>
      <c r="AE136"/>
      <c r="AF136"/>
      <c r="AG136"/>
      <c r="AH136" s="42"/>
      <c r="AI136" s="277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277"/>
      <c r="AZ136" s="269"/>
      <c r="BA136" s="560"/>
      <c r="BB136"/>
      <c r="BC136" s="560"/>
      <c r="BD136"/>
      <c r="BE136" s="560"/>
      <c r="BF136"/>
      <c r="BG136" s="560"/>
      <c r="BH136"/>
      <c r="BI136" s="560"/>
      <c r="BJ136"/>
      <c r="BK136" s="560"/>
      <c r="BL136"/>
      <c r="BM136" s="560"/>
      <c r="BN136"/>
      <c r="BO136" s="270"/>
      <c r="BP136"/>
      <c r="BQ136" s="270"/>
      <c r="BR136"/>
      <c r="BS136" s="270"/>
      <c r="BT136"/>
      <c r="BU136" s="270"/>
      <c r="BV136"/>
      <c r="BW136" s="270"/>
      <c r="BX136"/>
      <c r="BY136" s="270"/>
      <c r="BZ136"/>
      <c r="CA136" s="270"/>
      <c r="CB136"/>
      <c r="CC136" s="270"/>
      <c r="CD136"/>
      <c r="CE136" s="270"/>
      <c r="CF136"/>
      <c r="CG136" s="270"/>
      <c r="CH136"/>
      <c r="CI136" s="270"/>
      <c r="CJ136"/>
      <c r="CK136" s="910"/>
      <c r="CL136" s="373"/>
      <c r="CM136" s="373"/>
      <c r="CN136" s="373"/>
      <c r="CO136" s="373"/>
      <c r="CP136" s="373"/>
      <c r="CQ136" s="373"/>
      <c r="CR136" s="373"/>
      <c r="CS136" s="373"/>
      <c r="CT136" s="920"/>
      <c r="CU136" s="26"/>
      <c r="CV136" s="26"/>
      <c r="CW136" s="26"/>
      <c r="CX136" s="920"/>
      <c r="CY136" s="373"/>
      <c r="CZ136" s="373"/>
      <c r="DN136" s="373"/>
      <c r="DO136" s="373"/>
      <c r="DP136" s="373"/>
      <c r="DQ136" s="373"/>
      <c r="DR136" s="373"/>
      <c r="DS136" s="373"/>
      <c r="DT136" s="373"/>
      <c r="DU136" s="373"/>
      <c r="DV136" s="373"/>
      <c r="DW136" s="373"/>
      <c r="DX136" s="373"/>
      <c r="DY136" s="373"/>
      <c r="DZ136" s="373"/>
      <c r="EA136" s="373"/>
      <c r="EB136" s="373"/>
      <c r="EC136" s="373"/>
      <c r="ED136" s="373"/>
      <c r="EE136" s="373"/>
      <c r="EF136" s="373"/>
      <c r="EG136" s="373"/>
      <c r="EH136" s="373"/>
      <c r="EI136" s="373"/>
      <c r="EJ136" s="373"/>
      <c r="EK136" s="373"/>
      <c r="EL136" s="373"/>
      <c r="EM136" s="373"/>
      <c r="EN136" s="373"/>
      <c r="EO136" s="373"/>
      <c r="EP136" s="373"/>
      <c r="EQ136" s="373"/>
      <c r="ER136" s="373"/>
      <c r="ES136" s="373"/>
      <c r="ET136" s="373"/>
      <c r="EU136" s="373"/>
      <c r="EV136" s="373"/>
      <c r="EW136" s="373"/>
      <c r="EX136" s="373"/>
      <c r="EY136" s="373"/>
      <c r="EZ136" s="373"/>
      <c r="FA136" s="373"/>
      <c r="FB136" s="373"/>
      <c r="FC136" s="373"/>
      <c r="FD136" s="373"/>
      <c r="FE136" s="373"/>
      <c r="FF136" s="373"/>
      <c r="FG136" s="373"/>
      <c r="FH136" s="373"/>
      <c r="FI136" s="373"/>
      <c r="FJ136" s="373"/>
      <c r="FK136" s="373"/>
      <c r="FL136" s="373"/>
      <c r="FM136" s="373"/>
      <c r="FN136" s="373"/>
      <c r="FO136" s="373"/>
      <c r="FP136" s="373"/>
      <c r="FQ136" s="373"/>
      <c r="FR136" s="373"/>
      <c r="FS136" s="373"/>
      <c r="FT136" s="373"/>
      <c r="FU136" s="373"/>
      <c r="FV136" s="373"/>
      <c r="FW136" s="373"/>
      <c r="FX136" s="373"/>
      <c r="FY136" s="373"/>
      <c r="FZ136" s="373"/>
      <c r="GA136" s="373"/>
      <c r="GB136" s="373"/>
      <c r="GC136" s="373"/>
      <c r="GD136" s="373"/>
      <c r="GE136" s="373"/>
      <c r="GF136" s="373"/>
      <c r="GG136" s="373"/>
      <c r="GH136" s="373"/>
      <c r="GI136" s="373"/>
      <c r="GJ136" s="373"/>
      <c r="GK136" s="373"/>
      <c r="GL136" s="373"/>
      <c r="GM136" s="373"/>
      <c r="GN136" s="373"/>
      <c r="GO136" s="373"/>
      <c r="GP136" s="373"/>
      <c r="GQ136" s="373"/>
      <c r="GR136" s="373"/>
      <c r="GS136" s="373"/>
      <c r="GT136" s="373"/>
      <c r="GU136" s="373"/>
      <c r="GV136" s="373"/>
      <c r="GW136" s="373"/>
      <c r="GX136" s="373"/>
      <c r="GY136" s="373"/>
      <c r="GZ136" s="373"/>
      <c r="HA136" s="373"/>
      <c r="HB136" s="373"/>
      <c r="HC136" s="373"/>
      <c r="HD136" s="373"/>
      <c r="HE136" s="373"/>
      <c r="HF136" s="373"/>
      <c r="HG136" s="373"/>
      <c r="HH136" s="373"/>
      <c r="HI136" s="373"/>
      <c r="HJ136" s="373"/>
      <c r="HK136" s="373"/>
      <c r="HL136" s="373"/>
      <c r="HM136" s="373"/>
      <c r="HN136" s="373"/>
      <c r="HO136" s="373"/>
      <c r="HP136" s="373"/>
      <c r="HQ136" s="373"/>
      <c r="HR136" s="373"/>
      <c r="HS136" s="373"/>
      <c r="HT136" s="373"/>
      <c r="HU136" s="373"/>
      <c r="HV136" s="373"/>
      <c r="HW136" s="373"/>
      <c r="HX136" s="373"/>
      <c r="HY136" s="373"/>
      <c r="HZ136" s="373"/>
      <c r="IA136" s="373"/>
      <c r="IB136" s="373"/>
      <c r="IC136" s="373"/>
      <c r="ID136" s="373"/>
      <c r="IE136" s="373"/>
      <c r="IF136" s="373"/>
      <c r="IG136" s="373"/>
      <c r="IH136" s="373"/>
      <c r="II136" s="373"/>
      <c r="IJ136" s="373"/>
    </row>
    <row r="137" spans="1:244" s="281" customFormat="1" ht="19" x14ac:dyDescent="0.2">
      <c r="A137"/>
      <c r="B137" s="186"/>
      <c r="C137"/>
      <c r="D137" s="251"/>
      <c r="E137" s="341"/>
      <c r="F137" s="341"/>
      <c r="G137" s="172"/>
      <c r="H137"/>
      <c r="I137" s="45"/>
      <c r="J137"/>
      <c r="K137"/>
      <c r="L137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5"/>
      <c r="AC137"/>
      <c r="AD137" s="38"/>
      <c r="AE137"/>
      <c r="AF137"/>
      <c r="AG137"/>
      <c r="AH137" s="42"/>
      <c r="AI137" s="277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277"/>
      <c r="AZ137" s="269"/>
      <c r="BA137" s="560"/>
      <c r="BB137"/>
      <c r="BC137" s="560"/>
      <c r="BD137"/>
      <c r="BE137" s="560"/>
      <c r="BF137"/>
      <c r="BG137" s="560"/>
      <c r="BH137"/>
      <c r="BI137" s="560"/>
      <c r="BJ137"/>
      <c r="BK137" s="560"/>
      <c r="BL137"/>
      <c r="BM137" s="560"/>
      <c r="BN137"/>
      <c r="BO137" s="270"/>
      <c r="BP137"/>
      <c r="BQ137" s="270"/>
      <c r="BR137"/>
      <c r="BS137" s="270"/>
      <c r="BT137"/>
      <c r="BU137" s="270"/>
      <c r="BV137"/>
      <c r="BW137" s="270"/>
      <c r="BX137"/>
      <c r="BY137" s="270"/>
      <c r="BZ137"/>
      <c r="CA137" s="270"/>
      <c r="CB137"/>
      <c r="CC137" s="270"/>
      <c r="CD137"/>
      <c r="CE137" s="270"/>
      <c r="CF137"/>
      <c r="CG137" s="270"/>
      <c r="CH137"/>
      <c r="CI137" s="270"/>
      <c r="CJ137"/>
      <c r="CK137" s="910"/>
      <c r="CL137" s="373"/>
      <c r="CM137" s="373"/>
      <c r="CN137" s="373"/>
      <c r="CO137" s="373"/>
      <c r="CP137" s="373"/>
      <c r="CQ137" s="373"/>
      <c r="CR137" s="373"/>
      <c r="CS137" s="373"/>
      <c r="CT137" s="920"/>
      <c r="CU137" s="26"/>
      <c r="CV137" s="26"/>
      <c r="CW137" s="26"/>
      <c r="CX137" s="920"/>
      <c r="CY137" s="373"/>
      <c r="CZ137" s="373"/>
      <c r="DN137" s="373"/>
      <c r="DO137" s="373"/>
      <c r="DP137" s="373"/>
      <c r="DQ137" s="373"/>
      <c r="DR137" s="373"/>
      <c r="DS137" s="373"/>
      <c r="DT137" s="373"/>
      <c r="DU137" s="373"/>
      <c r="DV137" s="373"/>
      <c r="DW137" s="373"/>
      <c r="DX137" s="373"/>
      <c r="DY137" s="373"/>
      <c r="DZ137" s="373"/>
      <c r="EA137" s="373"/>
      <c r="EB137" s="373"/>
      <c r="EC137" s="373"/>
      <c r="ED137" s="373"/>
      <c r="EE137" s="373"/>
      <c r="EF137" s="373"/>
      <c r="EG137" s="373"/>
      <c r="EH137" s="373"/>
      <c r="EI137" s="373"/>
      <c r="EJ137" s="373"/>
      <c r="EK137" s="373"/>
      <c r="EL137" s="373"/>
      <c r="EM137" s="373"/>
      <c r="EN137" s="373"/>
      <c r="EO137" s="373"/>
      <c r="EP137" s="373"/>
      <c r="EQ137" s="373"/>
      <c r="ER137" s="373"/>
      <c r="ES137" s="373"/>
      <c r="ET137" s="373"/>
      <c r="EU137" s="373"/>
      <c r="EV137" s="373"/>
      <c r="EW137" s="373"/>
      <c r="EX137" s="373"/>
      <c r="EY137" s="373"/>
      <c r="EZ137" s="373"/>
      <c r="FA137" s="373"/>
      <c r="FB137" s="373"/>
      <c r="FC137" s="373"/>
      <c r="FD137" s="373"/>
      <c r="FE137" s="373"/>
      <c r="FF137" s="373"/>
      <c r="FG137" s="373"/>
      <c r="FH137" s="373"/>
      <c r="FI137" s="373"/>
      <c r="FJ137" s="373"/>
      <c r="FK137" s="373"/>
      <c r="FL137" s="373"/>
      <c r="FM137" s="373"/>
      <c r="FN137" s="373"/>
      <c r="FO137" s="373"/>
      <c r="FP137" s="373"/>
      <c r="FQ137" s="373"/>
      <c r="FR137" s="373"/>
      <c r="FS137" s="373"/>
      <c r="FT137" s="373"/>
      <c r="FU137" s="373"/>
      <c r="FV137" s="373"/>
      <c r="FW137" s="373"/>
      <c r="FX137" s="373"/>
      <c r="FY137" s="373"/>
      <c r="FZ137" s="373"/>
      <c r="GA137" s="373"/>
      <c r="GB137" s="373"/>
      <c r="GC137" s="373"/>
      <c r="GD137" s="373"/>
      <c r="GE137" s="373"/>
      <c r="GF137" s="373"/>
      <c r="GG137" s="373"/>
      <c r="GH137" s="373"/>
      <c r="GI137" s="373"/>
      <c r="GJ137" s="373"/>
      <c r="GK137" s="373"/>
      <c r="GL137" s="373"/>
      <c r="GM137" s="373"/>
      <c r="GN137" s="373"/>
      <c r="GO137" s="373"/>
      <c r="GP137" s="373"/>
      <c r="GQ137" s="373"/>
      <c r="GR137" s="373"/>
      <c r="GS137" s="373"/>
      <c r="GT137" s="373"/>
      <c r="GU137" s="373"/>
      <c r="GV137" s="373"/>
      <c r="GW137" s="373"/>
      <c r="GX137" s="373"/>
      <c r="GY137" s="373"/>
      <c r="GZ137" s="373"/>
      <c r="HA137" s="373"/>
      <c r="HB137" s="373"/>
      <c r="HC137" s="373"/>
      <c r="HD137" s="373"/>
      <c r="HE137" s="373"/>
      <c r="HF137" s="373"/>
      <c r="HG137" s="373"/>
      <c r="HH137" s="373"/>
      <c r="HI137" s="373"/>
      <c r="HJ137" s="373"/>
      <c r="HK137" s="373"/>
      <c r="HL137" s="373"/>
      <c r="HM137" s="373"/>
      <c r="HN137" s="373"/>
      <c r="HO137" s="373"/>
      <c r="HP137" s="373"/>
      <c r="HQ137" s="373"/>
      <c r="HR137" s="373"/>
      <c r="HS137" s="373"/>
      <c r="HT137" s="373"/>
      <c r="HU137" s="373"/>
      <c r="HV137" s="373"/>
      <c r="HW137" s="373"/>
      <c r="HX137" s="373"/>
      <c r="HY137" s="373"/>
      <c r="HZ137" s="373"/>
      <c r="IA137" s="373"/>
      <c r="IB137" s="373"/>
      <c r="IC137" s="373"/>
      <c r="ID137" s="373"/>
      <c r="IE137" s="373"/>
      <c r="IF137" s="373"/>
      <c r="IG137" s="373"/>
      <c r="IH137" s="373"/>
      <c r="II137" s="373"/>
      <c r="IJ137" s="373"/>
    </row>
    <row r="138" spans="1:244" s="281" customFormat="1" ht="19" x14ac:dyDescent="0.2">
      <c r="A138"/>
      <c r="B138" s="186"/>
      <c r="C138"/>
      <c r="D138" s="251"/>
      <c r="E138" s="341"/>
      <c r="F138" s="341"/>
      <c r="G138" s="172"/>
      <c r="H138"/>
      <c r="I138" s="45"/>
      <c r="J138"/>
      <c r="K138"/>
      <c r="L138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5"/>
      <c r="AC138"/>
      <c r="AD138" s="38"/>
      <c r="AE138"/>
      <c r="AF138"/>
      <c r="AG138"/>
      <c r="AH138" s="42"/>
      <c r="AI138" s="277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277"/>
      <c r="AZ138" s="269"/>
      <c r="BA138" s="560"/>
      <c r="BB138"/>
      <c r="BC138" s="560"/>
      <c r="BD138"/>
      <c r="BE138" s="560"/>
      <c r="BF138"/>
      <c r="BG138" s="560"/>
      <c r="BH138"/>
      <c r="BI138" s="560"/>
      <c r="BJ138"/>
      <c r="BK138" s="560"/>
      <c r="BL138"/>
      <c r="BM138" s="560"/>
      <c r="BN138"/>
      <c r="BO138" s="270"/>
      <c r="BP138"/>
      <c r="BQ138" s="270"/>
      <c r="BR138"/>
      <c r="BS138" s="270"/>
      <c r="BT138"/>
      <c r="BU138" s="270"/>
      <c r="BV138"/>
      <c r="BW138" s="270"/>
      <c r="BX138"/>
      <c r="BY138" s="270"/>
      <c r="BZ138"/>
      <c r="CA138" s="270"/>
      <c r="CB138"/>
      <c r="CC138" s="270"/>
      <c r="CD138"/>
      <c r="CE138" s="270"/>
      <c r="CF138"/>
      <c r="CG138" s="270"/>
      <c r="CH138"/>
      <c r="CI138" s="270"/>
      <c r="CJ138"/>
      <c r="CK138" s="910"/>
      <c r="CL138" s="373"/>
      <c r="CM138" s="373"/>
      <c r="CN138" s="373"/>
      <c r="CO138" s="373"/>
      <c r="CP138" s="373"/>
      <c r="CQ138" s="373"/>
      <c r="CR138" s="373"/>
      <c r="CS138" s="373"/>
      <c r="CT138" s="920"/>
      <c r="CU138" s="26"/>
      <c r="CV138" s="26"/>
      <c r="CW138" s="26"/>
      <c r="CX138" s="920"/>
      <c r="CY138" s="373"/>
      <c r="CZ138" s="373"/>
      <c r="DN138" s="373"/>
      <c r="DO138" s="373"/>
      <c r="DP138" s="373"/>
      <c r="DQ138" s="373"/>
      <c r="DR138" s="373"/>
      <c r="DS138" s="373"/>
      <c r="DT138" s="373"/>
      <c r="DU138" s="373"/>
      <c r="DV138" s="373"/>
      <c r="DW138" s="373"/>
      <c r="DX138" s="373"/>
      <c r="DY138" s="373"/>
      <c r="DZ138" s="373"/>
      <c r="EA138" s="373"/>
      <c r="EB138" s="373"/>
      <c r="EC138" s="373"/>
      <c r="ED138" s="373"/>
      <c r="EE138" s="373"/>
      <c r="EF138" s="373"/>
      <c r="EG138" s="373"/>
      <c r="EH138" s="373"/>
      <c r="EI138" s="373"/>
      <c r="EJ138" s="373"/>
      <c r="EK138" s="373"/>
      <c r="EL138" s="373"/>
      <c r="EM138" s="373"/>
      <c r="EN138" s="373"/>
      <c r="EO138" s="373"/>
      <c r="EP138" s="373"/>
      <c r="EQ138" s="373"/>
      <c r="ER138" s="373"/>
      <c r="ES138" s="373"/>
      <c r="ET138" s="373"/>
      <c r="EU138" s="373"/>
      <c r="EV138" s="373"/>
      <c r="EW138" s="373"/>
      <c r="EX138" s="373"/>
      <c r="EY138" s="373"/>
      <c r="EZ138" s="373"/>
      <c r="FA138" s="373"/>
      <c r="FB138" s="373"/>
      <c r="FC138" s="373"/>
      <c r="FD138" s="373"/>
      <c r="FE138" s="373"/>
      <c r="FF138" s="373"/>
      <c r="FG138" s="373"/>
      <c r="FH138" s="373"/>
      <c r="FI138" s="373"/>
      <c r="FJ138" s="373"/>
      <c r="FK138" s="373"/>
      <c r="FL138" s="373"/>
      <c r="FM138" s="373"/>
      <c r="FN138" s="373"/>
      <c r="FO138" s="373"/>
      <c r="FP138" s="373"/>
      <c r="FQ138" s="373"/>
      <c r="FR138" s="373"/>
      <c r="FS138" s="373"/>
      <c r="FT138" s="373"/>
      <c r="FU138" s="373"/>
      <c r="FV138" s="373"/>
      <c r="FW138" s="373"/>
      <c r="FX138" s="373"/>
      <c r="FY138" s="373"/>
      <c r="FZ138" s="373"/>
      <c r="GA138" s="373"/>
      <c r="GB138" s="373"/>
      <c r="GC138" s="373"/>
      <c r="GD138" s="373"/>
      <c r="GE138" s="373"/>
      <c r="GF138" s="373"/>
      <c r="GG138" s="373"/>
      <c r="GH138" s="373"/>
      <c r="GI138" s="373"/>
      <c r="GJ138" s="373"/>
      <c r="GK138" s="373"/>
      <c r="GL138" s="373"/>
      <c r="GM138" s="373"/>
      <c r="GN138" s="373"/>
      <c r="GO138" s="373"/>
      <c r="GP138" s="373"/>
      <c r="GQ138" s="373"/>
      <c r="GR138" s="373"/>
      <c r="GS138" s="373"/>
      <c r="GT138" s="373"/>
      <c r="GU138" s="373"/>
      <c r="GV138" s="373"/>
      <c r="GW138" s="373"/>
      <c r="GX138" s="373"/>
      <c r="GY138" s="373"/>
      <c r="GZ138" s="373"/>
      <c r="HA138" s="373"/>
      <c r="HB138" s="373"/>
      <c r="HC138" s="373"/>
      <c r="HD138" s="373"/>
      <c r="HE138" s="373"/>
      <c r="HF138" s="373"/>
      <c r="HG138" s="373"/>
      <c r="HH138" s="373"/>
      <c r="HI138" s="373"/>
      <c r="HJ138" s="373"/>
      <c r="HK138" s="373"/>
      <c r="HL138" s="373"/>
      <c r="HM138" s="373"/>
      <c r="HN138" s="373"/>
      <c r="HO138" s="373"/>
      <c r="HP138" s="373"/>
      <c r="HQ138" s="373"/>
      <c r="HR138" s="373"/>
      <c r="HS138" s="373"/>
      <c r="HT138" s="373"/>
      <c r="HU138" s="373"/>
      <c r="HV138" s="373"/>
      <c r="HW138" s="373"/>
      <c r="HX138" s="373"/>
      <c r="HY138" s="373"/>
      <c r="HZ138" s="373"/>
      <c r="IA138" s="373"/>
      <c r="IB138" s="373"/>
      <c r="IC138" s="373"/>
      <c r="ID138" s="373"/>
      <c r="IE138" s="373"/>
      <c r="IF138" s="373"/>
      <c r="IG138" s="373"/>
      <c r="IH138" s="373"/>
      <c r="II138" s="373"/>
      <c r="IJ138" s="373"/>
    </row>
    <row r="139" spans="1:244" s="281" customFormat="1" ht="19" x14ac:dyDescent="0.2">
      <c r="A139"/>
      <c r="B139" s="186"/>
      <c r="C139"/>
      <c r="D139" s="251"/>
      <c r="E139" s="341"/>
      <c r="F139" s="341"/>
      <c r="G139" s="172"/>
      <c r="H139"/>
      <c r="I139" s="45"/>
      <c r="J139"/>
      <c r="K139"/>
      <c r="L139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5"/>
      <c r="AC139"/>
      <c r="AD139" s="38"/>
      <c r="AE139"/>
      <c r="AF139"/>
      <c r="AG139"/>
      <c r="AH139" s="42"/>
      <c r="AI139" s="277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277"/>
      <c r="AZ139" s="269"/>
      <c r="BA139" s="560"/>
      <c r="BB139"/>
      <c r="BC139" s="560"/>
      <c r="BD139"/>
      <c r="BE139" s="560"/>
      <c r="BF139"/>
      <c r="BG139" s="560"/>
      <c r="BH139"/>
      <c r="BI139" s="560"/>
      <c r="BJ139"/>
      <c r="BK139" s="560"/>
      <c r="BL139"/>
      <c r="BM139" s="560"/>
      <c r="BN139"/>
      <c r="BO139" s="270"/>
      <c r="BP139"/>
      <c r="BQ139" s="270"/>
      <c r="BR139"/>
      <c r="BS139" s="270"/>
      <c r="BT139"/>
      <c r="BU139" s="270"/>
      <c r="BV139"/>
      <c r="BW139" s="270"/>
      <c r="BX139"/>
      <c r="BY139" s="270"/>
      <c r="BZ139"/>
      <c r="CA139" s="270"/>
      <c r="CB139"/>
      <c r="CC139" s="270"/>
      <c r="CD139"/>
      <c r="CE139" s="270"/>
      <c r="CF139"/>
      <c r="CG139" s="270"/>
      <c r="CH139"/>
      <c r="CI139" s="270"/>
      <c r="CJ139"/>
      <c r="CK139" s="910"/>
      <c r="CL139" s="373"/>
      <c r="CM139" s="373"/>
      <c r="CN139" s="373"/>
      <c r="CO139" s="373"/>
      <c r="CP139" s="373"/>
      <c r="CQ139" s="373"/>
      <c r="CR139" s="373"/>
      <c r="CS139" s="373"/>
      <c r="CT139" s="920"/>
      <c r="CU139" s="26"/>
      <c r="CV139" s="26"/>
      <c r="CW139" s="26"/>
      <c r="CX139" s="920"/>
      <c r="CY139" s="373"/>
      <c r="CZ139" s="373"/>
      <c r="DN139" s="373"/>
      <c r="DO139" s="373"/>
      <c r="DP139" s="373"/>
      <c r="DQ139" s="373"/>
      <c r="DR139" s="373"/>
      <c r="DS139" s="373"/>
      <c r="DT139" s="373"/>
      <c r="DU139" s="373"/>
      <c r="DV139" s="373"/>
      <c r="DW139" s="373"/>
      <c r="DX139" s="373"/>
      <c r="DY139" s="373"/>
      <c r="DZ139" s="373"/>
      <c r="EA139" s="373"/>
      <c r="EB139" s="373"/>
      <c r="EC139" s="373"/>
      <c r="ED139" s="373"/>
      <c r="EE139" s="373"/>
      <c r="EF139" s="373"/>
      <c r="EG139" s="373"/>
      <c r="EH139" s="373"/>
      <c r="EI139" s="373"/>
      <c r="EJ139" s="373"/>
      <c r="EK139" s="373"/>
      <c r="EL139" s="373"/>
      <c r="EM139" s="373"/>
      <c r="EN139" s="373"/>
      <c r="EO139" s="373"/>
      <c r="EP139" s="373"/>
      <c r="EQ139" s="373"/>
      <c r="ER139" s="373"/>
      <c r="ES139" s="373"/>
      <c r="ET139" s="373"/>
      <c r="EU139" s="373"/>
      <c r="EV139" s="373"/>
      <c r="EW139" s="373"/>
      <c r="EX139" s="373"/>
      <c r="EY139" s="373"/>
      <c r="EZ139" s="373"/>
      <c r="FA139" s="373"/>
      <c r="FB139" s="373"/>
      <c r="FC139" s="373"/>
      <c r="FD139" s="373"/>
      <c r="FE139" s="373"/>
      <c r="FF139" s="373"/>
      <c r="FG139" s="373"/>
      <c r="FH139" s="373"/>
      <c r="FI139" s="373"/>
      <c r="FJ139" s="373"/>
      <c r="FK139" s="373"/>
      <c r="FL139" s="373"/>
      <c r="FM139" s="373"/>
      <c r="FN139" s="373"/>
      <c r="FO139" s="373"/>
      <c r="FP139" s="373"/>
      <c r="FQ139" s="373"/>
      <c r="FR139" s="373"/>
      <c r="FS139" s="373"/>
      <c r="FT139" s="373"/>
      <c r="FU139" s="373"/>
      <c r="FV139" s="373"/>
      <c r="FW139" s="373"/>
      <c r="FX139" s="373"/>
      <c r="FY139" s="373"/>
      <c r="FZ139" s="373"/>
      <c r="GA139" s="373"/>
      <c r="GB139" s="373"/>
      <c r="GC139" s="373"/>
      <c r="GD139" s="373"/>
      <c r="GE139" s="373"/>
      <c r="GF139" s="373"/>
      <c r="GG139" s="373"/>
      <c r="GH139" s="373"/>
      <c r="GI139" s="373"/>
      <c r="GJ139" s="373"/>
      <c r="GK139" s="373"/>
      <c r="GL139" s="373"/>
      <c r="GM139" s="373"/>
      <c r="GN139" s="373"/>
      <c r="GO139" s="373"/>
      <c r="GP139" s="373"/>
      <c r="GQ139" s="373"/>
      <c r="GR139" s="373"/>
      <c r="GS139" s="373"/>
      <c r="GT139" s="373"/>
      <c r="GU139" s="373"/>
      <c r="GV139" s="373"/>
      <c r="GW139" s="373"/>
      <c r="GX139" s="373"/>
      <c r="GY139" s="373"/>
      <c r="GZ139" s="373"/>
      <c r="HA139" s="373"/>
      <c r="HB139" s="373"/>
      <c r="HC139" s="373"/>
      <c r="HD139" s="373"/>
      <c r="HE139" s="373"/>
      <c r="HF139" s="373"/>
      <c r="HG139" s="373"/>
      <c r="HH139" s="373"/>
      <c r="HI139" s="373"/>
      <c r="HJ139" s="373"/>
      <c r="HK139" s="373"/>
      <c r="HL139" s="373"/>
      <c r="HM139" s="373"/>
      <c r="HN139" s="373"/>
      <c r="HO139" s="373"/>
      <c r="HP139" s="373"/>
      <c r="HQ139" s="373"/>
      <c r="HR139" s="373"/>
      <c r="HS139" s="373"/>
      <c r="HT139" s="373"/>
      <c r="HU139" s="373"/>
      <c r="HV139" s="373"/>
      <c r="HW139" s="373"/>
      <c r="HX139" s="373"/>
      <c r="HY139" s="373"/>
      <c r="HZ139" s="373"/>
      <c r="IA139" s="373"/>
      <c r="IB139" s="373"/>
      <c r="IC139" s="373"/>
      <c r="ID139" s="373"/>
      <c r="IE139" s="373"/>
      <c r="IF139" s="373"/>
      <c r="IG139" s="373"/>
      <c r="IH139" s="373"/>
      <c r="II139" s="373"/>
      <c r="IJ139" s="373"/>
    </row>
    <row r="140" spans="1:244" s="281" customFormat="1" ht="19" x14ac:dyDescent="0.2">
      <c r="A140"/>
      <c r="B140" s="186"/>
      <c r="C140"/>
      <c r="D140" s="251"/>
      <c r="E140" s="341"/>
      <c r="F140" s="341"/>
      <c r="G140" s="172"/>
      <c r="H140"/>
      <c r="I140" s="45"/>
      <c r="J140"/>
      <c r="K140"/>
      <c r="L140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5"/>
      <c r="AC140"/>
      <c r="AD140" s="38"/>
      <c r="AE140"/>
      <c r="AF140"/>
      <c r="AG140"/>
      <c r="AH140" s="42"/>
      <c r="AI140" s="277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277"/>
      <c r="AZ140" s="269"/>
      <c r="BA140" s="560"/>
      <c r="BB140"/>
      <c r="BC140" s="560"/>
      <c r="BD140"/>
      <c r="BE140" s="560"/>
      <c r="BF140"/>
      <c r="BG140" s="560"/>
      <c r="BH140"/>
      <c r="BI140" s="560"/>
      <c r="BJ140"/>
      <c r="BK140" s="560"/>
      <c r="BL140"/>
      <c r="BM140" s="560"/>
      <c r="BN140"/>
      <c r="BO140" s="270"/>
      <c r="BP140"/>
      <c r="BQ140" s="270"/>
      <c r="BR140"/>
      <c r="BS140" s="270"/>
      <c r="BT140"/>
      <c r="BU140" s="270"/>
      <c r="BV140"/>
      <c r="BW140" s="270"/>
      <c r="BX140"/>
      <c r="BY140" s="270"/>
      <c r="BZ140"/>
      <c r="CA140" s="270"/>
      <c r="CB140"/>
      <c r="CC140" s="270"/>
      <c r="CD140"/>
      <c r="CE140" s="270"/>
      <c r="CF140"/>
      <c r="CG140" s="270"/>
      <c r="CH140"/>
      <c r="CI140" s="270"/>
      <c r="CJ140"/>
      <c r="CK140" s="910"/>
      <c r="CL140" s="373"/>
      <c r="CM140" s="373"/>
      <c r="CN140" s="373"/>
      <c r="CO140" s="373"/>
      <c r="CP140" s="373"/>
      <c r="CQ140" s="373"/>
      <c r="CR140" s="373"/>
      <c r="CS140" s="373"/>
      <c r="CT140" s="920"/>
      <c r="CU140" s="26"/>
      <c r="CV140" s="26"/>
      <c r="CW140" s="26"/>
      <c r="CX140" s="920"/>
      <c r="CY140" s="373"/>
      <c r="CZ140" s="373"/>
      <c r="DN140" s="373"/>
      <c r="DO140" s="373"/>
      <c r="DP140" s="373"/>
      <c r="DQ140" s="373"/>
      <c r="DR140" s="373"/>
      <c r="DS140" s="373"/>
      <c r="DT140" s="373"/>
      <c r="DU140" s="373"/>
      <c r="DV140" s="373"/>
      <c r="DW140" s="373"/>
      <c r="DX140" s="373"/>
      <c r="DY140" s="373"/>
      <c r="DZ140" s="373"/>
      <c r="EA140" s="373"/>
      <c r="EB140" s="373"/>
      <c r="EC140" s="373"/>
      <c r="ED140" s="373"/>
      <c r="EE140" s="373"/>
      <c r="EF140" s="373"/>
      <c r="EG140" s="373"/>
      <c r="EH140" s="373"/>
      <c r="EI140" s="373"/>
      <c r="EJ140" s="373"/>
      <c r="EK140" s="373"/>
      <c r="EL140" s="373"/>
      <c r="EM140" s="373"/>
      <c r="EN140" s="373"/>
      <c r="EO140" s="373"/>
      <c r="EP140" s="373"/>
      <c r="EQ140" s="373"/>
      <c r="ER140" s="373"/>
      <c r="ES140" s="373"/>
      <c r="ET140" s="373"/>
      <c r="EU140" s="373"/>
      <c r="EV140" s="373"/>
      <c r="EW140" s="373"/>
      <c r="EX140" s="373"/>
      <c r="EY140" s="373"/>
      <c r="EZ140" s="373"/>
      <c r="FA140" s="373"/>
      <c r="FB140" s="373"/>
      <c r="FC140" s="373"/>
      <c r="FD140" s="373"/>
      <c r="FE140" s="373"/>
      <c r="FF140" s="373"/>
      <c r="FG140" s="373"/>
      <c r="FH140" s="373"/>
      <c r="FI140" s="373"/>
      <c r="FJ140" s="373"/>
      <c r="FK140" s="373"/>
      <c r="FL140" s="373"/>
      <c r="FM140" s="373"/>
      <c r="FN140" s="373"/>
      <c r="FO140" s="373"/>
      <c r="FP140" s="373"/>
      <c r="FQ140" s="373"/>
      <c r="FR140" s="373"/>
      <c r="FS140" s="373"/>
      <c r="FT140" s="373"/>
      <c r="FU140" s="373"/>
      <c r="FV140" s="373"/>
      <c r="FW140" s="373"/>
      <c r="FX140" s="373"/>
      <c r="FY140" s="373"/>
      <c r="FZ140" s="373"/>
      <c r="GA140" s="373"/>
      <c r="GB140" s="373"/>
      <c r="GC140" s="373"/>
      <c r="GD140" s="373"/>
      <c r="GE140" s="373"/>
      <c r="GF140" s="373"/>
      <c r="GG140" s="373"/>
      <c r="GH140" s="373"/>
      <c r="GI140" s="373"/>
      <c r="GJ140" s="373"/>
      <c r="GK140" s="373"/>
      <c r="GL140" s="373"/>
      <c r="GM140" s="373"/>
      <c r="GN140" s="373"/>
      <c r="GO140" s="373"/>
      <c r="GP140" s="373"/>
      <c r="GQ140" s="373"/>
      <c r="GR140" s="373"/>
      <c r="GS140" s="373"/>
      <c r="GT140" s="373"/>
      <c r="GU140" s="373"/>
      <c r="GV140" s="373"/>
      <c r="GW140" s="373"/>
      <c r="GX140" s="373"/>
      <c r="GY140" s="373"/>
      <c r="GZ140" s="373"/>
      <c r="HA140" s="373"/>
      <c r="HB140" s="373"/>
      <c r="HC140" s="373"/>
      <c r="HD140" s="373"/>
      <c r="HE140" s="373"/>
      <c r="HF140" s="373"/>
      <c r="HG140" s="373"/>
      <c r="HH140" s="373"/>
      <c r="HI140" s="373"/>
      <c r="HJ140" s="373"/>
      <c r="HK140" s="373"/>
      <c r="HL140" s="373"/>
      <c r="HM140" s="373"/>
      <c r="HN140" s="373"/>
      <c r="HO140" s="373"/>
      <c r="HP140" s="373"/>
      <c r="HQ140" s="373"/>
      <c r="HR140" s="373"/>
      <c r="HS140" s="373"/>
      <c r="HT140" s="373"/>
      <c r="HU140" s="373"/>
      <c r="HV140" s="373"/>
      <c r="HW140" s="373"/>
      <c r="HX140" s="373"/>
      <c r="HY140" s="373"/>
      <c r="HZ140" s="373"/>
      <c r="IA140" s="373"/>
      <c r="IB140" s="373"/>
      <c r="IC140" s="373"/>
      <c r="ID140" s="373"/>
      <c r="IE140" s="373"/>
      <c r="IF140" s="373"/>
      <c r="IG140" s="373"/>
      <c r="IH140" s="373"/>
      <c r="II140" s="373"/>
      <c r="IJ140" s="373"/>
    </row>
    <row r="141" spans="1:244" s="281" customFormat="1" ht="19" x14ac:dyDescent="0.2">
      <c r="A141"/>
      <c r="B141" s="186"/>
      <c r="C141"/>
      <c r="D141" s="251"/>
      <c r="E141" s="341"/>
      <c r="F141" s="341"/>
      <c r="G141" s="172"/>
      <c r="H141"/>
      <c r="I141" s="45"/>
      <c r="J141"/>
      <c r="K141"/>
      <c r="L141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5"/>
      <c r="AC141"/>
      <c r="AD141" s="38"/>
      <c r="AE141"/>
      <c r="AF141"/>
      <c r="AG141"/>
      <c r="AH141" s="42"/>
      <c r="AI141" s="277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277"/>
      <c r="AZ141" s="269"/>
      <c r="BA141" s="560"/>
      <c r="BB141"/>
      <c r="BC141" s="560"/>
      <c r="BD141"/>
      <c r="BE141" s="560"/>
      <c r="BF141"/>
      <c r="BG141" s="560"/>
      <c r="BH141"/>
      <c r="BI141" s="560"/>
      <c r="BJ141"/>
      <c r="BK141" s="560"/>
      <c r="BL141"/>
      <c r="BM141" s="560"/>
      <c r="BN141"/>
      <c r="BO141" s="270"/>
      <c r="BP141"/>
      <c r="BQ141" s="270"/>
      <c r="BR141"/>
      <c r="BS141" s="270"/>
      <c r="BT141"/>
      <c r="BU141" s="270"/>
      <c r="BV141"/>
      <c r="BW141" s="270"/>
      <c r="BX141"/>
      <c r="BY141" s="270"/>
      <c r="BZ141"/>
      <c r="CA141" s="270"/>
      <c r="CB141"/>
      <c r="CC141" s="270"/>
      <c r="CD141"/>
      <c r="CE141" s="270"/>
      <c r="CF141"/>
      <c r="CG141" s="270"/>
      <c r="CH141"/>
      <c r="CI141" s="270"/>
      <c r="CJ141"/>
      <c r="CK141" s="910"/>
      <c r="CL141" s="373"/>
      <c r="CM141" s="373"/>
      <c r="CN141" s="373"/>
      <c r="CO141" s="373"/>
      <c r="CP141" s="373"/>
      <c r="CQ141" s="373"/>
      <c r="CR141" s="373"/>
      <c r="CS141" s="373"/>
      <c r="CT141" s="920"/>
      <c r="CU141" s="26"/>
      <c r="CV141" s="26"/>
      <c r="CW141" s="26"/>
      <c r="CX141" s="920"/>
      <c r="CY141" s="373"/>
      <c r="CZ141" s="373"/>
      <c r="DN141" s="373"/>
      <c r="DO141" s="373"/>
      <c r="DP141" s="373"/>
      <c r="DQ141" s="373"/>
      <c r="DR141" s="373"/>
      <c r="DS141" s="373"/>
      <c r="DT141" s="373"/>
      <c r="DU141" s="373"/>
      <c r="DV141" s="373"/>
      <c r="DW141" s="373"/>
      <c r="DX141" s="373"/>
      <c r="DY141" s="373"/>
      <c r="DZ141" s="373"/>
      <c r="EA141" s="373"/>
      <c r="EB141" s="373"/>
      <c r="EC141" s="373"/>
      <c r="ED141" s="373"/>
      <c r="EE141" s="373"/>
      <c r="EF141" s="373"/>
      <c r="EG141" s="373"/>
      <c r="EH141" s="373"/>
      <c r="EI141" s="373"/>
      <c r="EJ141" s="373"/>
      <c r="EK141" s="373"/>
      <c r="EL141" s="373"/>
      <c r="EM141" s="373"/>
      <c r="EN141" s="373"/>
      <c r="EO141" s="373"/>
      <c r="EP141" s="373"/>
      <c r="EQ141" s="373"/>
      <c r="ER141" s="373"/>
      <c r="ES141" s="373"/>
      <c r="ET141" s="373"/>
      <c r="EU141" s="373"/>
      <c r="EV141" s="373"/>
      <c r="EW141" s="373"/>
      <c r="EX141" s="373"/>
      <c r="EY141" s="373"/>
      <c r="EZ141" s="373"/>
      <c r="FA141" s="373"/>
      <c r="FB141" s="373"/>
      <c r="FC141" s="373"/>
      <c r="FD141" s="373"/>
      <c r="FE141" s="373"/>
      <c r="FF141" s="373"/>
      <c r="FG141" s="373"/>
      <c r="FH141" s="373"/>
      <c r="FI141" s="373"/>
      <c r="FJ141" s="373"/>
      <c r="FK141" s="373"/>
      <c r="FL141" s="373"/>
      <c r="FM141" s="373"/>
      <c r="FN141" s="373"/>
      <c r="FO141" s="373"/>
      <c r="FP141" s="373"/>
      <c r="FQ141" s="373"/>
      <c r="FR141" s="373"/>
      <c r="FS141" s="373"/>
      <c r="FT141" s="373"/>
      <c r="FU141" s="373"/>
      <c r="FV141" s="373"/>
      <c r="FW141" s="373"/>
      <c r="FX141" s="373"/>
      <c r="FY141" s="373"/>
      <c r="FZ141" s="373"/>
      <c r="GA141" s="373"/>
      <c r="GB141" s="373"/>
      <c r="GC141" s="373"/>
      <c r="GD141" s="373"/>
      <c r="GE141" s="373"/>
      <c r="GF141" s="373"/>
      <c r="GG141" s="373"/>
      <c r="GH141" s="373"/>
      <c r="GI141" s="373"/>
      <c r="GJ141" s="373"/>
      <c r="GK141" s="373"/>
      <c r="GL141" s="373"/>
      <c r="GM141" s="373"/>
      <c r="GN141" s="373"/>
      <c r="GO141" s="373"/>
      <c r="GP141" s="373"/>
      <c r="GQ141" s="373"/>
      <c r="GR141" s="373"/>
      <c r="GS141" s="373"/>
      <c r="GT141" s="373"/>
      <c r="GU141" s="373"/>
      <c r="GV141" s="373"/>
      <c r="GW141" s="373"/>
      <c r="GX141" s="373"/>
      <c r="GY141" s="373"/>
      <c r="GZ141" s="373"/>
      <c r="HA141" s="373"/>
      <c r="HB141" s="373"/>
      <c r="HC141" s="373"/>
      <c r="HD141" s="373"/>
      <c r="HE141" s="373"/>
      <c r="HF141" s="373"/>
      <c r="HG141" s="373"/>
      <c r="HH141" s="373"/>
      <c r="HI141" s="373"/>
      <c r="HJ141" s="373"/>
      <c r="HK141" s="373"/>
      <c r="HL141" s="373"/>
      <c r="HM141" s="373"/>
      <c r="HN141" s="373"/>
      <c r="HO141" s="373"/>
      <c r="HP141" s="373"/>
      <c r="HQ141" s="373"/>
      <c r="HR141" s="373"/>
      <c r="HS141" s="373"/>
      <c r="HT141" s="373"/>
      <c r="HU141" s="373"/>
      <c r="HV141" s="373"/>
      <c r="HW141" s="373"/>
      <c r="HX141" s="373"/>
      <c r="HY141" s="373"/>
      <c r="HZ141" s="373"/>
      <c r="IA141" s="373"/>
      <c r="IB141" s="373"/>
      <c r="IC141" s="373"/>
      <c r="ID141" s="373"/>
      <c r="IE141" s="373"/>
      <c r="IF141" s="373"/>
      <c r="IG141" s="373"/>
      <c r="IH141" s="373"/>
      <c r="II141" s="373"/>
      <c r="IJ141" s="373"/>
    </row>
    <row r="142" spans="1:244" s="281" customFormat="1" ht="19" x14ac:dyDescent="0.2">
      <c r="A142"/>
      <c r="B142" s="186"/>
      <c r="C142"/>
      <c r="D142" s="251"/>
      <c r="E142" s="341"/>
      <c r="F142" s="341"/>
      <c r="G142" s="172"/>
      <c r="H142"/>
      <c r="I142" s="45"/>
      <c r="J142"/>
      <c r="K142"/>
      <c r="L142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5"/>
      <c r="AC142"/>
      <c r="AD142" s="38"/>
      <c r="AE142"/>
      <c r="AF142"/>
      <c r="AG142"/>
      <c r="AH142" s="42"/>
      <c r="AI142" s="277"/>
      <c r="AJ142" s="152"/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277"/>
      <c r="AZ142" s="269"/>
      <c r="BA142" s="560"/>
      <c r="BB142"/>
      <c r="BC142" s="560"/>
      <c r="BD142"/>
      <c r="BE142" s="560"/>
      <c r="BF142"/>
      <c r="BG142" s="560"/>
      <c r="BH142"/>
      <c r="BI142" s="560"/>
      <c r="BJ142"/>
      <c r="BK142" s="560"/>
      <c r="BL142"/>
      <c r="BM142" s="560"/>
      <c r="BN142"/>
      <c r="BO142" s="270"/>
      <c r="BP142"/>
      <c r="BQ142" s="270"/>
      <c r="BR142"/>
      <c r="BS142" s="270"/>
      <c r="BT142"/>
      <c r="BU142" s="270"/>
      <c r="BV142"/>
      <c r="BW142" s="270"/>
      <c r="BX142"/>
      <c r="BY142" s="270"/>
      <c r="BZ142"/>
      <c r="CA142" s="270"/>
      <c r="CB142"/>
      <c r="CC142" s="270"/>
      <c r="CD142"/>
      <c r="CE142" s="270"/>
      <c r="CF142"/>
      <c r="CG142" s="270"/>
      <c r="CH142"/>
      <c r="CI142" s="270"/>
      <c r="CJ142"/>
      <c r="CK142" s="910"/>
      <c r="CL142" s="373"/>
      <c r="CM142" s="373"/>
      <c r="CN142" s="373"/>
      <c r="CO142" s="373"/>
      <c r="CP142" s="373"/>
      <c r="CQ142" s="373"/>
      <c r="CR142" s="373"/>
      <c r="CS142" s="373"/>
      <c r="CT142" s="920"/>
      <c r="CU142" s="26"/>
      <c r="CV142" s="26"/>
      <c r="CW142" s="26"/>
      <c r="CX142" s="920"/>
      <c r="CY142" s="373"/>
      <c r="CZ142" s="373"/>
      <c r="DN142" s="373"/>
      <c r="DO142" s="373"/>
      <c r="DP142" s="373"/>
      <c r="DQ142" s="373"/>
      <c r="DR142" s="373"/>
      <c r="DS142" s="373"/>
      <c r="DT142" s="373"/>
      <c r="DU142" s="373"/>
      <c r="DV142" s="373"/>
      <c r="DW142" s="373"/>
      <c r="DX142" s="373"/>
      <c r="DY142" s="373"/>
      <c r="DZ142" s="373"/>
      <c r="EA142" s="373"/>
      <c r="EB142" s="373"/>
      <c r="EC142" s="373"/>
      <c r="ED142" s="373"/>
      <c r="EE142" s="373"/>
      <c r="EF142" s="373"/>
      <c r="EG142" s="373"/>
      <c r="EH142" s="373"/>
      <c r="EI142" s="373"/>
      <c r="EJ142" s="373"/>
      <c r="EK142" s="373"/>
      <c r="EL142" s="373"/>
      <c r="EM142" s="373"/>
      <c r="EN142" s="373"/>
      <c r="EO142" s="373"/>
      <c r="EP142" s="373"/>
      <c r="EQ142" s="373"/>
      <c r="ER142" s="373"/>
      <c r="ES142" s="373"/>
      <c r="ET142" s="373"/>
      <c r="EU142" s="373"/>
      <c r="EV142" s="373"/>
      <c r="EW142" s="373"/>
      <c r="EX142" s="373"/>
      <c r="EY142" s="373"/>
      <c r="EZ142" s="373"/>
      <c r="FA142" s="373"/>
      <c r="FB142" s="373"/>
      <c r="FC142" s="373"/>
      <c r="FD142" s="373"/>
      <c r="FE142" s="373"/>
      <c r="FF142" s="373"/>
      <c r="FG142" s="373"/>
      <c r="FH142" s="373"/>
      <c r="FI142" s="373"/>
      <c r="FJ142" s="373"/>
      <c r="FK142" s="373"/>
      <c r="FL142" s="373"/>
      <c r="FM142" s="373"/>
      <c r="FN142" s="373"/>
      <c r="FO142" s="373"/>
      <c r="FP142" s="373"/>
      <c r="FQ142" s="373"/>
      <c r="FR142" s="373"/>
      <c r="FS142" s="373"/>
      <c r="FT142" s="373"/>
      <c r="FU142" s="373"/>
      <c r="FV142" s="373"/>
      <c r="FW142" s="373"/>
      <c r="FX142" s="373"/>
      <c r="FY142" s="373"/>
      <c r="FZ142" s="373"/>
      <c r="GA142" s="373"/>
      <c r="GB142" s="373"/>
      <c r="GC142" s="373"/>
      <c r="GD142" s="373"/>
      <c r="GE142" s="373"/>
      <c r="GF142" s="373"/>
      <c r="GG142" s="373"/>
      <c r="GH142" s="373"/>
      <c r="GI142" s="373"/>
      <c r="GJ142" s="373"/>
      <c r="GK142" s="373"/>
      <c r="GL142" s="373"/>
      <c r="GM142" s="373"/>
      <c r="GN142" s="373"/>
      <c r="GO142" s="373"/>
      <c r="GP142" s="373"/>
      <c r="GQ142" s="373"/>
      <c r="GR142" s="373"/>
      <c r="GS142" s="373"/>
      <c r="GT142" s="373"/>
      <c r="GU142" s="373"/>
      <c r="GV142" s="373"/>
      <c r="GW142" s="373"/>
      <c r="GX142" s="373"/>
      <c r="GY142" s="373"/>
      <c r="GZ142" s="373"/>
      <c r="HA142" s="373"/>
      <c r="HB142" s="373"/>
      <c r="HC142" s="373"/>
      <c r="HD142" s="373"/>
      <c r="HE142" s="373"/>
      <c r="HF142" s="373"/>
      <c r="HG142" s="373"/>
      <c r="HH142" s="373"/>
      <c r="HI142" s="373"/>
      <c r="HJ142" s="373"/>
      <c r="HK142" s="373"/>
      <c r="HL142" s="373"/>
      <c r="HM142" s="373"/>
      <c r="HN142" s="373"/>
      <c r="HO142" s="373"/>
      <c r="HP142" s="373"/>
      <c r="HQ142" s="373"/>
      <c r="HR142" s="373"/>
      <c r="HS142" s="373"/>
      <c r="HT142" s="373"/>
      <c r="HU142" s="373"/>
      <c r="HV142" s="373"/>
      <c r="HW142" s="373"/>
      <c r="HX142" s="373"/>
      <c r="HY142" s="373"/>
      <c r="HZ142" s="373"/>
      <c r="IA142" s="373"/>
      <c r="IB142" s="373"/>
      <c r="IC142" s="373"/>
      <c r="ID142" s="373"/>
      <c r="IE142" s="373"/>
      <c r="IF142" s="373"/>
      <c r="IG142" s="373"/>
      <c r="IH142" s="373"/>
      <c r="II142" s="373"/>
      <c r="IJ142" s="373"/>
    </row>
    <row r="143" spans="1:244" s="281" customFormat="1" ht="19" x14ac:dyDescent="0.2">
      <c r="A143"/>
      <c r="B143" s="186"/>
      <c r="C143"/>
      <c r="D143" s="251"/>
      <c r="E143" s="341"/>
      <c r="F143" s="341"/>
      <c r="G143" s="172"/>
      <c r="H143"/>
      <c r="I143" s="45"/>
      <c r="J143"/>
      <c r="K143"/>
      <c r="L143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5"/>
      <c r="AC143"/>
      <c r="AD143" s="38"/>
      <c r="AE143"/>
      <c r="AF143"/>
      <c r="AG143"/>
      <c r="AH143" s="42"/>
      <c r="AI143" s="277"/>
      <c r="AJ143" s="152"/>
      <c r="AK143" s="152"/>
      <c r="AL143" s="152"/>
      <c r="AM143" s="152"/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277"/>
      <c r="AZ143" s="269"/>
      <c r="BA143" s="560"/>
      <c r="BB143"/>
      <c r="BC143" s="560"/>
      <c r="BD143"/>
      <c r="BE143" s="560"/>
      <c r="BF143"/>
      <c r="BG143" s="560"/>
      <c r="BH143"/>
      <c r="BI143" s="560"/>
      <c r="BJ143"/>
      <c r="BK143" s="560"/>
      <c r="BL143"/>
      <c r="BM143" s="560"/>
      <c r="BN143"/>
      <c r="BO143" s="270"/>
      <c r="BP143"/>
      <c r="BQ143" s="270"/>
      <c r="BR143"/>
      <c r="BS143" s="270"/>
      <c r="BT143"/>
      <c r="BU143" s="270"/>
      <c r="BV143"/>
      <c r="BW143" s="270"/>
      <c r="BX143"/>
      <c r="BY143" s="270"/>
      <c r="BZ143"/>
      <c r="CA143" s="270"/>
      <c r="CB143"/>
      <c r="CC143" s="270"/>
      <c r="CD143"/>
      <c r="CE143" s="270"/>
      <c r="CF143"/>
      <c r="CG143" s="270"/>
      <c r="CH143"/>
      <c r="CI143" s="270"/>
      <c r="CJ143"/>
      <c r="CK143" s="910"/>
      <c r="CL143" s="373"/>
      <c r="CM143" s="373"/>
      <c r="CN143" s="373"/>
      <c r="CO143" s="373"/>
      <c r="CP143" s="373"/>
      <c r="CQ143" s="373"/>
      <c r="CR143" s="373"/>
      <c r="CS143" s="373"/>
      <c r="CT143" s="920"/>
      <c r="CU143" s="26"/>
      <c r="CV143" s="26"/>
      <c r="CW143" s="26"/>
      <c r="CX143" s="920"/>
      <c r="CY143" s="373"/>
      <c r="CZ143" s="373"/>
      <c r="DN143" s="373"/>
      <c r="DO143" s="373"/>
      <c r="DP143" s="373"/>
      <c r="DQ143" s="373"/>
      <c r="DR143" s="373"/>
      <c r="DS143" s="373"/>
      <c r="DT143" s="373"/>
      <c r="DU143" s="373"/>
      <c r="DV143" s="373"/>
      <c r="DW143" s="373"/>
      <c r="DX143" s="373"/>
      <c r="DY143" s="373"/>
      <c r="DZ143" s="373"/>
      <c r="EA143" s="373"/>
      <c r="EB143" s="373"/>
      <c r="EC143" s="373"/>
      <c r="ED143" s="373"/>
      <c r="EE143" s="373"/>
      <c r="EF143" s="373"/>
      <c r="EG143" s="373"/>
      <c r="EH143" s="373"/>
      <c r="EI143" s="373"/>
      <c r="EJ143" s="373"/>
      <c r="EK143" s="373"/>
      <c r="EL143" s="373"/>
      <c r="EM143" s="373"/>
      <c r="EN143" s="373"/>
      <c r="EO143" s="373"/>
      <c r="EP143" s="373"/>
      <c r="EQ143" s="373"/>
      <c r="ER143" s="373"/>
      <c r="ES143" s="373"/>
      <c r="ET143" s="373"/>
      <c r="EU143" s="373"/>
      <c r="EV143" s="373"/>
      <c r="EW143" s="373"/>
      <c r="EX143" s="373"/>
      <c r="EY143" s="373"/>
      <c r="EZ143" s="373"/>
      <c r="FA143" s="373"/>
      <c r="FB143" s="373"/>
      <c r="FC143" s="373"/>
      <c r="FD143" s="373"/>
      <c r="FE143" s="373"/>
      <c r="FF143" s="373"/>
      <c r="FG143" s="373"/>
      <c r="FH143" s="373"/>
      <c r="FI143" s="373"/>
      <c r="FJ143" s="373"/>
      <c r="FK143" s="373"/>
      <c r="FL143" s="373"/>
      <c r="FM143" s="373"/>
      <c r="FN143" s="373"/>
      <c r="FO143" s="373"/>
      <c r="FP143" s="373"/>
      <c r="FQ143" s="373"/>
      <c r="FR143" s="373"/>
      <c r="FS143" s="373"/>
      <c r="FT143" s="373"/>
      <c r="FU143" s="373"/>
      <c r="FV143" s="373"/>
      <c r="FW143" s="373"/>
      <c r="FX143" s="373"/>
      <c r="FY143" s="373"/>
      <c r="FZ143" s="373"/>
      <c r="GA143" s="373"/>
      <c r="GB143" s="373"/>
      <c r="GC143" s="373"/>
      <c r="GD143" s="373"/>
      <c r="GE143" s="373"/>
      <c r="GF143" s="373"/>
      <c r="GG143" s="373"/>
      <c r="GH143" s="373"/>
      <c r="GI143" s="373"/>
      <c r="GJ143" s="373"/>
      <c r="GK143" s="373"/>
      <c r="GL143" s="373"/>
      <c r="GM143" s="373"/>
      <c r="GN143" s="373"/>
      <c r="GO143" s="373"/>
      <c r="GP143" s="373"/>
      <c r="GQ143" s="373"/>
      <c r="GR143" s="373"/>
      <c r="GS143" s="373"/>
      <c r="GT143" s="373"/>
      <c r="GU143" s="373"/>
      <c r="GV143" s="373"/>
      <c r="GW143" s="373"/>
      <c r="GX143" s="373"/>
      <c r="GY143" s="373"/>
      <c r="GZ143" s="373"/>
      <c r="HA143" s="373"/>
      <c r="HB143" s="373"/>
      <c r="HC143" s="373"/>
      <c r="HD143" s="373"/>
      <c r="HE143" s="373"/>
      <c r="HF143" s="373"/>
      <c r="HG143" s="373"/>
      <c r="HH143" s="373"/>
      <c r="HI143" s="373"/>
      <c r="HJ143" s="373"/>
      <c r="HK143" s="373"/>
      <c r="HL143" s="373"/>
      <c r="HM143" s="373"/>
      <c r="HN143" s="373"/>
      <c r="HO143" s="373"/>
      <c r="HP143" s="373"/>
      <c r="HQ143" s="373"/>
      <c r="HR143" s="373"/>
      <c r="HS143" s="373"/>
      <c r="HT143" s="373"/>
      <c r="HU143" s="373"/>
      <c r="HV143" s="373"/>
      <c r="HW143" s="373"/>
      <c r="HX143" s="373"/>
      <c r="HY143" s="373"/>
      <c r="HZ143" s="373"/>
      <c r="IA143" s="373"/>
      <c r="IB143" s="373"/>
      <c r="IC143" s="373"/>
      <c r="ID143" s="373"/>
      <c r="IE143" s="373"/>
      <c r="IF143" s="373"/>
      <c r="IG143" s="373"/>
      <c r="IH143" s="373"/>
      <c r="II143" s="373"/>
      <c r="IJ143" s="373"/>
    </row>
    <row r="144" spans="1:244" s="281" customFormat="1" ht="19" x14ac:dyDescent="0.2">
      <c r="A144"/>
      <c r="B144" s="186"/>
      <c r="C144"/>
      <c r="D144" s="251"/>
      <c r="E144" s="341"/>
      <c r="F144" s="341"/>
      <c r="G144" s="172"/>
      <c r="H144"/>
      <c r="I144" s="45"/>
      <c r="J144"/>
      <c r="K144"/>
      <c r="L144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5"/>
      <c r="AC144"/>
      <c r="AD144" s="38"/>
      <c r="AE144"/>
      <c r="AF144"/>
      <c r="AG144"/>
      <c r="AH144" s="42"/>
      <c r="AI144" s="277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277"/>
      <c r="AZ144" s="269"/>
      <c r="BA144" s="560"/>
      <c r="BB144"/>
      <c r="BC144" s="560"/>
      <c r="BD144"/>
      <c r="BE144" s="560"/>
      <c r="BF144"/>
      <c r="BG144" s="560"/>
      <c r="BH144"/>
      <c r="BI144" s="560"/>
      <c r="BJ144"/>
      <c r="BK144" s="560"/>
      <c r="BL144"/>
      <c r="BM144" s="560"/>
      <c r="BN144"/>
      <c r="BO144" s="270"/>
      <c r="BP144"/>
      <c r="BQ144" s="270"/>
      <c r="BR144"/>
      <c r="BS144" s="270"/>
      <c r="BT144"/>
      <c r="BU144" s="270"/>
      <c r="BV144"/>
      <c r="BW144" s="270"/>
      <c r="BX144"/>
      <c r="BY144" s="270"/>
      <c r="BZ144"/>
      <c r="CA144" s="270"/>
      <c r="CB144"/>
      <c r="CC144" s="270"/>
      <c r="CD144"/>
      <c r="CE144" s="270"/>
      <c r="CF144"/>
      <c r="CG144" s="270"/>
      <c r="CH144"/>
      <c r="CI144" s="270"/>
      <c r="CJ144"/>
      <c r="CK144" s="910"/>
      <c r="CL144" s="373"/>
      <c r="CM144" s="373"/>
      <c r="CN144" s="373"/>
      <c r="CO144" s="373"/>
      <c r="CP144" s="373"/>
      <c r="CQ144" s="373"/>
      <c r="CR144" s="373"/>
      <c r="CS144" s="373"/>
      <c r="CT144" s="920"/>
      <c r="CU144" s="26"/>
      <c r="CV144" s="26"/>
      <c r="CW144" s="26"/>
      <c r="CX144" s="920"/>
      <c r="CY144" s="373"/>
      <c r="CZ144" s="373"/>
      <c r="DN144" s="373"/>
      <c r="DO144" s="373"/>
      <c r="DP144" s="373"/>
      <c r="DQ144" s="373"/>
      <c r="DR144" s="373"/>
      <c r="DS144" s="373"/>
      <c r="DT144" s="373"/>
      <c r="DU144" s="373"/>
      <c r="DV144" s="373"/>
      <c r="DW144" s="373"/>
      <c r="DX144" s="373"/>
      <c r="DY144" s="373"/>
      <c r="DZ144" s="373"/>
      <c r="EA144" s="373"/>
      <c r="EB144" s="373"/>
      <c r="EC144" s="373"/>
      <c r="ED144" s="373"/>
      <c r="EE144" s="373"/>
      <c r="EF144" s="373"/>
      <c r="EG144" s="373"/>
      <c r="EH144" s="373"/>
      <c r="EI144" s="373"/>
      <c r="EJ144" s="373"/>
      <c r="EK144" s="373"/>
      <c r="EL144" s="373"/>
      <c r="EM144" s="373"/>
      <c r="EN144" s="373"/>
      <c r="EO144" s="373"/>
      <c r="EP144" s="373"/>
      <c r="EQ144" s="373"/>
      <c r="ER144" s="373"/>
      <c r="ES144" s="373"/>
      <c r="ET144" s="373"/>
      <c r="EU144" s="373"/>
      <c r="EV144" s="373"/>
      <c r="EW144" s="373"/>
      <c r="EX144" s="373"/>
      <c r="EY144" s="373"/>
      <c r="EZ144" s="373"/>
      <c r="FA144" s="373"/>
      <c r="FB144" s="373"/>
      <c r="FC144" s="373"/>
      <c r="FD144" s="373"/>
      <c r="FE144" s="373"/>
      <c r="FF144" s="373"/>
      <c r="FG144" s="373"/>
      <c r="FH144" s="373"/>
      <c r="FI144" s="373"/>
      <c r="FJ144" s="373"/>
      <c r="FK144" s="373"/>
      <c r="FL144" s="373"/>
      <c r="FM144" s="373"/>
      <c r="FN144" s="373"/>
      <c r="FO144" s="373"/>
      <c r="FP144" s="373"/>
      <c r="FQ144" s="373"/>
      <c r="FR144" s="373"/>
      <c r="FS144" s="373"/>
      <c r="FT144" s="373"/>
      <c r="FU144" s="373"/>
      <c r="FV144" s="373"/>
      <c r="FW144" s="373"/>
      <c r="FX144" s="373"/>
      <c r="FY144" s="373"/>
      <c r="FZ144" s="373"/>
      <c r="GA144" s="373"/>
      <c r="GB144" s="373"/>
      <c r="GC144" s="373"/>
      <c r="GD144" s="373"/>
      <c r="GE144" s="373"/>
      <c r="GF144" s="373"/>
      <c r="GG144" s="373"/>
      <c r="GH144" s="373"/>
      <c r="GI144" s="373"/>
      <c r="GJ144" s="373"/>
      <c r="GK144" s="373"/>
      <c r="GL144" s="373"/>
      <c r="GM144" s="373"/>
      <c r="GN144" s="373"/>
      <c r="GO144" s="373"/>
      <c r="GP144" s="373"/>
      <c r="GQ144" s="373"/>
      <c r="GR144" s="373"/>
      <c r="GS144" s="373"/>
      <c r="GT144" s="373"/>
      <c r="GU144" s="373"/>
      <c r="GV144" s="373"/>
      <c r="GW144" s="373"/>
      <c r="GX144" s="373"/>
      <c r="GY144" s="373"/>
      <c r="GZ144" s="373"/>
      <c r="HA144" s="373"/>
      <c r="HB144" s="373"/>
      <c r="HC144" s="373"/>
      <c r="HD144" s="373"/>
      <c r="HE144" s="373"/>
      <c r="HF144" s="373"/>
      <c r="HG144" s="373"/>
      <c r="HH144" s="373"/>
      <c r="HI144" s="373"/>
      <c r="HJ144" s="373"/>
      <c r="HK144" s="373"/>
      <c r="HL144" s="373"/>
      <c r="HM144" s="373"/>
      <c r="HN144" s="373"/>
      <c r="HO144" s="373"/>
      <c r="HP144" s="373"/>
      <c r="HQ144" s="373"/>
      <c r="HR144" s="373"/>
      <c r="HS144" s="373"/>
      <c r="HT144" s="373"/>
      <c r="HU144" s="373"/>
      <c r="HV144" s="373"/>
      <c r="HW144" s="373"/>
      <c r="HX144" s="373"/>
      <c r="HY144" s="373"/>
      <c r="HZ144" s="373"/>
      <c r="IA144" s="373"/>
      <c r="IB144" s="373"/>
      <c r="IC144" s="373"/>
      <c r="ID144" s="373"/>
      <c r="IE144" s="373"/>
      <c r="IF144" s="373"/>
      <c r="IG144" s="373"/>
      <c r="IH144" s="373"/>
      <c r="II144" s="373"/>
      <c r="IJ144" s="373"/>
    </row>
    <row r="145" spans="1:244" s="281" customFormat="1" ht="19" x14ac:dyDescent="0.2">
      <c r="A145"/>
      <c r="B145" s="186"/>
      <c r="C145"/>
      <c r="D145" s="251"/>
      <c r="E145" s="341"/>
      <c r="F145" s="341"/>
      <c r="G145" s="172"/>
      <c r="H145"/>
      <c r="I145" s="45"/>
      <c r="J145"/>
      <c r="K145"/>
      <c r="L145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5"/>
      <c r="AC145"/>
      <c r="AD145" s="38"/>
      <c r="AE145"/>
      <c r="AF145"/>
      <c r="AG145"/>
      <c r="AH145" s="42"/>
      <c r="AI145" s="277"/>
      <c r="AJ145" s="152"/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277"/>
      <c r="AZ145" s="269"/>
      <c r="BA145" s="560"/>
      <c r="BB145"/>
      <c r="BC145" s="560"/>
      <c r="BD145"/>
      <c r="BE145" s="560"/>
      <c r="BF145"/>
      <c r="BG145" s="560"/>
      <c r="BH145"/>
      <c r="BI145" s="560"/>
      <c r="BJ145"/>
      <c r="BK145" s="560"/>
      <c r="BL145"/>
      <c r="BM145" s="560"/>
      <c r="BN145"/>
      <c r="BO145" s="270"/>
      <c r="BP145"/>
      <c r="BQ145" s="270"/>
      <c r="BR145"/>
      <c r="BS145" s="270"/>
      <c r="BT145"/>
      <c r="BU145" s="270"/>
      <c r="BV145"/>
      <c r="BW145" s="270"/>
      <c r="BX145"/>
      <c r="BY145" s="270"/>
      <c r="BZ145"/>
      <c r="CA145" s="270"/>
      <c r="CB145"/>
      <c r="CC145" s="270"/>
      <c r="CD145"/>
      <c r="CE145" s="270"/>
      <c r="CF145"/>
      <c r="CG145" s="270"/>
      <c r="CH145"/>
      <c r="CI145" s="270"/>
      <c r="CJ145"/>
      <c r="CK145" s="910"/>
      <c r="CL145" s="373"/>
      <c r="CM145" s="373"/>
      <c r="CN145" s="373"/>
      <c r="CO145" s="373"/>
      <c r="CP145" s="373"/>
      <c r="CQ145" s="373"/>
      <c r="CR145" s="373"/>
      <c r="CS145" s="373"/>
      <c r="CT145" s="920"/>
      <c r="CU145" s="26"/>
      <c r="CV145" s="26"/>
      <c r="CW145" s="26"/>
      <c r="CX145" s="920"/>
      <c r="CY145" s="373"/>
      <c r="CZ145" s="373"/>
      <c r="DN145" s="373"/>
      <c r="DO145" s="373"/>
      <c r="DP145" s="373"/>
      <c r="DQ145" s="373"/>
      <c r="DR145" s="373"/>
      <c r="DS145" s="373"/>
      <c r="DT145" s="373"/>
      <c r="DU145" s="373"/>
      <c r="DV145" s="373"/>
      <c r="DW145" s="373"/>
      <c r="DX145" s="373"/>
      <c r="DY145" s="373"/>
      <c r="DZ145" s="373"/>
      <c r="EA145" s="373"/>
      <c r="EB145" s="373"/>
      <c r="EC145" s="373"/>
      <c r="ED145" s="373"/>
      <c r="EE145" s="373"/>
      <c r="EF145" s="373"/>
      <c r="EG145" s="373"/>
      <c r="EH145" s="373"/>
      <c r="EI145" s="373"/>
      <c r="EJ145" s="373"/>
      <c r="EK145" s="373"/>
      <c r="EL145" s="373"/>
      <c r="EM145" s="373"/>
      <c r="EN145" s="373"/>
      <c r="EO145" s="373"/>
      <c r="EP145" s="373"/>
      <c r="EQ145" s="373"/>
      <c r="ER145" s="373"/>
      <c r="ES145" s="373"/>
      <c r="ET145" s="373"/>
      <c r="EU145" s="373"/>
      <c r="EV145" s="373"/>
      <c r="EW145" s="373"/>
      <c r="EX145" s="373"/>
      <c r="EY145" s="373"/>
      <c r="EZ145" s="373"/>
      <c r="FA145" s="373"/>
      <c r="FB145" s="373"/>
      <c r="FC145" s="373"/>
      <c r="FD145" s="373"/>
      <c r="FE145" s="373"/>
      <c r="FF145" s="373"/>
      <c r="FG145" s="373"/>
      <c r="FH145" s="373"/>
      <c r="FI145" s="373"/>
      <c r="FJ145" s="373"/>
      <c r="FK145" s="373"/>
      <c r="FL145" s="373"/>
      <c r="FM145" s="373"/>
      <c r="FN145" s="373"/>
      <c r="FO145" s="373"/>
      <c r="FP145" s="373"/>
      <c r="FQ145" s="373"/>
      <c r="FR145" s="373"/>
      <c r="FS145" s="373"/>
      <c r="FT145" s="373"/>
      <c r="FU145" s="373"/>
      <c r="FV145" s="373"/>
      <c r="FW145" s="373"/>
      <c r="FX145" s="373"/>
      <c r="FY145" s="373"/>
      <c r="FZ145" s="373"/>
      <c r="GA145" s="373"/>
      <c r="GB145" s="373"/>
      <c r="GC145" s="373"/>
      <c r="GD145" s="373"/>
      <c r="GE145" s="373"/>
      <c r="GF145" s="373"/>
      <c r="GG145" s="373"/>
      <c r="GH145" s="373"/>
      <c r="GI145" s="373"/>
      <c r="GJ145" s="373"/>
      <c r="GK145" s="373"/>
      <c r="GL145" s="373"/>
      <c r="GM145" s="373"/>
      <c r="GN145" s="373"/>
      <c r="GO145" s="373"/>
      <c r="GP145" s="373"/>
      <c r="GQ145" s="373"/>
      <c r="GR145" s="373"/>
      <c r="GS145" s="373"/>
      <c r="GT145" s="373"/>
      <c r="GU145" s="373"/>
      <c r="GV145" s="373"/>
      <c r="GW145" s="373"/>
      <c r="GX145" s="373"/>
      <c r="GY145" s="373"/>
      <c r="GZ145" s="373"/>
      <c r="HA145" s="373"/>
      <c r="HB145" s="373"/>
      <c r="HC145" s="373"/>
      <c r="HD145" s="373"/>
      <c r="HE145" s="373"/>
      <c r="HF145" s="373"/>
      <c r="HG145" s="373"/>
      <c r="HH145" s="373"/>
      <c r="HI145" s="373"/>
      <c r="HJ145" s="373"/>
      <c r="HK145" s="373"/>
      <c r="HL145" s="373"/>
      <c r="HM145" s="373"/>
      <c r="HN145" s="373"/>
      <c r="HO145" s="373"/>
      <c r="HP145" s="373"/>
      <c r="HQ145" s="373"/>
      <c r="HR145" s="373"/>
      <c r="HS145" s="373"/>
      <c r="HT145" s="373"/>
      <c r="HU145" s="373"/>
      <c r="HV145" s="373"/>
      <c r="HW145" s="373"/>
      <c r="HX145" s="373"/>
      <c r="HY145" s="373"/>
      <c r="HZ145" s="373"/>
      <c r="IA145" s="373"/>
      <c r="IB145" s="373"/>
      <c r="IC145" s="373"/>
      <c r="ID145" s="373"/>
      <c r="IE145" s="373"/>
      <c r="IF145" s="373"/>
      <c r="IG145" s="373"/>
      <c r="IH145" s="373"/>
      <c r="II145" s="373"/>
      <c r="IJ145" s="373"/>
    </row>
    <row r="146" spans="1:244" s="281" customFormat="1" ht="19" x14ac:dyDescent="0.2">
      <c r="A146"/>
      <c r="B146" s="186"/>
      <c r="C146"/>
      <c r="D146" s="251"/>
      <c r="E146" s="341"/>
      <c r="F146" s="341"/>
      <c r="G146" s="172"/>
      <c r="H146"/>
      <c r="I146" s="45"/>
      <c r="J146"/>
      <c r="K146"/>
      <c r="L14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5"/>
      <c r="AC146"/>
      <c r="AD146" s="38"/>
      <c r="AE146"/>
      <c r="AF146"/>
      <c r="AG146"/>
      <c r="AH146" s="42"/>
      <c r="AI146" s="277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277"/>
      <c r="AZ146" s="269"/>
      <c r="BA146" s="560"/>
      <c r="BB146"/>
      <c r="BC146" s="560"/>
      <c r="BD146"/>
      <c r="BE146" s="560"/>
      <c r="BF146"/>
      <c r="BG146" s="560"/>
      <c r="BH146"/>
      <c r="BI146" s="560"/>
      <c r="BJ146"/>
      <c r="BK146" s="560"/>
      <c r="BL146"/>
      <c r="BM146" s="560"/>
      <c r="BN146"/>
      <c r="BO146" s="270"/>
      <c r="BP146"/>
      <c r="BQ146" s="270"/>
      <c r="BR146"/>
      <c r="BS146" s="270"/>
      <c r="BT146"/>
      <c r="BU146" s="270"/>
      <c r="BV146"/>
      <c r="BW146" s="270"/>
      <c r="BX146"/>
      <c r="BY146" s="270"/>
      <c r="BZ146"/>
      <c r="CA146" s="270"/>
      <c r="CB146"/>
      <c r="CC146" s="270"/>
      <c r="CD146"/>
      <c r="CE146" s="270"/>
      <c r="CF146"/>
      <c r="CG146" s="270"/>
      <c r="CH146"/>
      <c r="CI146" s="270"/>
      <c r="CJ146"/>
      <c r="CK146" s="910"/>
      <c r="CL146" s="373"/>
      <c r="CM146" s="373"/>
      <c r="CN146" s="373"/>
      <c r="CO146" s="373"/>
      <c r="CP146" s="373"/>
      <c r="CQ146" s="373"/>
      <c r="CR146" s="373"/>
      <c r="CS146" s="373"/>
      <c r="CT146" s="920"/>
      <c r="CU146" s="26"/>
      <c r="CV146" s="26"/>
      <c r="CW146" s="26"/>
      <c r="CX146" s="920"/>
      <c r="CY146" s="373"/>
      <c r="CZ146" s="373"/>
      <c r="DN146" s="373"/>
      <c r="DO146" s="373"/>
      <c r="DP146" s="373"/>
      <c r="DQ146" s="373"/>
      <c r="DR146" s="373"/>
      <c r="DS146" s="373"/>
      <c r="DT146" s="373"/>
      <c r="DU146" s="373"/>
      <c r="DV146" s="373"/>
      <c r="DW146" s="373"/>
      <c r="DX146" s="373"/>
      <c r="DY146" s="373"/>
      <c r="DZ146" s="373"/>
      <c r="EA146" s="373"/>
      <c r="EB146" s="373"/>
      <c r="EC146" s="373"/>
      <c r="ED146" s="373"/>
      <c r="EE146" s="373"/>
      <c r="EF146" s="373"/>
      <c r="EG146" s="373"/>
      <c r="EH146" s="373"/>
      <c r="EI146" s="373"/>
      <c r="EJ146" s="373"/>
      <c r="EK146" s="373"/>
      <c r="EL146" s="373"/>
      <c r="EM146" s="373"/>
      <c r="EN146" s="373"/>
      <c r="EO146" s="373"/>
      <c r="EP146" s="373"/>
      <c r="EQ146" s="373"/>
      <c r="ER146" s="373"/>
      <c r="ES146" s="373"/>
      <c r="ET146" s="373"/>
      <c r="EU146" s="373"/>
      <c r="EV146" s="373"/>
      <c r="EW146" s="373"/>
      <c r="EX146" s="373"/>
      <c r="EY146" s="373"/>
      <c r="EZ146" s="373"/>
      <c r="FA146" s="373"/>
      <c r="FB146" s="373"/>
      <c r="FC146" s="373"/>
      <c r="FD146" s="373"/>
      <c r="FE146" s="373"/>
      <c r="FF146" s="373"/>
      <c r="FG146" s="373"/>
      <c r="FH146" s="373"/>
      <c r="FI146" s="373"/>
      <c r="FJ146" s="373"/>
      <c r="FK146" s="373"/>
      <c r="FL146" s="373"/>
      <c r="FM146" s="373"/>
      <c r="FN146" s="373"/>
      <c r="FO146" s="373"/>
      <c r="FP146" s="373"/>
      <c r="FQ146" s="373"/>
      <c r="FR146" s="373"/>
      <c r="FS146" s="373"/>
      <c r="FT146" s="373"/>
      <c r="FU146" s="373"/>
      <c r="FV146" s="373"/>
      <c r="FW146" s="373"/>
      <c r="FX146" s="373"/>
      <c r="FY146" s="373"/>
      <c r="FZ146" s="373"/>
      <c r="GA146" s="373"/>
      <c r="GB146" s="373"/>
      <c r="GC146" s="373"/>
      <c r="GD146" s="373"/>
      <c r="GE146" s="373"/>
      <c r="GF146" s="373"/>
      <c r="GG146" s="373"/>
      <c r="GH146" s="373"/>
      <c r="GI146" s="373"/>
      <c r="GJ146" s="373"/>
      <c r="GK146" s="373"/>
      <c r="GL146" s="373"/>
      <c r="GM146" s="373"/>
      <c r="GN146" s="373"/>
      <c r="GO146" s="373"/>
      <c r="GP146" s="373"/>
      <c r="GQ146" s="373"/>
      <c r="GR146" s="373"/>
      <c r="GS146" s="373"/>
      <c r="GT146" s="373"/>
      <c r="GU146" s="373"/>
      <c r="GV146" s="373"/>
      <c r="GW146" s="373"/>
      <c r="GX146" s="373"/>
      <c r="GY146" s="373"/>
      <c r="GZ146" s="373"/>
      <c r="HA146" s="373"/>
      <c r="HB146" s="373"/>
      <c r="HC146" s="373"/>
      <c r="HD146" s="373"/>
      <c r="HE146" s="373"/>
      <c r="HF146" s="373"/>
      <c r="HG146" s="373"/>
      <c r="HH146" s="373"/>
      <c r="HI146" s="373"/>
      <c r="HJ146" s="373"/>
      <c r="HK146" s="373"/>
      <c r="HL146" s="373"/>
      <c r="HM146" s="373"/>
      <c r="HN146" s="373"/>
      <c r="HO146" s="373"/>
      <c r="HP146" s="373"/>
      <c r="HQ146" s="373"/>
      <c r="HR146" s="373"/>
      <c r="HS146" s="373"/>
      <c r="HT146" s="373"/>
      <c r="HU146" s="373"/>
      <c r="HV146" s="373"/>
      <c r="HW146" s="373"/>
      <c r="HX146" s="373"/>
      <c r="HY146" s="373"/>
      <c r="HZ146" s="373"/>
      <c r="IA146" s="373"/>
      <c r="IB146" s="373"/>
      <c r="IC146" s="373"/>
      <c r="ID146" s="373"/>
      <c r="IE146" s="373"/>
      <c r="IF146" s="373"/>
      <c r="IG146" s="373"/>
      <c r="IH146" s="373"/>
      <c r="II146" s="373"/>
      <c r="IJ146" s="373"/>
    </row>
    <row r="147" spans="1:244" s="281" customFormat="1" ht="19" x14ac:dyDescent="0.2">
      <c r="A147"/>
      <c r="B147" s="186"/>
      <c r="C147"/>
      <c r="D147" s="251"/>
      <c r="E147" s="341"/>
      <c r="F147" s="341"/>
      <c r="G147" s="172"/>
      <c r="H147"/>
      <c r="I147" s="45"/>
      <c r="J147"/>
      <c r="K147"/>
      <c r="L147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5"/>
      <c r="AC147"/>
      <c r="AD147" s="38"/>
      <c r="AE147"/>
      <c r="AF147"/>
      <c r="AG147"/>
      <c r="AH147" s="42"/>
      <c r="AI147" s="277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277"/>
      <c r="AZ147" s="269"/>
      <c r="BA147" s="560"/>
      <c r="BB147"/>
      <c r="BC147" s="560"/>
      <c r="BD147"/>
      <c r="BE147" s="560"/>
      <c r="BF147"/>
      <c r="BG147" s="560"/>
      <c r="BH147"/>
      <c r="BI147" s="560"/>
      <c r="BJ147"/>
      <c r="BK147" s="560"/>
      <c r="BL147"/>
      <c r="BM147" s="560"/>
      <c r="BN147"/>
      <c r="BO147" s="270"/>
      <c r="BP147"/>
      <c r="BQ147" s="270"/>
      <c r="BR147"/>
      <c r="BS147" s="270"/>
      <c r="BT147"/>
      <c r="BU147" s="270"/>
      <c r="BV147"/>
      <c r="BW147" s="270"/>
      <c r="BX147"/>
      <c r="BY147" s="270"/>
      <c r="BZ147"/>
      <c r="CA147" s="270"/>
      <c r="CB147"/>
      <c r="CC147" s="270"/>
      <c r="CD147"/>
      <c r="CE147" s="270"/>
      <c r="CF147"/>
      <c r="CG147" s="270"/>
      <c r="CH147"/>
      <c r="CI147" s="270"/>
      <c r="CJ147"/>
      <c r="CK147" s="910"/>
      <c r="CL147" s="373"/>
      <c r="CM147" s="373"/>
      <c r="CN147" s="373"/>
      <c r="CO147" s="373"/>
      <c r="CP147" s="373"/>
      <c r="CQ147" s="373"/>
      <c r="CR147" s="373"/>
      <c r="CS147" s="373"/>
      <c r="CT147" s="920"/>
      <c r="CU147" s="26"/>
      <c r="CV147" s="26"/>
      <c r="CW147" s="26"/>
      <c r="CX147" s="920"/>
      <c r="CY147" s="373"/>
      <c r="CZ147" s="373"/>
      <c r="DN147" s="373"/>
      <c r="DO147" s="373"/>
      <c r="DP147" s="373"/>
      <c r="DQ147" s="373"/>
      <c r="DR147" s="373"/>
      <c r="DS147" s="373"/>
      <c r="DT147" s="373"/>
      <c r="DU147" s="373"/>
      <c r="DV147" s="373"/>
      <c r="DW147" s="373"/>
      <c r="DX147" s="373"/>
      <c r="DY147" s="373"/>
      <c r="DZ147" s="373"/>
      <c r="EA147" s="373"/>
      <c r="EB147" s="373"/>
      <c r="EC147" s="373"/>
      <c r="ED147" s="373"/>
      <c r="EE147" s="373"/>
      <c r="EF147" s="373"/>
      <c r="EG147" s="373"/>
      <c r="EH147" s="373"/>
      <c r="EI147" s="373"/>
      <c r="EJ147" s="373"/>
      <c r="EK147" s="373"/>
      <c r="EL147" s="373"/>
      <c r="EM147" s="373"/>
      <c r="EN147" s="373"/>
      <c r="EO147" s="373"/>
      <c r="EP147" s="373"/>
      <c r="EQ147" s="373"/>
      <c r="ER147" s="373"/>
      <c r="ES147" s="373"/>
      <c r="ET147" s="373"/>
      <c r="EU147" s="373"/>
      <c r="EV147" s="373"/>
      <c r="EW147" s="373"/>
      <c r="EX147" s="373"/>
      <c r="EY147" s="373"/>
      <c r="EZ147" s="373"/>
      <c r="FA147" s="373"/>
      <c r="FB147" s="373"/>
      <c r="FC147" s="373"/>
      <c r="FD147" s="373"/>
      <c r="FE147" s="373"/>
      <c r="FF147" s="373"/>
      <c r="FG147" s="373"/>
      <c r="FH147" s="373"/>
      <c r="FI147" s="373"/>
      <c r="FJ147" s="373"/>
      <c r="FK147" s="373"/>
      <c r="FL147" s="373"/>
      <c r="FM147" s="373"/>
      <c r="FN147" s="373"/>
      <c r="FO147" s="373"/>
      <c r="FP147" s="373"/>
      <c r="FQ147" s="373"/>
      <c r="FR147" s="373"/>
      <c r="FS147" s="373"/>
      <c r="FT147" s="373"/>
      <c r="FU147" s="373"/>
      <c r="FV147" s="373"/>
      <c r="FW147" s="373"/>
      <c r="FX147" s="373"/>
      <c r="FY147" s="373"/>
      <c r="FZ147" s="373"/>
      <c r="GA147" s="373"/>
      <c r="GB147" s="373"/>
      <c r="GC147" s="373"/>
      <c r="GD147" s="373"/>
      <c r="GE147" s="373"/>
      <c r="GF147" s="373"/>
      <c r="GG147" s="373"/>
      <c r="GH147" s="373"/>
      <c r="GI147" s="373"/>
      <c r="GJ147" s="373"/>
      <c r="GK147" s="373"/>
      <c r="GL147" s="373"/>
      <c r="GM147" s="373"/>
      <c r="GN147" s="373"/>
      <c r="GO147" s="373"/>
      <c r="GP147" s="373"/>
      <c r="GQ147" s="373"/>
      <c r="GR147" s="373"/>
      <c r="GS147" s="373"/>
      <c r="GT147" s="373"/>
      <c r="GU147" s="373"/>
      <c r="GV147" s="373"/>
      <c r="GW147" s="373"/>
      <c r="GX147" s="373"/>
      <c r="GY147" s="373"/>
      <c r="GZ147" s="373"/>
      <c r="HA147" s="373"/>
      <c r="HB147" s="373"/>
      <c r="HC147" s="373"/>
      <c r="HD147" s="373"/>
      <c r="HE147" s="373"/>
      <c r="HF147" s="373"/>
      <c r="HG147" s="373"/>
      <c r="HH147" s="373"/>
      <c r="HI147" s="373"/>
      <c r="HJ147" s="373"/>
      <c r="HK147" s="373"/>
      <c r="HL147" s="373"/>
      <c r="HM147" s="373"/>
      <c r="HN147" s="373"/>
      <c r="HO147" s="373"/>
      <c r="HP147" s="373"/>
      <c r="HQ147" s="373"/>
      <c r="HR147" s="373"/>
      <c r="HS147" s="373"/>
      <c r="HT147" s="373"/>
      <c r="HU147" s="373"/>
      <c r="HV147" s="373"/>
      <c r="HW147" s="373"/>
      <c r="HX147" s="373"/>
      <c r="HY147" s="373"/>
      <c r="HZ147" s="373"/>
      <c r="IA147" s="373"/>
      <c r="IB147" s="373"/>
      <c r="IC147" s="373"/>
      <c r="ID147" s="373"/>
      <c r="IE147" s="373"/>
      <c r="IF147" s="373"/>
      <c r="IG147" s="373"/>
      <c r="IH147" s="373"/>
      <c r="II147" s="373"/>
      <c r="IJ147" s="373"/>
    </row>
    <row r="148" spans="1:244" s="281" customFormat="1" ht="19" x14ac:dyDescent="0.2">
      <c r="A148"/>
      <c r="B148" s="186"/>
      <c r="C148"/>
      <c r="D148" s="251"/>
      <c r="E148" s="341"/>
      <c r="F148" s="341"/>
      <c r="G148" s="172"/>
      <c r="H148"/>
      <c r="I148" s="45"/>
      <c r="J148"/>
      <c r="K148"/>
      <c r="L148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5"/>
      <c r="AC148"/>
      <c r="AD148" s="38"/>
      <c r="AE148"/>
      <c r="AF148"/>
      <c r="AG148"/>
      <c r="AH148" s="42"/>
      <c r="AI148" s="277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277"/>
      <c r="AZ148" s="269"/>
      <c r="BA148" s="560"/>
      <c r="BB148"/>
      <c r="BC148" s="560"/>
      <c r="BD148"/>
      <c r="BE148" s="560"/>
      <c r="BF148"/>
      <c r="BG148" s="560"/>
      <c r="BH148"/>
      <c r="BI148" s="560"/>
      <c r="BJ148"/>
      <c r="BK148" s="560"/>
      <c r="BL148"/>
      <c r="BM148" s="560"/>
      <c r="BN148"/>
      <c r="BO148" s="270"/>
      <c r="BP148"/>
      <c r="BQ148" s="270"/>
      <c r="BR148"/>
      <c r="BS148" s="270"/>
      <c r="BT148"/>
      <c r="BU148" s="270"/>
      <c r="BV148"/>
      <c r="BW148" s="270"/>
      <c r="BX148"/>
      <c r="BY148" s="270"/>
      <c r="BZ148"/>
      <c r="CA148" s="270"/>
      <c r="CB148"/>
      <c r="CC148" s="270"/>
      <c r="CD148"/>
      <c r="CE148" s="270"/>
      <c r="CF148"/>
      <c r="CG148" s="270"/>
      <c r="CH148"/>
      <c r="CI148" s="270"/>
      <c r="CJ148"/>
      <c r="CK148" s="910"/>
      <c r="CL148" s="373"/>
      <c r="CM148" s="373"/>
      <c r="CN148" s="373"/>
      <c r="CO148" s="373"/>
      <c r="CP148" s="373"/>
      <c r="CQ148" s="373"/>
      <c r="CR148" s="373"/>
      <c r="CS148" s="373"/>
      <c r="CT148" s="920"/>
      <c r="CU148" s="26"/>
      <c r="CV148" s="26"/>
      <c r="CW148" s="26"/>
      <c r="CX148" s="920"/>
      <c r="CY148" s="373"/>
      <c r="CZ148" s="373"/>
      <c r="DN148" s="373"/>
      <c r="DO148" s="373"/>
      <c r="DP148" s="373"/>
      <c r="DQ148" s="373"/>
      <c r="DR148" s="373"/>
      <c r="DS148" s="373"/>
      <c r="DT148" s="373"/>
      <c r="DU148" s="373"/>
      <c r="DV148" s="373"/>
      <c r="DW148" s="373"/>
      <c r="DX148" s="373"/>
      <c r="DY148" s="373"/>
      <c r="DZ148" s="373"/>
      <c r="EA148" s="373"/>
      <c r="EB148" s="373"/>
      <c r="EC148" s="373"/>
      <c r="ED148" s="373"/>
      <c r="EE148" s="373"/>
      <c r="EF148" s="373"/>
      <c r="EG148" s="373"/>
      <c r="EH148" s="373"/>
      <c r="EI148" s="373"/>
      <c r="EJ148" s="373"/>
      <c r="EK148" s="373"/>
      <c r="EL148" s="373"/>
      <c r="EM148" s="373"/>
      <c r="EN148" s="373"/>
      <c r="EO148" s="373"/>
      <c r="EP148" s="373"/>
      <c r="EQ148" s="373"/>
      <c r="ER148" s="373"/>
      <c r="ES148" s="373"/>
      <c r="ET148" s="373"/>
      <c r="EU148" s="373"/>
      <c r="EV148" s="373"/>
      <c r="EW148" s="373"/>
      <c r="EX148" s="373"/>
      <c r="EY148" s="373"/>
      <c r="EZ148" s="373"/>
      <c r="FA148" s="373"/>
      <c r="FB148" s="373"/>
      <c r="FC148" s="373"/>
      <c r="FD148" s="373"/>
      <c r="FE148" s="373"/>
      <c r="FF148" s="373"/>
      <c r="FG148" s="373"/>
      <c r="FH148" s="373"/>
      <c r="FI148" s="373"/>
      <c r="FJ148" s="373"/>
      <c r="FK148" s="373"/>
      <c r="FL148" s="373"/>
      <c r="FM148" s="373"/>
      <c r="FN148" s="373"/>
      <c r="FO148" s="373"/>
      <c r="FP148" s="373"/>
      <c r="FQ148" s="373"/>
      <c r="FR148" s="373"/>
      <c r="FS148" s="373"/>
      <c r="FT148" s="373"/>
      <c r="FU148" s="373"/>
      <c r="FV148" s="373"/>
      <c r="FW148" s="373"/>
      <c r="FX148" s="373"/>
      <c r="FY148" s="373"/>
      <c r="FZ148" s="373"/>
      <c r="GA148" s="373"/>
      <c r="GB148" s="373"/>
      <c r="GC148" s="373"/>
      <c r="GD148" s="373"/>
      <c r="GE148" s="373"/>
      <c r="GF148" s="373"/>
      <c r="GG148" s="373"/>
      <c r="GH148" s="373"/>
      <c r="GI148" s="373"/>
      <c r="GJ148" s="373"/>
      <c r="GK148" s="373"/>
      <c r="GL148" s="373"/>
      <c r="GM148" s="373"/>
      <c r="GN148" s="373"/>
      <c r="GO148" s="373"/>
      <c r="GP148" s="373"/>
      <c r="GQ148" s="373"/>
      <c r="GR148" s="373"/>
      <c r="GS148" s="373"/>
      <c r="GT148" s="373"/>
      <c r="GU148" s="373"/>
      <c r="GV148" s="373"/>
      <c r="GW148" s="373"/>
      <c r="GX148" s="373"/>
      <c r="GY148" s="373"/>
      <c r="GZ148" s="373"/>
      <c r="HA148" s="373"/>
      <c r="HB148" s="373"/>
      <c r="HC148" s="373"/>
      <c r="HD148" s="373"/>
      <c r="HE148" s="373"/>
      <c r="HF148" s="373"/>
      <c r="HG148" s="373"/>
      <c r="HH148" s="373"/>
      <c r="HI148" s="373"/>
      <c r="HJ148" s="373"/>
      <c r="HK148" s="373"/>
      <c r="HL148" s="373"/>
      <c r="HM148" s="373"/>
      <c r="HN148" s="373"/>
      <c r="HO148" s="373"/>
      <c r="HP148" s="373"/>
      <c r="HQ148" s="373"/>
      <c r="HR148" s="373"/>
      <c r="HS148" s="373"/>
      <c r="HT148" s="373"/>
      <c r="HU148" s="373"/>
      <c r="HV148" s="373"/>
      <c r="HW148" s="373"/>
      <c r="HX148" s="373"/>
      <c r="HY148" s="373"/>
      <c r="HZ148" s="373"/>
      <c r="IA148" s="373"/>
      <c r="IB148" s="373"/>
      <c r="IC148" s="373"/>
      <c r="ID148" s="373"/>
      <c r="IE148" s="373"/>
      <c r="IF148" s="373"/>
      <c r="IG148" s="373"/>
      <c r="IH148" s="373"/>
      <c r="II148" s="373"/>
      <c r="IJ148" s="373"/>
    </row>
    <row r="149" spans="1:244" s="281" customFormat="1" ht="19" x14ac:dyDescent="0.2">
      <c r="A149"/>
      <c r="B149" s="186"/>
      <c r="C149"/>
      <c r="D149" s="251"/>
      <c r="E149" s="341"/>
      <c r="F149" s="341"/>
      <c r="G149" s="172"/>
      <c r="H149"/>
      <c r="I149" s="45"/>
      <c r="J149"/>
      <c r="K149"/>
      <c r="L149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5"/>
      <c r="AC149"/>
      <c r="AD149" s="38"/>
      <c r="AE149"/>
      <c r="AF149"/>
      <c r="AG149"/>
      <c r="AH149" s="42"/>
      <c r="AI149" s="277"/>
      <c r="AJ149" s="152"/>
      <c r="AK149" s="152"/>
      <c r="AL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AY149" s="277"/>
      <c r="AZ149" s="269"/>
      <c r="BA149" s="560"/>
      <c r="BB149"/>
      <c r="BC149" s="560"/>
      <c r="BD149"/>
      <c r="BE149" s="560"/>
      <c r="BF149"/>
      <c r="BG149" s="560"/>
      <c r="BH149"/>
      <c r="BI149" s="560"/>
      <c r="BJ149"/>
      <c r="BK149" s="560"/>
      <c r="BL149"/>
      <c r="BM149" s="560"/>
      <c r="BN149"/>
      <c r="BO149" s="270"/>
      <c r="BP149"/>
      <c r="BQ149" s="270"/>
      <c r="BR149"/>
      <c r="BS149" s="270"/>
      <c r="BT149"/>
      <c r="BU149" s="270"/>
      <c r="BV149"/>
      <c r="BW149" s="270"/>
      <c r="BX149"/>
      <c r="BY149" s="270"/>
      <c r="BZ149"/>
      <c r="CA149" s="270"/>
      <c r="CB149"/>
      <c r="CC149" s="270"/>
      <c r="CD149"/>
      <c r="CE149" s="270"/>
      <c r="CF149"/>
      <c r="CG149" s="270"/>
      <c r="CH149"/>
      <c r="CI149" s="270"/>
      <c r="CJ149"/>
      <c r="CK149" s="910"/>
      <c r="CL149" s="373"/>
      <c r="CM149" s="373"/>
      <c r="CN149" s="373"/>
      <c r="CO149" s="373"/>
      <c r="CP149" s="373"/>
      <c r="CQ149" s="373"/>
      <c r="CR149" s="373"/>
      <c r="CS149" s="373"/>
      <c r="CT149" s="920"/>
      <c r="CU149" s="26"/>
      <c r="CV149" s="26"/>
      <c r="CW149" s="26"/>
      <c r="CX149" s="920"/>
      <c r="CY149" s="373"/>
      <c r="CZ149" s="373"/>
      <c r="DN149" s="373"/>
      <c r="DO149" s="373"/>
      <c r="DP149" s="373"/>
      <c r="DQ149" s="373"/>
      <c r="DR149" s="373"/>
      <c r="DS149" s="373"/>
      <c r="DT149" s="373"/>
      <c r="DU149" s="373"/>
      <c r="DV149" s="373"/>
      <c r="DW149" s="373"/>
      <c r="DX149" s="373"/>
      <c r="DY149" s="373"/>
      <c r="DZ149" s="373"/>
      <c r="EA149" s="373"/>
      <c r="EB149" s="373"/>
      <c r="EC149" s="373"/>
      <c r="ED149" s="373"/>
      <c r="EE149" s="373"/>
      <c r="EF149" s="373"/>
      <c r="EG149" s="373"/>
      <c r="EH149" s="373"/>
      <c r="EI149" s="373"/>
      <c r="EJ149" s="373"/>
      <c r="EK149" s="373"/>
      <c r="EL149" s="373"/>
      <c r="EM149" s="373"/>
      <c r="EN149" s="373"/>
      <c r="EO149" s="373"/>
      <c r="EP149" s="373"/>
      <c r="EQ149" s="373"/>
      <c r="ER149" s="373"/>
      <c r="ES149" s="373"/>
      <c r="ET149" s="373"/>
      <c r="EU149" s="373"/>
      <c r="EV149" s="373"/>
      <c r="EW149" s="373"/>
      <c r="EX149" s="373"/>
      <c r="EY149" s="373"/>
      <c r="EZ149" s="373"/>
      <c r="FA149" s="373"/>
      <c r="FB149" s="373"/>
      <c r="FC149" s="373"/>
      <c r="FD149" s="373"/>
      <c r="FE149" s="373"/>
      <c r="FF149" s="373"/>
      <c r="FG149" s="373"/>
      <c r="FH149" s="373"/>
      <c r="FI149" s="373"/>
      <c r="FJ149" s="373"/>
      <c r="FK149" s="373"/>
      <c r="FL149" s="373"/>
      <c r="FM149" s="373"/>
      <c r="FN149" s="373"/>
      <c r="FO149" s="373"/>
      <c r="FP149" s="373"/>
      <c r="FQ149" s="373"/>
      <c r="FR149" s="373"/>
      <c r="FS149" s="373"/>
      <c r="FT149" s="373"/>
      <c r="FU149" s="373"/>
      <c r="FV149" s="373"/>
      <c r="FW149" s="373"/>
      <c r="FX149" s="373"/>
      <c r="FY149" s="373"/>
      <c r="FZ149" s="373"/>
      <c r="GA149" s="373"/>
      <c r="GB149" s="373"/>
      <c r="GC149" s="373"/>
      <c r="GD149" s="373"/>
      <c r="GE149" s="373"/>
      <c r="GF149" s="373"/>
      <c r="GG149" s="373"/>
      <c r="GH149" s="373"/>
      <c r="GI149" s="373"/>
      <c r="GJ149" s="373"/>
      <c r="GK149" s="373"/>
      <c r="GL149" s="373"/>
      <c r="GM149" s="373"/>
      <c r="GN149" s="373"/>
      <c r="GO149" s="373"/>
      <c r="GP149" s="373"/>
      <c r="GQ149" s="373"/>
      <c r="GR149" s="373"/>
      <c r="GS149" s="373"/>
      <c r="GT149" s="373"/>
      <c r="GU149" s="373"/>
      <c r="GV149" s="373"/>
      <c r="GW149" s="373"/>
      <c r="GX149" s="373"/>
      <c r="GY149" s="373"/>
      <c r="GZ149" s="373"/>
      <c r="HA149" s="373"/>
      <c r="HB149" s="373"/>
      <c r="HC149" s="373"/>
      <c r="HD149" s="373"/>
      <c r="HE149" s="373"/>
      <c r="HF149" s="373"/>
      <c r="HG149" s="373"/>
      <c r="HH149" s="373"/>
      <c r="HI149" s="373"/>
      <c r="HJ149" s="373"/>
      <c r="HK149" s="373"/>
      <c r="HL149" s="373"/>
      <c r="HM149" s="373"/>
      <c r="HN149" s="373"/>
      <c r="HO149" s="373"/>
      <c r="HP149" s="373"/>
      <c r="HQ149" s="373"/>
      <c r="HR149" s="373"/>
      <c r="HS149" s="373"/>
      <c r="HT149" s="373"/>
      <c r="HU149" s="373"/>
      <c r="HV149" s="373"/>
      <c r="HW149" s="373"/>
      <c r="HX149" s="373"/>
      <c r="HY149" s="373"/>
      <c r="HZ149" s="373"/>
      <c r="IA149" s="373"/>
      <c r="IB149" s="373"/>
      <c r="IC149" s="373"/>
      <c r="ID149" s="373"/>
      <c r="IE149" s="373"/>
      <c r="IF149" s="373"/>
      <c r="IG149" s="373"/>
      <c r="IH149" s="373"/>
      <c r="II149" s="373"/>
      <c r="IJ149" s="373"/>
    </row>
    <row r="150" spans="1:244" s="281" customFormat="1" ht="19" x14ac:dyDescent="0.2">
      <c r="A150"/>
      <c r="B150" s="186"/>
      <c r="C150"/>
      <c r="D150" s="251"/>
      <c r="E150" s="341"/>
      <c r="F150" s="341"/>
      <c r="G150" s="172"/>
      <c r="H150"/>
      <c r="I150" s="45"/>
      <c r="J150"/>
      <c r="K150"/>
      <c r="L150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5"/>
      <c r="AC150"/>
      <c r="AD150" s="38"/>
      <c r="AE150"/>
      <c r="AF150"/>
      <c r="AG150"/>
      <c r="AH150" s="42"/>
      <c r="AI150" s="277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277"/>
      <c r="AZ150" s="269"/>
      <c r="BA150" s="560"/>
      <c r="BB150"/>
      <c r="BC150" s="560"/>
      <c r="BD150"/>
      <c r="BE150" s="560"/>
      <c r="BF150"/>
      <c r="BG150" s="560"/>
      <c r="BH150"/>
      <c r="BI150" s="560"/>
      <c r="BJ150"/>
      <c r="BK150" s="560"/>
      <c r="BL150"/>
      <c r="BM150" s="560"/>
      <c r="BN150"/>
      <c r="BO150" s="270"/>
      <c r="BP150"/>
      <c r="BQ150" s="270"/>
      <c r="BR150"/>
      <c r="BS150" s="270"/>
      <c r="BT150"/>
      <c r="BU150" s="270"/>
      <c r="BV150"/>
      <c r="BW150" s="270"/>
      <c r="BX150"/>
      <c r="BY150" s="270"/>
      <c r="BZ150"/>
      <c r="CA150" s="270"/>
      <c r="CB150"/>
      <c r="CC150" s="270"/>
      <c r="CD150"/>
      <c r="CE150" s="270"/>
      <c r="CF150"/>
      <c r="CG150" s="270"/>
      <c r="CH150"/>
      <c r="CI150" s="270"/>
      <c r="CJ150"/>
      <c r="CK150" s="910"/>
      <c r="CL150" s="373"/>
      <c r="CM150" s="373"/>
      <c r="CN150" s="373"/>
      <c r="CO150" s="373"/>
      <c r="CP150" s="373"/>
      <c r="CQ150" s="373"/>
      <c r="CR150" s="373"/>
      <c r="CS150" s="373"/>
      <c r="CT150" s="920"/>
      <c r="CU150" s="26"/>
      <c r="CV150" s="26"/>
      <c r="CW150" s="26"/>
      <c r="CX150" s="920"/>
      <c r="CY150" s="373"/>
      <c r="CZ150" s="373"/>
      <c r="DN150" s="373"/>
      <c r="DO150" s="373"/>
      <c r="DP150" s="373"/>
      <c r="DQ150" s="373"/>
      <c r="DR150" s="373"/>
      <c r="DS150" s="373"/>
      <c r="DT150" s="373"/>
      <c r="DU150" s="373"/>
      <c r="DV150" s="373"/>
      <c r="DW150" s="373"/>
      <c r="DX150" s="373"/>
      <c r="DY150" s="373"/>
      <c r="DZ150" s="373"/>
      <c r="EA150" s="373"/>
      <c r="EB150" s="373"/>
      <c r="EC150" s="373"/>
      <c r="ED150" s="373"/>
      <c r="EE150" s="373"/>
      <c r="EF150" s="373"/>
      <c r="EG150" s="373"/>
      <c r="EH150" s="373"/>
      <c r="EI150" s="373"/>
      <c r="EJ150" s="373"/>
      <c r="EK150" s="373"/>
      <c r="EL150" s="373"/>
      <c r="EM150" s="373"/>
      <c r="EN150" s="373"/>
      <c r="EO150" s="373"/>
      <c r="EP150" s="373"/>
      <c r="EQ150" s="373"/>
      <c r="ER150" s="373"/>
      <c r="ES150" s="373"/>
      <c r="ET150" s="373"/>
      <c r="EU150" s="373"/>
      <c r="EV150" s="373"/>
      <c r="EW150" s="373"/>
      <c r="EX150" s="373"/>
      <c r="EY150" s="373"/>
      <c r="EZ150" s="373"/>
      <c r="FA150" s="373"/>
      <c r="FB150" s="373"/>
      <c r="FC150" s="373"/>
      <c r="FD150" s="373"/>
      <c r="FE150" s="373"/>
      <c r="FF150" s="373"/>
      <c r="FG150" s="373"/>
      <c r="FH150" s="373"/>
      <c r="FI150" s="373"/>
      <c r="FJ150" s="373"/>
      <c r="FK150" s="373"/>
      <c r="FL150" s="373"/>
      <c r="FM150" s="373"/>
      <c r="FN150" s="373"/>
      <c r="FO150" s="373"/>
      <c r="FP150" s="373"/>
      <c r="FQ150" s="373"/>
      <c r="FR150" s="373"/>
      <c r="FS150" s="373"/>
      <c r="FT150" s="373"/>
      <c r="FU150" s="373"/>
      <c r="FV150" s="373"/>
      <c r="FW150" s="373"/>
      <c r="FX150" s="373"/>
      <c r="FY150" s="373"/>
      <c r="FZ150" s="373"/>
      <c r="GA150" s="373"/>
      <c r="GB150" s="373"/>
      <c r="GC150" s="373"/>
      <c r="GD150" s="373"/>
      <c r="GE150" s="373"/>
      <c r="GF150" s="373"/>
      <c r="GG150" s="373"/>
      <c r="GH150" s="373"/>
      <c r="GI150" s="373"/>
      <c r="GJ150" s="373"/>
      <c r="GK150" s="373"/>
      <c r="GL150" s="373"/>
      <c r="GM150" s="373"/>
      <c r="GN150" s="373"/>
      <c r="GO150" s="373"/>
      <c r="GP150" s="373"/>
      <c r="GQ150" s="373"/>
      <c r="GR150" s="373"/>
      <c r="GS150" s="373"/>
      <c r="GT150" s="373"/>
      <c r="GU150" s="373"/>
      <c r="GV150" s="373"/>
      <c r="GW150" s="373"/>
      <c r="GX150" s="373"/>
      <c r="GY150" s="373"/>
      <c r="GZ150" s="373"/>
      <c r="HA150" s="373"/>
      <c r="HB150" s="373"/>
      <c r="HC150" s="373"/>
      <c r="HD150" s="373"/>
      <c r="HE150" s="373"/>
      <c r="HF150" s="373"/>
      <c r="HG150" s="373"/>
      <c r="HH150" s="373"/>
      <c r="HI150" s="373"/>
      <c r="HJ150" s="373"/>
      <c r="HK150" s="373"/>
      <c r="HL150" s="373"/>
      <c r="HM150" s="373"/>
      <c r="HN150" s="373"/>
      <c r="HO150" s="373"/>
      <c r="HP150" s="373"/>
      <c r="HQ150" s="373"/>
      <c r="HR150" s="373"/>
      <c r="HS150" s="373"/>
      <c r="HT150" s="373"/>
      <c r="HU150" s="373"/>
      <c r="HV150" s="373"/>
      <c r="HW150" s="373"/>
      <c r="HX150" s="373"/>
      <c r="HY150" s="373"/>
      <c r="HZ150" s="373"/>
      <c r="IA150" s="373"/>
      <c r="IB150" s="373"/>
      <c r="IC150" s="373"/>
      <c r="ID150" s="373"/>
      <c r="IE150" s="373"/>
      <c r="IF150" s="373"/>
      <c r="IG150" s="373"/>
      <c r="IH150" s="373"/>
      <c r="II150" s="373"/>
      <c r="IJ150" s="373"/>
    </row>
    <row r="151" spans="1:244" s="281" customFormat="1" ht="19" x14ac:dyDescent="0.2">
      <c r="A151"/>
      <c r="B151" s="186"/>
      <c r="C151"/>
      <c r="D151" s="251"/>
      <c r="E151" s="341"/>
      <c r="F151" s="341"/>
      <c r="G151" s="172"/>
      <c r="H151"/>
      <c r="I151" s="45"/>
      <c r="J151"/>
      <c r="K151"/>
      <c r="L151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5"/>
      <c r="AC151"/>
      <c r="AD151" s="38"/>
      <c r="AE151"/>
      <c r="AF151"/>
      <c r="AG151"/>
      <c r="AH151" s="42"/>
      <c r="AI151" s="277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277"/>
      <c r="AZ151" s="269"/>
      <c r="BA151" s="560"/>
      <c r="BB151"/>
      <c r="BC151" s="560"/>
      <c r="BD151"/>
      <c r="BE151" s="560"/>
      <c r="BF151"/>
      <c r="BG151" s="560"/>
      <c r="BH151"/>
      <c r="BI151" s="560"/>
      <c r="BJ151"/>
      <c r="BK151" s="560"/>
      <c r="BL151"/>
      <c r="BM151" s="560"/>
      <c r="BN151"/>
      <c r="BO151" s="270"/>
      <c r="BP151"/>
      <c r="BQ151" s="270"/>
      <c r="BR151"/>
      <c r="BS151" s="270"/>
      <c r="BT151"/>
      <c r="BU151" s="270"/>
      <c r="BV151"/>
      <c r="BW151" s="270"/>
      <c r="BX151"/>
      <c r="BY151" s="270"/>
      <c r="BZ151"/>
      <c r="CA151" s="270"/>
      <c r="CB151"/>
      <c r="CC151" s="270"/>
      <c r="CD151"/>
      <c r="CE151" s="270"/>
      <c r="CF151"/>
      <c r="CG151" s="270"/>
      <c r="CH151"/>
      <c r="CI151" s="270"/>
      <c r="CJ151"/>
      <c r="CK151" s="910"/>
      <c r="CL151" s="373"/>
      <c r="CM151" s="373"/>
      <c r="CN151" s="373"/>
      <c r="CO151" s="373"/>
      <c r="CP151" s="373"/>
      <c r="CQ151" s="373"/>
      <c r="CR151" s="373"/>
      <c r="CS151" s="373"/>
      <c r="CT151" s="920"/>
      <c r="CU151" s="26"/>
      <c r="CV151" s="26"/>
      <c r="CW151" s="26"/>
      <c r="CX151" s="920"/>
      <c r="CY151" s="373"/>
      <c r="CZ151" s="373"/>
      <c r="DN151" s="373"/>
      <c r="DO151" s="373"/>
      <c r="DP151" s="373"/>
      <c r="DQ151" s="373"/>
      <c r="DR151" s="373"/>
      <c r="DS151" s="373"/>
      <c r="DT151" s="373"/>
      <c r="DU151" s="373"/>
      <c r="DV151" s="373"/>
      <c r="DW151" s="373"/>
      <c r="DX151" s="373"/>
      <c r="DY151" s="373"/>
      <c r="DZ151" s="373"/>
      <c r="EA151" s="373"/>
      <c r="EB151" s="373"/>
      <c r="EC151" s="373"/>
      <c r="ED151" s="373"/>
      <c r="EE151" s="373"/>
      <c r="EF151" s="373"/>
      <c r="EG151" s="373"/>
      <c r="EH151" s="373"/>
      <c r="EI151" s="373"/>
      <c r="EJ151" s="373"/>
      <c r="EK151" s="373"/>
      <c r="EL151" s="373"/>
      <c r="EM151" s="373"/>
      <c r="EN151" s="373"/>
      <c r="EO151" s="373"/>
      <c r="EP151" s="373"/>
      <c r="EQ151" s="373"/>
      <c r="ER151" s="373"/>
      <c r="ES151" s="373"/>
      <c r="ET151" s="373"/>
      <c r="EU151" s="373"/>
      <c r="EV151" s="373"/>
      <c r="EW151" s="373"/>
      <c r="EX151" s="373"/>
      <c r="EY151" s="373"/>
      <c r="EZ151" s="373"/>
      <c r="FA151" s="373"/>
      <c r="FB151" s="373"/>
      <c r="FC151" s="373"/>
      <c r="FD151" s="373"/>
      <c r="FE151" s="373"/>
      <c r="FF151" s="373"/>
      <c r="FG151" s="373"/>
      <c r="FH151" s="373"/>
      <c r="FI151" s="373"/>
      <c r="FJ151" s="373"/>
      <c r="FK151" s="373"/>
      <c r="FL151" s="373"/>
      <c r="FM151" s="373"/>
      <c r="FN151" s="373"/>
      <c r="FO151" s="373"/>
      <c r="FP151" s="373"/>
      <c r="FQ151" s="373"/>
      <c r="FR151" s="373"/>
      <c r="FS151" s="373"/>
      <c r="FT151" s="373"/>
      <c r="FU151" s="373"/>
      <c r="FV151" s="373"/>
      <c r="FW151" s="373"/>
      <c r="FX151" s="373"/>
      <c r="FY151" s="373"/>
      <c r="FZ151" s="373"/>
      <c r="GA151" s="373"/>
      <c r="GB151" s="373"/>
      <c r="GC151" s="373"/>
      <c r="GD151" s="373"/>
      <c r="GE151" s="373"/>
      <c r="GF151" s="373"/>
      <c r="GG151" s="373"/>
      <c r="GH151" s="373"/>
      <c r="GI151" s="373"/>
      <c r="GJ151" s="373"/>
      <c r="GK151" s="373"/>
      <c r="GL151" s="373"/>
      <c r="GM151" s="373"/>
      <c r="GN151" s="373"/>
      <c r="GO151" s="373"/>
      <c r="GP151" s="373"/>
      <c r="GQ151" s="373"/>
      <c r="GR151" s="373"/>
      <c r="GS151" s="373"/>
      <c r="GT151" s="373"/>
      <c r="GU151" s="373"/>
      <c r="GV151" s="373"/>
      <c r="GW151" s="373"/>
      <c r="GX151" s="373"/>
      <c r="GY151" s="373"/>
      <c r="GZ151" s="373"/>
      <c r="HA151" s="373"/>
      <c r="HB151" s="373"/>
      <c r="HC151" s="373"/>
      <c r="HD151" s="373"/>
      <c r="HE151" s="373"/>
      <c r="HF151" s="373"/>
      <c r="HG151" s="373"/>
      <c r="HH151" s="373"/>
      <c r="HI151" s="373"/>
      <c r="HJ151" s="373"/>
      <c r="HK151" s="373"/>
      <c r="HL151" s="373"/>
      <c r="HM151" s="373"/>
      <c r="HN151" s="373"/>
      <c r="HO151" s="373"/>
      <c r="HP151" s="373"/>
      <c r="HQ151" s="373"/>
      <c r="HR151" s="373"/>
      <c r="HS151" s="373"/>
      <c r="HT151" s="373"/>
      <c r="HU151" s="373"/>
      <c r="HV151" s="373"/>
      <c r="HW151" s="373"/>
      <c r="HX151" s="373"/>
      <c r="HY151" s="373"/>
      <c r="HZ151" s="373"/>
      <c r="IA151" s="373"/>
      <c r="IB151" s="373"/>
      <c r="IC151" s="373"/>
      <c r="ID151" s="373"/>
      <c r="IE151" s="373"/>
      <c r="IF151" s="373"/>
      <c r="IG151" s="373"/>
      <c r="IH151" s="373"/>
      <c r="II151" s="373"/>
      <c r="IJ151" s="373"/>
    </row>
    <row r="152" spans="1:244" s="281" customFormat="1" ht="19" x14ac:dyDescent="0.2">
      <c r="A152"/>
      <c r="B152" s="186"/>
      <c r="C152"/>
      <c r="D152" s="251"/>
      <c r="E152" s="341"/>
      <c r="F152" s="341"/>
      <c r="G152" s="172"/>
      <c r="H152"/>
      <c r="I152" s="45"/>
      <c r="J152"/>
      <c r="K152"/>
      <c r="L152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5"/>
      <c r="AC152"/>
      <c r="AD152" s="38"/>
      <c r="AE152"/>
      <c r="AF152"/>
      <c r="AG152"/>
      <c r="AH152" s="42"/>
      <c r="AI152" s="277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277"/>
      <c r="AZ152" s="269"/>
      <c r="BA152" s="560"/>
      <c r="BB152"/>
      <c r="BC152" s="560"/>
      <c r="BD152"/>
      <c r="BE152" s="560"/>
      <c r="BF152"/>
      <c r="BG152" s="560"/>
      <c r="BH152"/>
      <c r="BI152" s="560"/>
      <c r="BJ152"/>
      <c r="BK152" s="560"/>
      <c r="BL152"/>
      <c r="BM152" s="560"/>
      <c r="BN152"/>
      <c r="BO152" s="270"/>
      <c r="BP152"/>
      <c r="BQ152" s="270"/>
      <c r="BR152"/>
      <c r="BS152" s="270"/>
      <c r="BT152"/>
      <c r="BU152" s="270"/>
      <c r="BV152"/>
      <c r="BW152" s="270"/>
      <c r="BX152"/>
      <c r="BY152" s="270"/>
      <c r="BZ152"/>
      <c r="CA152" s="270"/>
      <c r="CB152"/>
      <c r="CC152" s="270"/>
      <c r="CD152"/>
      <c r="CE152" s="270"/>
      <c r="CF152"/>
      <c r="CG152" s="270"/>
      <c r="CH152"/>
      <c r="CI152" s="270"/>
      <c r="CJ152"/>
      <c r="CK152" s="910"/>
      <c r="CL152" s="373"/>
      <c r="CM152" s="373"/>
      <c r="CN152" s="373"/>
      <c r="CO152" s="373"/>
      <c r="CP152" s="373"/>
      <c r="CQ152" s="373"/>
      <c r="CR152" s="373"/>
      <c r="CS152" s="373"/>
      <c r="CT152" s="920"/>
      <c r="CU152" s="26"/>
      <c r="CV152" s="26"/>
      <c r="CW152" s="26"/>
      <c r="CX152" s="920"/>
      <c r="CY152" s="373"/>
      <c r="CZ152" s="373"/>
      <c r="DN152" s="373"/>
      <c r="DO152" s="373"/>
      <c r="DP152" s="373"/>
      <c r="DQ152" s="373"/>
      <c r="DR152" s="373"/>
      <c r="DS152" s="373"/>
      <c r="DT152" s="373"/>
      <c r="DU152" s="373"/>
      <c r="DV152" s="373"/>
      <c r="DW152" s="373"/>
      <c r="DX152" s="373"/>
      <c r="DY152" s="373"/>
      <c r="DZ152" s="373"/>
      <c r="EA152" s="373"/>
      <c r="EB152" s="373"/>
      <c r="EC152" s="373"/>
      <c r="ED152" s="373"/>
      <c r="EE152" s="373"/>
      <c r="EF152" s="373"/>
      <c r="EG152" s="373"/>
      <c r="EH152" s="373"/>
      <c r="EI152" s="373"/>
      <c r="EJ152" s="373"/>
      <c r="EK152" s="373"/>
      <c r="EL152" s="373"/>
      <c r="EM152" s="373"/>
      <c r="EN152" s="373"/>
      <c r="EO152" s="373"/>
      <c r="EP152" s="373"/>
      <c r="EQ152" s="373"/>
      <c r="ER152" s="373"/>
      <c r="ES152" s="373"/>
      <c r="ET152" s="373"/>
      <c r="EU152" s="373"/>
      <c r="EV152" s="373"/>
      <c r="EW152" s="373"/>
      <c r="EX152" s="373"/>
      <c r="EY152" s="373"/>
      <c r="EZ152" s="373"/>
      <c r="FA152" s="373"/>
      <c r="FB152" s="373"/>
      <c r="FC152" s="373"/>
      <c r="FD152" s="373"/>
      <c r="FE152" s="373"/>
      <c r="FF152" s="373"/>
      <c r="FG152" s="373"/>
      <c r="FH152" s="373"/>
      <c r="FI152" s="373"/>
      <c r="FJ152" s="373"/>
      <c r="FK152" s="373"/>
      <c r="FL152" s="373"/>
      <c r="FM152" s="373"/>
      <c r="FN152" s="373"/>
      <c r="FO152" s="373"/>
      <c r="FP152" s="373"/>
      <c r="FQ152" s="373"/>
      <c r="FR152" s="373"/>
      <c r="FS152" s="373"/>
      <c r="FT152" s="373"/>
      <c r="FU152" s="373"/>
      <c r="FV152" s="373"/>
      <c r="FW152" s="373"/>
      <c r="FX152" s="373"/>
      <c r="FY152" s="373"/>
      <c r="FZ152" s="373"/>
      <c r="GA152" s="373"/>
      <c r="GB152" s="373"/>
      <c r="GC152" s="373"/>
      <c r="GD152" s="373"/>
      <c r="GE152" s="373"/>
      <c r="GF152" s="373"/>
      <c r="GG152" s="373"/>
      <c r="GH152" s="373"/>
      <c r="GI152" s="373"/>
      <c r="GJ152" s="373"/>
      <c r="GK152" s="373"/>
      <c r="GL152" s="373"/>
      <c r="GM152" s="373"/>
      <c r="GN152" s="373"/>
      <c r="GO152" s="373"/>
      <c r="GP152" s="373"/>
      <c r="GQ152" s="373"/>
      <c r="GR152" s="373"/>
      <c r="GS152" s="373"/>
      <c r="GT152" s="373"/>
      <c r="GU152" s="373"/>
      <c r="GV152" s="373"/>
      <c r="GW152" s="373"/>
      <c r="GX152" s="373"/>
      <c r="GY152" s="373"/>
      <c r="GZ152" s="373"/>
      <c r="HA152" s="373"/>
      <c r="HB152" s="373"/>
      <c r="HC152" s="373"/>
      <c r="HD152" s="373"/>
      <c r="HE152" s="373"/>
      <c r="HF152" s="373"/>
      <c r="HG152" s="373"/>
      <c r="HH152" s="373"/>
      <c r="HI152" s="373"/>
      <c r="HJ152" s="373"/>
      <c r="HK152" s="373"/>
      <c r="HL152" s="373"/>
      <c r="HM152" s="373"/>
      <c r="HN152" s="373"/>
      <c r="HO152" s="373"/>
      <c r="HP152" s="373"/>
      <c r="HQ152" s="373"/>
      <c r="HR152" s="373"/>
      <c r="HS152" s="373"/>
      <c r="HT152" s="373"/>
      <c r="HU152" s="373"/>
      <c r="HV152" s="373"/>
      <c r="HW152" s="373"/>
      <c r="HX152" s="373"/>
      <c r="HY152" s="373"/>
      <c r="HZ152" s="373"/>
      <c r="IA152" s="373"/>
      <c r="IB152" s="373"/>
      <c r="IC152" s="373"/>
      <c r="ID152" s="373"/>
      <c r="IE152" s="373"/>
      <c r="IF152" s="373"/>
      <c r="IG152" s="373"/>
      <c r="IH152" s="373"/>
      <c r="II152" s="373"/>
      <c r="IJ152" s="373"/>
    </row>
    <row r="153" spans="1:244" s="281" customFormat="1" ht="19" x14ac:dyDescent="0.2">
      <c r="A153"/>
      <c r="B153" s="186"/>
      <c r="C153"/>
      <c r="D153" s="251"/>
      <c r="E153" s="341"/>
      <c r="F153" s="341"/>
      <c r="G153" s="172"/>
      <c r="H153"/>
      <c r="I153" s="45"/>
      <c r="J153"/>
      <c r="K153"/>
      <c r="L153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5"/>
      <c r="AC153"/>
      <c r="AD153" s="38"/>
      <c r="AE153"/>
      <c r="AF153"/>
      <c r="AG153"/>
      <c r="AH153" s="42"/>
      <c r="AI153" s="277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277"/>
      <c r="AZ153" s="269"/>
      <c r="BA153" s="560"/>
      <c r="BB153"/>
      <c r="BC153" s="560"/>
      <c r="BD153"/>
      <c r="BE153" s="560"/>
      <c r="BF153"/>
      <c r="BG153" s="560"/>
      <c r="BH153"/>
      <c r="BI153" s="560"/>
      <c r="BJ153"/>
      <c r="BK153" s="560"/>
      <c r="BL153"/>
      <c r="BM153" s="560"/>
      <c r="BN153"/>
      <c r="BO153" s="270"/>
      <c r="BP153"/>
      <c r="BQ153" s="270"/>
      <c r="BR153"/>
      <c r="BS153" s="270"/>
      <c r="BT153"/>
      <c r="BU153" s="270"/>
      <c r="BV153"/>
      <c r="BW153" s="270"/>
      <c r="BX153"/>
      <c r="BY153" s="270"/>
      <c r="BZ153"/>
      <c r="CA153" s="270"/>
      <c r="CB153"/>
      <c r="CC153" s="270"/>
      <c r="CD153"/>
      <c r="CE153" s="270"/>
      <c r="CF153"/>
      <c r="CG153" s="270"/>
      <c r="CH153"/>
      <c r="CI153" s="270"/>
      <c r="CJ153"/>
      <c r="CK153" s="910"/>
      <c r="CL153" s="373"/>
      <c r="CM153" s="373"/>
      <c r="CN153" s="373"/>
      <c r="CO153" s="373"/>
      <c r="CP153" s="373"/>
      <c r="CQ153" s="373"/>
      <c r="CR153" s="373"/>
      <c r="CS153" s="373"/>
      <c r="CT153" s="920"/>
      <c r="CU153" s="26"/>
      <c r="CV153" s="26"/>
      <c r="CW153" s="26"/>
      <c r="CX153" s="920"/>
      <c r="CY153" s="373"/>
      <c r="CZ153" s="373"/>
      <c r="DN153" s="373"/>
      <c r="DO153" s="373"/>
      <c r="DP153" s="373"/>
      <c r="DQ153" s="373"/>
      <c r="DR153" s="373"/>
      <c r="DS153" s="373"/>
      <c r="DT153" s="373"/>
      <c r="DU153" s="373"/>
      <c r="DV153" s="373"/>
      <c r="DW153" s="373"/>
      <c r="DX153" s="373"/>
      <c r="DY153" s="373"/>
      <c r="DZ153" s="373"/>
      <c r="EA153" s="373"/>
      <c r="EB153" s="373"/>
      <c r="EC153" s="373"/>
      <c r="ED153" s="373"/>
      <c r="EE153" s="373"/>
      <c r="EF153" s="373"/>
      <c r="EG153" s="373"/>
      <c r="EH153" s="373"/>
      <c r="EI153" s="373"/>
      <c r="EJ153" s="373"/>
      <c r="EK153" s="373"/>
      <c r="EL153" s="373"/>
      <c r="EM153" s="373"/>
      <c r="EN153" s="373"/>
      <c r="EO153" s="373"/>
      <c r="EP153" s="373"/>
      <c r="EQ153" s="373"/>
      <c r="ER153" s="373"/>
      <c r="ES153" s="373"/>
      <c r="ET153" s="373"/>
      <c r="EU153" s="373"/>
      <c r="EV153" s="373"/>
      <c r="EW153" s="373"/>
      <c r="EX153" s="373"/>
      <c r="EY153" s="373"/>
      <c r="EZ153" s="373"/>
      <c r="FA153" s="373"/>
      <c r="FB153" s="373"/>
      <c r="FC153" s="373"/>
      <c r="FD153" s="373"/>
      <c r="FE153" s="373"/>
      <c r="FF153" s="373"/>
      <c r="FG153" s="373"/>
      <c r="FH153" s="373"/>
      <c r="FI153" s="373"/>
      <c r="FJ153" s="373"/>
      <c r="FK153" s="373"/>
      <c r="FL153" s="373"/>
      <c r="FM153" s="373"/>
      <c r="FN153" s="373"/>
      <c r="FO153" s="373"/>
      <c r="FP153" s="373"/>
      <c r="FQ153" s="373"/>
      <c r="FR153" s="373"/>
      <c r="FS153" s="373"/>
      <c r="FT153" s="373"/>
      <c r="FU153" s="373"/>
      <c r="FV153" s="373"/>
      <c r="FW153" s="373"/>
      <c r="FX153" s="373"/>
      <c r="FY153" s="373"/>
      <c r="FZ153" s="373"/>
      <c r="GA153" s="373"/>
      <c r="GB153" s="373"/>
      <c r="GC153" s="373"/>
      <c r="GD153" s="373"/>
      <c r="GE153" s="373"/>
      <c r="GF153" s="373"/>
      <c r="GG153" s="373"/>
      <c r="GH153" s="373"/>
      <c r="GI153" s="373"/>
      <c r="GJ153" s="373"/>
      <c r="GK153" s="373"/>
      <c r="GL153" s="373"/>
      <c r="GM153" s="373"/>
      <c r="GN153" s="373"/>
      <c r="GO153" s="373"/>
      <c r="GP153" s="373"/>
      <c r="GQ153" s="373"/>
      <c r="GR153" s="373"/>
      <c r="GS153" s="373"/>
      <c r="GT153" s="373"/>
      <c r="GU153" s="373"/>
      <c r="GV153" s="373"/>
      <c r="GW153" s="373"/>
      <c r="GX153" s="373"/>
      <c r="GY153" s="373"/>
      <c r="GZ153" s="373"/>
      <c r="HA153" s="373"/>
      <c r="HB153" s="373"/>
      <c r="HC153" s="373"/>
      <c r="HD153" s="373"/>
      <c r="HE153" s="373"/>
      <c r="HF153" s="373"/>
      <c r="HG153" s="373"/>
      <c r="HH153" s="373"/>
      <c r="HI153" s="373"/>
      <c r="HJ153" s="373"/>
      <c r="HK153" s="373"/>
      <c r="HL153" s="373"/>
      <c r="HM153" s="373"/>
      <c r="HN153" s="373"/>
      <c r="HO153" s="373"/>
      <c r="HP153" s="373"/>
      <c r="HQ153" s="373"/>
      <c r="HR153" s="373"/>
      <c r="HS153" s="373"/>
      <c r="HT153" s="373"/>
      <c r="HU153" s="373"/>
      <c r="HV153" s="373"/>
      <c r="HW153" s="373"/>
      <c r="HX153" s="373"/>
      <c r="HY153" s="373"/>
      <c r="HZ153" s="373"/>
      <c r="IA153" s="373"/>
      <c r="IB153" s="373"/>
      <c r="IC153" s="373"/>
      <c r="ID153" s="373"/>
      <c r="IE153" s="373"/>
      <c r="IF153" s="373"/>
      <c r="IG153" s="373"/>
      <c r="IH153" s="373"/>
      <c r="II153" s="373"/>
      <c r="IJ153" s="373"/>
    </row>
    <row r="154" spans="1:244" s="281" customFormat="1" ht="19" x14ac:dyDescent="0.2">
      <c r="A154"/>
      <c r="B154" s="186"/>
      <c r="C154"/>
      <c r="D154" s="251"/>
      <c r="E154" s="341"/>
      <c r="F154" s="341"/>
      <c r="G154" s="172"/>
      <c r="H154"/>
      <c r="I154" s="45"/>
      <c r="J154"/>
      <c r="K154"/>
      <c r="L154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5"/>
      <c r="AC154"/>
      <c r="AD154" s="38"/>
      <c r="AE154"/>
      <c r="AF154"/>
      <c r="AG154"/>
      <c r="AH154" s="42"/>
      <c r="AI154" s="277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277"/>
      <c r="AZ154" s="269"/>
      <c r="BA154" s="560"/>
      <c r="BB154"/>
      <c r="BC154" s="560"/>
      <c r="BD154"/>
      <c r="BE154" s="560"/>
      <c r="BF154"/>
      <c r="BG154" s="560"/>
      <c r="BH154"/>
      <c r="BI154" s="560"/>
      <c r="BJ154"/>
      <c r="BK154" s="560"/>
      <c r="BL154"/>
      <c r="BM154" s="560"/>
      <c r="BN154"/>
      <c r="BO154" s="270"/>
      <c r="BP154"/>
      <c r="BQ154" s="270"/>
      <c r="BR154"/>
      <c r="BS154" s="270"/>
      <c r="BT154"/>
      <c r="BU154" s="270"/>
      <c r="BV154"/>
      <c r="BW154" s="270"/>
      <c r="BX154"/>
      <c r="BY154" s="270"/>
      <c r="BZ154"/>
      <c r="CA154" s="270"/>
      <c r="CB154"/>
      <c r="CC154" s="270"/>
      <c r="CD154"/>
      <c r="CE154" s="270"/>
      <c r="CF154"/>
      <c r="CG154" s="270"/>
      <c r="CH154"/>
      <c r="CI154" s="270"/>
      <c r="CJ154"/>
      <c r="CK154" s="910"/>
      <c r="CL154" s="373"/>
      <c r="CM154" s="373"/>
      <c r="CN154" s="373"/>
      <c r="CO154" s="373"/>
      <c r="CP154" s="373"/>
      <c r="CQ154" s="373"/>
      <c r="CR154" s="373"/>
      <c r="CS154" s="373"/>
      <c r="CT154" s="920"/>
      <c r="CU154" s="26"/>
      <c r="CV154" s="26"/>
      <c r="CW154" s="26"/>
      <c r="CX154" s="920"/>
      <c r="CY154" s="373"/>
      <c r="CZ154" s="373"/>
      <c r="DN154" s="373"/>
      <c r="DO154" s="373"/>
      <c r="DP154" s="373"/>
      <c r="DQ154" s="373"/>
      <c r="DR154" s="373"/>
      <c r="DS154" s="373"/>
      <c r="DT154" s="373"/>
      <c r="DU154" s="373"/>
      <c r="DV154" s="373"/>
      <c r="DW154" s="373"/>
      <c r="DX154" s="373"/>
      <c r="DY154" s="373"/>
      <c r="DZ154" s="373"/>
      <c r="EA154" s="373"/>
      <c r="EB154" s="373"/>
      <c r="EC154" s="373"/>
      <c r="ED154" s="373"/>
      <c r="EE154" s="373"/>
      <c r="EF154" s="373"/>
      <c r="EG154" s="373"/>
      <c r="EH154" s="373"/>
      <c r="EI154" s="373"/>
      <c r="EJ154" s="373"/>
      <c r="EK154" s="373"/>
      <c r="EL154" s="373"/>
      <c r="EM154" s="373"/>
      <c r="EN154" s="373"/>
      <c r="EO154" s="373"/>
      <c r="EP154" s="373"/>
      <c r="EQ154" s="373"/>
      <c r="ER154" s="373"/>
      <c r="ES154" s="373"/>
      <c r="ET154" s="373"/>
      <c r="EU154" s="373"/>
      <c r="EV154" s="373"/>
      <c r="EW154" s="373"/>
      <c r="EX154" s="373"/>
      <c r="EY154" s="373"/>
      <c r="EZ154" s="373"/>
      <c r="FA154" s="373"/>
      <c r="FB154" s="373"/>
      <c r="FC154" s="373"/>
      <c r="FD154" s="373"/>
      <c r="FE154" s="373"/>
      <c r="FF154" s="373"/>
      <c r="FG154" s="373"/>
      <c r="FH154" s="373"/>
      <c r="FI154" s="373"/>
      <c r="FJ154" s="373"/>
      <c r="FK154" s="373"/>
      <c r="FL154" s="373"/>
      <c r="FM154" s="373"/>
      <c r="FN154" s="373"/>
      <c r="FO154" s="373"/>
      <c r="FP154" s="373"/>
      <c r="FQ154" s="373"/>
      <c r="FR154" s="373"/>
      <c r="FS154" s="373"/>
      <c r="FT154" s="373"/>
      <c r="FU154" s="373"/>
      <c r="FV154" s="373"/>
      <c r="FW154" s="373"/>
      <c r="FX154" s="373"/>
      <c r="FY154" s="373"/>
      <c r="FZ154" s="373"/>
      <c r="GA154" s="373"/>
      <c r="GB154" s="373"/>
      <c r="GC154" s="373"/>
      <c r="GD154" s="373"/>
      <c r="GE154" s="373"/>
      <c r="GF154" s="373"/>
      <c r="GG154" s="373"/>
      <c r="GH154" s="373"/>
      <c r="GI154" s="373"/>
      <c r="GJ154" s="373"/>
      <c r="GK154" s="373"/>
      <c r="GL154" s="373"/>
      <c r="GM154" s="373"/>
      <c r="GN154" s="373"/>
      <c r="GO154" s="373"/>
      <c r="GP154" s="373"/>
      <c r="GQ154" s="373"/>
      <c r="GR154" s="373"/>
      <c r="GS154" s="373"/>
      <c r="GT154" s="373"/>
      <c r="GU154" s="373"/>
      <c r="GV154" s="373"/>
      <c r="GW154" s="373"/>
      <c r="GX154" s="373"/>
      <c r="GY154" s="373"/>
      <c r="GZ154" s="373"/>
      <c r="HA154" s="373"/>
      <c r="HB154" s="373"/>
      <c r="HC154" s="373"/>
      <c r="HD154" s="373"/>
      <c r="HE154" s="373"/>
      <c r="HF154" s="373"/>
      <c r="HG154" s="373"/>
      <c r="HH154" s="373"/>
      <c r="HI154" s="373"/>
      <c r="HJ154" s="373"/>
      <c r="HK154" s="373"/>
      <c r="HL154" s="373"/>
      <c r="HM154" s="373"/>
      <c r="HN154" s="373"/>
      <c r="HO154" s="373"/>
      <c r="HP154" s="373"/>
      <c r="HQ154" s="373"/>
      <c r="HR154" s="373"/>
      <c r="HS154" s="373"/>
      <c r="HT154" s="373"/>
      <c r="HU154" s="373"/>
      <c r="HV154" s="373"/>
      <c r="HW154" s="373"/>
      <c r="HX154" s="373"/>
      <c r="HY154" s="373"/>
      <c r="HZ154" s="373"/>
      <c r="IA154" s="373"/>
      <c r="IB154" s="373"/>
      <c r="IC154" s="373"/>
      <c r="ID154" s="373"/>
      <c r="IE154" s="373"/>
      <c r="IF154" s="373"/>
      <c r="IG154" s="373"/>
      <c r="IH154" s="373"/>
      <c r="II154" s="373"/>
      <c r="IJ154" s="373"/>
    </row>
    <row r="155" spans="1:244" s="281" customFormat="1" ht="19" x14ac:dyDescent="0.2">
      <c r="A155"/>
      <c r="B155" s="186"/>
      <c r="C155"/>
      <c r="D155" s="251"/>
      <c r="E155" s="341"/>
      <c r="F155" s="341"/>
      <c r="G155" s="172"/>
      <c r="H155"/>
      <c r="I155" s="45"/>
      <c r="J155"/>
      <c r="K155"/>
      <c r="L155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5"/>
      <c r="AC155"/>
      <c r="AD155" s="38"/>
      <c r="AE155"/>
      <c r="AF155"/>
      <c r="AG155"/>
      <c r="AH155" s="42"/>
      <c r="AI155" s="277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277"/>
      <c r="AZ155" s="269"/>
      <c r="BA155" s="560"/>
      <c r="BB155"/>
      <c r="BC155" s="560"/>
      <c r="BD155"/>
      <c r="BE155" s="560"/>
      <c r="BF155"/>
      <c r="BG155" s="560"/>
      <c r="BH155"/>
      <c r="BI155" s="560"/>
      <c r="BJ155"/>
      <c r="BK155" s="560"/>
      <c r="BL155"/>
      <c r="BM155" s="560"/>
      <c r="BN155"/>
      <c r="BO155" s="270"/>
      <c r="BP155"/>
      <c r="BQ155" s="270"/>
      <c r="BR155"/>
      <c r="BS155" s="270"/>
      <c r="BT155"/>
      <c r="BU155" s="270"/>
      <c r="BV155"/>
      <c r="BW155" s="270"/>
      <c r="BX155"/>
      <c r="BY155" s="270"/>
      <c r="BZ155"/>
      <c r="CA155" s="270"/>
      <c r="CB155"/>
      <c r="CC155" s="270"/>
      <c r="CD155"/>
      <c r="CE155" s="270"/>
      <c r="CF155"/>
      <c r="CG155" s="270"/>
      <c r="CH155"/>
      <c r="CI155" s="270"/>
      <c r="CJ155"/>
      <c r="CK155" s="910"/>
      <c r="CL155" s="373"/>
      <c r="CM155" s="373"/>
      <c r="CN155" s="373"/>
      <c r="CO155" s="373"/>
      <c r="CP155" s="373"/>
      <c r="CQ155" s="373"/>
      <c r="CR155" s="373"/>
      <c r="CS155" s="373"/>
      <c r="CT155" s="920"/>
      <c r="CU155" s="26"/>
      <c r="CV155" s="26"/>
      <c r="CW155" s="26"/>
      <c r="CX155" s="920"/>
      <c r="CY155" s="373"/>
      <c r="CZ155" s="373"/>
      <c r="DN155" s="373"/>
      <c r="DO155" s="373"/>
      <c r="DP155" s="373"/>
      <c r="DQ155" s="373"/>
      <c r="DR155" s="373"/>
      <c r="DS155" s="373"/>
      <c r="DT155" s="373"/>
      <c r="DU155" s="373"/>
      <c r="DV155" s="373"/>
      <c r="DW155" s="373"/>
      <c r="DX155" s="373"/>
      <c r="DY155" s="373"/>
      <c r="DZ155" s="373"/>
      <c r="EA155" s="373"/>
      <c r="EB155" s="373"/>
      <c r="EC155" s="373"/>
      <c r="ED155" s="373"/>
      <c r="EE155" s="373"/>
      <c r="EF155" s="373"/>
      <c r="EG155" s="373"/>
      <c r="EH155" s="373"/>
      <c r="EI155" s="373"/>
      <c r="EJ155" s="373"/>
      <c r="EK155" s="373"/>
      <c r="EL155" s="373"/>
      <c r="EM155" s="373"/>
      <c r="EN155" s="373"/>
      <c r="EO155" s="373"/>
      <c r="EP155" s="373"/>
      <c r="EQ155" s="373"/>
      <c r="ER155" s="373"/>
      <c r="ES155" s="373"/>
      <c r="ET155" s="373"/>
      <c r="EU155" s="373"/>
      <c r="EV155" s="373"/>
      <c r="EW155" s="373"/>
      <c r="EX155" s="373"/>
      <c r="EY155" s="373"/>
      <c r="EZ155" s="373"/>
      <c r="FA155" s="373"/>
      <c r="FB155" s="373"/>
      <c r="FC155" s="373"/>
      <c r="FD155" s="373"/>
      <c r="FE155" s="373"/>
      <c r="FF155" s="373"/>
      <c r="FG155" s="373"/>
      <c r="FH155" s="373"/>
      <c r="FI155" s="373"/>
      <c r="FJ155" s="373"/>
      <c r="FK155" s="373"/>
      <c r="FL155" s="373"/>
      <c r="FM155" s="373"/>
      <c r="FN155" s="373"/>
      <c r="FO155" s="373"/>
      <c r="FP155" s="373"/>
      <c r="FQ155" s="373"/>
      <c r="FR155" s="373"/>
      <c r="FS155" s="373"/>
      <c r="FT155" s="373"/>
      <c r="FU155" s="373"/>
      <c r="FV155" s="373"/>
      <c r="FW155" s="373"/>
      <c r="FX155" s="373"/>
      <c r="FY155" s="373"/>
      <c r="FZ155" s="373"/>
      <c r="GA155" s="373"/>
      <c r="GB155" s="373"/>
      <c r="GC155" s="373"/>
      <c r="GD155" s="373"/>
      <c r="GE155" s="373"/>
      <c r="GF155" s="373"/>
      <c r="GG155" s="373"/>
      <c r="GH155" s="373"/>
      <c r="GI155" s="373"/>
      <c r="GJ155" s="373"/>
      <c r="GK155" s="373"/>
      <c r="GL155" s="373"/>
      <c r="GM155" s="373"/>
      <c r="GN155" s="373"/>
      <c r="GO155" s="373"/>
      <c r="GP155" s="373"/>
      <c r="GQ155" s="373"/>
      <c r="GR155" s="373"/>
      <c r="GS155" s="373"/>
      <c r="GT155" s="373"/>
      <c r="GU155" s="373"/>
      <c r="GV155" s="373"/>
      <c r="GW155" s="373"/>
      <c r="GX155" s="373"/>
      <c r="GY155" s="373"/>
      <c r="GZ155" s="373"/>
      <c r="HA155" s="373"/>
      <c r="HB155" s="373"/>
      <c r="HC155" s="373"/>
      <c r="HD155" s="373"/>
      <c r="HE155" s="373"/>
      <c r="HF155" s="373"/>
      <c r="HG155" s="373"/>
      <c r="HH155" s="373"/>
      <c r="HI155" s="373"/>
      <c r="HJ155" s="373"/>
      <c r="HK155" s="373"/>
      <c r="HL155" s="373"/>
      <c r="HM155" s="373"/>
      <c r="HN155" s="373"/>
      <c r="HO155" s="373"/>
      <c r="HP155" s="373"/>
      <c r="HQ155" s="373"/>
      <c r="HR155" s="373"/>
      <c r="HS155" s="373"/>
      <c r="HT155" s="373"/>
      <c r="HU155" s="373"/>
      <c r="HV155" s="373"/>
      <c r="HW155" s="373"/>
      <c r="HX155" s="373"/>
      <c r="HY155" s="373"/>
      <c r="HZ155" s="373"/>
      <c r="IA155" s="373"/>
      <c r="IB155" s="373"/>
      <c r="IC155" s="373"/>
      <c r="ID155" s="373"/>
      <c r="IE155" s="373"/>
      <c r="IF155" s="373"/>
      <c r="IG155" s="373"/>
      <c r="IH155" s="373"/>
      <c r="II155" s="373"/>
      <c r="IJ155" s="373"/>
    </row>
    <row r="156" spans="1:244" s="281" customFormat="1" ht="19" x14ac:dyDescent="0.2">
      <c r="A156"/>
      <c r="B156" s="186"/>
      <c r="C156"/>
      <c r="D156" s="251"/>
      <c r="E156" s="341"/>
      <c r="F156" s="341"/>
      <c r="G156" s="172"/>
      <c r="H156"/>
      <c r="I156" s="45"/>
      <c r="J156"/>
      <c r="K156"/>
      <c r="L15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5"/>
      <c r="AC156"/>
      <c r="AD156" s="38"/>
      <c r="AE156"/>
      <c r="AF156"/>
      <c r="AG156"/>
      <c r="AH156" s="42"/>
      <c r="AI156" s="277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277"/>
      <c r="AZ156" s="269"/>
      <c r="BA156" s="560"/>
      <c r="BB156"/>
      <c r="BC156" s="560"/>
      <c r="BD156"/>
      <c r="BE156" s="560"/>
      <c r="BF156"/>
      <c r="BG156" s="560"/>
      <c r="BH156"/>
      <c r="BI156" s="560"/>
      <c r="BJ156"/>
      <c r="BK156" s="560"/>
      <c r="BL156"/>
      <c r="BM156" s="560"/>
      <c r="BN156"/>
      <c r="BO156" s="270"/>
      <c r="BP156"/>
      <c r="BQ156" s="270"/>
      <c r="BR156"/>
      <c r="BS156" s="270"/>
      <c r="BT156"/>
      <c r="BU156" s="270"/>
      <c r="BV156"/>
      <c r="BW156" s="270"/>
      <c r="BX156"/>
      <c r="BY156" s="270"/>
      <c r="BZ156"/>
      <c r="CA156" s="270"/>
      <c r="CB156"/>
      <c r="CC156" s="270"/>
      <c r="CD156"/>
      <c r="CE156" s="270"/>
      <c r="CF156"/>
      <c r="CG156" s="270"/>
      <c r="CH156"/>
      <c r="CI156" s="270"/>
      <c r="CJ156"/>
      <c r="CK156" s="910"/>
      <c r="CL156" s="373"/>
      <c r="CM156" s="373"/>
      <c r="CN156" s="373"/>
      <c r="CO156" s="373"/>
      <c r="CP156" s="373"/>
      <c r="CQ156" s="373"/>
      <c r="CR156" s="373"/>
      <c r="CS156" s="373"/>
      <c r="CT156" s="920"/>
      <c r="CU156" s="26"/>
      <c r="CV156" s="26"/>
      <c r="CW156" s="26"/>
      <c r="CX156" s="920"/>
      <c r="CY156" s="373"/>
      <c r="CZ156" s="373"/>
      <c r="DN156" s="373"/>
      <c r="DO156" s="373"/>
      <c r="DP156" s="373"/>
      <c r="DQ156" s="373"/>
      <c r="DR156" s="373"/>
      <c r="DS156" s="373"/>
      <c r="DT156" s="373"/>
      <c r="DU156" s="373"/>
      <c r="DV156" s="373"/>
      <c r="DW156" s="373"/>
      <c r="DX156" s="373"/>
      <c r="DY156" s="373"/>
      <c r="DZ156" s="373"/>
      <c r="EA156" s="373"/>
      <c r="EB156" s="373"/>
      <c r="EC156" s="373"/>
      <c r="ED156" s="373"/>
      <c r="EE156" s="373"/>
      <c r="EF156" s="373"/>
      <c r="EG156" s="373"/>
      <c r="EH156" s="373"/>
      <c r="EI156" s="373"/>
      <c r="EJ156" s="373"/>
      <c r="EK156" s="373"/>
      <c r="EL156" s="373"/>
      <c r="EM156" s="373"/>
      <c r="EN156" s="373"/>
      <c r="EO156" s="373"/>
      <c r="EP156" s="373"/>
      <c r="EQ156" s="373"/>
      <c r="ER156" s="373"/>
      <c r="ES156" s="373"/>
      <c r="ET156" s="373"/>
      <c r="EU156" s="373"/>
      <c r="EV156" s="373"/>
      <c r="EW156" s="373"/>
      <c r="EX156" s="373"/>
      <c r="EY156" s="373"/>
      <c r="EZ156" s="373"/>
      <c r="FA156" s="373"/>
      <c r="FB156" s="373"/>
      <c r="FC156" s="373"/>
      <c r="FD156" s="373"/>
      <c r="FE156" s="373"/>
      <c r="FF156" s="373"/>
      <c r="FG156" s="373"/>
      <c r="FH156" s="373"/>
      <c r="FI156" s="373"/>
      <c r="FJ156" s="373"/>
      <c r="FK156" s="373"/>
      <c r="FL156" s="373"/>
      <c r="FM156" s="373"/>
      <c r="FN156" s="373"/>
      <c r="FO156" s="373"/>
      <c r="FP156" s="373"/>
      <c r="FQ156" s="373"/>
      <c r="FR156" s="373"/>
      <c r="FS156" s="373"/>
      <c r="FT156" s="373"/>
      <c r="FU156" s="373"/>
      <c r="FV156" s="373"/>
      <c r="FW156" s="373"/>
      <c r="FX156" s="373"/>
      <c r="FY156" s="373"/>
      <c r="FZ156" s="373"/>
      <c r="GA156" s="373"/>
      <c r="GB156" s="373"/>
      <c r="GC156" s="373"/>
      <c r="GD156" s="373"/>
      <c r="GE156" s="373"/>
      <c r="GF156" s="373"/>
      <c r="GG156" s="373"/>
      <c r="GH156" s="373"/>
      <c r="GI156" s="373"/>
      <c r="GJ156" s="373"/>
      <c r="GK156" s="373"/>
      <c r="GL156" s="373"/>
      <c r="GM156" s="373"/>
      <c r="GN156" s="373"/>
      <c r="GO156" s="373"/>
      <c r="GP156" s="373"/>
      <c r="GQ156" s="373"/>
      <c r="GR156" s="373"/>
      <c r="GS156" s="373"/>
      <c r="GT156" s="373"/>
      <c r="GU156" s="373"/>
      <c r="GV156" s="373"/>
      <c r="GW156" s="373"/>
      <c r="GX156" s="373"/>
      <c r="GY156" s="373"/>
      <c r="GZ156" s="373"/>
      <c r="HA156" s="373"/>
      <c r="HB156" s="373"/>
      <c r="HC156" s="373"/>
      <c r="HD156" s="373"/>
      <c r="HE156" s="373"/>
      <c r="HF156" s="373"/>
      <c r="HG156" s="373"/>
      <c r="HH156" s="373"/>
      <c r="HI156" s="373"/>
      <c r="HJ156" s="373"/>
      <c r="HK156" s="373"/>
      <c r="HL156" s="373"/>
      <c r="HM156" s="373"/>
      <c r="HN156" s="373"/>
      <c r="HO156" s="373"/>
      <c r="HP156" s="373"/>
      <c r="HQ156" s="373"/>
      <c r="HR156" s="373"/>
      <c r="HS156" s="373"/>
      <c r="HT156" s="373"/>
      <c r="HU156" s="373"/>
      <c r="HV156" s="373"/>
      <c r="HW156" s="373"/>
      <c r="HX156" s="373"/>
      <c r="HY156" s="373"/>
      <c r="HZ156" s="373"/>
      <c r="IA156" s="373"/>
      <c r="IB156" s="373"/>
      <c r="IC156" s="373"/>
      <c r="ID156" s="373"/>
      <c r="IE156" s="373"/>
      <c r="IF156" s="373"/>
      <c r="IG156" s="373"/>
      <c r="IH156" s="373"/>
      <c r="II156" s="373"/>
      <c r="IJ156" s="373"/>
    </row>
    <row r="157" spans="1:244" s="281" customFormat="1" ht="19" x14ac:dyDescent="0.2">
      <c r="A157"/>
      <c r="B157" s="186"/>
      <c r="C157"/>
      <c r="D157" s="251"/>
      <c r="E157" s="341"/>
      <c r="F157" s="341"/>
      <c r="G157" s="172"/>
      <c r="H157"/>
      <c r="I157" s="45"/>
      <c r="J157"/>
      <c r="K157"/>
      <c r="L157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5"/>
      <c r="AC157"/>
      <c r="AD157" s="38"/>
      <c r="AE157"/>
      <c r="AF157"/>
      <c r="AG157"/>
      <c r="AH157" s="42"/>
      <c r="AI157" s="277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277"/>
      <c r="AZ157" s="269"/>
      <c r="BA157" s="560"/>
      <c r="BB157"/>
      <c r="BC157" s="560"/>
      <c r="BD157"/>
      <c r="BE157" s="560"/>
      <c r="BF157"/>
      <c r="BG157" s="560"/>
      <c r="BH157"/>
      <c r="BI157" s="560"/>
      <c r="BJ157"/>
      <c r="BK157" s="560"/>
      <c r="BL157"/>
      <c r="BM157" s="560"/>
      <c r="BN157"/>
      <c r="BO157" s="270"/>
      <c r="BP157"/>
      <c r="BQ157" s="270"/>
      <c r="BR157"/>
      <c r="BS157" s="270"/>
      <c r="BT157"/>
      <c r="BU157" s="270"/>
      <c r="BV157"/>
      <c r="BW157" s="270"/>
      <c r="BX157"/>
      <c r="BY157" s="270"/>
      <c r="BZ157"/>
      <c r="CA157" s="270"/>
      <c r="CB157"/>
      <c r="CC157" s="270"/>
      <c r="CD157"/>
      <c r="CE157" s="270"/>
      <c r="CF157"/>
      <c r="CG157" s="270"/>
      <c r="CH157"/>
      <c r="CI157" s="270"/>
      <c r="CJ157"/>
      <c r="CK157" s="910"/>
      <c r="CL157" s="373"/>
      <c r="CM157" s="373"/>
      <c r="CN157" s="373"/>
      <c r="CO157" s="373"/>
      <c r="CP157" s="373"/>
      <c r="CQ157" s="373"/>
      <c r="CR157" s="373"/>
      <c r="CS157" s="373"/>
      <c r="CT157" s="920"/>
      <c r="CU157" s="26"/>
      <c r="CV157" s="26"/>
      <c r="CW157" s="26"/>
      <c r="CX157" s="920"/>
      <c r="CY157" s="373"/>
      <c r="CZ157" s="373"/>
      <c r="DN157" s="373"/>
      <c r="DO157" s="373"/>
      <c r="DP157" s="373"/>
      <c r="DQ157" s="373"/>
      <c r="DR157" s="373"/>
      <c r="DS157" s="373"/>
      <c r="DT157" s="373"/>
      <c r="DU157" s="373"/>
      <c r="DV157" s="373"/>
      <c r="DW157" s="373"/>
      <c r="DX157" s="373"/>
      <c r="DY157" s="373"/>
      <c r="DZ157" s="373"/>
      <c r="EA157" s="373"/>
      <c r="EB157" s="373"/>
      <c r="EC157" s="373"/>
      <c r="ED157" s="373"/>
      <c r="EE157" s="373"/>
      <c r="EF157" s="373"/>
      <c r="EG157" s="373"/>
      <c r="EH157" s="373"/>
      <c r="EI157" s="373"/>
      <c r="EJ157" s="373"/>
      <c r="EK157" s="373"/>
      <c r="EL157" s="373"/>
      <c r="EM157" s="373"/>
      <c r="EN157" s="373"/>
      <c r="EO157" s="373"/>
      <c r="EP157" s="373"/>
      <c r="EQ157" s="373"/>
      <c r="ER157" s="373"/>
      <c r="ES157" s="373"/>
      <c r="ET157" s="373"/>
      <c r="EU157" s="373"/>
      <c r="EV157" s="373"/>
      <c r="EW157" s="373"/>
      <c r="EX157" s="373"/>
      <c r="EY157" s="373"/>
      <c r="EZ157" s="373"/>
      <c r="FA157" s="373"/>
      <c r="FB157" s="373"/>
      <c r="FC157" s="373"/>
      <c r="FD157" s="373"/>
      <c r="FE157" s="373"/>
      <c r="FF157" s="373"/>
      <c r="FG157" s="373"/>
      <c r="FH157" s="373"/>
      <c r="FI157" s="373"/>
      <c r="FJ157" s="373"/>
      <c r="FK157" s="373"/>
      <c r="FL157" s="373"/>
      <c r="FM157" s="373"/>
      <c r="FN157" s="373"/>
      <c r="FO157" s="373"/>
      <c r="FP157" s="373"/>
      <c r="FQ157" s="373"/>
      <c r="FR157" s="373"/>
      <c r="FS157" s="373"/>
      <c r="FT157" s="373"/>
      <c r="FU157" s="373"/>
      <c r="FV157" s="373"/>
      <c r="FW157" s="373"/>
      <c r="FX157" s="373"/>
      <c r="FY157" s="373"/>
      <c r="FZ157" s="373"/>
      <c r="GA157" s="373"/>
      <c r="GB157" s="373"/>
      <c r="GC157" s="373"/>
      <c r="GD157" s="373"/>
      <c r="GE157" s="373"/>
      <c r="GF157" s="373"/>
      <c r="GG157" s="373"/>
      <c r="GH157" s="373"/>
      <c r="GI157" s="373"/>
      <c r="GJ157" s="373"/>
      <c r="GK157" s="373"/>
      <c r="GL157" s="373"/>
      <c r="GM157" s="373"/>
      <c r="GN157" s="373"/>
      <c r="GO157" s="373"/>
      <c r="GP157" s="373"/>
      <c r="GQ157" s="373"/>
      <c r="GR157" s="373"/>
      <c r="GS157" s="373"/>
      <c r="GT157" s="373"/>
      <c r="GU157" s="373"/>
      <c r="GV157" s="373"/>
      <c r="GW157" s="373"/>
      <c r="GX157" s="373"/>
      <c r="GY157" s="373"/>
      <c r="GZ157" s="373"/>
      <c r="HA157" s="373"/>
      <c r="HB157" s="373"/>
      <c r="HC157" s="373"/>
      <c r="HD157" s="373"/>
      <c r="HE157" s="373"/>
      <c r="HF157" s="373"/>
      <c r="HG157" s="373"/>
      <c r="HH157" s="373"/>
      <c r="HI157" s="373"/>
      <c r="HJ157" s="373"/>
      <c r="HK157" s="373"/>
      <c r="HL157" s="373"/>
      <c r="HM157" s="373"/>
      <c r="HN157" s="373"/>
      <c r="HO157" s="373"/>
      <c r="HP157" s="373"/>
      <c r="HQ157" s="373"/>
      <c r="HR157" s="373"/>
      <c r="HS157" s="373"/>
      <c r="HT157" s="373"/>
      <c r="HU157" s="373"/>
      <c r="HV157" s="373"/>
      <c r="HW157" s="373"/>
      <c r="HX157" s="373"/>
      <c r="HY157" s="373"/>
      <c r="HZ157" s="373"/>
      <c r="IA157" s="373"/>
      <c r="IB157" s="373"/>
      <c r="IC157" s="373"/>
      <c r="ID157" s="373"/>
      <c r="IE157" s="373"/>
      <c r="IF157" s="373"/>
      <c r="IG157" s="373"/>
      <c r="IH157" s="373"/>
      <c r="II157" s="373"/>
      <c r="IJ157" s="373"/>
    </row>
    <row r="158" spans="1:244" s="281" customFormat="1" ht="19" x14ac:dyDescent="0.2">
      <c r="A158"/>
      <c r="B158" s="186"/>
      <c r="C158"/>
      <c r="D158" s="251"/>
      <c r="E158" s="341"/>
      <c r="F158" s="341"/>
      <c r="G158" s="172"/>
      <c r="H158"/>
      <c r="I158" s="45"/>
      <c r="J158"/>
      <c r="K158"/>
      <c r="L158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5"/>
      <c r="AC158"/>
      <c r="AD158" s="38"/>
      <c r="AE158"/>
      <c r="AF158"/>
      <c r="AG158"/>
      <c r="AH158" s="42"/>
      <c r="AI158" s="277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277"/>
      <c r="AZ158" s="269"/>
      <c r="BA158" s="560"/>
      <c r="BB158"/>
      <c r="BC158" s="560"/>
      <c r="BD158"/>
      <c r="BE158" s="560"/>
      <c r="BF158"/>
      <c r="BG158" s="560"/>
      <c r="BH158"/>
      <c r="BI158" s="560"/>
      <c r="BJ158"/>
      <c r="BK158" s="560"/>
      <c r="BL158"/>
      <c r="BM158" s="560"/>
      <c r="BN158"/>
      <c r="BO158" s="270"/>
      <c r="BP158"/>
      <c r="BQ158" s="270"/>
      <c r="BR158"/>
      <c r="BS158" s="270"/>
      <c r="BT158"/>
      <c r="BU158" s="270"/>
      <c r="BV158"/>
      <c r="BW158" s="270"/>
      <c r="BX158"/>
      <c r="BY158" s="270"/>
      <c r="BZ158"/>
      <c r="CA158" s="270"/>
      <c r="CB158"/>
      <c r="CC158" s="270"/>
      <c r="CD158"/>
      <c r="CE158" s="270"/>
      <c r="CF158"/>
      <c r="CG158" s="270"/>
      <c r="CH158"/>
      <c r="CI158" s="270"/>
      <c r="CJ158"/>
      <c r="CK158" s="910"/>
      <c r="CL158" s="373"/>
      <c r="CM158" s="373"/>
      <c r="CN158" s="373"/>
      <c r="CO158" s="373"/>
      <c r="CP158" s="373"/>
      <c r="CQ158" s="373"/>
      <c r="CR158" s="373"/>
      <c r="CS158" s="373"/>
      <c r="CT158" s="920"/>
      <c r="CU158" s="26"/>
      <c r="CV158" s="26"/>
      <c r="CW158" s="26"/>
      <c r="CX158" s="920"/>
      <c r="CY158" s="373"/>
      <c r="CZ158" s="373"/>
      <c r="DN158" s="373"/>
      <c r="DO158" s="373"/>
      <c r="DP158" s="373"/>
      <c r="DQ158" s="373"/>
      <c r="DR158" s="373"/>
      <c r="DS158" s="373"/>
      <c r="DT158" s="373"/>
      <c r="DU158" s="373"/>
      <c r="DV158" s="373"/>
      <c r="DW158" s="373"/>
      <c r="DX158" s="373"/>
      <c r="DY158" s="373"/>
      <c r="DZ158" s="373"/>
      <c r="EA158" s="373"/>
      <c r="EB158" s="373"/>
      <c r="EC158" s="373"/>
      <c r="ED158" s="373"/>
      <c r="EE158" s="373"/>
      <c r="EF158" s="373"/>
      <c r="EG158" s="373"/>
      <c r="EH158" s="373"/>
      <c r="EI158" s="373"/>
      <c r="EJ158" s="373"/>
      <c r="EK158" s="373"/>
      <c r="EL158" s="373"/>
      <c r="EM158" s="373"/>
      <c r="EN158" s="373"/>
      <c r="EO158" s="373"/>
      <c r="EP158" s="373"/>
      <c r="EQ158" s="373"/>
      <c r="ER158" s="373"/>
      <c r="ES158" s="373"/>
      <c r="ET158" s="373"/>
      <c r="EU158" s="373"/>
      <c r="EV158" s="373"/>
      <c r="EW158" s="373"/>
      <c r="EX158" s="373"/>
      <c r="EY158" s="373"/>
      <c r="EZ158" s="373"/>
      <c r="FA158" s="373"/>
      <c r="FB158" s="373"/>
      <c r="FC158" s="373"/>
      <c r="FD158" s="373"/>
      <c r="FE158" s="373"/>
      <c r="FF158" s="373"/>
      <c r="FG158" s="373"/>
      <c r="FH158" s="373"/>
      <c r="FI158" s="373"/>
      <c r="FJ158" s="373"/>
      <c r="FK158" s="373"/>
      <c r="FL158" s="373"/>
      <c r="FM158" s="373"/>
      <c r="FN158" s="373"/>
      <c r="FO158" s="373"/>
      <c r="FP158" s="373"/>
      <c r="FQ158" s="373"/>
      <c r="FR158" s="373"/>
      <c r="FS158" s="373"/>
      <c r="FT158" s="373"/>
      <c r="FU158" s="373"/>
      <c r="FV158" s="373"/>
      <c r="FW158" s="373"/>
      <c r="FX158" s="373"/>
      <c r="FY158" s="373"/>
      <c r="FZ158" s="373"/>
      <c r="GA158" s="373"/>
      <c r="GB158" s="373"/>
      <c r="GC158" s="373"/>
      <c r="GD158" s="373"/>
      <c r="GE158" s="373"/>
      <c r="GF158" s="373"/>
      <c r="GG158" s="373"/>
      <c r="GH158" s="373"/>
      <c r="GI158" s="373"/>
      <c r="GJ158" s="373"/>
      <c r="GK158" s="373"/>
      <c r="GL158" s="373"/>
      <c r="GM158" s="373"/>
      <c r="GN158" s="373"/>
      <c r="GO158" s="373"/>
      <c r="GP158" s="373"/>
      <c r="GQ158" s="373"/>
      <c r="GR158" s="373"/>
      <c r="GS158" s="373"/>
      <c r="GT158" s="373"/>
      <c r="GU158" s="373"/>
      <c r="GV158" s="373"/>
      <c r="GW158" s="373"/>
      <c r="GX158" s="373"/>
      <c r="GY158" s="373"/>
      <c r="GZ158" s="373"/>
      <c r="HA158" s="373"/>
      <c r="HB158" s="373"/>
      <c r="HC158" s="373"/>
      <c r="HD158" s="373"/>
      <c r="HE158" s="373"/>
      <c r="HF158" s="373"/>
      <c r="HG158" s="373"/>
      <c r="HH158" s="373"/>
      <c r="HI158" s="373"/>
      <c r="HJ158" s="373"/>
      <c r="HK158" s="373"/>
      <c r="HL158" s="373"/>
      <c r="HM158" s="373"/>
      <c r="HN158" s="373"/>
      <c r="HO158" s="373"/>
      <c r="HP158" s="373"/>
      <c r="HQ158" s="373"/>
      <c r="HR158" s="373"/>
      <c r="HS158" s="373"/>
      <c r="HT158" s="373"/>
      <c r="HU158" s="373"/>
      <c r="HV158" s="373"/>
      <c r="HW158" s="373"/>
      <c r="HX158" s="373"/>
      <c r="HY158" s="373"/>
      <c r="HZ158" s="373"/>
      <c r="IA158" s="373"/>
      <c r="IB158" s="373"/>
      <c r="IC158" s="373"/>
      <c r="ID158" s="373"/>
      <c r="IE158" s="373"/>
      <c r="IF158" s="373"/>
      <c r="IG158" s="373"/>
      <c r="IH158" s="373"/>
      <c r="II158" s="373"/>
      <c r="IJ158" s="373"/>
    </row>
    <row r="159" spans="1:244" s="281" customFormat="1" ht="19" x14ac:dyDescent="0.2">
      <c r="A159"/>
      <c r="B159" s="186"/>
      <c r="C159"/>
      <c r="D159" s="251"/>
      <c r="E159" s="341"/>
      <c r="F159" s="341"/>
      <c r="G159" s="172"/>
      <c r="H159"/>
      <c r="I159" s="45"/>
      <c r="J159"/>
      <c r="K159"/>
      <c r="L159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5"/>
      <c r="AC159"/>
      <c r="AD159" s="38"/>
      <c r="AE159"/>
      <c r="AF159"/>
      <c r="AG159"/>
      <c r="AH159" s="42"/>
      <c r="AI159" s="277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277"/>
      <c r="AZ159" s="269"/>
      <c r="BA159" s="560"/>
      <c r="BB159"/>
      <c r="BC159" s="560"/>
      <c r="BD159"/>
      <c r="BE159" s="560"/>
      <c r="BF159"/>
      <c r="BG159" s="560"/>
      <c r="BH159"/>
      <c r="BI159" s="560"/>
      <c r="BJ159"/>
      <c r="BK159" s="560"/>
      <c r="BL159"/>
      <c r="BM159" s="560"/>
      <c r="BN159"/>
      <c r="BO159" s="270"/>
      <c r="BP159"/>
      <c r="BQ159" s="270"/>
      <c r="BR159"/>
      <c r="BS159" s="270"/>
      <c r="BT159"/>
      <c r="BU159" s="270"/>
      <c r="BV159"/>
      <c r="BW159" s="270"/>
      <c r="BX159"/>
      <c r="BY159" s="270"/>
      <c r="BZ159"/>
      <c r="CA159" s="270"/>
      <c r="CB159"/>
      <c r="CC159" s="270"/>
      <c r="CD159"/>
      <c r="CE159" s="270"/>
      <c r="CF159"/>
      <c r="CG159" s="270"/>
      <c r="CH159"/>
      <c r="CI159" s="270"/>
      <c r="CJ159"/>
      <c r="CK159" s="910"/>
      <c r="CL159" s="373"/>
      <c r="CM159" s="373"/>
      <c r="CN159" s="373"/>
      <c r="CO159" s="373"/>
      <c r="CP159" s="373"/>
      <c r="CQ159" s="373"/>
      <c r="CR159" s="373"/>
      <c r="CS159" s="373"/>
      <c r="CT159" s="920"/>
      <c r="CU159" s="26"/>
      <c r="CV159" s="26"/>
      <c r="CW159" s="26"/>
      <c r="CX159" s="920"/>
      <c r="CY159" s="373"/>
      <c r="CZ159" s="373"/>
      <c r="DN159" s="373"/>
      <c r="DO159" s="373"/>
      <c r="DP159" s="373"/>
      <c r="DQ159" s="373"/>
      <c r="DR159" s="373"/>
      <c r="DS159" s="373"/>
      <c r="DT159" s="373"/>
      <c r="DU159" s="373"/>
      <c r="DV159" s="373"/>
      <c r="DW159" s="373"/>
      <c r="DX159" s="373"/>
      <c r="DY159" s="373"/>
      <c r="DZ159" s="373"/>
      <c r="EA159" s="373"/>
      <c r="EB159" s="373"/>
      <c r="EC159" s="373"/>
      <c r="ED159" s="373"/>
      <c r="EE159" s="373"/>
      <c r="EF159" s="373"/>
      <c r="EG159" s="373"/>
      <c r="EH159" s="373"/>
      <c r="EI159" s="373"/>
      <c r="EJ159" s="373"/>
      <c r="EK159" s="373"/>
      <c r="EL159" s="373"/>
      <c r="EM159" s="373"/>
      <c r="EN159" s="373"/>
      <c r="EO159" s="373"/>
      <c r="EP159" s="373"/>
      <c r="EQ159" s="373"/>
      <c r="ER159" s="373"/>
      <c r="ES159" s="373"/>
      <c r="ET159" s="373"/>
      <c r="EU159" s="373"/>
      <c r="EV159" s="373"/>
      <c r="EW159" s="373"/>
      <c r="EX159" s="373"/>
      <c r="EY159" s="373"/>
      <c r="EZ159" s="373"/>
      <c r="FA159" s="373"/>
      <c r="FB159" s="373"/>
      <c r="FC159" s="373"/>
      <c r="FD159" s="373"/>
      <c r="FE159" s="373"/>
      <c r="FF159" s="373"/>
      <c r="FG159" s="373"/>
      <c r="FH159" s="373"/>
      <c r="FI159" s="373"/>
      <c r="FJ159" s="373"/>
      <c r="FK159" s="373"/>
      <c r="FL159" s="373"/>
      <c r="FM159" s="373"/>
      <c r="FN159" s="373"/>
      <c r="FO159" s="373"/>
      <c r="FP159" s="373"/>
      <c r="FQ159" s="373"/>
      <c r="FR159" s="373"/>
      <c r="FS159" s="373"/>
      <c r="FT159" s="373"/>
      <c r="FU159" s="373"/>
      <c r="FV159" s="373"/>
      <c r="FW159" s="373"/>
      <c r="FX159" s="373"/>
      <c r="FY159" s="373"/>
      <c r="FZ159" s="373"/>
      <c r="GA159" s="373"/>
      <c r="GB159" s="373"/>
      <c r="GC159" s="373"/>
      <c r="GD159" s="373"/>
      <c r="GE159" s="373"/>
      <c r="GF159" s="373"/>
      <c r="GG159" s="373"/>
      <c r="GH159" s="373"/>
      <c r="GI159" s="373"/>
      <c r="GJ159" s="373"/>
      <c r="GK159" s="373"/>
      <c r="GL159" s="373"/>
      <c r="GM159" s="373"/>
      <c r="GN159" s="373"/>
      <c r="GO159" s="373"/>
      <c r="GP159" s="373"/>
      <c r="GQ159" s="373"/>
      <c r="GR159" s="373"/>
      <c r="GS159" s="373"/>
      <c r="GT159" s="373"/>
      <c r="GU159" s="373"/>
      <c r="GV159" s="373"/>
      <c r="GW159" s="373"/>
      <c r="GX159" s="373"/>
      <c r="GY159" s="373"/>
      <c r="GZ159" s="373"/>
      <c r="HA159" s="373"/>
      <c r="HB159" s="373"/>
      <c r="HC159" s="373"/>
      <c r="HD159" s="373"/>
      <c r="HE159" s="373"/>
      <c r="HF159" s="373"/>
      <c r="HG159" s="373"/>
      <c r="HH159" s="373"/>
      <c r="HI159" s="373"/>
      <c r="HJ159" s="373"/>
      <c r="HK159" s="373"/>
      <c r="HL159" s="373"/>
      <c r="HM159" s="373"/>
      <c r="HN159" s="373"/>
      <c r="HO159" s="373"/>
      <c r="HP159" s="373"/>
      <c r="HQ159" s="373"/>
      <c r="HR159" s="373"/>
      <c r="HS159" s="373"/>
      <c r="HT159" s="373"/>
      <c r="HU159" s="373"/>
      <c r="HV159" s="373"/>
      <c r="HW159" s="373"/>
      <c r="HX159" s="373"/>
      <c r="HY159" s="373"/>
      <c r="HZ159" s="373"/>
      <c r="IA159" s="373"/>
      <c r="IB159" s="373"/>
      <c r="IC159" s="373"/>
      <c r="ID159" s="373"/>
      <c r="IE159" s="373"/>
      <c r="IF159" s="373"/>
      <c r="IG159" s="373"/>
      <c r="IH159" s="373"/>
      <c r="II159" s="373"/>
      <c r="IJ159" s="373"/>
    </row>
    <row r="160" spans="1:244" s="281" customFormat="1" ht="19" x14ac:dyDescent="0.2">
      <c r="A160"/>
      <c r="B160" s="186"/>
      <c r="C160"/>
      <c r="D160" s="251"/>
      <c r="E160" s="341"/>
      <c r="F160" s="341"/>
      <c r="G160" s="172"/>
      <c r="H160"/>
      <c r="I160" s="45"/>
      <c r="J160"/>
      <c r="K160"/>
      <c r="L160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5"/>
      <c r="AC160"/>
      <c r="AD160" s="38"/>
      <c r="AE160"/>
      <c r="AF160"/>
      <c r="AG160"/>
      <c r="AH160" s="42"/>
      <c r="AI160" s="277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277"/>
      <c r="AZ160" s="269"/>
      <c r="BA160" s="560"/>
      <c r="BB160"/>
      <c r="BC160" s="560"/>
      <c r="BD160"/>
      <c r="BE160" s="560"/>
      <c r="BF160"/>
      <c r="BG160" s="560"/>
      <c r="BH160"/>
      <c r="BI160" s="560"/>
      <c r="BJ160"/>
      <c r="BK160" s="560"/>
      <c r="BL160"/>
      <c r="BM160" s="560"/>
      <c r="BN160"/>
      <c r="BO160" s="270"/>
      <c r="BP160"/>
      <c r="BQ160" s="270"/>
      <c r="BR160"/>
      <c r="BS160" s="270"/>
      <c r="BT160"/>
      <c r="BU160" s="270"/>
      <c r="BV160"/>
      <c r="BW160" s="270"/>
      <c r="BX160"/>
      <c r="BY160" s="270"/>
      <c r="BZ160"/>
      <c r="CA160" s="270"/>
      <c r="CB160"/>
      <c r="CC160" s="270"/>
      <c r="CD160"/>
      <c r="CE160" s="270"/>
      <c r="CF160"/>
      <c r="CG160" s="270"/>
      <c r="CH160"/>
      <c r="CI160" s="270"/>
      <c r="CJ160"/>
      <c r="CK160" s="910"/>
      <c r="CL160" s="373"/>
      <c r="CM160" s="373"/>
      <c r="CN160" s="373"/>
      <c r="CO160" s="373"/>
      <c r="CP160" s="373"/>
      <c r="CQ160" s="373"/>
      <c r="CR160" s="373"/>
      <c r="CS160" s="373"/>
      <c r="CT160" s="920"/>
      <c r="CU160" s="26"/>
      <c r="CV160" s="26"/>
      <c r="CW160" s="26"/>
      <c r="CX160" s="920"/>
      <c r="CY160" s="373"/>
      <c r="CZ160" s="373"/>
      <c r="DN160" s="373"/>
      <c r="DO160" s="373"/>
      <c r="DP160" s="373"/>
      <c r="DQ160" s="373"/>
      <c r="DR160" s="373"/>
      <c r="DS160" s="373"/>
      <c r="DT160" s="373"/>
      <c r="DU160" s="373"/>
      <c r="DV160" s="373"/>
      <c r="DW160" s="373"/>
      <c r="DX160" s="373"/>
      <c r="DY160" s="373"/>
      <c r="DZ160" s="373"/>
      <c r="EA160" s="373"/>
      <c r="EB160" s="373"/>
      <c r="EC160" s="373"/>
      <c r="ED160" s="373"/>
      <c r="EE160" s="373"/>
      <c r="EF160" s="373"/>
      <c r="EG160" s="373"/>
      <c r="EH160" s="373"/>
      <c r="EI160" s="373"/>
      <c r="EJ160" s="373"/>
      <c r="EK160" s="373"/>
      <c r="EL160" s="373"/>
      <c r="EM160" s="373"/>
      <c r="EN160" s="373"/>
      <c r="EO160" s="373"/>
      <c r="EP160" s="373"/>
      <c r="EQ160" s="373"/>
      <c r="ER160" s="373"/>
      <c r="ES160" s="373"/>
      <c r="ET160" s="373"/>
      <c r="EU160" s="373"/>
      <c r="EV160" s="373"/>
      <c r="EW160" s="373"/>
      <c r="EX160" s="373"/>
      <c r="EY160" s="373"/>
      <c r="EZ160" s="373"/>
      <c r="FA160" s="373"/>
      <c r="FB160" s="373"/>
      <c r="FC160" s="373"/>
      <c r="FD160" s="373"/>
      <c r="FE160" s="373"/>
      <c r="FF160" s="373"/>
      <c r="FG160" s="373"/>
      <c r="FH160" s="373"/>
      <c r="FI160" s="373"/>
      <c r="FJ160" s="373"/>
      <c r="FK160" s="373"/>
      <c r="FL160" s="373"/>
      <c r="FM160" s="373"/>
      <c r="FN160" s="373"/>
      <c r="FO160" s="373"/>
      <c r="FP160" s="373"/>
      <c r="FQ160" s="373"/>
      <c r="FR160" s="373"/>
      <c r="FS160" s="373"/>
      <c r="FT160" s="373"/>
      <c r="FU160" s="373"/>
      <c r="FV160" s="373"/>
      <c r="FW160" s="373"/>
      <c r="FX160" s="373"/>
      <c r="FY160" s="373"/>
      <c r="FZ160" s="373"/>
      <c r="GA160" s="373"/>
      <c r="GB160" s="373"/>
      <c r="GC160" s="373"/>
      <c r="GD160" s="373"/>
      <c r="GE160" s="373"/>
      <c r="GF160" s="373"/>
      <c r="GG160" s="373"/>
      <c r="GH160" s="373"/>
      <c r="GI160" s="373"/>
      <c r="GJ160" s="373"/>
      <c r="GK160" s="373"/>
      <c r="GL160" s="373"/>
      <c r="GM160" s="373"/>
      <c r="GN160" s="373"/>
      <c r="GO160" s="373"/>
      <c r="GP160" s="373"/>
      <c r="GQ160" s="373"/>
      <c r="GR160" s="373"/>
      <c r="GS160" s="373"/>
      <c r="GT160" s="373"/>
      <c r="GU160" s="373"/>
      <c r="GV160" s="373"/>
      <c r="GW160" s="373"/>
      <c r="GX160" s="373"/>
      <c r="GY160" s="373"/>
      <c r="GZ160" s="373"/>
      <c r="HA160" s="373"/>
      <c r="HB160" s="373"/>
      <c r="HC160" s="373"/>
      <c r="HD160" s="373"/>
      <c r="HE160" s="373"/>
      <c r="HF160" s="373"/>
      <c r="HG160" s="373"/>
      <c r="HH160" s="373"/>
      <c r="HI160" s="373"/>
      <c r="HJ160" s="373"/>
      <c r="HK160" s="373"/>
      <c r="HL160" s="373"/>
      <c r="HM160" s="373"/>
      <c r="HN160" s="373"/>
      <c r="HO160" s="373"/>
      <c r="HP160" s="373"/>
      <c r="HQ160" s="373"/>
      <c r="HR160" s="373"/>
      <c r="HS160" s="373"/>
      <c r="HT160" s="373"/>
      <c r="HU160" s="373"/>
      <c r="HV160" s="373"/>
      <c r="HW160" s="373"/>
      <c r="HX160" s="373"/>
      <c r="HY160" s="373"/>
      <c r="HZ160" s="373"/>
      <c r="IA160" s="373"/>
      <c r="IB160" s="373"/>
      <c r="IC160" s="373"/>
      <c r="ID160" s="373"/>
      <c r="IE160" s="373"/>
      <c r="IF160" s="373"/>
      <c r="IG160" s="373"/>
      <c r="IH160" s="373"/>
      <c r="II160" s="373"/>
      <c r="IJ160" s="373"/>
    </row>
    <row r="161" spans="1:244" s="281" customFormat="1" ht="19" x14ac:dyDescent="0.2">
      <c r="A161"/>
      <c r="B161" s="186"/>
      <c r="C161"/>
      <c r="D161" s="251"/>
      <c r="E161" s="341"/>
      <c r="F161" s="341"/>
      <c r="G161" s="172"/>
      <c r="H161"/>
      <c r="I161" s="45"/>
      <c r="J161"/>
      <c r="K161"/>
      <c r="L161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5"/>
      <c r="AC161"/>
      <c r="AD161" s="38"/>
      <c r="AE161"/>
      <c r="AF161"/>
      <c r="AG161"/>
      <c r="AH161" s="42"/>
      <c r="AI161" s="277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277"/>
      <c r="AZ161" s="269"/>
      <c r="BA161" s="560"/>
      <c r="BB161"/>
      <c r="BC161" s="560"/>
      <c r="BD161"/>
      <c r="BE161" s="560"/>
      <c r="BF161"/>
      <c r="BG161" s="560"/>
      <c r="BH161"/>
      <c r="BI161" s="560"/>
      <c r="BJ161"/>
      <c r="BK161" s="560"/>
      <c r="BL161"/>
      <c r="BM161" s="560"/>
      <c r="BN161"/>
      <c r="BO161" s="270"/>
      <c r="BP161"/>
      <c r="BQ161" s="270"/>
      <c r="BR161"/>
      <c r="BS161" s="270"/>
      <c r="BT161"/>
      <c r="BU161" s="270"/>
      <c r="BV161"/>
      <c r="BW161" s="270"/>
      <c r="BX161"/>
      <c r="BY161" s="270"/>
      <c r="BZ161"/>
      <c r="CA161" s="270"/>
      <c r="CB161"/>
      <c r="CC161" s="270"/>
      <c r="CD161"/>
      <c r="CE161" s="270"/>
      <c r="CF161"/>
      <c r="CG161" s="270"/>
      <c r="CH161"/>
      <c r="CI161" s="270"/>
      <c r="CJ161"/>
      <c r="CK161" s="910"/>
      <c r="CL161" s="373"/>
      <c r="CM161" s="373"/>
      <c r="CN161" s="373"/>
      <c r="CO161" s="373"/>
      <c r="CP161" s="373"/>
      <c r="CQ161" s="373"/>
      <c r="CR161" s="373"/>
      <c r="CS161" s="373"/>
      <c r="CT161" s="920"/>
      <c r="CU161" s="26"/>
      <c r="CV161" s="26"/>
      <c r="CW161" s="26"/>
      <c r="CX161" s="920"/>
      <c r="CY161" s="373"/>
      <c r="CZ161" s="373"/>
      <c r="DN161" s="373"/>
      <c r="DO161" s="373"/>
      <c r="DP161" s="373"/>
      <c r="DQ161" s="373"/>
      <c r="DR161" s="373"/>
      <c r="DS161" s="373"/>
      <c r="DT161" s="373"/>
      <c r="DU161" s="373"/>
      <c r="DV161" s="373"/>
      <c r="DW161" s="373"/>
      <c r="DX161" s="373"/>
      <c r="DY161" s="373"/>
      <c r="DZ161" s="373"/>
      <c r="EA161" s="373"/>
      <c r="EB161" s="373"/>
      <c r="EC161" s="373"/>
      <c r="ED161" s="373"/>
      <c r="EE161" s="373"/>
      <c r="EF161" s="373"/>
      <c r="EG161" s="373"/>
      <c r="EH161" s="373"/>
      <c r="EI161" s="373"/>
      <c r="EJ161" s="373"/>
      <c r="EK161" s="373"/>
      <c r="EL161" s="373"/>
      <c r="EM161" s="373"/>
      <c r="EN161" s="373"/>
      <c r="EO161" s="373"/>
      <c r="EP161" s="373"/>
      <c r="EQ161" s="373"/>
      <c r="ER161" s="373"/>
      <c r="ES161" s="373"/>
      <c r="ET161" s="373"/>
      <c r="EU161" s="373"/>
      <c r="EV161" s="373"/>
      <c r="EW161" s="373"/>
      <c r="EX161" s="373"/>
      <c r="EY161" s="373"/>
      <c r="EZ161" s="373"/>
      <c r="FA161" s="373"/>
      <c r="FB161" s="373"/>
      <c r="FC161" s="373"/>
      <c r="FD161" s="373"/>
      <c r="FE161" s="373"/>
      <c r="FF161" s="373"/>
      <c r="FG161" s="373"/>
      <c r="FH161" s="373"/>
      <c r="FI161" s="373"/>
      <c r="FJ161" s="373"/>
      <c r="FK161" s="373"/>
      <c r="FL161" s="373"/>
      <c r="FM161" s="373"/>
      <c r="FN161" s="373"/>
      <c r="FO161" s="373"/>
      <c r="FP161" s="373"/>
      <c r="FQ161" s="373"/>
      <c r="FR161" s="373"/>
      <c r="FS161" s="373"/>
      <c r="FT161" s="373"/>
      <c r="FU161" s="373"/>
      <c r="FV161" s="373"/>
      <c r="FW161" s="373"/>
      <c r="FX161" s="373"/>
      <c r="FY161" s="373"/>
      <c r="FZ161" s="373"/>
      <c r="GA161" s="373"/>
      <c r="GB161" s="373"/>
      <c r="GC161" s="373"/>
      <c r="GD161" s="373"/>
      <c r="GE161" s="373"/>
      <c r="GF161" s="373"/>
      <c r="GG161" s="373"/>
      <c r="GH161" s="373"/>
      <c r="GI161" s="373"/>
      <c r="GJ161" s="373"/>
      <c r="GK161" s="373"/>
      <c r="GL161" s="373"/>
      <c r="GM161" s="373"/>
      <c r="GN161" s="373"/>
      <c r="GO161" s="373"/>
      <c r="GP161" s="373"/>
      <c r="GQ161" s="373"/>
      <c r="GR161" s="373"/>
      <c r="GS161" s="373"/>
      <c r="GT161" s="373"/>
      <c r="GU161" s="373"/>
      <c r="GV161" s="373"/>
      <c r="GW161" s="373"/>
      <c r="GX161" s="373"/>
      <c r="GY161" s="373"/>
      <c r="GZ161" s="373"/>
      <c r="HA161" s="373"/>
      <c r="HB161" s="373"/>
      <c r="HC161" s="373"/>
      <c r="HD161" s="373"/>
      <c r="HE161" s="373"/>
      <c r="HF161" s="373"/>
      <c r="HG161" s="373"/>
      <c r="HH161" s="373"/>
      <c r="HI161" s="373"/>
      <c r="HJ161" s="373"/>
      <c r="HK161" s="373"/>
      <c r="HL161" s="373"/>
      <c r="HM161" s="373"/>
      <c r="HN161" s="373"/>
      <c r="HO161" s="373"/>
      <c r="HP161" s="373"/>
      <c r="HQ161" s="373"/>
      <c r="HR161" s="373"/>
      <c r="HS161" s="373"/>
      <c r="HT161" s="373"/>
      <c r="HU161" s="373"/>
      <c r="HV161" s="373"/>
      <c r="HW161" s="373"/>
      <c r="HX161" s="373"/>
      <c r="HY161" s="373"/>
      <c r="HZ161" s="373"/>
      <c r="IA161" s="373"/>
      <c r="IB161" s="373"/>
      <c r="IC161" s="373"/>
      <c r="ID161" s="373"/>
      <c r="IE161" s="373"/>
      <c r="IF161" s="373"/>
      <c r="IG161" s="373"/>
      <c r="IH161" s="373"/>
      <c r="II161" s="373"/>
      <c r="IJ161" s="373"/>
    </row>
    <row r="162" spans="1:244" s="281" customFormat="1" ht="19" x14ac:dyDescent="0.2">
      <c r="A162"/>
      <c r="B162" s="186"/>
      <c r="C162"/>
      <c r="D162" s="251"/>
      <c r="E162" s="341"/>
      <c r="F162" s="341"/>
      <c r="G162" s="172"/>
      <c r="H162"/>
      <c r="I162" s="45"/>
      <c r="J162"/>
      <c r="K162"/>
      <c r="L162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5"/>
      <c r="AC162"/>
      <c r="AD162" s="38"/>
      <c r="AE162"/>
      <c r="AF162"/>
      <c r="AG162"/>
      <c r="AH162" s="42"/>
      <c r="AI162" s="277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277"/>
      <c r="AZ162" s="269"/>
      <c r="BA162" s="560"/>
      <c r="BB162"/>
      <c r="BC162" s="560"/>
      <c r="BD162"/>
      <c r="BE162" s="560"/>
      <c r="BF162"/>
      <c r="BG162" s="560"/>
      <c r="BH162"/>
      <c r="BI162" s="560"/>
      <c r="BJ162"/>
      <c r="BK162" s="560"/>
      <c r="BL162"/>
      <c r="BM162" s="560"/>
      <c r="BN162"/>
      <c r="BO162" s="270"/>
      <c r="BP162"/>
      <c r="BQ162" s="270"/>
      <c r="BR162"/>
      <c r="BS162" s="270"/>
      <c r="BT162"/>
      <c r="BU162" s="270"/>
      <c r="BV162"/>
      <c r="BW162" s="270"/>
      <c r="BX162"/>
      <c r="BY162" s="270"/>
      <c r="BZ162"/>
      <c r="CA162" s="270"/>
      <c r="CB162"/>
      <c r="CC162" s="270"/>
      <c r="CD162"/>
      <c r="CE162" s="270"/>
      <c r="CF162"/>
      <c r="CG162" s="270"/>
      <c r="CH162"/>
      <c r="CI162" s="270"/>
      <c r="CJ162"/>
      <c r="CK162" s="910"/>
      <c r="CL162" s="373"/>
      <c r="CM162" s="373"/>
      <c r="CN162" s="373"/>
      <c r="CO162" s="373"/>
      <c r="CP162" s="373"/>
      <c r="CQ162" s="373"/>
      <c r="CR162" s="373"/>
      <c r="CS162" s="373"/>
      <c r="CT162" s="920"/>
      <c r="CU162" s="26"/>
      <c r="CV162" s="26"/>
      <c r="CW162" s="26"/>
      <c r="CX162" s="920"/>
      <c r="CY162" s="373"/>
      <c r="CZ162" s="373"/>
      <c r="DN162" s="373"/>
      <c r="DO162" s="373"/>
      <c r="DP162" s="373"/>
      <c r="DQ162" s="373"/>
      <c r="DR162" s="373"/>
      <c r="DS162" s="373"/>
      <c r="DT162" s="373"/>
      <c r="DU162" s="373"/>
      <c r="DV162" s="373"/>
      <c r="DW162" s="373"/>
      <c r="DX162" s="373"/>
      <c r="DY162" s="373"/>
      <c r="DZ162" s="373"/>
      <c r="EA162" s="373"/>
      <c r="EB162" s="373"/>
      <c r="EC162" s="373"/>
      <c r="ED162" s="373"/>
      <c r="EE162" s="373"/>
      <c r="EF162" s="373"/>
      <c r="EG162" s="373"/>
      <c r="EH162" s="373"/>
      <c r="EI162" s="373"/>
      <c r="EJ162" s="373"/>
      <c r="EK162" s="373"/>
      <c r="EL162" s="373"/>
      <c r="EM162" s="373"/>
      <c r="EN162" s="373"/>
      <c r="EO162" s="373"/>
      <c r="EP162" s="373"/>
      <c r="EQ162" s="373"/>
      <c r="ER162" s="373"/>
      <c r="ES162" s="373"/>
      <c r="ET162" s="373"/>
      <c r="EU162" s="373"/>
      <c r="EV162" s="373"/>
      <c r="EW162" s="373"/>
      <c r="EX162" s="373"/>
      <c r="EY162" s="373"/>
      <c r="EZ162" s="373"/>
      <c r="FA162" s="373"/>
      <c r="FB162" s="373"/>
      <c r="FC162" s="373"/>
      <c r="FD162" s="373"/>
      <c r="FE162" s="373"/>
      <c r="FF162" s="373"/>
      <c r="FG162" s="373"/>
      <c r="FH162" s="373"/>
      <c r="FI162" s="373"/>
      <c r="FJ162" s="373"/>
      <c r="FK162" s="373"/>
      <c r="FL162" s="373"/>
      <c r="FM162" s="373"/>
      <c r="FN162" s="373"/>
      <c r="FO162" s="373"/>
      <c r="FP162" s="373"/>
      <c r="FQ162" s="373"/>
      <c r="FR162" s="373"/>
      <c r="FS162" s="373"/>
      <c r="FT162" s="373"/>
      <c r="FU162" s="373"/>
      <c r="FV162" s="373"/>
      <c r="FW162" s="373"/>
      <c r="FX162" s="373"/>
      <c r="FY162" s="373"/>
      <c r="FZ162" s="373"/>
      <c r="GA162" s="373"/>
      <c r="GB162" s="373"/>
      <c r="GC162" s="373"/>
      <c r="GD162" s="373"/>
      <c r="GE162" s="373"/>
      <c r="GF162" s="373"/>
      <c r="GG162" s="373"/>
      <c r="GH162" s="373"/>
      <c r="GI162" s="373"/>
      <c r="GJ162" s="373"/>
      <c r="GK162" s="373"/>
      <c r="GL162" s="373"/>
      <c r="GM162" s="373"/>
      <c r="GN162" s="373"/>
      <c r="GO162" s="373"/>
      <c r="GP162" s="373"/>
      <c r="GQ162" s="373"/>
      <c r="GR162" s="373"/>
      <c r="GS162" s="373"/>
      <c r="GT162" s="373"/>
      <c r="GU162" s="373"/>
      <c r="GV162" s="373"/>
      <c r="GW162" s="373"/>
      <c r="GX162" s="373"/>
      <c r="GY162" s="373"/>
      <c r="GZ162" s="373"/>
      <c r="HA162" s="373"/>
      <c r="HB162" s="373"/>
      <c r="HC162" s="373"/>
      <c r="HD162" s="373"/>
      <c r="HE162" s="373"/>
      <c r="HF162" s="373"/>
      <c r="HG162" s="373"/>
      <c r="HH162" s="373"/>
      <c r="HI162" s="373"/>
      <c r="HJ162" s="373"/>
      <c r="HK162" s="373"/>
      <c r="HL162" s="373"/>
      <c r="HM162" s="373"/>
      <c r="HN162" s="373"/>
      <c r="HO162" s="373"/>
      <c r="HP162" s="373"/>
      <c r="HQ162" s="373"/>
      <c r="HR162" s="373"/>
      <c r="HS162" s="373"/>
      <c r="HT162" s="373"/>
      <c r="HU162" s="373"/>
      <c r="HV162" s="373"/>
      <c r="HW162" s="373"/>
      <c r="HX162" s="373"/>
      <c r="HY162" s="373"/>
      <c r="HZ162" s="373"/>
      <c r="IA162" s="373"/>
      <c r="IB162" s="373"/>
      <c r="IC162" s="373"/>
      <c r="ID162" s="373"/>
      <c r="IE162" s="373"/>
      <c r="IF162" s="373"/>
      <c r="IG162" s="373"/>
      <c r="IH162" s="373"/>
      <c r="II162" s="373"/>
      <c r="IJ162" s="373"/>
    </row>
    <row r="163" spans="1:244" s="281" customFormat="1" ht="19" x14ac:dyDescent="0.2">
      <c r="A163"/>
      <c r="B163" s="186"/>
      <c r="C163"/>
      <c r="D163" s="251"/>
      <c r="E163" s="341"/>
      <c r="F163" s="341"/>
      <c r="G163" s="172"/>
      <c r="H163"/>
      <c r="I163" s="45"/>
      <c r="J163"/>
      <c r="K163"/>
      <c r="L163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5"/>
      <c r="AC163"/>
      <c r="AD163" s="38"/>
      <c r="AE163"/>
      <c r="AF163"/>
      <c r="AG163"/>
      <c r="AH163" s="42"/>
      <c r="AI163" s="277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277"/>
      <c r="AZ163" s="269"/>
      <c r="BA163" s="560"/>
      <c r="BB163"/>
      <c r="BC163" s="560"/>
      <c r="BD163"/>
      <c r="BE163" s="560"/>
      <c r="BF163"/>
      <c r="BG163" s="560"/>
      <c r="BH163"/>
      <c r="BI163" s="560"/>
      <c r="BJ163"/>
      <c r="BK163" s="560"/>
      <c r="BL163"/>
      <c r="BM163" s="560"/>
      <c r="BN163"/>
      <c r="BO163" s="270"/>
      <c r="BP163"/>
      <c r="BQ163" s="270"/>
      <c r="BR163"/>
      <c r="BS163" s="270"/>
      <c r="BT163"/>
      <c r="BU163" s="270"/>
      <c r="BV163"/>
      <c r="BW163" s="270"/>
      <c r="BX163"/>
      <c r="BY163" s="270"/>
      <c r="BZ163"/>
      <c r="CA163" s="270"/>
      <c r="CB163"/>
      <c r="CC163" s="270"/>
      <c r="CD163"/>
      <c r="CE163" s="270"/>
      <c r="CF163"/>
      <c r="CG163" s="270"/>
      <c r="CH163"/>
      <c r="CI163" s="270"/>
      <c r="CJ163"/>
      <c r="CK163" s="910"/>
      <c r="CL163" s="373"/>
      <c r="CM163" s="373"/>
      <c r="CN163" s="373"/>
      <c r="CO163" s="373"/>
      <c r="CP163" s="373"/>
      <c r="CQ163" s="373"/>
      <c r="CR163" s="373"/>
      <c r="CS163" s="373"/>
      <c r="CT163" s="920"/>
      <c r="CU163" s="26"/>
      <c r="CV163" s="26"/>
      <c r="CW163" s="26"/>
      <c r="CX163" s="920"/>
      <c r="CY163" s="373"/>
      <c r="CZ163" s="373"/>
      <c r="DN163" s="373"/>
      <c r="DO163" s="373"/>
      <c r="DP163" s="373"/>
      <c r="DQ163" s="373"/>
      <c r="DR163" s="373"/>
      <c r="DS163" s="373"/>
      <c r="DT163" s="373"/>
      <c r="DU163" s="373"/>
      <c r="DV163" s="373"/>
      <c r="DW163" s="373"/>
      <c r="DX163" s="373"/>
      <c r="DY163" s="373"/>
      <c r="DZ163" s="373"/>
      <c r="EA163" s="373"/>
      <c r="EB163" s="373"/>
      <c r="EC163" s="373"/>
      <c r="ED163" s="373"/>
      <c r="EE163" s="373"/>
      <c r="EF163" s="373"/>
      <c r="EG163" s="373"/>
      <c r="EH163" s="373"/>
      <c r="EI163" s="373"/>
      <c r="EJ163" s="373"/>
      <c r="EK163" s="373"/>
      <c r="EL163" s="373"/>
      <c r="EM163" s="373"/>
      <c r="EN163" s="373"/>
      <c r="EO163" s="373"/>
      <c r="EP163" s="373"/>
      <c r="EQ163" s="373"/>
      <c r="ER163" s="373"/>
      <c r="ES163" s="373"/>
      <c r="ET163" s="373"/>
      <c r="EU163" s="373"/>
      <c r="EV163" s="373"/>
      <c r="EW163" s="373"/>
      <c r="EX163" s="373"/>
      <c r="EY163" s="373"/>
      <c r="EZ163" s="373"/>
      <c r="FA163" s="373"/>
      <c r="FB163" s="373"/>
      <c r="FC163" s="373"/>
      <c r="FD163" s="373"/>
      <c r="FE163" s="373"/>
      <c r="FF163" s="373"/>
      <c r="FG163" s="373"/>
      <c r="FH163" s="373"/>
      <c r="FI163" s="373"/>
      <c r="FJ163" s="373"/>
      <c r="FK163" s="373"/>
      <c r="FL163" s="373"/>
      <c r="FM163" s="373"/>
      <c r="FN163" s="373"/>
      <c r="FO163" s="373"/>
      <c r="FP163" s="373"/>
      <c r="FQ163" s="373"/>
      <c r="FR163" s="373"/>
      <c r="FS163" s="373"/>
      <c r="FT163" s="373"/>
      <c r="FU163" s="373"/>
      <c r="FV163" s="373"/>
      <c r="FW163" s="373"/>
      <c r="FX163" s="373"/>
      <c r="FY163" s="373"/>
      <c r="FZ163" s="373"/>
      <c r="GA163" s="373"/>
      <c r="GB163" s="373"/>
      <c r="GC163" s="373"/>
      <c r="GD163" s="373"/>
      <c r="GE163" s="373"/>
      <c r="GF163" s="373"/>
      <c r="GG163" s="373"/>
      <c r="GH163" s="373"/>
      <c r="GI163" s="373"/>
      <c r="GJ163" s="373"/>
      <c r="GK163" s="373"/>
      <c r="GL163" s="373"/>
      <c r="GM163" s="373"/>
      <c r="GN163" s="373"/>
      <c r="GO163" s="373"/>
      <c r="GP163" s="373"/>
      <c r="GQ163" s="373"/>
      <c r="GR163" s="373"/>
      <c r="GS163" s="373"/>
      <c r="GT163" s="373"/>
      <c r="GU163" s="373"/>
      <c r="GV163" s="373"/>
      <c r="GW163" s="373"/>
      <c r="GX163" s="373"/>
      <c r="GY163" s="373"/>
      <c r="GZ163" s="373"/>
      <c r="HA163" s="373"/>
      <c r="HB163" s="373"/>
      <c r="HC163" s="373"/>
      <c r="HD163" s="373"/>
      <c r="HE163" s="373"/>
      <c r="HF163" s="373"/>
      <c r="HG163" s="373"/>
      <c r="HH163" s="373"/>
      <c r="HI163" s="373"/>
      <c r="HJ163" s="373"/>
      <c r="HK163" s="373"/>
      <c r="HL163" s="373"/>
      <c r="HM163" s="373"/>
      <c r="HN163" s="373"/>
      <c r="HO163" s="373"/>
      <c r="HP163" s="373"/>
      <c r="HQ163" s="373"/>
      <c r="HR163" s="373"/>
      <c r="HS163" s="373"/>
      <c r="HT163" s="373"/>
      <c r="HU163" s="373"/>
      <c r="HV163" s="373"/>
      <c r="HW163" s="373"/>
      <c r="HX163" s="373"/>
      <c r="HY163" s="373"/>
      <c r="HZ163" s="373"/>
      <c r="IA163" s="373"/>
      <c r="IB163" s="373"/>
      <c r="IC163" s="373"/>
      <c r="ID163" s="373"/>
      <c r="IE163" s="373"/>
      <c r="IF163" s="373"/>
      <c r="IG163" s="373"/>
      <c r="IH163" s="373"/>
      <c r="II163" s="373"/>
      <c r="IJ163" s="373"/>
    </row>
    <row r="164" spans="1:244" s="281" customFormat="1" ht="19" x14ac:dyDescent="0.2">
      <c r="A164"/>
      <c r="B164" s="186"/>
      <c r="C164"/>
      <c r="D164" s="251"/>
      <c r="E164" s="341"/>
      <c r="F164" s="341"/>
      <c r="G164" s="172"/>
      <c r="H164"/>
      <c r="I164" s="45"/>
      <c r="J164"/>
      <c r="K164"/>
      <c r="L164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5"/>
      <c r="AC164"/>
      <c r="AD164" s="38"/>
      <c r="AE164"/>
      <c r="AF164"/>
      <c r="AG164"/>
      <c r="AH164" s="42"/>
      <c r="AI164" s="277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277"/>
      <c r="AZ164" s="269"/>
      <c r="BA164" s="560"/>
      <c r="BB164"/>
      <c r="BC164" s="560"/>
      <c r="BD164"/>
      <c r="BE164" s="560"/>
      <c r="BF164"/>
      <c r="BG164" s="560"/>
      <c r="BH164"/>
      <c r="BI164" s="560"/>
      <c r="BJ164"/>
      <c r="BK164" s="560"/>
      <c r="BL164"/>
      <c r="BM164" s="560"/>
      <c r="BN164"/>
      <c r="BO164" s="270"/>
      <c r="BP164"/>
      <c r="BQ164" s="270"/>
      <c r="BR164"/>
      <c r="BS164" s="270"/>
      <c r="BT164"/>
      <c r="BU164" s="270"/>
      <c r="BV164"/>
      <c r="BW164" s="270"/>
      <c r="BX164"/>
      <c r="BY164" s="270"/>
      <c r="BZ164"/>
      <c r="CA164" s="270"/>
      <c r="CB164"/>
      <c r="CC164" s="270"/>
      <c r="CD164"/>
      <c r="CE164" s="270"/>
      <c r="CF164"/>
      <c r="CG164" s="270"/>
      <c r="CH164"/>
      <c r="CI164" s="270"/>
      <c r="CJ164"/>
      <c r="CK164" s="910"/>
      <c r="CL164" s="373"/>
      <c r="CM164" s="373"/>
      <c r="CN164" s="373"/>
      <c r="CO164" s="373"/>
      <c r="CP164" s="373"/>
      <c r="CQ164" s="373"/>
      <c r="CR164" s="373"/>
      <c r="CS164" s="373"/>
      <c r="CT164" s="920"/>
      <c r="CU164" s="26"/>
      <c r="CV164" s="26"/>
      <c r="CW164" s="26"/>
      <c r="CX164" s="920"/>
      <c r="CY164" s="373"/>
      <c r="CZ164" s="373"/>
      <c r="DN164" s="373"/>
      <c r="DO164" s="373"/>
      <c r="DP164" s="373"/>
      <c r="DQ164" s="373"/>
      <c r="DR164" s="373"/>
      <c r="DS164" s="373"/>
      <c r="DT164" s="373"/>
      <c r="DU164" s="373"/>
      <c r="DV164" s="373"/>
      <c r="DW164" s="373"/>
      <c r="DX164" s="373"/>
      <c r="DY164" s="373"/>
      <c r="DZ164" s="373"/>
      <c r="EA164" s="373"/>
      <c r="EB164" s="373"/>
      <c r="EC164" s="373"/>
      <c r="ED164" s="373"/>
      <c r="EE164" s="373"/>
      <c r="EF164" s="373"/>
      <c r="EG164" s="373"/>
      <c r="EH164" s="373"/>
      <c r="EI164" s="373"/>
      <c r="EJ164" s="373"/>
      <c r="EK164" s="373"/>
      <c r="EL164" s="373"/>
      <c r="EM164" s="373"/>
      <c r="EN164" s="373"/>
      <c r="EO164" s="373"/>
      <c r="EP164" s="373"/>
      <c r="EQ164" s="373"/>
      <c r="ER164" s="373"/>
      <c r="ES164" s="373"/>
      <c r="ET164" s="373"/>
      <c r="EU164" s="373"/>
      <c r="EV164" s="373"/>
      <c r="EW164" s="373"/>
      <c r="EX164" s="373"/>
      <c r="EY164" s="373"/>
      <c r="EZ164" s="373"/>
      <c r="FA164" s="373"/>
      <c r="FB164" s="373"/>
      <c r="FC164" s="373"/>
      <c r="FD164" s="373"/>
      <c r="FE164" s="373"/>
      <c r="FF164" s="373"/>
      <c r="FG164" s="373"/>
      <c r="FH164" s="373"/>
      <c r="FI164" s="373"/>
      <c r="FJ164" s="373"/>
      <c r="FK164" s="373"/>
      <c r="FL164" s="373"/>
      <c r="FM164" s="373"/>
      <c r="FN164" s="373"/>
      <c r="FO164" s="373"/>
      <c r="FP164" s="373"/>
      <c r="FQ164" s="373"/>
      <c r="FR164" s="373"/>
      <c r="FS164" s="373"/>
      <c r="FT164" s="373"/>
      <c r="FU164" s="373"/>
      <c r="FV164" s="373"/>
      <c r="FW164" s="373"/>
      <c r="FX164" s="373"/>
      <c r="FY164" s="373"/>
      <c r="FZ164" s="373"/>
      <c r="GA164" s="373"/>
      <c r="GB164" s="373"/>
      <c r="GC164" s="373"/>
      <c r="GD164" s="373"/>
      <c r="GE164" s="373"/>
      <c r="GF164" s="373"/>
      <c r="GG164" s="373"/>
      <c r="GH164" s="373"/>
      <c r="GI164" s="373"/>
      <c r="GJ164" s="373"/>
      <c r="GK164" s="373"/>
      <c r="GL164" s="373"/>
      <c r="GM164" s="373"/>
      <c r="GN164" s="373"/>
      <c r="GO164" s="373"/>
      <c r="GP164" s="373"/>
      <c r="GQ164" s="373"/>
      <c r="GR164" s="373"/>
      <c r="GS164" s="373"/>
      <c r="GT164" s="373"/>
      <c r="GU164" s="373"/>
      <c r="GV164" s="373"/>
      <c r="GW164" s="373"/>
      <c r="GX164" s="373"/>
      <c r="GY164" s="373"/>
      <c r="GZ164" s="373"/>
      <c r="HA164" s="373"/>
      <c r="HB164" s="373"/>
      <c r="HC164" s="373"/>
      <c r="HD164" s="373"/>
      <c r="HE164" s="373"/>
      <c r="HF164" s="373"/>
      <c r="HG164" s="373"/>
      <c r="HH164" s="373"/>
      <c r="HI164" s="373"/>
      <c r="HJ164" s="373"/>
      <c r="HK164" s="373"/>
      <c r="HL164" s="373"/>
      <c r="HM164" s="373"/>
      <c r="HN164" s="373"/>
      <c r="HO164" s="373"/>
      <c r="HP164" s="373"/>
      <c r="HQ164" s="373"/>
      <c r="HR164" s="373"/>
      <c r="HS164" s="373"/>
      <c r="HT164" s="373"/>
      <c r="HU164" s="373"/>
      <c r="HV164" s="373"/>
      <c r="HW164" s="373"/>
      <c r="HX164" s="373"/>
      <c r="HY164" s="373"/>
      <c r="HZ164" s="373"/>
      <c r="IA164" s="373"/>
      <c r="IB164" s="373"/>
      <c r="IC164" s="373"/>
      <c r="ID164" s="373"/>
      <c r="IE164" s="373"/>
      <c r="IF164" s="373"/>
      <c r="IG164" s="373"/>
      <c r="IH164" s="373"/>
      <c r="II164" s="373"/>
      <c r="IJ164" s="373"/>
    </row>
    <row r="165" spans="1:244" s="281" customFormat="1" ht="19" x14ac:dyDescent="0.2">
      <c r="A165"/>
      <c r="B165" s="186"/>
      <c r="C165"/>
      <c r="D165" s="251"/>
      <c r="E165" s="341"/>
      <c r="F165" s="341"/>
      <c r="G165" s="172"/>
      <c r="H165"/>
      <c r="I165" s="45"/>
      <c r="J165"/>
      <c r="K165"/>
      <c r="L165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5"/>
      <c r="AC165"/>
      <c r="AD165" s="38"/>
      <c r="AE165"/>
      <c r="AF165"/>
      <c r="AG165"/>
      <c r="AH165" s="42"/>
      <c r="AI165" s="277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277"/>
      <c r="AZ165" s="269"/>
      <c r="BA165" s="560"/>
      <c r="BB165"/>
      <c r="BC165" s="560"/>
      <c r="BD165"/>
      <c r="BE165" s="560"/>
      <c r="BF165"/>
      <c r="BG165" s="560"/>
      <c r="BH165"/>
      <c r="BI165" s="560"/>
      <c r="BJ165"/>
      <c r="BK165" s="560"/>
      <c r="BL165"/>
      <c r="BM165" s="560"/>
      <c r="BN165"/>
      <c r="BO165" s="270"/>
      <c r="BP165"/>
      <c r="BQ165" s="270"/>
      <c r="BR165"/>
      <c r="BS165" s="270"/>
      <c r="BT165"/>
      <c r="BU165" s="270"/>
      <c r="BV165"/>
      <c r="BW165" s="270"/>
      <c r="BX165"/>
      <c r="BY165" s="270"/>
      <c r="BZ165"/>
      <c r="CA165" s="270"/>
      <c r="CB165"/>
      <c r="CC165" s="270"/>
      <c r="CD165"/>
      <c r="CE165" s="270"/>
      <c r="CF165"/>
      <c r="CG165" s="270"/>
      <c r="CH165"/>
      <c r="CI165" s="270"/>
      <c r="CJ165"/>
      <c r="CK165" s="910"/>
      <c r="CL165" s="373"/>
      <c r="CM165" s="373"/>
      <c r="CN165" s="373"/>
      <c r="CO165" s="373"/>
      <c r="CP165" s="373"/>
      <c r="CQ165" s="373"/>
      <c r="CR165" s="373"/>
      <c r="CS165" s="373"/>
      <c r="CT165" s="920"/>
      <c r="CU165" s="26"/>
      <c r="CV165" s="26"/>
      <c r="CW165" s="26"/>
      <c r="CX165" s="920"/>
      <c r="CY165" s="373"/>
      <c r="CZ165" s="373"/>
      <c r="DN165" s="373"/>
      <c r="DO165" s="373"/>
      <c r="DP165" s="373"/>
      <c r="DQ165" s="373"/>
      <c r="DR165" s="373"/>
      <c r="DS165" s="373"/>
      <c r="DT165" s="373"/>
      <c r="DU165" s="373"/>
      <c r="DV165" s="373"/>
      <c r="DW165" s="373"/>
      <c r="DX165" s="373"/>
      <c r="DY165" s="373"/>
      <c r="DZ165" s="373"/>
      <c r="EA165" s="373"/>
      <c r="EB165" s="373"/>
      <c r="EC165" s="373"/>
      <c r="ED165" s="373"/>
      <c r="EE165" s="373"/>
      <c r="EF165" s="373"/>
      <c r="EG165" s="373"/>
      <c r="EH165" s="373"/>
      <c r="EI165" s="373"/>
      <c r="EJ165" s="373"/>
      <c r="EK165" s="373"/>
      <c r="EL165" s="373"/>
      <c r="EM165" s="373"/>
      <c r="EN165" s="373"/>
      <c r="EO165" s="373"/>
      <c r="EP165" s="373"/>
      <c r="EQ165" s="373"/>
      <c r="ER165" s="373"/>
      <c r="ES165" s="373"/>
      <c r="ET165" s="373"/>
      <c r="EU165" s="373"/>
      <c r="EV165" s="373"/>
      <c r="EW165" s="373"/>
      <c r="EX165" s="373"/>
      <c r="EY165" s="373"/>
      <c r="EZ165" s="373"/>
      <c r="FA165" s="373"/>
      <c r="FB165" s="373"/>
      <c r="FC165" s="373"/>
      <c r="FD165" s="373"/>
      <c r="FE165" s="373"/>
      <c r="FF165" s="373"/>
      <c r="FG165" s="373"/>
      <c r="FH165" s="373"/>
      <c r="FI165" s="373"/>
      <c r="FJ165" s="373"/>
      <c r="FK165" s="373"/>
      <c r="FL165" s="373"/>
      <c r="FM165" s="373"/>
      <c r="FN165" s="373"/>
      <c r="FO165" s="373"/>
      <c r="FP165" s="373"/>
      <c r="FQ165" s="373"/>
      <c r="FR165" s="373"/>
      <c r="FS165" s="373"/>
      <c r="FT165" s="373"/>
      <c r="FU165" s="373"/>
      <c r="FV165" s="373"/>
      <c r="FW165" s="373"/>
      <c r="FX165" s="373"/>
      <c r="FY165" s="373"/>
      <c r="FZ165" s="373"/>
      <c r="GA165" s="373"/>
      <c r="GB165" s="373"/>
      <c r="GC165" s="373"/>
      <c r="GD165" s="373"/>
      <c r="GE165" s="373"/>
      <c r="GF165" s="373"/>
      <c r="GG165" s="373"/>
      <c r="GH165" s="373"/>
      <c r="GI165" s="373"/>
      <c r="GJ165" s="373"/>
      <c r="GK165" s="373"/>
      <c r="GL165" s="373"/>
      <c r="GM165" s="373"/>
      <c r="GN165" s="373"/>
      <c r="GO165" s="373"/>
      <c r="GP165" s="373"/>
      <c r="GQ165" s="373"/>
      <c r="GR165" s="373"/>
      <c r="GS165" s="373"/>
      <c r="GT165" s="373"/>
      <c r="GU165" s="373"/>
      <c r="GV165" s="373"/>
      <c r="GW165" s="373"/>
      <c r="GX165" s="373"/>
      <c r="GY165" s="373"/>
      <c r="GZ165" s="373"/>
      <c r="HA165" s="373"/>
      <c r="HB165" s="373"/>
      <c r="HC165" s="373"/>
      <c r="HD165" s="373"/>
      <c r="HE165" s="373"/>
      <c r="HF165" s="373"/>
      <c r="HG165" s="373"/>
      <c r="HH165" s="373"/>
      <c r="HI165" s="373"/>
      <c r="HJ165" s="373"/>
      <c r="HK165" s="373"/>
      <c r="HL165" s="373"/>
      <c r="HM165" s="373"/>
      <c r="HN165" s="373"/>
      <c r="HO165" s="373"/>
      <c r="HP165" s="373"/>
      <c r="HQ165" s="373"/>
      <c r="HR165" s="373"/>
      <c r="HS165" s="373"/>
      <c r="HT165" s="373"/>
      <c r="HU165" s="373"/>
      <c r="HV165" s="373"/>
      <c r="HW165" s="373"/>
      <c r="HX165" s="373"/>
      <c r="HY165" s="373"/>
      <c r="HZ165" s="373"/>
      <c r="IA165" s="373"/>
      <c r="IB165" s="373"/>
      <c r="IC165" s="373"/>
      <c r="ID165" s="373"/>
      <c r="IE165" s="373"/>
      <c r="IF165" s="373"/>
      <c r="IG165" s="373"/>
      <c r="IH165" s="373"/>
      <c r="II165" s="373"/>
      <c r="IJ165" s="373"/>
    </row>
    <row r="166" spans="1:244" s="281" customFormat="1" ht="19" x14ac:dyDescent="0.2">
      <c r="A166"/>
      <c r="B166" s="186"/>
      <c r="C166"/>
      <c r="D166" s="251"/>
      <c r="E166" s="341"/>
      <c r="F166" s="341"/>
      <c r="G166" s="172"/>
      <c r="H166"/>
      <c r="I166" s="45"/>
      <c r="J166"/>
      <c r="K166"/>
      <c r="L16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5"/>
      <c r="AC166"/>
      <c r="AD166" s="38"/>
      <c r="AE166"/>
      <c r="AF166"/>
      <c r="AG166"/>
      <c r="AH166" s="42"/>
      <c r="AI166" s="277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277"/>
      <c r="AZ166" s="269"/>
      <c r="BA166" s="560"/>
      <c r="BB166"/>
      <c r="BC166" s="560"/>
      <c r="BD166"/>
      <c r="BE166" s="560"/>
      <c r="BF166"/>
      <c r="BG166" s="560"/>
      <c r="BH166"/>
      <c r="BI166" s="560"/>
      <c r="BJ166"/>
      <c r="BK166" s="560"/>
      <c r="BL166"/>
      <c r="BM166" s="560"/>
      <c r="BN166"/>
      <c r="BO166" s="270"/>
      <c r="BP166"/>
      <c r="BQ166" s="270"/>
      <c r="BR166"/>
      <c r="BS166" s="270"/>
      <c r="BT166"/>
      <c r="BU166" s="270"/>
      <c r="BV166"/>
      <c r="BW166" s="270"/>
      <c r="BX166"/>
      <c r="BY166" s="270"/>
      <c r="BZ166"/>
      <c r="CA166" s="270"/>
      <c r="CB166"/>
      <c r="CC166" s="270"/>
      <c r="CD166"/>
      <c r="CE166" s="270"/>
      <c r="CF166"/>
      <c r="CG166" s="270"/>
      <c r="CH166"/>
      <c r="CI166" s="270"/>
      <c r="CJ166"/>
      <c r="CK166" s="910"/>
      <c r="CL166" s="373"/>
      <c r="CM166" s="373"/>
      <c r="CN166" s="373"/>
      <c r="CO166" s="373"/>
      <c r="CP166" s="373"/>
      <c r="CQ166" s="373"/>
      <c r="CR166" s="373"/>
      <c r="CS166" s="373"/>
      <c r="CT166" s="920"/>
      <c r="CU166" s="26"/>
      <c r="CV166" s="26"/>
      <c r="CW166" s="26"/>
      <c r="CX166" s="920"/>
      <c r="CY166" s="373"/>
      <c r="CZ166" s="373"/>
      <c r="DN166" s="373"/>
      <c r="DO166" s="373"/>
      <c r="DP166" s="373"/>
      <c r="DQ166" s="373"/>
      <c r="DR166" s="373"/>
      <c r="DS166" s="373"/>
      <c r="DT166" s="373"/>
      <c r="DU166" s="373"/>
      <c r="DV166" s="373"/>
      <c r="DW166" s="373"/>
      <c r="DX166" s="373"/>
      <c r="DY166" s="373"/>
      <c r="DZ166" s="373"/>
      <c r="EA166" s="373"/>
      <c r="EB166" s="373"/>
      <c r="EC166" s="373"/>
      <c r="ED166" s="373"/>
      <c r="EE166" s="373"/>
      <c r="EF166" s="373"/>
      <c r="EG166" s="373"/>
      <c r="EH166" s="373"/>
      <c r="EI166" s="373"/>
      <c r="EJ166" s="373"/>
      <c r="EK166" s="373"/>
      <c r="EL166" s="373"/>
      <c r="EM166" s="373"/>
      <c r="EN166" s="373"/>
      <c r="EO166" s="373"/>
      <c r="EP166" s="373"/>
      <c r="EQ166" s="373"/>
      <c r="ER166" s="373"/>
      <c r="ES166" s="373"/>
      <c r="ET166" s="373"/>
      <c r="EU166" s="373"/>
      <c r="EV166" s="373"/>
      <c r="EW166" s="373"/>
      <c r="EX166" s="373"/>
      <c r="EY166" s="373"/>
      <c r="EZ166" s="373"/>
      <c r="FA166" s="373"/>
      <c r="FB166" s="373"/>
      <c r="FC166" s="373"/>
      <c r="FD166" s="373"/>
      <c r="FE166" s="373"/>
      <c r="FF166" s="373"/>
      <c r="FG166" s="373"/>
      <c r="FH166" s="373"/>
      <c r="FI166" s="373"/>
      <c r="FJ166" s="373"/>
      <c r="FK166" s="373"/>
      <c r="FL166" s="373"/>
      <c r="FM166" s="373"/>
      <c r="FN166" s="373"/>
      <c r="FO166" s="373"/>
      <c r="FP166" s="373"/>
      <c r="FQ166" s="373"/>
      <c r="FR166" s="373"/>
      <c r="FS166" s="373"/>
      <c r="FT166" s="373"/>
      <c r="FU166" s="373"/>
      <c r="FV166" s="373"/>
      <c r="FW166" s="373"/>
      <c r="FX166" s="373"/>
      <c r="FY166" s="373"/>
      <c r="FZ166" s="373"/>
      <c r="GA166" s="373"/>
      <c r="GB166" s="373"/>
      <c r="GC166" s="373"/>
      <c r="GD166" s="373"/>
      <c r="GE166" s="373"/>
      <c r="GF166" s="373"/>
      <c r="GG166" s="373"/>
      <c r="GH166" s="373"/>
      <c r="GI166" s="373"/>
      <c r="GJ166" s="373"/>
      <c r="GK166" s="373"/>
      <c r="GL166" s="373"/>
      <c r="GM166" s="373"/>
      <c r="GN166" s="373"/>
      <c r="GO166" s="373"/>
      <c r="GP166" s="373"/>
      <c r="GQ166" s="373"/>
      <c r="GR166" s="373"/>
      <c r="GS166" s="373"/>
      <c r="GT166" s="373"/>
      <c r="GU166" s="373"/>
      <c r="GV166" s="373"/>
      <c r="GW166" s="373"/>
      <c r="GX166" s="373"/>
      <c r="GY166" s="373"/>
      <c r="GZ166" s="373"/>
      <c r="HA166" s="373"/>
      <c r="HB166" s="373"/>
      <c r="HC166" s="373"/>
      <c r="HD166" s="373"/>
      <c r="HE166" s="373"/>
      <c r="HF166" s="373"/>
      <c r="HG166" s="373"/>
      <c r="HH166" s="373"/>
      <c r="HI166" s="373"/>
      <c r="HJ166" s="373"/>
      <c r="HK166" s="373"/>
      <c r="HL166" s="373"/>
      <c r="HM166" s="373"/>
      <c r="HN166" s="373"/>
      <c r="HO166" s="373"/>
      <c r="HP166" s="373"/>
      <c r="HQ166" s="373"/>
      <c r="HR166" s="373"/>
      <c r="HS166" s="373"/>
      <c r="HT166" s="373"/>
      <c r="HU166" s="373"/>
      <c r="HV166" s="373"/>
      <c r="HW166" s="373"/>
      <c r="HX166" s="373"/>
      <c r="HY166" s="373"/>
      <c r="HZ166" s="373"/>
      <c r="IA166" s="373"/>
      <c r="IB166" s="373"/>
      <c r="IC166" s="373"/>
      <c r="ID166" s="373"/>
      <c r="IE166" s="373"/>
      <c r="IF166" s="373"/>
      <c r="IG166" s="373"/>
      <c r="IH166" s="373"/>
      <c r="II166" s="373"/>
      <c r="IJ166" s="373"/>
    </row>
    <row r="167" spans="1:244" s="281" customFormat="1" ht="19" x14ac:dyDescent="0.2">
      <c r="A167"/>
      <c r="B167" s="186"/>
      <c r="C167"/>
      <c r="D167" s="251"/>
      <c r="E167" s="341"/>
      <c r="F167" s="341"/>
      <c r="G167" s="172"/>
      <c r="H167"/>
      <c r="I167" s="45"/>
      <c r="J167"/>
      <c r="K167"/>
      <c r="L167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5"/>
      <c r="AC167"/>
      <c r="AD167" s="38"/>
      <c r="AE167"/>
      <c r="AF167"/>
      <c r="AG167"/>
      <c r="AH167" s="42"/>
      <c r="AI167" s="277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277"/>
      <c r="AZ167" s="269"/>
      <c r="BA167" s="560"/>
      <c r="BB167"/>
      <c r="BC167" s="560"/>
      <c r="BD167"/>
      <c r="BE167" s="560"/>
      <c r="BF167"/>
      <c r="BG167" s="560"/>
      <c r="BH167"/>
      <c r="BI167" s="560"/>
      <c r="BJ167"/>
      <c r="BK167" s="560"/>
      <c r="BL167"/>
      <c r="BM167" s="560"/>
      <c r="BN167"/>
      <c r="BO167" s="270"/>
      <c r="BP167"/>
      <c r="BQ167" s="270"/>
      <c r="BR167"/>
      <c r="BS167" s="270"/>
      <c r="BT167"/>
      <c r="BU167" s="270"/>
      <c r="BV167"/>
      <c r="BW167" s="270"/>
      <c r="BX167"/>
      <c r="BY167" s="270"/>
      <c r="BZ167"/>
      <c r="CA167" s="270"/>
      <c r="CB167"/>
      <c r="CC167" s="270"/>
      <c r="CD167"/>
      <c r="CE167" s="270"/>
      <c r="CF167"/>
      <c r="CG167" s="270"/>
      <c r="CH167"/>
      <c r="CI167" s="270"/>
      <c r="CJ167"/>
      <c r="CK167" s="910"/>
      <c r="CL167" s="373"/>
      <c r="CM167" s="373"/>
      <c r="CN167" s="373"/>
      <c r="CO167" s="373"/>
      <c r="CP167" s="373"/>
      <c r="CQ167" s="373"/>
      <c r="CR167" s="373"/>
      <c r="CS167" s="373"/>
      <c r="CT167" s="920"/>
      <c r="CU167" s="26"/>
      <c r="CV167" s="26"/>
      <c r="CW167" s="26"/>
      <c r="CX167" s="920"/>
      <c r="CY167" s="373"/>
      <c r="CZ167" s="373"/>
      <c r="DN167" s="373"/>
      <c r="DO167" s="373"/>
      <c r="DP167" s="373"/>
      <c r="DQ167" s="373"/>
      <c r="DR167" s="373"/>
      <c r="DS167" s="373"/>
      <c r="DT167" s="373"/>
      <c r="DU167" s="373"/>
      <c r="DV167" s="373"/>
      <c r="DW167" s="373"/>
      <c r="DX167" s="373"/>
      <c r="DY167" s="373"/>
      <c r="DZ167" s="373"/>
      <c r="EA167" s="373"/>
      <c r="EB167" s="373"/>
      <c r="EC167" s="373"/>
      <c r="ED167" s="373"/>
      <c r="EE167" s="373"/>
      <c r="EF167" s="373"/>
      <c r="EG167" s="373"/>
      <c r="EH167" s="373"/>
      <c r="EI167" s="373"/>
      <c r="EJ167" s="373"/>
      <c r="EK167" s="373"/>
      <c r="EL167" s="373"/>
      <c r="EM167" s="373"/>
      <c r="EN167" s="373"/>
      <c r="EO167" s="373"/>
      <c r="EP167" s="373"/>
      <c r="EQ167" s="373"/>
      <c r="ER167" s="373"/>
      <c r="ES167" s="373"/>
      <c r="ET167" s="373"/>
      <c r="EU167" s="373"/>
      <c r="EV167" s="373"/>
      <c r="EW167" s="373"/>
      <c r="EX167" s="373"/>
      <c r="EY167" s="373"/>
      <c r="EZ167" s="373"/>
      <c r="FA167" s="373"/>
      <c r="FB167" s="373"/>
      <c r="FC167" s="373"/>
      <c r="FD167" s="373"/>
      <c r="FE167" s="373"/>
      <c r="FF167" s="373"/>
      <c r="FG167" s="373"/>
      <c r="FH167" s="373"/>
      <c r="FI167" s="373"/>
      <c r="FJ167" s="373"/>
      <c r="FK167" s="373"/>
      <c r="FL167" s="373"/>
      <c r="FM167" s="373"/>
      <c r="FN167" s="373"/>
      <c r="FO167" s="373"/>
      <c r="FP167" s="373"/>
      <c r="FQ167" s="373"/>
      <c r="FR167" s="373"/>
      <c r="FS167" s="373"/>
      <c r="FT167" s="373"/>
      <c r="FU167" s="373"/>
      <c r="FV167" s="373"/>
      <c r="FW167" s="373"/>
      <c r="FX167" s="373"/>
      <c r="FY167" s="373"/>
      <c r="FZ167" s="373"/>
      <c r="GA167" s="373"/>
      <c r="GB167" s="373"/>
      <c r="GC167" s="373"/>
      <c r="GD167" s="373"/>
      <c r="GE167" s="373"/>
      <c r="GF167" s="373"/>
      <c r="GG167" s="373"/>
      <c r="GH167" s="373"/>
      <c r="GI167" s="373"/>
      <c r="GJ167" s="373"/>
      <c r="GK167" s="373"/>
      <c r="GL167" s="373"/>
      <c r="GM167" s="373"/>
      <c r="GN167" s="373"/>
      <c r="GO167" s="373"/>
      <c r="GP167" s="373"/>
      <c r="GQ167" s="373"/>
      <c r="GR167" s="373"/>
      <c r="GS167" s="373"/>
      <c r="GT167" s="373"/>
      <c r="GU167" s="373"/>
      <c r="GV167" s="373"/>
      <c r="GW167" s="373"/>
      <c r="GX167" s="373"/>
      <c r="GY167" s="373"/>
      <c r="GZ167" s="373"/>
      <c r="HA167" s="373"/>
      <c r="HB167" s="373"/>
      <c r="HC167" s="373"/>
      <c r="HD167" s="373"/>
      <c r="HE167" s="373"/>
      <c r="HF167" s="373"/>
      <c r="HG167" s="373"/>
      <c r="HH167" s="373"/>
      <c r="HI167" s="373"/>
      <c r="HJ167" s="373"/>
      <c r="HK167" s="373"/>
      <c r="HL167" s="373"/>
      <c r="HM167" s="373"/>
      <c r="HN167" s="373"/>
      <c r="HO167" s="373"/>
      <c r="HP167" s="373"/>
      <c r="HQ167" s="373"/>
      <c r="HR167" s="373"/>
      <c r="HS167" s="373"/>
      <c r="HT167" s="373"/>
      <c r="HU167" s="373"/>
      <c r="HV167" s="373"/>
      <c r="HW167" s="373"/>
      <c r="HX167" s="373"/>
      <c r="HY167" s="373"/>
      <c r="HZ167" s="373"/>
      <c r="IA167" s="373"/>
      <c r="IB167" s="373"/>
      <c r="IC167" s="373"/>
      <c r="ID167" s="373"/>
      <c r="IE167" s="373"/>
      <c r="IF167" s="373"/>
      <c r="IG167" s="373"/>
      <c r="IH167" s="373"/>
      <c r="II167" s="373"/>
      <c r="IJ167" s="373"/>
    </row>
    <row r="168" spans="1:244" s="281" customFormat="1" ht="19" x14ac:dyDescent="0.2">
      <c r="A168"/>
      <c r="B168" s="186"/>
      <c r="C168"/>
      <c r="D168" s="251"/>
      <c r="E168" s="341"/>
      <c r="F168" s="341"/>
      <c r="G168" s="172"/>
      <c r="H168"/>
      <c r="I168" s="45"/>
      <c r="J168"/>
      <c r="K168"/>
      <c r="L168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5"/>
      <c r="AC168"/>
      <c r="AD168" s="38"/>
      <c r="AE168"/>
      <c r="AF168"/>
      <c r="AG168"/>
      <c r="AH168" s="42"/>
      <c r="AI168" s="277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277"/>
      <c r="AZ168" s="269"/>
      <c r="BA168" s="560"/>
      <c r="BB168"/>
      <c r="BC168" s="560"/>
      <c r="BD168"/>
      <c r="BE168" s="560"/>
      <c r="BF168"/>
      <c r="BG168" s="560"/>
      <c r="BH168"/>
      <c r="BI168" s="560"/>
      <c r="BJ168"/>
      <c r="BK168" s="560"/>
      <c r="BL168"/>
      <c r="BM168" s="560"/>
      <c r="BN168"/>
      <c r="BO168" s="270"/>
      <c r="BP168"/>
      <c r="BQ168" s="270"/>
      <c r="BR168"/>
      <c r="BS168" s="270"/>
      <c r="BT168"/>
      <c r="BU168" s="270"/>
      <c r="BV168"/>
      <c r="BW168" s="270"/>
      <c r="BX168"/>
      <c r="BY168" s="270"/>
      <c r="BZ168"/>
      <c r="CA168" s="270"/>
      <c r="CB168"/>
      <c r="CC168" s="270"/>
      <c r="CD168"/>
      <c r="CE168" s="270"/>
      <c r="CF168"/>
      <c r="CG168" s="270"/>
      <c r="CH168"/>
      <c r="CI168" s="270"/>
      <c r="CJ168"/>
      <c r="CK168" s="910"/>
      <c r="CL168" s="373"/>
      <c r="CM168" s="373"/>
      <c r="CN168" s="373"/>
      <c r="CO168" s="373"/>
      <c r="CP168" s="373"/>
      <c r="CQ168" s="373"/>
      <c r="CR168" s="373"/>
      <c r="CS168" s="373"/>
      <c r="CT168" s="920"/>
      <c r="CU168" s="26"/>
      <c r="CV168" s="26"/>
      <c r="CW168" s="26"/>
      <c r="CX168" s="920"/>
      <c r="CY168" s="373"/>
      <c r="CZ168" s="373"/>
      <c r="DN168" s="373"/>
      <c r="DO168" s="373"/>
      <c r="DP168" s="373"/>
      <c r="DQ168" s="373"/>
      <c r="DR168" s="373"/>
      <c r="DS168" s="373"/>
      <c r="DT168" s="373"/>
      <c r="DU168" s="373"/>
      <c r="DV168" s="373"/>
      <c r="DW168" s="373"/>
      <c r="DX168" s="373"/>
      <c r="DY168" s="373"/>
      <c r="DZ168" s="373"/>
      <c r="EA168" s="373"/>
      <c r="EB168" s="373"/>
      <c r="EC168" s="373"/>
      <c r="ED168" s="373"/>
      <c r="EE168" s="373"/>
      <c r="EF168" s="373"/>
      <c r="EG168" s="373"/>
      <c r="EH168" s="373"/>
      <c r="EI168" s="373"/>
      <c r="EJ168" s="373"/>
      <c r="EK168" s="373"/>
      <c r="EL168" s="373"/>
      <c r="EM168" s="373"/>
      <c r="EN168" s="373"/>
      <c r="EO168" s="373"/>
      <c r="EP168" s="373"/>
      <c r="EQ168" s="373"/>
      <c r="ER168" s="373"/>
      <c r="ES168" s="373"/>
      <c r="ET168" s="373"/>
      <c r="EU168" s="373"/>
      <c r="EV168" s="373"/>
      <c r="EW168" s="373"/>
      <c r="EX168" s="373"/>
      <c r="EY168" s="373"/>
      <c r="EZ168" s="373"/>
      <c r="FA168" s="373"/>
      <c r="FB168" s="373"/>
      <c r="FC168" s="373"/>
      <c r="FD168" s="373"/>
      <c r="FE168" s="373"/>
      <c r="FF168" s="373"/>
      <c r="FG168" s="373"/>
      <c r="FH168" s="373"/>
      <c r="FI168" s="373"/>
      <c r="FJ168" s="373"/>
      <c r="FK168" s="373"/>
      <c r="FL168" s="373"/>
      <c r="FM168" s="373"/>
      <c r="FN168" s="373"/>
      <c r="FO168" s="373"/>
      <c r="FP168" s="373"/>
      <c r="FQ168" s="373"/>
      <c r="FR168" s="373"/>
      <c r="FS168" s="373"/>
      <c r="FT168" s="373"/>
      <c r="FU168" s="373"/>
      <c r="FV168" s="373"/>
      <c r="FW168" s="373"/>
      <c r="FX168" s="373"/>
      <c r="FY168" s="373"/>
      <c r="FZ168" s="373"/>
      <c r="GA168" s="373"/>
      <c r="GB168" s="373"/>
      <c r="GC168" s="373"/>
      <c r="GD168" s="373"/>
      <c r="GE168" s="373"/>
      <c r="GF168" s="373"/>
      <c r="GG168" s="373"/>
      <c r="GH168" s="373"/>
      <c r="GI168" s="373"/>
      <c r="GJ168" s="373"/>
      <c r="GK168" s="373"/>
      <c r="GL168" s="373"/>
      <c r="GM168" s="373"/>
      <c r="GN168" s="373"/>
      <c r="GO168" s="373"/>
      <c r="GP168" s="373"/>
      <c r="GQ168" s="373"/>
      <c r="GR168" s="373"/>
      <c r="GS168" s="373"/>
      <c r="GT168" s="373"/>
      <c r="GU168" s="373"/>
      <c r="GV168" s="373"/>
      <c r="GW168" s="373"/>
      <c r="GX168" s="373"/>
      <c r="GY168" s="373"/>
      <c r="GZ168" s="373"/>
      <c r="HA168" s="373"/>
      <c r="HB168" s="373"/>
      <c r="HC168" s="373"/>
      <c r="HD168" s="373"/>
      <c r="HE168" s="373"/>
      <c r="HF168" s="373"/>
      <c r="HG168" s="373"/>
      <c r="HH168" s="373"/>
      <c r="HI168" s="373"/>
      <c r="HJ168" s="373"/>
      <c r="HK168" s="373"/>
      <c r="HL168" s="373"/>
      <c r="HM168" s="373"/>
      <c r="HN168" s="373"/>
      <c r="HO168" s="373"/>
      <c r="HP168" s="373"/>
      <c r="HQ168" s="373"/>
      <c r="HR168" s="373"/>
      <c r="HS168" s="373"/>
      <c r="HT168" s="373"/>
      <c r="HU168" s="373"/>
      <c r="HV168" s="373"/>
      <c r="HW168" s="373"/>
      <c r="HX168" s="373"/>
      <c r="HY168" s="373"/>
      <c r="HZ168" s="373"/>
      <c r="IA168" s="373"/>
      <c r="IB168" s="373"/>
      <c r="IC168" s="373"/>
      <c r="ID168" s="373"/>
      <c r="IE168" s="373"/>
      <c r="IF168" s="373"/>
      <c r="IG168" s="373"/>
      <c r="IH168" s="373"/>
      <c r="II168" s="373"/>
      <c r="IJ168" s="373"/>
    </row>
    <row r="169" spans="1:244" s="281" customFormat="1" ht="19" x14ac:dyDescent="0.2">
      <c r="A169"/>
      <c r="B169" s="186"/>
      <c r="C169"/>
      <c r="D169" s="251"/>
      <c r="E169" s="341"/>
      <c r="F169" s="341"/>
      <c r="G169" s="172"/>
      <c r="H169"/>
      <c r="I169" s="45"/>
      <c r="J169"/>
      <c r="K169"/>
      <c r="L169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5"/>
      <c r="AC169"/>
      <c r="AD169" s="38"/>
      <c r="AE169"/>
      <c r="AF169"/>
      <c r="AG169"/>
      <c r="AH169" s="42"/>
      <c r="AI169" s="277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277"/>
      <c r="AZ169" s="269"/>
      <c r="BA169" s="560"/>
      <c r="BB169"/>
      <c r="BC169" s="560"/>
      <c r="BD169"/>
      <c r="BE169" s="560"/>
      <c r="BF169"/>
      <c r="BG169" s="560"/>
      <c r="BH169"/>
      <c r="BI169" s="560"/>
      <c r="BJ169"/>
      <c r="BK169" s="560"/>
      <c r="BL169"/>
      <c r="BM169" s="560"/>
      <c r="BN169"/>
      <c r="BO169" s="270"/>
      <c r="BP169"/>
      <c r="BQ169" s="270"/>
      <c r="BR169"/>
      <c r="BS169" s="270"/>
      <c r="BT169"/>
      <c r="BU169" s="270"/>
      <c r="BV169"/>
      <c r="BW169" s="270"/>
      <c r="BX169"/>
      <c r="BY169" s="270"/>
      <c r="BZ169"/>
      <c r="CA169" s="270"/>
      <c r="CB169"/>
      <c r="CC169" s="270"/>
      <c r="CD169"/>
      <c r="CE169" s="270"/>
      <c r="CF169"/>
      <c r="CG169" s="270"/>
      <c r="CH169"/>
      <c r="CI169" s="270"/>
      <c r="CJ169"/>
      <c r="CK169" s="910"/>
      <c r="CL169" s="373"/>
      <c r="CM169" s="373"/>
      <c r="CN169" s="373"/>
      <c r="CO169" s="373"/>
      <c r="CP169" s="373"/>
      <c r="CQ169" s="373"/>
      <c r="CR169" s="373"/>
      <c r="CS169" s="373"/>
      <c r="CT169" s="920"/>
      <c r="CU169" s="26"/>
      <c r="CV169" s="26"/>
      <c r="CW169" s="26"/>
      <c r="CX169" s="920"/>
      <c r="CY169" s="373"/>
      <c r="CZ169" s="373"/>
      <c r="DN169" s="373"/>
      <c r="DO169" s="373"/>
      <c r="DP169" s="373"/>
      <c r="DQ169" s="373"/>
      <c r="DR169" s="373"/>
      <c r="DS169" s="373"/>
      <c r="DT169" s="373"/>
      <c r="DU169" s="373"/>
      <c r="DV169" s="373"/>
      <c r="DW169" s="373"/>
      <c r="DX169" s="373"/>
      <c r="DY169" s="373"/>
      <c r="DZ169" s="373"/>
      <c r="EA169" s="373"/>
      <c r="EB169" s="373"/>
      <c r="EC169" s="373"/>
      <c r="ED169" s="373"/>
      <c r="EE169" s="373"/>
      <c r="EF169" s="373"/>
      <c r="EG169" s="373"/>
      <c r="EH169" s="373"/>
      <c r="EI169" s="373"/>
      <c r="EJ169" s="373"/>
      <c r="EK169" s="373"/>
      <c r="EL169" s="373"/>
      <c r="EM169" s="373"/>
      <c r="EN169" s="373"/>
      <c r="EO169" s="373"/>
      <c r="EP169" s="373"/>
      <c r="EQ169" s="373"/>
      <c r="ER169" s="373"/>
      <c r="ES169" s="373"/>
      <c r="ET169" s="373"/>
      <c r="EU169" s="373"/>
      <c r="EV169" s="373"/>
      <c r="EW169" s="373"/>
      <c r="EX169" s="373"/>
      <c r="EY169" s="373"/>
      <c r="EZ169" s="373"/>
      <c r="FA169" s="373"/>
      <c r="FB169" s="373"/>
      <c r="FC169" s="373"/>
      <c r="FD169" s="373"/>
      <c r="FE169" s="373"/>
      <c r="FF169" s="373"/>
      <c r="FG169" s="373"/>
      <c r="FH169" s="373"/>
      <c r="FI169" s="373"/>
      <c r="FJ169" s="373"/>
      <c r="FK169" s="373"/>
      <c r="FL169" s="373"/>
      <c r="FM169" s="373"/>
      <c r="FN169" s="373"/>
      <c r="FO169" s="373"/>
      <c r="FP169" s="373"/>
      <c r="FQ169" s="373"/>
      <c r="FR169" s="373"/>
      <c r="FS169" s="373"/>
      <c r="FT169" s="373"/>
      <c r="FU169" s="373"/>
      <c r="FV169" s="373"/>
      <c r="FW169" s="373"/>
      <c r="FX169" s="373"/>
      <c r="FY169" s="373"/>
      <c r="FZ169" s="373"/>
      <c r="GA169" s="373"/>
      <c r="GB169" s="373"/>
      <c r="GC169" s="373"/>
      <c r="GD169" s="373"/>
      <c r="GE169" s="373"/>
      <c r="GF169" s="373"/>
      <c r="GG169" s="373"/>
      <c r="GH169" s="373"/>
      <c r="GI169" s="373"/>
      <c r="GJ169" s="373"/>
      <c r="GK169" s="373"/>
      <c r="GL169" s="373"/>
      <c r="GM169" s="373"/>
      <c r="GN169" s="373"/>
      <c r="GO169" s="373"/>
      <c r="GP169" s="373"/>
      <c r="GQ169" s="373"/>
      <c r="GR169" s="373"/>
      <c r="GS169" s="373"/>
      <c r="GT169" s="373"/>
      <c r="GU169" s="373"/>
      <c r="GV169" s="373"/>
      <c r="GW169" s="373"/>
      <c r="GX169" s="373"/>
      <c r="GY169" s="373"/>
      <c r="GZ169" s="373"/>
      <c r="HA169" s="373"/>
      <c r="HB169" s="373"/>
      <c r="HC169" s="373"/>
      <c r="HD169" s="373"/>
      <c r="HE169" s="373"/>
      <c r="HF169" s="373"/>
      <c r="HG169" s="373"/>
      <c r="HH169" s="373"/>
      <c r="HI169" s="373"/>
      <c r="HJ169" s="373"/>
      <c r="HK169" s="373"/>
      <c r="HL169" s="373"/>
      <c r="HM169" s="373"/>
      <c r="HN169" s="373"/>
      <c r="HO169" s="373"/>
      <c r="HP169" s="373"/>
      <c r="HQ169" s="373"/>
      <c r="HR169" s="373"/>
      <c r="HS169" s="373"/>
      <c r="HT169" s="373"/>
      <c r="HU169" s="373"/>
      <c r="HV169" s="373"/>
      <c r="HW169" s="373"/>
      <c r="HX169" s="373"/>
      <c r="HY169" s="373"/>
      <c r="HZ169" s="373"/>
      <c r="IA169" s="373"/>
      <c r="IB169" s="373"/>
      <c r="IC169" s="373"/>
      <c r="ID169" s="373"/>
      <c r="IE169" s="373"/>
      <c r="IF169" s="373"/>
      <c r="IG169" s="373"/>
      <c r="IH169" s="373"/>
      <c r="II169" s="373"/>
      <c r="IJ169" s="373"/>
    </row>
    <row r="170" spans="1:244" s="281" customFormat="1" ht="19" x14ac:dyDescent="0.2">
      <c r="A170"/>
      <c r="B170" s="186"/>
      <c r="C170"/>
      <c r="D170" s="251"/>
      <c r="E170" s="341"/>
      <c r="F170" s="341"/>
      <c r="G170" s="172"/>
      <c r="H170"/>
      <c r="I170" s="45"/>
      <c r="J170"/>
      <c r="K170"/>
      <c r="L170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5"/>
      <c r="AC170"/>
      <c r="AD170" s="38"/>
      <c r="AE170"/>
      <c r="AF170"/>
      <c r="AG170"/>
      <c r="AH170" s="42"/>
      <c r="AI170" s="277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277"/>
      <c r="AZ170" s="269"/>
      <c r="BA170" s="560"/>
      <c r="BB170"/>
      <c r="BC170" s="560"/>
      <c r="BD170"/>
      <c r="BE170" s="560"/>
      <c r="BF170"/>
      <c r="BG170" s="560"/>
      <c r="BH170"/>
      <c r="BI170" s="560"/>
      <c r="BJ170"/>
      <c r="BK170" s="560"/>
      <c r="BL170"/>
      <c r="BM170" s="560"/>
      <c r="BN170"/>
      <c r="BO170" s="270"/>
      <c r="BP170"/>
      <c r="BQ170" s="270"/>
      <c r="BR170"/>
      <c r="BS170" s="270"/>
      <c r="BT170"/>
      <c r="BU170" s="270"/>
      <c r="BV170"/>
      <c r="BW170" s="270"/>
      <c r="BX170"/>
      <c r="BY170" s="270"/>
      <c r="BZ170"/>
      <c r="CA170" s="270"/>
      <c r="CB170"/>
      <c r="CC170" s="270"/>
      <c r="CD170"/>
      <c r="CE170" s="270"/>
      <c r="CF170"/>
      <c r="CG170" s="270"/>
      <c r="CH170"/>
      <c r="CI170" s="270"/>
      <c r="CJ170"/>
      <c r="CK170" s="910"/>
      <c r="CL170" s="373"/>
      <c r="CM170" s="373"/>
      <c r="CN170" s="373"/>
      <c r="CO170" s="373"/>
      <c r="CP170" s="373"/>
      <c r="CQ170" s="373"/>
      <c r="CR170" s="373"/>
      <c r="CS170" s="373"/>
      <c r="CT170" s="920"/>
      <c r="CU170" s="26"/>
      <c r="CV170" s="26"/>
      <c r="CW170" s="26"/>
      <c r="CX170" s="920"/>
      <c r="CY170" s="373"/>
      <c r="CZ170" s="373"/>
      <c r="DN170" s="373"/>
      <c r="DO170" s="373"/>
      <c r="DP170" s="373"/>
      <c r="DQ170" s="373"/>
      <c r="DR170" s="373"/>
      <c r="DS170" s="373"/>
      <c r="DT170" s="373"/>
      <c r="DU170" s="373"/>
      <c r="DV170" s="373"/>
      <c r="DW170" s="373"/>
      <c r="DX170" s="373"/>
      <c r="DY170" s="373"/>
      <c r="DZ170" s="373"/>
      <c r="EA170" s="373"/>
      <c r="EB170" s="373"/>
      <c r="EC170" s="373"/>
      <c r="ED170" s="373"/>
      <c r="EE170" s="373"/>
      <c r="EF170" s="373"/>
      <c r="EG170" s="373"/>
      <c r="EH170" s="373"/>
      <c r="EI170" s="373"/>
      <c r="EJ170" s="373"/>
      <c r="EK170" s="373"/>
      <c r="EL170" s="373"/>
      <c r="EM170" s="373"/>
      <c r="EN170" s="373"/>
      <c r="EO170" s="373"/>
      <c r="EP170" s="373"/>
      <c r="EQ170" s="373"/>
      <c r="ER170" s="373"/>
      <c r="ES170" s="373"/>
      <c r="ET170" s="373"/>
      <c r="EU170" s="373"/>
      <c r="EV170" s="373"/>
      <c r="EW170" s="373"/>
      <c r="EX170" s="373"/>
      <c r="EY170" s="373"/>
      <c r="EZ170" s="373"/>
      <c r="FA170" s="373"/>
      <c r="FB170" s="373"/>
      <c r="FC170" s="373"/>
      <c r="FD170" s="373"/>
      <c r="FE170" s="373"/>
      <c r="FF170" s="373"/>
      <c r="FG170" s="373"/>
      <c r="FH170" s="373"/>
      <c r="FI170" s="373"/>
      <c r="FJ170" s="373"/>
      <c r="FK170" s="373"/>
      <c r="FL170" s="373"/>
      <c r="FM170" s="373"/>
      <c r="FN170" s="373"/>
      <c r="FO170" s="373"/>
      <c r="FP170" s="373"/>
      <c r="FQ170" s="373"/>
      <c r="FR170" s="373"/>
      <c r="FS170" s="373"/>
      <c r="FT170" s="373"/>
      <c r="FU170" s="373"/>
      <c r="FV170" s="373"/>
      <c r="FW170" s="373"/>
      <c r="FX170" s="373"/>
      <c r="FY170" s="373"/>
      <c r="FZ170" s="373"/>
      <c r="GA170" s="373"/>
      <c r="GB170" s="373"/>
      <c r="GC170" s="373"/>
      <c r="GD170" s="373"/>
      <c r="GE170" s="373"/>
      <c r="GF170" s="373"/>
      <c r="GG170" s="373"/>
      <c r="GH170" s="373"/>
      <c r="GI170" s="373"/>
      <c r="GJ170" s="373"/>
      <c r="GK170" s="373"/>
      <c r="GL170" s="373"/>
      <c r="GM170" s="373"/>
      <c r="GN170" s="373"/>
      <c r="GO170" s="373"/>
      <c r="GP170" s="373"/>
      <c r="GQ170" s="373"/>
      <c r="GR170" s="373"/>
      <c r="GS170" s="373"/>
      <c r="GT170" s="373"/>
      <c r="GU170" s="373"/>
      <c r="GV170" s="373"/>
      <c r="GW170" s="373"/>
      <c r="GX170" s="373"/>
      <c r="GY170" s="373"/>
      <c r="GZ170" s="373"/>
      <c r="HA170" s="373"/>
      <c r="HB170" s="373"/>
      <c r="HC170" s="373"/>
      <c r="HD170" s="373"/>
      <c r="HE170" s="373"/>
      <c r="HF170" s="373"/>
      <c r="HG170" s="373"/>
      <c r="HH170" s="373"/>
      <c r="HI170" s="373"/>
      <c r="HJ170" s="373"/>
      <c r="HK170" s="373"/>
      <c r="HL170" s="373"/>
      <c r="HM170" s="373"/>
      <c r="HN170" s="373"/>
      <c r="HO170" s="373"/>
      <c r="HP170" s="373"/>
      <c r="HQ170" s="373"/>
      <c r="HR170" s="373"/>
      <c r="HS170" s="373"/>
      <c r="HT170" s="373"/>
      <c r="HU170" s="373"/>
      <c r="HV170" s="373"/>
      <c r="HW170" s="373"/>
      <c r="HX170" s="373"/>
      <c r="HY170" s="373"/>
      <c r="HZ170" s="373"/>
      <c r="IA170" s="373"/>
      <c r="IB170" s="373"/>
      <c r="IC170" s="373"/>
      <c r="ID170" s="373"/>
      <c r="IE170" s="373"/>
      <c r="IF170" s="373"/>
      <c r="IG170" s="373"/>
      <c r="IH170" s="373"/>
      <c r="II170" s="373"/>
      <c r="IJ170" s="373"/>
    </row>
    <row r="171" spans="1:244" s="281" customFormat="1" ht="19" x14ac:dyDescent="0.2">
      <c r="A171"/>
      <c r="B171" s="186"/>
      <c r="C171"/>
      <c r="D171" s="251"/>
      <c r="E171" s="341"/>
      <c r="F171" s="341"/>
      <c r="G171" s="172"/>
      <c r="H171"/>
      <c r="I171" s="45"/>
      <c r="J171"/>
      <c r="K171"/>
      <c r="L171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5"/>
      <c r="AC171"/>
      <c r="AD171" s="38"/>
      <c r="AE171"/>
      <c r="AF171"/>
      <c r="AG171"/>
      <c r="AH171" s="42"/>
      <c r="AI171" s="277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277"/>
      <c r="AZ171" s="269"/>
      <c r="BA171" s="560"/>
      <c r="BB171"/>
      <c r="BC171" s="560"/>
      <c r="BD171"/>
      <c r="BE171" s="560"/>
      <c r="BF171"/>
      <c r="BG171" s="560"/>
      <c r="BH171"/>
      <c r="BI171" s="560"/>
      <c r="BJ171"/>
      <c r="BK171" s="560"/>
      <c r="BL171"/>
      <c r="BM171" s="560"/>
      <c r="BN171"/>
      <c r="BO171" s="270"/>
      <c r="BP171"/>
      <c r="BQ171" s="270"/>
      <c r="BR171"/>
      <c r="BS171" s="270"/>
      <c r="BT171"/>
      <c r="BU171" s="270"/>
      <c r="BV171"/>
      <c r="BW171" s="270"/>
      <c r="BX171"/>
      <c r="BY171" s="270"/>
      <c r="BZ171"/>
      <c r="CA171" s="270"/>
      <c r="CB171"/>
      <c r="CC171" s="270"/>
      <c r="CD171"/>
      <c r="CE171" s="270"/>
      <c r="CF171"/>
      <c r="CG171" s="270"/>
      <c r="CH171"/>
      <c r="CI171" s="270"/>
      <c r="CJ171"/>
      <c r="CK171" s="910"/>
      <c r="CL171" s="373"/>
      <c r="CM171" s="373"/>
      <c r="CN171" s="373"/>
      <c r="CO171" s="373"/>
      <c r="CP171" s="373"/>
      <c r="CQ171" s="373"/>
      <c r="CR171" s="373"/>
      <c r="CS171" s="373"/>
      <c r="CT171" s="920"/>
      <c r="CU171" s="26"/>
      <c r="CV171" s="26"/>
      <c r="CW171" s="26"/>
      <c r="CX171" s="920"/>
      <c r="CY171" s="373"/>
      <c r="CZ171" s="373"/>
      <c r="DN171" s="373"/>
      <c r="DO171" s="373"/>
      <c r="DP171" s="373"/>
      <c r="DQ171" s="373"/>
      <c r="DR171" s="373"/>
      <c r="DS171" s="373"/>
      <c r="DT171" s="373"/>
      <c r="DU171" s="373"/>
      <c r="DV171" s="373"/>
      <c r="DW171" s="373"/>
      <c r="DX171" s="373"/>
      <c r="DY171" s="373"/>
      <c r="DZ171" s="373"/>
      <c r="EA171" s="373"/>
      <c r="EB171" s="373"/>
      <c r="EC171" s="373"/>
      <c r="ED171" s="373"/>
      <c r="EE171" s="373"/>
      <c r="EF171" s="373"/>
      <c r="EG171" s="373"/>
      <c r="EH171" s="373"/>
      <c r="EI171" s="373"/>
      <c r="EJ171" s="373"/>
      <c r="EK171" s="373"/>
      <c r="EL171" s="373"/>
      <c r="EM171" s="373"/>
      <c r="EN171" s="373"/>
      <c r="EO171" s="373"/>
      <c r="EP171" s="373"/>
      <c r="EQ171" s="373"/>
      <c r="ER171" s="373"/>
      <c r="ES171" s="373"/>
      <c r="ET171" s="373"/>
      <c r="EU171" s="373"/>
      <c r="EV171" s="373"/>
      <c r="EW171" s="373"/>
      <c r="EX171" s="373"/>
      <c r="EY171" s="373"/>
      <c r="EZ171" s="373"/>
      <c r="FA171" s="373"/>
      <c r="FB171" s="373"/>
      <c r="FC171" s="373"/>
      <c r="FD171" s="373"/>
      <c r="FE171" s="373"/>
      <c r="FF171" s="373"/>
      <c r="FG171" s="373"/>
      <c r="FH171" s="373"/>
      <c r="FI171" s="373"/>
      <c r="FJ171" s="373"/>
      <c r="FK171" s="373"/>
      <c r="FL171" s="373"/>
      <c r="FM171" s="373"/>
      <c r="FN171" s="373"/>
      <c r="FO171" s="373"/>
      <c r="FP171" s="373"/>
      <c r="FQ171" s="373"/>
      <c r="FR171" s="373"/>
      <c r="FS171" s="373"/>
      <c r="FT171" s="373"/>
      <c r="FU171" s="373"/>
      <c r="FV171" s="373"/>
      <c r="FW171" s="373"/>
      <c r="FX171" s="373"/>
      <c r="FY171" s="373"/>
      <c r="FZ171" s="373"/>
      <c r="GA171" s="373"/>
      <c r="GB171" s="373"/>
      <c r="GC171" s="373"/>
      <c r="GD171" s="373"/>
      <c r="GE171" s="373"/>
      <c r="GF171" s="373"/>
      <c r="GG171" s="373"/>
      <c r="GH171" s="373"/>
      <c r="GI171" s="373"/>
      <c r="GJ171" s="373"/>
      <c r="GK171" s="373"/>
      <c r="GL171" s="373"/>
      <c r="GM171" s="373"/>
      <c r="GN171" s="373"/>
      <c r="GO171" s="373"/>
      <c r="GP171" s="373"/>
      <c r="GQ171" s="373"/>
      <c r="GR171" s="373"/>
      <c r="GS171" s="373"/>
      <c r="GT171" s="373"/>
      <c r="GU171" s="373"/>
      <c r="GV171" s="373"/>
      <c r="GW171" s="373"/>
      <c r="GX171" s="373"/>
      <c r="GY171" s="373"/>
      <c r="GZ171" s="373"/>
      <c r="HA171" s="373"/>
      <c r="HB171" s="373"/>
      <c r="HC171" s="373"/>
      <c r="HD171" s="373"/>
      <c r="HE171" s="373"/>
      <c r="HF171" s="373"/>
      <c r="HG171" s="373"/>
      <c r="HH171" s="373"/>
      <c r="HI171" s="373"/>
      <c r="HJ171" s="373"/>
      <c r="HK171" s="373"/>
      <c r="HL171" s="373"/>
      <c r="HM171" s="373"/>
      <c r="HN171" s="373"/>
      <c r="HO171" s="373"/>
      <c r="HP171" s="373"/>
      <c r="HQ171" s="373"/>
      <c r="HR171" s="373"/>
      <c r="HS171" s="373"/>
      <c r="HT171" s="373"/>
      <c r="HU171" s="373"/>
      <c r="HV171" s="373"/>
      <c r="HW171" s="373"/>
      <c r="HX171" s="373"/>
      <c r="HY171" s="373"/>
      <c r="HZ171" s="373"/>
      <c r="IA171" s="373"/>
      <c r="IB171" s="373"/>
      <c r="IC171" s="373"/>
      <c r="ID171" s="373"/>
      <c r="IE171" s="373"/>
      <c r="IF171" s="373"/>
      <c r="IG171" s="373"/>
      <c r="IH171" s="373"/>
      <c r="II171" s="373"/>
      <c r="IJ171" s="373"/>
    </row>
    <row r="172" spans="1:244" s="281" customFormat="1" ht="19" x14ac:dyDescent="0.2">
      <c r="A172"/>
      <c r="B172" s="186"/>
      <c r="C172"/>
      <c r="D172" s="251"/>
      <c r="E172" s="341"/>
      <c r="F172" s="341"/>
      <c r="G172" s="172"/>
      <c r="H172"/>
      <c r="I172" s="45"/>
      <c r="J172"/>
      <c r="K172"/>
      <c r="L172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5"/>
      <c r="AC172"/>
      <c r="AD172" s="38"/>
      <c r="AE172"/>
      <c r="AF172"/>
      <c r="AG172"/>
      <c r="AH172" s="42"/>
      <c r="AI172" s="277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277"/>
      <c r="AZ172" s="269"/>
      <c r="BA172" s="560"/>
      <c r="BB172"/>
      <c r="BC172" s="560"/>
      <c r="BD172"/>
      <c r="BE172" s="560"/>
      <c r="BF172"/>
      <c r="BG172" s="560"/>
      <c r="BH172"/>
      <c r="BI172" s="560"/>
      <c r="BJ172"/>
      <c r="BK172" s="560"/>
      <c r="BL172"/>
      <c r="BM172" s="560"/>
      <c r="BN172"/>
      <c r="BO172" s="270"/>
      <c r="BP172"/>
      <c r="BQ172" s="270"/>
      <c r="BR172"/>
      <c r="BS172" s="270"/>
      <c r="BT172"/>
      <c r="BU172" s="270"/>
      <c r="BV172"/>
      <c r="BW172" s="270"/>
      <c r="BX172"/>
      <c r="BY172" s="270"/>
      <c r="BZ172"/>
      <c r="CA172" s="270"/>
      <c r="CB172"/>
      <c r="CC172" s="270"/>
      <c r="CD172"/>
      <c r="CE172" s="270"/>
      <c r="CF172"/>
      <c r="CG172" s="270"/>
      <c r="CH172"/>
      <c r="CI172" s="270"/>
      <c r="CJ172"/>
      <c r="CK172" s="910"/>
      <c r="CL172" s="373"/>
      <c r="CM172" s="373"/>
      <c r="CN172" s="373"/>
      <c r="CO172" s="373"/>
      <c r="CP172" s="373"/>
      <c r="CQ172" s="373"/>
      <c r="CR172" s="373"/>
      <c r="CS172" s="373"/>
      <c r="CT172" s="920"/>
      <c r="CU172" s="26"/>
      <c r="CV172" s="26"/>
      <c r="CW172" s="26"/>
      <c r="CX172" s="920"/>
      <c r="CY172" s="373"/>
      <c r="CZ172" s="373"/>
      <c r="DN172" s="373"/>
      <c r="DO172" s="373"/>
      <c r="DP172" s="373"/>
      <c r="DQ172" s="373"/>
      <c r="DR172" s="373"/>
      <c r="DS172" s="373"/>
      <c r="DT172" s="373"/>
      <c r="DU172" s="373"/>
      <c r="DV172" s="373"/>
      <c r="DW172" s="373"/>
      <c r="DX172" s="373"/>
      <c r="DY172" s="373"/>
      <c r="DZ172" s="373"/>
      <c r="EA172" s="373"/>
      <c r="EB172" s="373"/>
      <c r="EC172" s="373"/>
      <c r="ED172" s="373"/>
      <c r="EE172" s="373"/>
      <c r="EF172" s="373"/>
      <c r="EG172" s="373"/>
      <c r="EH172" s="373"/>
      <c r="EI172" s="373"/>
      <c r="EJ172" s="373"/>
      <c r="EK172" s="373"/>
      <c r="EL172" s="373"/>
      <c r="EM172" s="373"/>
      <c r="EN172" s="373"/>
      <c r="EO172" s="373"/>
      <c r="EP172" s="373"/>
      <c r="EQ172" s="373"/>
      <c r="ER172" s="373"/>
      <c r="ES172" s="373"/>
      <c r="ET172" s="373"/>
      <c r="EU172" s="373"/>
      <c r="EV172" s="373"/>
      <c r="EW172" s="373"/>
      <c r="EX172" s="373"/>
      <c r="EY172" s="373"/>
      <c r="EZ172" s="373"/>
      <c r="FA172" s="373"/>
      <c r="FB172" s="373"/>
      <c r="FC172" s="373"/>
      <c r="FD172" s="373"/>
      <c r="FE172" s="373"/>
      <c r="FF172" s="373"/>
      <c r="FG172" s="373"/>
      <c r="FH172" s="373"/>
      <c r="FI172" s="373"/>
      <c r="FJ172" s="373"/>
      <c r="FK172" s="373"/>
      <c r="FL172" s="373"/>
      <c r="FM172" s="373"/>
      <c r="FN172" s="373"/>
      <c r="FO172" s="373"/>
      <c r="FP172" s="373"/>
      <c r="FQ172" s="373"/>
      <c r="FR172" s="373"/>
      <c r="FS172" s="373"/>
      <c r="FT172" s="373"/>
      <c r="FU172" s="373"/>
      <c r="FV172" s="373"/>
      <c r="FW172" s="373"/>
      <c r="FX172" s="373"/>
      <c r="FY172" s="373"/>
      <c r="FZ172" s="373"/>
      <c r="GA172" s="373"/>
      <c r="GB172" s="373"/>
      <c r="GC172" s="373"/>
      <c r="GD172" s="373"/>
      <c r="GE172" s="373"/>
      <c r="GF172" s="373"/>
      <c r="GG172" s="373"/>
      <c r="GH172" s="373"/>
      <c r="GI172" s="373"/>
      <c r="GJ172" s="373"/>
      <c r="GK172" s="373"/>
      <c r="GL172" s="373"/>
      <c r="GM172" s="373"/>
      <c r="GN172" s="373"/>
      <c r="GO172" s="373"/>
      <c r="GP172" s="373"/>
      <c r="GQ172" s="373"/>
      <c r="GR172" s="373"/>
      <c r="GS172" s="373"/>
      <c r="GT172" s="373"/>
      <c r="GU172" s="373"/>
      <c r="GV172" s="373"/>
      <c r="GW172" s="373"/>
      <c r="GX172" s="373"/>
      <c r="GY172" s="373"/>
      <c r="GZ172" s="373"/>
      <c r="HA172" s="373"/>
      <c r="HB172" s="373"/>
      <c r="HC172" s="373"/>
      <c r="HD172" s="373"/>
      <c r="HE172" s="373"/>
      <c r="HF172" s="373"/>
      <c r="HG172" s="373"/>
      <c r="HH172" s="373"/>
      <c r="HI172" s="373"/>
      <c r="HJ172" s="373"/>
      <c r="HK172" s="373"/>
      <c r="HL172" s="373"/>
      <c r="HM172" s="373"/>
      <c r="HN172" s="373"/>
      <c r="HO172" s="373"/>
      <c r="HP172" s="373"/>
      <c r="HQ172" s="373"/>
      <c r="HR172" s="373"/>
      <c r="HS172" s="373"/>
      <c r="HT172" s="373"/>
      <c r="HU172" s="373"/>
      <c r="HV172" s="373"/>
      <c r="HW172" s="373"/>
      <c r="HX172" s="373"/>
      <c r="HY172" s="373"/>
      <c r="HZ172" s="373"/>
      <c r="IA172" s="373"/>
      <c r="IB172" s="373"/>
      <c r="IC172" s="373"/>
      <c r="ID172" s="373"/>
      <c r="IE172" s="373"/>
      <c r="IF172" s="373"/>
      <c r="IG172" s="373"/>
      <c r="IH172" s="373"/>
      <c r="II172" s="373"/>
      <c r="IJ172" s="373"/>
    </row>
    <row r="173" spans="1:244" s="281" customFormat="1" ht="19" x14ac:dyDescent="0.2">
      <c r="A173"/>
      <c r="B173" s="186"/>
      <c r="C173"/>
      <c r="D173" s="251"/>
      <c r="E173" s="341"/>
      <c r="F173" s="341"/>
      <c r="G173" s="172"/>
      <c r="H173"/>
      <c r="I173" s="45"/>
      <c r="J173"/>
      <c r="K173"/>
      <c r="L173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5"/>
      <c r="AC173"/>
      <c r="AD173" s="38"/>
      <c r="AE173"/>
      <c r="AF173"/>
      <c r="AG173"/>
      <c r="AH173" s="42"/>
      <c r="AI173" s="277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277"/>
      <c r="AZ173" s="269"/>
      <c r="BA173" s="560"/>
      <c r="BB173"/>
      <c r="BC173" s="560"/>
      <c r="BD173"/>
      <c r="BE173" s="560"/>
      <c r="BF173"/>
      <c r="BG173" s="560"/>
      <c r="BH173"/>
      <c r="BI173" s="560"/>
      <c r="BJ173"/>
      <c r="BK173" s="560"/>
      <c r="BL173"/>
      <c r="BM173" s="560"/>
      <c r="BN173"/>
      <c r="BO173" s="270"/>
      <c r="BP173"/>
      <c r="BQ173" s="270"/>
      <c r="BR173"/>
      <c r="BS173" s="270"/>
      <c r="BT173"/>
      <c r="BU173" s="270"/>
      <c r="BV173"/>
      <c r="BW173" s="270"/>
      <c r="BX173"/>
      <c r="BY173" s="270"/>
      <c r="BZ173"/>
      <c r="CA173" s="270"/>
      <c r="CB173"/>
      <c r="CC173" s="270"/>
      <c r="CD173"/>
      <c r="CE173" s="270"/>
      <c r="CF173"/>
      <c r="CG173" s="270"/>
      <c r="CH173"/>
      <c r="CI173" s="270"/>
      <c r="CJ173"/>
      <c r="CK173" s="910"/>
      <c r="CL173" s="373"/>
      <c r="CM173" s="373"/>
      <c r="CN173" s="373"/>
      <c r="CO173" s="373"/>
      <c r="CP173" s="373"/>
      <c r="CQ173" s="373"/>
      <c r="CR173" s="373"/>
      <c r="CS173" s="373"/>
      <c r="CT173" s="920"/>
      <c r="CU173" s="26"/>
      <c r="CV173" s="26"/>
      <c r="CW173" s="26"/>
      <c r="CX173" s="920"/>
      <c r="CY173" s="373"/>
      <c r="CZ173" s="373"/>
      <c r="DN173" s="373"/>
      <c r="DO173" s="373"/>
      <c r="DP173" s="373"/>
      <c r="DQ173" s="373"/>
      <c r="DR173" s="373"/>
      <c r="DS173" s="373"/>
      <c r="DT173" s="373"/>
      <c r="DU173" s="373"/>
      <c r="DV173" s="373"/>
      <c r="DW173" s="373"/>
      <c r="DX173" s="373"/>
      <c r="DY173" s="373"/>
      <c r="DZ173" s="373"/>
      <c r="EA173" s="373"/>
      <c r="EB173" s="373"/>
      <c r="EC173" s="373"/>
      <c r="ED173" s="373"/>
      <c r="EE173" s="373"/>
      <c r="EF173" s="373"/>
      <c r="EG173" s="373"/>
      <c r="EH173" s="373"/>
      <c r="EI173" s="373"/>
      <c r="EJ173" s="373"/>
      <c r="EK173" s="373"/>
      <c r="EL173" s="373"/>
      <c r="EM173" s="373"/>
      <c r="EN173" s="373"/>
      <c r="EO173" s="373"/>
      <c r="EP173" s="373"/>
      <c r="EQ173" s="373"/>
      <c r="ER173" s="373"/>
      <c r="ES173" s="373"/>
      <c r="ET173" s="373"/>
      <c r="EU173" s="373"/>
      <c r="EV173" s="373"/>
      <c r="EW173" s="373"/>
      <c r="EX173" s="373"/>
      <c r="EY173" s="373"/>
      <c r="EZ173" s="373"/>
      <c r="FA173" s="373"/>
      <c r="FB173" s="373"/>
      <c r="FC173" s="373"/>
      <c r="FD173" s="373"/>
      <c r="FE173" s="373"/>
      <c r="FF173" s="373"/>
      <c r="FG173" s="373"/>
      <c r="FH173" s="373"/>
      <c r="FI173" s="373"/>
      <c r="FJ173" s="373"/>
      <c r="FK173" s="373"/>
      <c r="FL173" s="373"/>
      <c r="FM173" s="373"/>
      <c r="FN173" s="373"/>
      <c r="FO173" s="373"/>
      <c r="FP173" s="373"/>
      <c r="FQ173" s="373"/>
      <c r="FR173" s="373"/>
      <c r="FS173" s="373"/>
      <c r="FT173" s="373"/>
      <c r="FU173" s="373"/>
      <c r="FV173" s="373"/>
      <c r="FW173" s="373"/>
      <c r="FX173" s="373"/>
      <c r="FY173" s="373"/>
      <c r="FZ173" s="373"/>
      <c r="GA173" s="373"/>
      <c r="GB173" s="373"/>
      <c r="GC173" s="373"/>
      <c r="GD173" s="373"/>
      <c r="GE173" s="373"/>
      <c r="GF173" s="373"/>
      <c r="GG173" s="373"/>
      <c r="GH173" s="373"/>
      <c r="GI173" s="373"/>
      <c r="GJ173" s="373"/>
      <c r="GK173" s="373"/>
      <c r="GL173" s="373"/>
      <c r="GM173" s="373"/>
      <c r="GN173" s="373"/>
      <c r="GO173" s="373"/>
      <c r="GP173" s="373"/>
      <c r="GQ173" s="373"/>
      <c r="GR173" s="373"/>
      <c r="GS173" s="373"/>
      <c r="GT173" s="373"/>
      <c r="GU173" s="373"/>
      <c r="GV173" s="373"/>
      <c r="GW173" s="373"/>
      <c r="GX173" s="373"/>
      <c r="GY173" s="373"/>
      <c r="GZ173" s="373"/>
      <c r="HA173" s="373"/>
      <c r="HB173" s="373"/>
      <c r="HC173" s="373"/>
      <c r="HD173" s="373"/>
      <c r="HE173" s="373"/>
      <c r="HF173" s="373"/>
      <c r="HG173" s="373"/>
      <c r="HH173" s="373"/>
      <c r="HI173" s="373"/>
      <c r="HJ173" s="373"/>
      <c r="HK173" s="373"/>
      <c r="HL173" s="373"/>
      <c r="HM173" s="373"/>
      <c r="HN173" s="373"/>
      <c r="HO173" s="373"/>
      <c r="HP173" s="373"/>
      <c r="HQ173" s="373"/>
      <c r="HR173" s="373"/>
      <c r="HS173" s="373"/>
      <c r="HT173" s="373"/>
      <c r="HU173" s="373"/>
      <c r="HV173" s="373"/>
      <c r="HW173" s="373"/>
      <c r="HX173" s="373"/>
      <c r="HY173" s="373"/>
      <c r="HZ173" s="373"/>
      <c r="IA173" s="373"/>
      <c r="IB173" s="373"/>
      <c r="IC173" s="373"/>
      <c r="ID173" s="373"/>
      <c r="IE173" s="373"/>
      <c r="IF173" s="373"/>
      <c r="IG173" s="373"/>
      <c r="IH173" s="373"/>
      <c r="II173" s="373"/>
      <c r="IJ173" s="373"/>
    </row>
    <row r="174" spans="1:244" s="281" customFormat="1" ht="19" x14ac:dyDescent="0.2">
      <c r="A174"/>
      <c r="B174" s="186"/>
      <c r="C174"/>
      <c r="D174" s="251"/>
      <c r="E174" s="341"/>
      <c r="F174" s="341"/>
      <c r="G174" s="172"/>
      <c r="H174"/>
      <c r="I174" s="45"/>
      <c r="J174"/>
      <c r="K174"/>
      <c r="L174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5"/>
      <c r="AC174"/>
      <c r="AD174" s="38"/>
      <c r="AE174"/>
      <c r="AF174"/>
      <c r="AG174"/>
      <c r="AH174" s="42"/>
      <c r="AI174" s="277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277"/>
      <c r="AZ174" s="269"/>
      <c r="BA174" s="560"/>
      <c r="BB174"/>
      <c r="BC174" s="560"/>
      <c r="BD174"/>
      <c r="BE174" s="560"/>
      <c r="BF174"/>
      <c r="BG174" s="560"/>
      <c r="BH174"/>
      <c r="BI174" s="560"/>
      <c r="BJ174"/>
      <c r="BK174" s="560"/>
      <c r="BL174"/>
      <c r="BM174" s="560"/>
      <c r="BN174"/>
      <c r="BO174" s="270"/>
      <c r="BP174"/>
      <c r="BQ174" s="270"/>
      <c r="BR174"/>
      <c r="BS174" s="270"/>
      <c r="BT174"/>
      <c r="BU174" s="270"/>
      <c r="BV174"/>
      <c r="BW174" s="270"/>
      <c r="BX174"/>
      <c r="BY174" s="270"/>
      <c r="BZ174"/>
      <c r="CA174" s="270"/>
      <c r="CB174"/>
      <c r="CC174" s="270"/>
      <c r="CD174"/>
      <c r="CE174" s="270"/>
      <c r="CF174"/>
      <c r="CG174" s="270"/>
      <c r="CH174"/>
      <c r="CI174" s="270"/>
      <c r="CJ174"/>
      <c r="CK174" s="910"/>
      <c r="CL174" s="373"/>
      <c r="CM174" s="373"/>
      <c r="CN174" s="373"/>
      <c r="CO174" s="373"/>
      <c r="CP174" s="373"/>
      <c r="CQ174" s="373"/>
      <c r="CR174" s="373"/>
      <c r="CS174" s="373"/>
      <c r="CT174" s="920"/>
      <c r="CU174" s="26"/>
      <c r="CV174" s="26"/>
      <c r="CW174" s="26"/>
      <c r="CX174" s="920"/>
      <c r="CY174" s="373"/>
      <c r="CZ174" s="373"/>
      <c r="DN174" s="373"/>
      <c r="DO174" s="373"/>
      <c r="DP174" s="373"/>
      <c r="DQ174" s="373"/>
      <c r="DR174" s="373"/>
      <c r="DS174" s="373"/>
      <c r="DT174" s="373"/>
      <c r="DU174" s="373"/>
      <c r="DV174" s="373"/>
      <c r="DW174" s="373"/>
      <c r="DX174" s="373"/>
      <c r="DY174" s="373"/>
      <c r="DZ174" s="373"/>
      <c r="EA174" s="373"/>
      <c r="EB174" s="373"/>
      <c r="EC174" s="373"/>
      <c r="ED174" s="373"/>
      <c r="EE174" s="373"/>
      <c r="EF174" s="373"/>
      <c r="EG174" s="373"/>
      <c r="EH174" s="373"/>
      <c r="EI174" s="373"/>
      <c r="EJ174" s="373"/>
      <c r="EK174" s="373"/>
      <c r="EL174" s="373"/>
      <c r="EM174" s="373"/>
      <c r="EN174" s="373"/>
      <c r="EO174" s="373"/>
      <c r="EP174" s="373"/>
      <c r="EQ174" s="373"/>
      <c r="ER174" s="373"/>
      <c r="ES174" s="373"/>
      <c r="ET174" s="373"/>
      <c r="EU174" s="373"/>
      <c r="EV174" s="373"/>
      <c r="EW174" s="373"/>
      <c r="EX174" s="373"/>
      <c r="EY174" s="373"/>
      <c r="EZ174" s="373"/>
      <c r="FA174" s="373"/>
      <c r="FB174" s="373"/>
      <c r="FC174" s="373"/>
      <c r="FD174" s="373"/>
      <c r="FE174" s="373"/>
      <c r="FF174" s="373"/>
      <c r="FG174" s="373"/>
      <c r="FH174" s="373"/>
      <c r="FI174" s="373"/>
      <c r="FJ174" s="373"/>
      <c r="FK174" s="373"/>
      <c r="FL174" s="373"/>
      <c r="FM174" s="373"/>
      <c r="FN174" s="373"/>
      <c r="FO174" s="373"/>
      <c r="FP174" s="373"/>
      <c r="FQ174" s="373"/>
      <c r="FR174" s="373"/>
      <c r="FS174" s="373"/>
      <c r="FT174" s="373"/>
      <c r="FU174" s="373"/>
      <c r="FV174" s="373"/>
      <c r="FW174" s="373"/>
      <c r="FX174" s="373"/>
      <c r="FY174" s="373"/>
      <c r="FZ174" s="373"/>
      <c r="GA174" s="373"/>
      <c r="GB174" s="373"/>
      <c r="GC174" s="373"/>
      <c r="GD174" s="373"/>
      <c r="GE174" s="373"/>
      <c r="GF174" s="373"/>
      <c r="GG174" s="373"/>
      <c r="GH174" s="373"/>
      <c r="GI174" s="373"/>
      <c r="GJ174" s="373"/>
      <c r="GK174" s="373"/>
      <c r="GL174" s="373"/>
      <c r="GM174" s="373"/>
      <c r="GN174" s="373"/>
      <c r="GO174" s="373"/>
      <c r="GP174" s="373"/>
      <c r="GQ174" s="373"/>
      <c r="GR174" s="373"/>
      <c r="GS174" s="373"/>
      <c r="GT174" s="373"/>
      <c r="GU174" s="373"/>
      <c r="GV174" s="373"/>
      <c r="GW174" s="373"/>
      <c r="GX174" s="373"/>
      <c r="GY174" s="373"/>
      <c r="GZ174" s="373"/>
      <c r="HA174" s="373"/>
      <c r="HB174" s="373"/>
      <c r="HC174" s="373"/>
      <c r="HD174" s="373"/>
      <c r="HE174" s="373"/>
      <c r="HF174" s="373"/>
      <c r="HG174" s="373"/>
      <c r="HH174" s="373"/>
      <c r="HI174" s="373"/>
      <c r="HJ174" s="373"/>
      <c r="HK174" s="373"/>
      <c r="HL174" s="373"/>
      <c r="HM174" s="373"/>
      <c r="HN174" s="373"/>
      <c r="HO174" s="373"/>
      <c r="HP174" s="373"/>
      <c r="HQ174" s="373"/>
      <c r="HR174" s="373"/>
      <c r="HS174" s="373"/>
      <c r="HT174" s="373"/>
      <c r="HU174" s="373"/>
      <c r="HV174" s="373"/>
      <c r="HW174" s="373"/>
      <c r="HX174" s="373"/>
      <c r="HY174" s="373"/>
      <c r="HZ174" s="373"/>
      <c r="IA174" s="373"/>
      <c r="IB174" s="373"/>
      <c r="IC174" s="373"/>
      <c r="ID174" s="373"/>
      <c r="IE174" s="373"/>
      <c r="IF174" s="373"/>
      <c r="IG174" s="373"/>
      <c r="IH174" s="373"/>
      <c r="II174" s="373"/>
      <c r="IJ174" s="373"/>
    </row>
    <row r="175" spans="1:244" s="281" customFormat="1" ht="19" x14ac:dyDescent="0.2">
      <c r="A175"/>
      <c r="B175" s="186"/>
      <c r="C175"/>
      <c r="D175" s="251"/>
      <c r="E175" s="341"/>
      <c r="F175" s="341"/>
      <c r="G175" s="172"/>
      <c r="H175"/>
      <c r="I175" s="45"/>
      <c r="J175"/>
      <c r="K175"/>
      <c r="L175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5"/>
      <c r="AC175"/>
      <c r="AD175" s="38"/>
      <c r="AE175"/>
      <c r="AF175"/>
      <c r="AG175"/>
      <c r="AH175" s="42"/>
      <c r="AI175" s="277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277"/>
      <c r="AZ175" s="269"/>
      <c r="BA175" s="560"/>
      <c r="BB175"/>
      <c r="BC175" s="560"/>
      <c r="BD175"/>
      <c r="BE175" s="560"/>
      <c r="BF175"/>
      <c r="BG175" s="560"/>
      <c r="BH175"/>
      <c r="BI175" s="560"/>
      <c r="BJ175"/>
      <c r="BK175" s="560"/>
      <c r="BL175"/>
      <c r="BM175" s="560"/>
      <c r="BN175"/>
      <c r="BO175" s="270"/>
      <c r="BP175"/>
      <c r="BQ175" s="270"/>
      <c r="BR175"/>
      <c r="BS175" s="270"/>
      <c r="BT175"/>
      <c r="BU175" s="270"/>
      <c r="BV175"/>
      <c r="BW175" s="270"/>
      <c r="BX175"/>
      <c r="BY175" s="270"/>
      <c r="BZ175"/>
      <c r="CA175" s="270"/>
      <c r="CB175"/>
      <c r="CC175" s="270"/>
      <c r="CD175"/>
      <c r="CE175" s="270"/>
      <c r="CF175"/>
      <c r="CG175" s="270"/>
      <c r="CH175"/>
      <c r="CI175" s="270"/>
      <c r="CJ175"/>
      <c r="CK175" s="910"/>
      <c r="CL175" s="373"/>
      <c r="CM175" s="373"/>
      <c r="CN175" s="373"/>
      <c r="CO175" s="373"/>
      <c r="CP175" s="373"/>
      <c r="CQ175" s="373"/>
      <c r="CR175" s="373"/>
      <c r="CS175" s="373"/>
      <c r="CT175" s="920"/>
      <c r="CU175" s="26"/>
      <c r="CV175" s="26"/>
      <c r="CW175" s="26"/>
      <c r="CX175" s="920"/>
      <c r="CY175" s="373"/>
      <c r="CZ175" s="373"/>
      <c r="DN175" s="373"/>
      <c r="DO175" s="373"/>
      <c r="DP175" s="373"/>
      <c r="DQ175" s="373"/>
      <c r="DR175" s="373"/>
      <c r="DS175" s="373"/>
      <c r="DT175" s="373"/>
      <c r="DU175" s="373"/>
      <c r="DV175" s="373"/>
      <c r="DW175" s="373"/>
      <c r="DX175" s="373"/>
      <c r="DY175" s="373"/>
      <c r="DZ175" s="373"/>
      <c r="EA175" s="373"/>
      <c r="EB175" s="373"/>
      <c r="EC175" s="373"/>
      <c r="ED175" s="373"/>
      <c r="EE175" s="373"/>
      <c r="EF175" s="373"/>
      <c r="EG175" s="373"/>
      <c r="EH175" s="373"/>
      <c r="EI175" s="373"/>
      <c r="EJ175" s="373"/>
      <c r="EK175" s="373"/>
      <c r="EL175" s="373"/>
      <c r="EM175" s="373"/>
      <c r="EN175" s="373"/>
      <c r="EO175" s="373"/>
      <c r="EP175" s="373"/>
      <c r="EQ175" s="373"/>
      <c r="ER175" s="373"/>
      <c r="ES175" s="373"/>
      <c r="ET175" s="373"/>
      <c r="EU175" s="373"/>
      <c r="EV175" s="373"/>
      <c r="EW175" s="373"/>
      <c r="EX175" s="373"/>
      <c r="EY175" s="373"/>
      <c r="EZ175" s="373"/>
      <c r="FA175" s="373"/>
      <c r="FB175" s="373"/>
      <c r="FC175" s="373"/>
      <c r="FD175" s="373"/>
      <c r="FE175" s="373"/>
      <c r="FF175" s="373"/>
      <c r="FG175" s="373"/>
      <c r="FH175" s="373"/>
      <c r="FI175" s="373"/>
      <c r="FJ175" s="373"/>
      <c r="FK175" s="373"/>
      <c r="FL175" s="373"/>
      <c r="FM175" s="373"/>
      <c r="FN175" s="373"/>
      <c r="FO175" s="373"/>
      <c r="FP175" s="373"/>
      <c r="FQ175" s="373"/>
      <c r="FR175" s="373"/>
      <c r="FS175" s="373"/>
      <c r="FT175" s="373"/>
      <c r="FU175" s="373"/>
      <c r="FV175" s="373"/>
      <c r="FW175" s="373"/>
      <c r="FX175" s="373"/>
      <c r="FY175" s="373"/>
      <c r="FZ175" s="373"/>
      <c r="GA175" s="373"/>
      <c r="GB175" s="373"/>
      <c r="GC175" s="373"/>
      <c r="GD175" s="373"/>
      <c r="GE175" s="373"/>
      <c r="GF175" s="373"/>
      <c r="GG175" s="373"/>
      <c r="GH175" s="373"/>
      <c r="GI175" s="373"/>
      <c r="GJ175" s="373"/>
      <c r="GK175" s="373"/>
      <c r="GL175" s="373"/>
      <c r="GM175" s="373"/>
      <c r="GN175" s="373"/>
      <c r="GO175" s="373"/>
      <c r="GP175" s="373"/>
      <c r="GQ175" s="373"/>
      <c r="GR175" s="373"/>
      <c r="GS175" s="373"/>
      <c r="GT175" s="373"/>
      <c r="GU175" s="373"/>
      <c r="GV175" s="373"/>
      <c r="GW175" s="373"/>
      <c r="GX175" s="373"/>
      <c r="GY175" s="373"/>
      <c r="GZ175" s="373"/>
      <c r="HA175" s="373"/>
      <c r="HB175" s="373"/>
      <c r="HC175" s="373"/>
      <c r="HD175" s="373"/>
      <c r="HE175" s="373"/>
      <c r="HF175" s="373"/>
      <c r="HG175" s="373"/>
      <c r="HH175" s="373"/>
      <c r="HI175" s="373"/>
      <c r="HJ175" s="373"/>
      <c r="HK175" s="373"/>
      <c r="HL175" s="373"/>
      <c r="HM175" s="373"/>
      <c r="HN175" s="373"/>
      <c r="HO175" s="373"/>
      <c r="HP175" s="373"/>
      <c r="HQ175" s="373"/>
      <c r="HR175" s="373"/>
      <c r="HS175" s="373"/>
      <c r="HT175" s="373"/>
      <c r="HU175" s="373"/>
      <c r="HV175" s="373"/>
      <c r="HW175" s="373"/>
      <c r="HX175" s="373"/>
      <c r="HY175" s="373"/>
      <c r="HZ175" s="373"/>
      <c r="IA175" s="373"/>
      <c r="IB175" s="373"/>
      <c r="IC175" s="373"/>
      <c r="ID175" s="373"/>
      <c r="IE175" s="373"/>
      <c r="IF175" s="373"/>
      <c r="IG175" s="373"/>
      <c r="IH175" s="373"/>
      <c r="II175" s="373"/>
      <c r="IJ175" s="373"/>
    </row>
    <row r="176" spans="1:244" s="281" customFormat="1" ht="19" x14ac:dyDescent="0.2">
      <c r="A176"/>
      <c r="B176" s="186"/>
      <c r="C176"/>
      <c r="D176" s="251"/>
      <c r="E176" s="341"/>
      <c r="F176" s="341"/>
      <c r="G176" s="172"/>
      <c r="H176"/>
      <c r="I176" s="45"/>
      <c r="J176"/>
      <c r="K176"/>
      <c r="L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5"/>
      <c r="AC176"/>
      <c r="AD176" s="38"/>
      <c r="AE176"/>
      <c r="AF176"/>
      <c r="AG176"/>
      <c r="AH176" s="42"/>
      <c r="AI176" s="277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277"/>
      <c r="AZ176" s="269"/>
      <c r="BA176" s="560"/>
      <c r="BB176"/>
      <c r="BC176" s="560"/>
      <c r="BD176"/>
      <c r="BE176" s="560"/>
      <c r="BF176"/>
      <c r="BG176" s="560"/>
      <c r="BH176"/>
      <c r="BI176" s="560"/>
      <c r="BJ176"/>
      <c r="BK176" s="560"/>
      <c r="BL176"/>
      <c r="BM176" s="560"/>
      <c r="BN176"/>
      <c r="BO176" s="270"/>
      <c r="BP176"/>
      <c r="BQ176" s="270"/>
      <c r="BR176"/>
      <c r="BS176" s="270"/>
      <c r="BT176"/>
      <c r="BU176" s="270"/>
      <c r="BV176"/>
      <c r="BW176" s="270"/>
      <c r="BX176"/>
      <c r="BY176" s="270"/>
      <c r="BZ176"/>
      <c r="CA176" s="270"/>
      <c r="CB176"/>
      <c r="CC176" s="270"/>
      <c r="CD176"/>
      <c r="CE176" s="270"/>
      <c r="CF176"/>
      <c r="CG176" s="270"/>
      <c r="CH176"/>
      <c r="CI176" s="270"/>
      <c r="CJ176"/>
      <c r="CK176" s="910"/>
      <c r="CL176" s="373"/>
      <c r="CM176" s="373"/>
      <c r="CN176" s="373"/>
      <c r="CO176" s="373"/>
      <c r="CP176" s="373"/>
      <c r="CQ176" s="373"/>
      <c r="CR176" s="373"/>
      <c r="CS176" s="373"/>
      <c r="CT176" s="920"/>
      <c r="CU176" s="26"/>
      <c r="CV176" s="26"/>
      <c r="CW176" s="26"/>
      <c r="CX176" s="920"/>
      <c r="CY176" s="373"/>
      <c r="CZ176" s="373"/>
      <c r="DN176" s="373"/>
      <c r="DO176" s="373"/>
      <c r="DP176" s="373"/>
      <c r="DQ176" s="373"/>
      <c r="DR176" s="373"/>
      <c r="DS176" s="373"/>
      <c r="DT176" s="373"/>
      <c r="DU176" s="373"/>
      <c r="DV176" s="373"/>
      <c r="DW176" s="373"/>
      <c r="DX176" s="373"/>
      <c r="DY176" s="373"/>
      <c r="DZ176" s="373"/>
      <c r="EA176" s="373"/>
      <c r="EB176" s="373"/>
      <c r="EC176" s="373"/>
      <c r="ED176" s="373"/>
      <c r="EE176" s="373"/>
      <c r="EF176" s="373"/>
      <c r="EG176" s="373"/>
      <c r="EH176" s="373"/>
      <c r="EI176" s="373"/>
      <c r="EJ176" s="373"/>
      <c r="EK176" s="373"/>
      <c r="EL176" s="373"/>
      <c r="EM176" s="373"/>
      <c r="EN176" s="373"/>
      <c r="EO176" s="373"/>
      <c r="EP176" s="373"/>
      <c r="EQ176" s="373"/>
      <c r="ER176" s="373"/>
      <c r="ES176" s="373"/>
      <c r="ET176" s="373"/>
      <c r="EU176" s="373"/>
      <c r="EV176" s="373"/>
      <c r="EW176" s="373"/>
      <c r="EX176" s="373"/>
      <c r="EY176" s="373"/>
      <c r="EZ176" s="373"/>
      <c r="FA176" s="373"/>
      <c r="FB176" s="373"/>
      <c r="FC176" s="373"/>
      <c r="FD176" s="373"/>
      <c r="FE176" s="373"/>
      <c r="FF176" s="373"/>
      <c r="FG176" s="373"/>
      <c r="FH176" s="373"/>
      <c r="FI176" s="373"/>
      <c r="FJ176" s="373"/>
      <c r="FK176" s="373"/>
      <c r="FL176" s="373"/>
      <c r="FM176" s="373"/>
      <c r="FN176" s="373"/>
      <c r="FO176" s="373"/>
      <c r="FP176" s="373"/>
      <c r="FQ176" s="373"/>
      <c r="FR176" s="373"/>
      <c r="FS176" s="373"/>
      <c r="FT176" s="373"/>
      <c r="FU176" s="373"/>
      <c r="FV176" s="373"/>
      <c r="FW176" s="373"/>
      <c r="FX176" s="373"/>
      <c r="FY176" s="373"/>
      <c r="FZ176" s="373"/>
      <c r="GA176" s="373"/>
      <c r="GB176" s="373"/>
      <c r="GC176" s="373"/>
      <c r="GD176" s="373"/>
      <c r="GE176" s="373"/>
      <c r="GF176" s="373"/>
      <c r="GG176" s="373"/>
      <c r="GH176" s="373"/>
      <c r="GI176" s="373"/>
      <c r="GJ176" s="373"/>
      <c r="GK176" s="373"/>
      <c r="GL176" s="373"/>
      <c r="GM176" s="373"/>
      <c r="GN176" s="373"/>
      <c r="GO176" s="373"/>
      <c r="GP176" s="373"/>
      <c r="GQ176" s="373"/>
      <c r="GR176" s="373"/>
      <c r="GS176" s="373"/>
      <c r="GT176" s="373"/>
      <c r="GU176" s="373"/>
      <c r="GV176" s="373"/>
      <c r="GW176" s="373"/>
      <c r="GX176" s="373"/>
      <c r="GY176" s="373"/>
      <c r="GZ176" s="373"/>
      <c r="HA176" s="373"/>
      <c r="HB176" s="373"/>
      <c r="HC176" s="373"/>
      <c r="HD176" s="373"/>
      <c r="HE176" s="373"/>
      <c r="HF176" s="373"/>
      <c r="HG176" s="373"/>
      <c r="HH176" s="373"/>
      <c r="HI176" s="373"/>
      <c r="HJ176" s="373"/>
      <c r="HK176" s="373"/>
      <c r="HL176" s="373"/>
      <c r="HM176" s="373"/>
      <c r="HN176" s="373"/>
      <c r="HO176" s="373"/>
      <c r="HP176" s="373"/>
      <c r="HQ176" s="373"/>
      <c r="HR176" s="373"/>
      <c r="HS176" s="373"/>
      <c r="HT176" s="373"/>
      <c r="HU176" s="373"/>
      <c r="HV176" s="373"/>
      <c r="HW176" s="373"/>
      <c r="HX176" s="373"/>
      <c r="HY176" s="373"/>
      <c r="HZ176" s="373"/>
      <c r="IA176" s="373"/>
      <c r="IB176" s="373"/>
      <c r="IC176" s="373"/>
      <c r="ID176" s="373"/>
      <c r="IE176" s="373"/>
      <c r="IF176" s="373"/>
      <c r="IG176" s="373"/>
      <c r="IH176" s="373"/>
      <c r="II176" s="373"/>
      <c r="IJ176" s="373"/>
    </row>
    <row r="177" spans="1:244" s="281" customFormat="1" ht="19" x14ac:dyDescent="0.2">
      <c r="A177"/>
      <c r="B177" s="186"/>
      <c r="C177"/>
      <c r="D177" s="251"/>
      <c r="E177" s="341"/>
      <c r="F177" s="341"/>
      <c r="G177" s="172"/>
      <c r="H177"/>
      <c r="I177" s="45"/>
      <c r="J177"/>
      <c r="K177"/>
      <c r="L177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5"/>
      <c r="AC177"/>
      <c r="AD177" s="38"/>
      <c r="AE177"/>
      <c r="AF177"/>
      <c r="AG177"/>
      <c r="AH177" s="42"/>
      <c r="AI177" s="277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277"/>
      <c r="AZ177" s="269"/>
      <c r="BA177" s="560"/>
      <c r="BB177"/>
      <c r="BC177" s="560"/>
      <c r="BD177"/>
      <c r="BE177" s="560"/>
      <c r="BF177"/>
      <c r="BG177" s="560"/>
      <c r="BH177"/>
      <c r="BI177" s="560"/>
      <c r="BJ177"/>
      <c r="BK177" s="560"/>
      <c r="BL177"/>
      <c r="BM177" s="560"/>
      <c r="BN177"/>
      <c r="BO177" s="270"/>
      <c r="BP177"/>
      <c r="BQ177" s="270"/>
      <c r="BR177"/>
      <c r="BS177" s="270"/>
      <c r="BT177"/>
      <c r="BU177" s="270"/>
      <c r="BV177"/>
      <c r="BW177" s="270"/>
      <c r="BX177"/>
      <c r="BY177" s="270"/>
      <c r="BZ177"/>
      <c r="CA177" s="270"/>
      <c r="CB177"/>
      <c r="CC177" s="270"/>
      <c r="CD177"/>
      <c r="CE177" s="270"/>
      <c r="CF177"/>
      <c r="CG177" s="270"/>
      <c r="CH177"/>
      <c r="CI177" s="270"/>
      <c r="CJ177"/>
      <c r="CK177" s="910"/>
      <c r="CL177" s="373"/>
      <c r="CM177" s="373"/>
      <c r="CN177" s="373"/>
      <c r="CO177" s="373"/>
      <c r="CP177" s="373"/>
      <c r="CQ177" s="373"/>
      <c r="CR177" s="373"/>
      <c r="CS177" s="373"/>
      <c r="CT177" s="920"/>
      <c r="CU177" s="26"/>
      <c r="CV177" s="26"/>
      <c r="CW177" s="26"/>
      <c r="CX177" s="920"/>
      <c r="CY177" s="373"/>
      <c r="CZ177" s="373"/>
      <c r="DN177" s="373"/>
      <c r="DO177" s="373"/>
      <c r="DP177" s="373"/>
      <c r="DQ177" s="373"/>
      <c r="DR177" s="373"/>
      <c r="DS177" s="373"/>
      <c r="DT177" s="373"/>
      <c r="DU177" s="373"/>
      <c r="DV177" s="373"/>
      <c r="DW177" s="373"/>
      <c r="DX177" s="373"/>
      <c r="DY177" s="373"/>
      <c r="DZ177" s="373"/>
      <c r="EA177" s="373"/>
      <c r="EB177" s="373"/>
      <c r="EC177" s="373"/>
      <c r="ED177" s="373"/>
      <c r="EE177" s="373"/>
      <c r="EF177" s="373"/>
      <c r="EG177" s="373"/>
      <c r="EH177" s="373"/>
      <c r="EI177" s="373"/>
      <c r="EJ177" s="373"/>
      <c r="EK177" s="373"/>
      <c r="EL177" s="373"/>
      <c r="EM177" s="373"/>
      <c r="EN177" s="373"/>
      <c r="EO177" s="373"/>
      <c r="EP177" s="373"/>
      <c r="EQ177" s="373"/>
      <c r="ER177" s="373"/>
      <c r="ES177" s="373"/>
      <c r="ET177" s="373"/>
      <c r="EU177" s="373"/>
      <c r="EV177" s="373"/>
      <c r="EW177" s="373"/>
      <c r="EX177" s="373"/>
      <c r="EY177" s="373"/>
      <c r="EZ177" s="373"/>
      <c r="FA177" s="373"/>
      <c r="FB177" s="373"/>
      <c r="FC177" s="373"/>
      <c r="FD177" s="373"/>
      <c r="FE177" s="373"/>
      <c r="FF177" s="373"/>
      <c r="FG177" s="373"/>
      <c r="FH177" s="373"/>
      <c r="FI177" s="373"/>
      <c r="FJ177" s="373"/>
      <c r="FK177" s="373"/>
      <c r="FL177" s="373"/>
      <c r="FM177" s="373"/>
      <c r="FN177" s="373"/>
      <c r="FO177" s="373"/>
      <c r="FP177" s="373"/>
      <c r="FQ177" s="373"/>
      <c r="FR177" s="373"/>
      <c r="FS177" s="373"/>
      <c r="FT177" s="373"/>
      <c r="FU177" s="373"/>
      <c r="FV177" s="373"/>
      <c r="FW177" s="373"/>
      <c r="FX177" s="373"/>
      <c r="FY177" s="373"/>
      <c r="FZ177" s="373"/>
      <c r="GA177" s="373"/>
      <c r="GB177" s="373"/>
      <c r="GC177" s="373"/>
      <c r="GD177" s="373"/>
      <c r="GE177" s="373"/>
      <c r="GF177" s="373"/>
      <c r="GG177" s="373"/>
      <c r="GH177" s="373"/>
      <c r="GI177" s="373"/>
      <c r="GJ177" s="373"/>
      <c r="GK177" s="373"/>
      <c r="GL177" s="373"/>
      <c r="GM177" s="373"/>
      <c r="GN177" s="373"/>
      <c r="GO177" s="373"/>
      <c r="GP177" s="373"/>
      <c r="GQ177" s="373"/>
      <c r="GR177" s="373"/>
      <c r="GS177" s="373"/>
      <c r="GT177" s="373"/>
      <c r="GU177" s="373"/>
      <c r="GV177" s="373"/>
      <c r="GW177" s="373"/>
      <c r="GX177" s="373"/>
      <c r="GY177" s="373"/>
      <c r="GZ177" s="373"/>
      <c r="HA177" s="373"/>
      <c r="HB177" s="373"/>
      <c r="HC177" s="373"/>
      <c r="HD177" s="373"/>
      <c r="HE177" s="373"/>
      <c r="HF177" s="373"/>
      <c r="HG177" s="373"/>
      <c r="HH177" s="373"/>
      <c r="HI177" s="373"/>
      <c r="HJ177" s="373"/>
      <c r="HK177" s="373"/>
      <c r="HL177" s="373"/>
      <c r="HM177" s="373"/>
      <c r="HN177" s="373"/>
      <c r="HO177" s="373"/>
      <c r="HP177" s="373"/>
      <c r="HQ177" s="373"/>
      <c r="HR177" s="373"/>
      <c r="HS177" s="373"/>
      <c r="HT177" s="373"/>
      <c r="HU177" s="373"/>
      <c r="HV177" s="373"/>
      <c r="HW177" s="373"/>
      <c r="HX177" s="373"/>
      <c r="HY177" s="373"/>
      <c r="HZ177" s="373"/>
      <c r="IA177" s="373"/>
      <c r="IB177" s="373"/>
      <c r="IC177" s="373"/>
      <c r="ID177" s="373"/>
      <c r="IE177" s="373"/>
      <c r="IF177" s="373"/>
      <c r="IG177" s="373"/>
      <c r="IH177" s="373"/>
      <c r="II177" s="373"/>
      <c r="IJ177" s="373"/>
    </row>
    <row r="178" spans="1:244" s="281" customFormat="1" ht="19" x14ac:dyDescent="0.2">
      <c r="A178"/>
      <c r="B178" s="186"/>
      <c r="C178"/>
      <c r="D178" s="251"/>
      <c r="E178" s="341"/>
      <c r="F178" s="341"/>
      <c r="G178" s="172"/>
      <c r="H178"/>
      <c r="I178" s="45"/>
      <c r="J178"/>
      <c r="K178"/>
      <c r="L178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5"/>
      <c r="AC178"/>
      <c r="AD178" s="38"/>
      <c r="AE178"/>
      <c r="AF178"/>
      <c r="AG178"/>
      <c r="AH178" s="42"/>
      <c r="AI178" s="277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277"/>
      <c r="AZ178" s="269"/>
      <c r="BA178" s="560"/>
      <c r="BB178"/>
      <c r="BC178" s="560"/>
      <c r="BD178"/>
      <c r="BE178" s="560"/>
      <c r="BF178"/>
      <c r="BG178" s="560"/>
      <c r="BH178"/>
      <c r="BI178" s="560"/>
      <c r="BJ178"/>
      <c r="BK178" s="560"/>
      <c r="BL178"/>
      <c r="BM178" s="560"/>
      <c r="BN178"/>
      <c r="BO178" s="270"/>
      <c r="BP178"/>
      <c r="BQ178" s="270"/>
      <c r="BR178"/>
      <c r="BS178" s="270"/>
      <c r="BT178"/>
      <c r="BU178" s="270"/>
      <c r="BV178"/>
      <c r="BW178" s="270"/>
      <c r="BX178"/>
      <c r="BY178" s="270"/>
      <c r="BZ178"/>
      <c r="CA178" s="270"/>
      <c r="CB178"/>
      <c r="CC178" s="270"/>
      <c r="CD178"/>
      <c r="CE178" s="270"/>
      <c r="CF178"/>
      <c r="CG178" s="270"/>
      <c r="CH178"/>
      <c r="CI178" s="270"/>
      <c r="CJ178"/>
      <c r="CK178" s="910"/>
      <c r="CL178" s="373"/>
      <c r="CM178" s="373"/>
      <c r="CN178" s="373"/>
      <c r="CO178" s="373"/>
      <c r="CP178" s="373"/>
      <c r="CQ178" s="373"/>
      <c r="CR178" s="373"/>
      <c r="CS178" s="373"/>
      <c r="CT178" s="920"/>
      <c r="CU178" s="26"/>
      <c r="CV178" s="26"/>
      <c r="CW178" s="26"/>
      <c r="CX178" s="920"/>
      <c r="CY178" s="373"/>
      <c r="CZ178" s="373"/>
      <c r="DN178" s="373"/>
      <c r="DO178" s="373"/>
      <c r="DP178" s="373"/>
      <c r="DQ178" s="373"/>
      <c r="DR178" s="373"/>
      <c r="DS178" s="373"/>
      <c r="DT178" s="373"/>
      <c r="DU178" s="373"/>
      <c r="DV178" s="373"/>
      <c r="DW178" s="373"/>
      <c r="DX178" s="373"/>
      <c r="DY178" s="373"/>
      <c r="DZ178" s="373"/>
      <c r="EA178" s="373"/>
      <c r="EB178" s="373"/>
      <c r="EC178" s="373"/>
      <c r="ED178" s="373"/>
      <c r="EE178" s="373"/>
      <c r="EF178" s="373"/>
      <c r="EG178" s="373"/>
      <c r="EH178" s="373"/>
      <c r="EI178" s="373"/>
      <c r="EJ178" s="373"/>
      <c r="EK178" s="373"/>
      <c r="EL178" s="373"/>
      <c r="EM178" s="373"/>
      <c r="EN178" s="373"/>
      <c r="EO178" s="373"/>
      <c r="EP178" s="373"/>
      <c r="EQ178" s="373"/>
      <c r="ER178" s="373"/>
      <c r="ES178" s="373"/>
      <c r="ET178" s="373"/>
      <c r="EU178" s="373"/>
      <c r="EV178" s="373"/>
      <c r="EW178" s="373"/>
      <c r="EX178" s="373"/>
      <c r="EY178" s="373"/>
      <c r="EZ178" s="373"/>
      <c r="FA178" s="373"/>
      <c r="FB178" s="373"/>
      <c r="FC178" s="373"/>
      <c r="FD178" s="373"/>
      <c r="FE178" s="373"/>
      <c r="FF178" s="373"/>
      <c r="FG178" s="373"/>
      <c r="FH178" s="373"/>
      <c r="FI178" s="373"/>
      <c r="FJ178" s="373"/>
      <c r="FK178" s="373"/>
      <c r="FL178" s="373"/>
      <c r="FM178" s="373"/>
      <c r="FN178" s="373"/>
      <c r="FO178" s="373"/>
      <c r="FP178" s="373"/>
      <c r="FQ178" s="373"/>
      <c r="FR178" s="373"/>
      <c r="FS178" s="373"/>
      <c r="FT178" s="373"/>
      <c r="FU178" s="373"/>
      <c r="FV178" s="373"/>
      <c r="FW178" s="373"/>
      <c r="FX178" s="373"/>
      <c r="FY178" s="373"/>
      <c r="FZ178" s="373"/>
      <c r="GA178" s="373"/>
      <c r="GB178" s="373"/>
      <c r="GC178" s="373"/>
      <c r="GD178" s="373"/>
      <c r="GE178" s="373"/>
      <c r="GF178" s="373"/>
      <c r="GG178" s="373"/>
      <c r="GH178" s="373"/>
      <c r="GI178" s="373"/>
      <c r="GJ178" s="373"/>
      <c r="GK178" s="373"/>
      <c r="GL178" s="373"/>
      <c r="GM178" s="373"/>
      <c r="GN178" s="373"/>
      <c r="GO178" s="373"/>
      <c r="GP178" s="373"/>
      <c r="GQ178" s="373"/>
      <c r="GR178" s="373"/>
      <c r="GS178" s="373"/>
      <c r="GT178" s="373"/>
      <c r="GU178" s="373"/>
      <c r="GV178" s="373"/>
      <c r="GW178" s="373"/>
      <c r="GX178" s="373"/>
      <c r="GY178" s="373"/>
      <c r="GZ178" s="373"/>
      <c r="HA178" s="373"/>
      <c r="HB178" s="373"/>
      <c r="HC178" s="373"/>
      <c r="HD178" s="373"/>
      <c r="HE178" s="373"/>
      <c r="HF178" s="373"/>
      <c r="HG178" s="373"/>
      <c r="HH178" s="373"/>
      <c r="HI178" s="373"/>
      <c r="HJ178" s="373"/>
      <c r="HK178" s="373"/>
      <c r="HL178" s="373"/>
      <c r="HM178" s="373"/>
      <c r="HN178" s="373"/>
      <c r="HO178" s="373"/>
      <c r="HP178" s="373"/>
      <c r="HQ178" s="373"/>
      <c r="HR178" s="373"/>
      <c r="HS178" s="373"/>
      <c r="HT178" s="373"/>
      <c r="HU178" s="373"/>
      <c r="HV178" s="373"/>
      <c r="HW178" s="373"/>
      <c r="HX178" s="373"/>
      <c r="HY178" s="373"/>
      <c r="HZ178" s="373"/>
      <c r="IA178" s="373"/>
      <c r="IB178" s="373"/>
      <c r="IC178" s="373"/>
      <c r="ID178" s="373"/>
      <c r="IE178" s="373"/>
      <c r="IF178" s="373"/>
      <c r="IG178" s="373"/>
      <c r="IH178" s="373"/>
      <c r="II178" s="373"/>
      <c r="IJ178" s="373"/>
    </row>
    <row r="179" spans="1:244" s="281" customFormat="1" ht="19" x14ac:dyDescent="0.2">
      <c r="A179"/>
      <c r="B179" s="186"/>
      <c r="C179"/>
      <c r="D179" s="251"/>
      <c r="E179" s="341"/>
      <c r="F179" s="341"/>
      <c r="G179" s="172"/>
      <c r="H179"/>
      <c r="I179" s="45"/>
      <c r="J179"/>
      <c r="K179"/>
      <c r="L179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5"/>
      <c r="AC179"/>
      <c r="AD179" s="38"/>
      <c r="AE179"/>
      <c r="AF179"/>
      <c r="AG179"/>
      <c r="AH179" s="42"/>
      <c r="AI179" s="277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277"/>
      <c r="AZ179" s="269"/>
      <c r="BA179" s="560"/>
      <c r="BB179"/>
      <c r="BC179" s="560"/>
      <c r="BD179"/>
      <c r="BE179" s="560"/>
      <c r="BF179"/>
      <c r="BG179" s="560"/>
      <c r="BH179"/>
      <c r="BI179" s="560"/>
      <c r="BJ179"/>
      <c r="BK179" s="560"/>
      <c r="BL179"/>
      <c r="BM179" s="560"/>
      <c r="BN179"/>
      <c r="BO179" s="270"/>
      <c r="BP179"/>
      <c r="BQ179" s="270"/>
      <c r="BR179"/>
      <c r="BS179" s="270"/>
      <c r="BT179"/>
      <c r="BU179" s="270"/>
      <c r="BV179"/>
      <c r="BW179" s="270"/>
      <c r="BX179"/>
      <c r="BY179" s="270"/>
      <c r="BZ179"/>
      <c r="CA179" s="270"/>
      <c r="CB179"/>
      <c r="CC179" s="270"/>
      <c r="CD179"/>
      <c r="CE179" s="270"/>
      <c r="CF179"/>
      <c r="CG179" s="270"/>
      <c r="CH179"/>
      <c r="CI179" s="270"/>
      <c r="CJ179"/>
      <c r="CK179" s="910"/>
      <c r="CL179" s="373"/>
      <c r="CM179" s="373"/>
      <c r="CN179" s="373"/>
      <c r="CO179" s="373"/>
      <c r="CP179" s="373"/>
      <c r="CQ179" s="373"/>
      <c r="CR179" s="373"/>
      <c r="CS179" s="373"/>
      <c r="CT179" s="920"/>
      <c r="CU179" s="26"/>
      <c r="CV179" s="26"/>
      <c r="CW179" s="26"/>
      <c r="CX179" s="920"/>
      <c r="CY179" s="373"/>
      <c r="CZ179" s="373"/>
      <c r="DN179" s="373"/>
      <c r="DO179" s="373"/>
      <c r="DP179" s="373"/>
      <c r="DQ179" s="373"/>
      <c r="DR179" s="373"/>
      <c r="DS179" s="373"/>
      <c r="DT179" s="373"/>
      <c r="DU179" s="373"/>
      <c r="DV179" s="373"/>
      <c r="DW179" s="373"/>
      <c r="DX179" s="373"/>
      <c r="DY179" s="373"/>
      <c r="DZ179" s="373"/>
      <c r="EA179" s="373"/>
      <c r="EB179" s="373"/>
      <c r="EC179" s="373"/>
      <c r="ED179" s="373"/>
      <c r="EE179" s="373"/>
      <c r="EF179" s="373"/>
      <c r="EG179" s="373"/>
      <c r="EH179" s="373"/>
      <c r="EI179" s="373"/>
      <c r="EJ179" s="373"/>
      <c r="EK179" s="373"/>
      <c r="EL179" s="373"/>
      <c r="EM179" s="373"/>
      <c r="EN179" s="373"/>
      <c r="EO179" s="373"/>
      <c r="EP179" s="373"/>
      <c r="EQ179" s="373"/>
      <c r="ER179" s="373"/>
      <c r="ES179" s="373"/>
      <c r="ET179" s="373"/>
      <c r="EU179" s="373"/>
      <c r="EV179" s="373"/>
      <c r="EW179" s="373"/>
      <c r="EX179" s="373"/>
      <c r="EY179" s="373"/>
      <c r="EZ179" s="373"/>
      <c r="FA179" s="373"/>
      <c r="FB179" s="373"/>
      <c r="FC179" s="373"/>
      <c r="FD179" s="373"/>
      <c r="FE179" s="373"/>
      <c r="FF179" s="373"/>
      <c r="FG179" s="373"/>
      <c r="FH179" s="373"/>
      <c r="FI179" s="373"/>
      <c r="FJ179" s="373"/>
      <c r="FK179" s="373"/>
      <c r="FL179" s="373"/>
      <c r="FM179" s="373"/>
      <c r="FN179" s="373"/>
      <c r="FO179" s="373"/>
      <c r="FP179" s="373"/>
      <c r="FQ179" s="373"/>
      <c r="FR179" s="373"/>
      <c r="FS179" s="373"/>
      <c r="FT179" s="373"/>
      <c r="FU179" s="373"/>
      <c r="FV179" s="373"/>
      <c r="FW179" s="373"/>
      <c r="FX179" s="373"/>
      <c r="FY179" s="373"/>
      <c r="FZ179" s="373"/>
      <c r="GA179" s="373"/>
      <c r="GB179" s="373"/>
      <c r="GC179" s="373"/>
      <c r="GD179" s="373"/>
      <c r="GE179" s="373"/>
      <c r="GF179" s="373"/>
      <c r="GG179" s="373"/>
      <c r="GH179" s="373"/>
      <c r="GI179" s="373"/>
      <c r="GJ179" s="373"/>
      <c r="GK179" s="373"/>
      <c r="GL179" s="373"/>
      <c r="GM179" s="373"/>
      <c r="GN179" s="373"/>
      <c r="GO179" s="373"/>
      <c r="GP179" s="373"/>
      <c r="GQ179" s="373"/>
      <c r="GR179" s="373"/>
      <c r="GS179" s="373"/>
      <c r="GT179" s="373"/>
      <c r="GU179" s="373"/>
      <c r="GV179" s="373"/>
      <c r="GW179" s="373"/>
      <c r="GX179" s="373"/>
      <c r="GY179" s="373"/>
      <c r="GZ179" s="373"/>
      <c r="HA179" s="373"/>
      <c r="HB179" s="373"/>
      <c r="HC179" s="373"/>
      <c r="HD179" s="373"/>
      <c r="HE179" s="373"/>
      <c r="HF179" s="373"/>
      <c r="HG179" s="373"/>
      <c r="HH179" s="373"/>
      <c r="HI179" s="373"/>
      <c r="HJ179" s="373"/>
      <c r="HK179" s="373"/>
      <c r="HL179" s="373"/>
      <c r="HM179" s="373"/>
      <c r="HN179" s="373"/>
      <c r="HO179" s="373"/>
      <c r="HP179" s="373"/>
      <c r="HQ179" s="373"/>
      <c r="HR179" s="373"/>
      <c r="HS179" s="373"/>
      <c r="HT179" s="373"/>
      <c r="HU179" s="373"/>
      <c r="HV179" s="373"/>
      <c r="HW179" s="373"/>
      <c r="HX179" s="373"/>
      <c r="HY179" s="373"/>
      <c r="HZ179" s="373"/>
      <c r="IA179" s="373"/>
      <c r="IB179" s="373"/>
      <c r="IC179" s="373"/>
      <c r="ID179" s="373"/>
      <c r="IE179" s="373"/>
      <c r="IF179" s="373"/>
      <c r="IG179" s="373"/>
      <c r="IH179" s="373"/>
      <c r="II179" s="373"/>
      <c r="IJ179" s="373"/>
    </row>
    <row r="180" spans="1:244" s="281" customFormat="1" ht="19" x14ac:dyDescent="0.2">
      <c r="A180"/>
      <c r="B180" s="186"/>
      <c r="C180"/>
      <c r="D180" s="251"/>
      <c r="E180" s="341"/>
      <c r="F180" s="341"/>
      <c r="G180" s="172"/>
      <c r="H180"/>
      <c r="I180" s="45"/>
      <c r="J180"/>
      <c r="K180"/>
      <c r="L180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5"/>
      <c r="AC180"/>
      <c r="AD180" s="38"/>
      <c r="AE180"/>
      <c r="AF180"/>
      <c r="AG180"/>
      <c r="AH180" s="42"/>
      <c r="AI180" s="277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277"/>
      <c r="AZ180" s="269"/>
      <c r="BA180" s="560"/>
      <c r="BB180"/>
      <c r="BC180" s="560"/>
      <c r="BD180"/>
      <c r="BE180" s="560"/>
      <c r="BF180"/>
      <c r="BG180" s="560"/>
      <c r="BH180"/>
      <c r="BI180" s="560"/>
      <c r="BJ180"/>
      <c r="BK180" s="560"/>
      <c r="BL180"/>
      <c r="BM180" s="560"/>
      <c r="BN180"/>
      <c r="BO180" s="270"/>
      <c r="BP180"/>
      <c r="BQ180" s="270"/>
      <c r="BR180"/>
      <c r="BS180" s="270"/>
      <c r="BT180"/>
      <c r="BU180" s="270"/>
      <c r="BV180"/>
      <c r="BW180" s="270"/>
      <c r="BX180"/>
      <c r="BY180" s="270"/>
      <c r="BZ180"/>
      <c r="CA180" s="270"/>
      <c r="CB180"/>
      <c r="CC180" s="270"/>
      <c r="CD180"/>
      <c r="CE180" s="270"/>
      <c r="CF180"/>
      <c r="CG180" s="270"/>
      <c r="CH180"/>
      <c r="CI180" s="270"/>
      <c r="CJ180"/>
      <c r="CK180" s="910"/>
      <c r="CL180" s="373"/>
      <c r="CM180" s="373"/>
      <c r="CN180" s="373"/>
      <c r="CO180" s="373"/>
      <c r="CP180" s="373"/>
      <c r="CQ180" s="373"/>
      <c r="CR180" s="373"/>
      <c r="CS180" s="373"/>
      <c r="CT180" s="920"/>
      <c r="CU180" s="26"/>
      <c r="CV180" s="26"/>
      <c r="CW180" s="26"/>
      <c r="CX180" s="920"/>
      <c r="CY180" s="373"/>
      <c r="CZ180" s="373"/>
      <c r="DN180" s="373"/>
      <c r="DO180" s="373"/>
      <c r="DP180" s="373"/>
      <c r="DQ180" s="373"/>
      <c r="DR180" s="373"/>
      <c r="DS180" s="373"/>
      <c r="DT180" s="373"/>
      <c r="DU180" s="373"/>
      <c r="DV180" s="373"/>
      <c r="DW180" s="373"/>
      <c r="DX180" s="373"/>
      <c r="DY180" s="373"/>
      <c r="DZ180" s="373"/>
      <c r="EA180" s="373"/>
      <c r="EB180" s="373"/>
      <c r="EC180" s="373"/>
      <c r="ED180" s="373"/>
      <c r="EE180" s="373"/>
      <c r="EF180" s="373"/>
      <c r="EG180" s="373"/>
      <c r="EH180" s="373"/>
      <c r="EI180" s="373"/>
      <c r="EJ180" s="373"/>
      <c r="EK180" s="373"/>
      <c r="EL180" s="373"/>
      <c r="EM180" s="373"/>
      <c r="EN180" s="373"/>
      <c r="EO180" s="373"/>
      <c r="EP180" s="373"/>
      <c r="EQ180" s="373"/>
      <c r="ER180" s="373"/>
      <c r="ES180" s="373"/>
      <c r="ET180" s="373"/>
      <c r="EU180" s="373"/>
      <c r="EV180" s="373"/>
      <c r="EW180" s="373"/>
      <c r="EX180" s="373"/>
      <c r="EY180" s="373"/>
      <c r="EZ180" s="373"/>
      <c r="FA180" s="373"/>
      <c r="FB180" s="373"/>
      <c r="FC180" s="373"/>
      <c r="FD180" s="373"/>
      <c r="FE180" s="373"/>
      <c r="FF180" s="373"/>
      <c r="FG180" s="373"/>
      <c r="FH180" s="373"/>
      <c r="FI180" s="373"/>
      <c r="FJ180" s="373"/>
      <c r="FK180" s="373"/>
      <c r="FL180" s="373"/>
      <c r="FM180" s="373"/>
      <c r="FN180" s="373"/>
      <c r="FO180" s="373"/>
      <c r="FP180" s="373"/>
      <c r="FQ180" s="373"/>
      <c r="FR180" s="373"/>
      <c r="FS180" s="373"/>
      <c r="FT180" s="373"/>
      <c r="FU180" s="373"/>
      <c r="FV180" s="373"/>
      <c r="FW180" s="373"/>
      <c r="FX180" s="373"/>
      <c r="FY180" s="373"/>
      <c r="FZ180" s="373"/>
      <c r="GA180" s="373"/>
      <c r="GB180" s="373"/>
      <c r="GC180" s="373"/>
      <c r="GD180" s="373"/>
      <c r="GE180" s="373"/>
      <c r="GF180" s="373"/>
      <c r="GG180" s="373"/>
      <c r="GH180" s="373"/>
      <c r="GI180" s="373"/>
      <c r="GJ180" s="373"/>
      <c r="GK180" s="373"/>
      <c r="GL180" s="373"/>
      <c r="GM180" s="373"/>
      <c r="GN180" s="373"/>
      <c r="GO180" s="373"/>
      <c r="GP180" s="373"/>
      <c r="GQ180" s="373"/>
      <c r="GR180" s="373"/>
      <c r="GS180" s="373"/>
      <c r="GT180" s="373"/>
      <c r="GU180" s="373"/>
      <c r="GV180" s="373"/>
      <c r="GW180" s="373"/>
      <c r="GX180" s="373"/>
      <c r="GY180" s="373"/>
      <c r="GZ180" s="373"/>
      <c r="HA180" s="373"/>
      <c r="HB180" s="373"/>
      <c r="HC180" s="373"/>
      <c r="HD180" s="373"/>
      <c r="HE180" s="373"/>
      <c r="HF180" s="373"/>
      <c r="HG180" s="373"/>
      <c r="HH180" s="373"/>
      <c r="HI180" s="373"/>
      <c r="HJ180" s="373"/>
      <c r="HK180" s="373"/>
      <c r="HL180" s="373"/>
      <c r="HM180" s="373"/>
      <c r="HN180" s="373"/>
      <c r="HO180" s="373"/>
      <c r="HP180" s="373"/>
      <c r="HQ180" s="373"/>
      <c r="HR180" s="373"/>
      <c r="HS180" s="373"/>
      <c r="HT180" s="373"/>
      <c r="HU180" s="373"/>
      <c r="HV180" s="373"/>
      <c r="HW180" s="373"/>
      <c r="HX180" s="373"/>
      <c r="HY180" s="373"/>
      <c r="HZ180" s="373"/>
      <c r="IA180" s="373"/>
      <c r="IB180" s="373"/>
      <c r="IC180" s="373"/>
      <c r="ID180" s="373"/>
      <c r="IE180" s="373"/>
      <c r="IF180" s="373"/>
      <c r="IG180" s="373"/>
      <c r="IH180" s="373"/>
      <c r="II180" s="373"/>
      <c r="IJ180" s="373"/>
    </row>
    <row r="181" spans="1:244" s="281" customFormat="1" ht="19" x14ac:dyDescent="0.2">
      <c r="A181"/>
      <c r="B181" s="186"/>
      <c r="C181"/>
      <c r="D181" s="251"/>
      <c r="E181" s="341"/>
      <c r="F181" s="341"/>
      <c r="G181" s="172"/>
      <c r="H181"/>
      <c r="I181" s="45"/>
      <c r="J181"/>
      <c r="K181"/>
      <c r="L181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5"/>
      <c r="AC181"/>
      <c r="AD181" s="38"/>
      <c r="AE181"/>
      <c r="AF181"/>
      <c r="AG181"/>
      <c r="AH181" s="42"/>
      <c r="AI181" s="277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277"/>
      <c r="AZ181" s="269"/>
      <c r="BA181" s="560"/>
      <c r="BB181"/>
      <c r="BC181" s="560"/>
      <c r="BD181"/>
      <c r="BE181" s="560"/>
      <c r="BF181"/>
      <c r="BG181" s="560"/>
      <c r="BH181"/>
      <c r="BI181" s="560"/>
      <c r="BJ181"/>
      <c r="BK181" s="560"/>
      <c r="BL181"/>
      <c r="BM181" s="560"/>
      <c r="BN181"/>
      <c r="BO181" s="270"/>
      <c r="BP181"/>
      <c r="BQ181" s="270"/>
      <c r="BR181"/>
      <c r="BS181" s="270"/>
      <c r="BT181"/>
      <c r="BU181" s="270"/>
      <c r="BV181"/>
      <c r="BW181" s="270"/>
      <c r="BX181"/>
      <c r="BY181" s="270"/>
      <c r="BZ181"/>
      <c r="CA181" s="270"/>
      <c r="CB181"/>
      <c r="CC181" s="270"/>
      <c r="CD181"/>
      <c r="CE181" s="270"/>
      <c r="CF181"/>
      <c r="CG181" s="270"/>
      <c r="CH181"/>
      <c r="CI181" s="270"/>
      <c r="CJ181"/>
      <c r="CK181" s="910"/>
      <c r="CL181" s="373"/>
      <c r="CM181" s="373"/>
      <c r="CN181" s="373"/>
      <c r="CO181" s="373"/>
      <c r="CP181" s="373"/>
      <c r="CQ181" s="373"/>
      <c r="CR181" s="373"/>
      <c r="CS181" s="373"/>
      <c r="CT181" s="920"/>
      <c r="CU181" s="26"/>
      <c r="CV181" s="26"/>
      <c r="CW181" s="26"/>
      <c r="CX181" s="920"/>
      <c r="CY181" s="373"/>
      <c r="CZ181" s="373"/>
      <c r="DN181" s="373"/>
      <c r="DO181" s="373"/>
      <c r="DP181" s="373"/>
      <c r="DQ181" s="373"/>
      <c r="DR181" s="373"/>
      <c r="DS181" s="373"/>
      <c r="DT181" s="373"/>
      <c r="DU181" s="373"/>
      <c r="DV181" s="373"/>
      <c r="DW181" s="373"/>
      <c r="DX181" s="373"/>
      <c r="DY181" s="373"/>
      <c r="DZ181" s="373"/>
      <c r="EA181" s="373"/>
      <c r="EB181" s="373"/>
      <c r="EC181" s="373"/>
      <c r="ED181" s="373"/>
      <c r="EE181" s="373"/>
      <c r="EF181" s="373"/>
      <c r="EG181" s="373"/>
      <c r="EH181" s="373"/>
      <c r="EI181" s="373"/>
      <c r="EJ181" s="373"/>
      <c r="EK181" s="373"/>
      <c r="EL181" s="373"/>
      <c r="EM181" s="373"/>
      <c r="EN181" s="373"/>
      <c r="EO181" s="373"/>
      <c r="EP181" s="373"/>
      <c r="EQ181" s="373"/>
      <c r="ER181" s="373"/>
      <c r="ES181" s="373"/>
      <c r="ET181" s="373"/>
      <c r="EU181" s="373"/>
      <c r="EV181" s="373"/>
      <c r="EW181" s="373"/>
      <c r="EX181" s="373"/>
      <c r="EY181" s="373"/>
      <c r="EZ181" s="373"/>
      <c r="FA181" s="373"/>
      <c r="FB181" s="373"/>
      <c r="FC181" s="373"/>
      <c r="FD181" s="373"/>
      <c r="FE181" s="373"/>
      <c r="FF181" s="373"/>
      <c r="FG181" s="373"/>
      <c r="FH181" s="373"/>
      <c r="FI181" s="373"/>
      <c r="FJ181" s="373"/>
      <c r="FK181" s="373"/>
      <c r="FL181" s="373"/>
      <c r="FM181" s="373"/>
      <c r="FN181" s="373"/>
      <c r="FO181" s="373"/>
      <c r="FP181" s="373"/>
      <c r="FQ181" s="373"/>
      <c r="FR181" s="373"/>
      <c r="FS181" s="373"/>
      <c r="FT181" s="373"/>
      <c r="FU181" s="373"/>
      <c r="FV181" s="373"/>
      <c r="FW181" s="373"/>
      <c r="FX181" s="373"/>
      <c r="FY181" s="373"/>
      <c r="FZ181" s="373"/>
      <c r="GA181" s="373"/>
      <c r="GB181" s="373"/>
      <c r="GC181" s="373"/>
      <c r="GD181" s="373"/>
      <c r="GE181" s="373"/>
      <c r="GF181" s="373"/>
      <c r="GG181" s="373"/>
      <c r="GH181" s="373"/>
      <c r="GI181" s="373"/>
      <c r="GJ181" s="373"/>
      <c r="GK181" s="373"/>
      <c r="GL181" s="373"/>
      <c r="GM181" s="373"/>
      <c r="GN181" s="373"/>
      <c r="GO181" s="373"/>
      <c r="GP181" s="373"/>
      <c r="GQ181" s="373"/>
      <c r="GR181" s="373"/>
      <c r="GS181" s="373"/>
      <c r="GT181" s="373"/>
      <c r="GU181" s="373"/>
      <c r="GV181" s="373"/>
      <c r="GW181" s="373"/>
      <c r="GX181" s="373"/>
      <c r="GY181" s="373"/>
      <c r="GZ181" s="373"/>
      <c r="HA181" s="373"/>
      <c r="HB181" s="373"/>
      <c r="HC181" s="373"/>
      <c r="HD181" s="373"/>
      <c r="HE181" s="373"/>
      <c r="HF181" s="373"/>
      <c r="HG181" s="373"/>
      <c r="HH181" s="373"/>
      <c r="HI181" s="373"/>
      <c r="HJ181" s="373"/>
      <c r="HK181" s="373"/>
      <c r="HL181" s="373"/>
      <c r="HM181" s="373"/>
      <c r="HN181" s="373"/>
      <c r="HO181" s="373"/>
      <c r="HP181" s="373"/>
      <c r="HQ181" s="373"/>
      <c r="HR181" s="373"/>
      <c r="HS181" s="373"/>
      <c r="HT181" s="373"/>
      <c r="HU181" s="373"/>
      <c r="HV181" s="373"/>
      <c r="HW181" s="373"/>
      <c r="HX181" s="373"/>
      <c r="HY181" s="373"/>
      <c r="HZ181" s="373"/>
      <c r="IA181" s="373"/>
      <c r="IB181" s="373"/>
      <c r="IC181" s="373"/>
      <c r="ID181" s="373"/>
      <c r="IE181" s="373"/>
      <c r="IF181" s="373"/>
      <c r="IG181" s="373"/>
      <c r="IH181" s="373"/>
      <c r="II181" s="373"/>
      <c r="IJ181" s="373"/>
    </row>
    <row r="182" spans="1:244" s="281" customFormat="1" ht="19" x14ac:dyDescent="0.2">
      <c r="A182"/>
      <c r="B182" s="186"/>
      <c r="C182"/>
      <c r="D182" s="251"/>
      <c r="E182" s="341"/>
      <c r="F182" s="341"/>
      <c r="G182" s="172"/>
      <c r="H182"/>
      <c r="I182" s="45"/>
      <c r="J182"/>
      <c r="K182"/>
      <c r="L182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5"/>
      <c r="AC182"/>
      <c r="AD182" s="38"/>
      <c r="AE182"/>
      <c r="AF182"/>
      <c r="AG182"/>
      <c r="AH182" s="42"/>
      <c r="AI182" s="277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277"/>
      <c r="AZ182" s="269"/>
      <c r="BA182" s="560"/>
      <c r="BB182"/>
      <c r="BC182" s="560"/>
      <c r="BD182"/>
      <c r="BE182" s="560"/>
      <c r="BF182"/>
      <c r="BG182" s="560"/>
      <c r="BH182"/>
      <c r="BI182" s="560"/>
      <c r="BJ182"/>
      <c r="BK182" s="560"/>
      <c r="BL182"/>
      <c r="BM182" s="560"/>
      <c r="BN182"/>
      <c r="BO182" s="270"/>
      <c r="BP182"/>
      <c r="BQ182" s="270"/>
      <c r="BR182"/>
      <c r="BS182" s="270"/>
      <c r="BT182"/>
      <c r="BU182" s="270"/>
      <c r="BV182"/>
      <c r="BW182" s="270"/>
      <c r="BX182"/>
      <c r="BY182" s="270"/>
      <c r="BZ182"/>
      <c r="CA182" s="270"/>
      <c r="CB182"/>
      <c r="CC182" s="270"/>
      <c r="CD182"/>
      <c r="CE182" s="270"/>
      <c r="CF182"/>
      <c r="CG182" s="270"/>
      <c r="CH182"/>
      <c r="CI182" s="270"/>
      <c r="CJ182"/>
      <c r="CK182" s="910"/>
      <c r="CL182" s="373"/>
      <c r="CM182" s="373"/>
      <c r="CN182" s="373"/>
      <c r="CO182" s="373"/>
      <c r="CP182" s="373"/>
      <c r="CQ182" s="373"/>
      <c r="CR182" s="373"/>
      <c r="CS182" s="373"/>
      <c r="CT182" s="920"/>
      <c r="CU182" s="373"/>
      <c r="CV182" s="373"/>
      <c r="CW182" s="373"/>
      <c r="CX182" s="920"/>
      <c r="CY182" s="373"/>
      <c r="CZ182" s="373"/>
      <c r="DN182" s="373"/>
      <c r="DO182" s="373"/>
      <c r="DP182" s="373"/>
      <c r="DQ182" s="373"/>
      <c r="DR182" s="373"/>
      <c r="DS182" s="373"/>
      <c r="DT182" s="373"/>
      <c r="DU182" s="373"/>
      <c r="DV182" s="373"/>
      <c r="DW182" s="373"/>
      <c r="DX182" s="373"/>
      <c r="DY182" s="373"/>
      <c r="DZ182" s="373"/>
      <c r="EA182" s="373"/>
      <c r="EB182" s="373"/>
      <c r="EC182" s="373"/>
      <c r="ED182" s="373"/>
      <c r="EE182" s="373"/>
      <c r="EF182" s="373"/>
      <c r="EG182" s="373"/>
      <c r="EH182" s="373"/>
      <c r="EI182" s="373"/>
      <c r="EJ182" s="373"/>
      <c r="EK182" s="373"/>
      <c r="EL182" s="373"/>
      <c r="EM182" s="373"/>
      <c r="EN182" s="373"/>
      <c r="EO182" s="373"/>
      <c r="EP182" s="373"/>
      <c r="EQ182" s="373"/>
      <c r="ER182" s="373"/>
      <c r="ES182" s="373"/>
      <c r="ET182" s="373"/>
      <c r="EU182" s="373"/>
      <c r="EV182" s="373"/>
      <c r="EW182" s="373"/>
      <c r="EX182" s="373"/>
      <c r="EY182" s="373"/>
      <c r="EZ182" s="373"/>
      <c r="FA182" s="373"/>
      <c r="FB182" s="373"/>
      <c r="FC182" s="373"/>
      <c r="FD182" s="373"/>
      <c r="FE182" s="373"/>
      <c r="FF182" s="373"/>
      <c r="FG182" s="373"/>
      <c r="FH182" s="373"/>
      <c r="FI182" s="373"/>
      <c r="FJ182" s="373"/>
      <c r="FK182" s="373"/>
      <c r="FL182" s="373"/>
      <c r="FM182" s="373"/>
      <c r="FN182" s="373"/>
      <c r="FO182" s="373"/>
      <c r="FP182" s="373"/>
      <c r="FQ182" s="373"/>
      <c r="FR182" s="373"/>
      <c r="FS182" s="373"/>
      <c r="FT182" s="373"/>
      <c r="FU182" s="373"/>
      <c r="FV182" s="373"/>
      <c r="FW182" s="373"/>
      <c r="FX182" s="373"/>
      <c r="FY182" s="373"/>
      <c r="FZ182" s="373"/>
      <c r="GA182" s="373"/>
      <c r="GB182" s="373"/>
      <c r="GC182" s="373"/>
      <c r="GD182" s="373"/>
      <c r="GE182" s="373"/>
      <c r="GF182" s="373"/>
      <c r="GG182" s="373"/>
      <c r="GH182" s="373"/>
      <c r="GI182" s="373"/>
      <c r="GJ182" s="373"/>
      <c r="GK182" s="373"/>
      <c r="GL182" s="373"/>
      <c r="GM182" s="373"/>
      <c r="GN182" s="373"/>
      <c r="GO182" s="373"/>
      <c r="GP182" s="373"/>
      <c r="GQ182" s="373"/>
      <c r="GR182" s="373"/>
      <c r="GS182" s="373"/>
      <c r="GT182" s="373"/>
      <c r="GU182" s="373"/>
      <c r="GV182" s="373"/>
      <c r="GW182" s="373"/>
      <c r="GX182" s="373"/>
      <c r="GY182" s="373"/>
      <c r="GZ182" s="373"/>
      <c r="HA182" s="373"/>
      <c r="HB182" s="373"/>
      <c r="HC182" s="373"/>
      <c r="HD182" s="373"/>
      <c r="HE182" s="373"/>
      <c r="HF182" s="373"/>
      <c r="HG182" s="373"/>
      <c r="HH182" s="373"/>
      <c r="HI182" s="373"/>
      <c r="HJ182" s="373"/>
      <c r="HK182" s="373"/>
      <c r="HL182" s="373"/>
      <c r="HM182" s="373"/>
      <c r="HN182" s="373"/>
      <c r="HO182" s="373"/>
      <c r="HP182" s="373"/>
      <c r="HQ182" s="373"/>
      <c r="HR182" s="373"/>
      <c r="HS182" s="373"/>
      <c r="HT182" s="373"/>
      <c r="HU182" s="373"/>
      <c r="HV182" s="373"/>
      <c r="HW182" s="373"/>
      <c r="HX182" s="373"/>
      <c r="HY182" s="373"/>
      <c r="HZ182" s="373"/>
      <c r="IA182" s="373"/>
      <c r="IB182" s="373"/>
      <c r="IC182" s="373"/>
      <c r="ID182" s="373"/>
      <c r="IE182" s="373"/>
      <c r="IF182" s="373"/>
      <c r="IG182" s="373"/>
      <c r="IH182" s="373"/>
      <c r="II182" s="373"/>
      <c r="IJ182" s="373"/>
    </row>
    <row r="183" spans="1:244" s="281" customFormat="1" ht="19" x14ac:dyDescent="0.2">
      <c r="A183"/>
      <c r="B183" s="186"/>
      <c r="C183"/>
      <c r="D183" s="251"/>
      <c r="E183" s="341"/>
      <c r="F183" s="341"/>
      <c r="G183" s="172"/>
      <c r="H183"/>
      <c r="I183" s="45"/>
      <c r="J183"/>
      <c r="K183"/>
      <c r="L183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5"/>
      <c r="AC183"/>
      <c r="AD183" s="38"/>
      <c r="AE183"/>
      <c r="AF183"/>
      <c r="AG183"/>
      <c r="AH183" s="42"/>
      <c r="AI183" s="277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277"/>
      <c r="AZ183" s="269"/>
      <c r="BA183" s="560"/>
      <c r="BB183"/>
      <c r="BC183" s="560"/>
      <c r="BD183"/>
      <c r="BE183" s="560"/>
      <c r="BF183"/>
      <c r="BG183" s="560"/>
      <c r="BH183"/>
      <c r="BI183" s="560"/>
      <c r="BJ183"/>
      <c r="BK183" s="560"/>
      <c r="BL183"/>
      <c r="BM183" s="560"/>
      <c r="BN183"/>
      <c r="BO183" s="270"/>
      <c r="BP183"/>
      <c r="BQ183" s="270"/>
      <c r="BR183"/>
      <c r="BS183" s="270"/>
      <c r="BT183"/>
      <c r="BU183" s="270"/>
      <c r="BV183"/>
      <c r="BW183" s="270"/>
      <c r="BX183"/>
      <c r="BY183" s="270"/>
      <c r="BZ183"/>
      <c r="CA183" s="270"/>
      <c r="CB183"/>
      <c r="CC183" s="270"/>
      <c r="CD183"/>
      <c r="CE183" s="270"/>
      <c r="CF183"/>
      <c r="CG183" s="270"/>
      <c r="CH183"/>
      <c r="CI183" s="270"/>
      <c r="CJ183"/>
      <c r="CK183" s="910"/>
      <c r="CL183" s="373"/>
      <c r="CM183" s="373"/>
      <c r="CN183" s="373"/>
      <c r="CO183" s="373"/>
      <c r="CP183" s="373"/>
      <c r="CQ183" s="373"/>
      <c r="CR183" s="373"/>
      <c r="CS183" s="373"/>
      <c r="CT183" s="920"/>
      <c r="CU183" s="373"/>
      <c r="CV183" s="373"/>
      <c r="CW183" s="373"/>
      <c r="CX183" s="920"/>
      <c r="CY183" s="373"/>
      <c r="CZ183" s="373"/>
      <c r="DN183" s="373"/>
      <c r="DO183" s="373"/>
      <c r="DP183" s="373"/>
      <c r="DQ183" s="373"/>
      <c r="DR183" s="373"/>
      <c r="DS183" s="373"/>
      <c r="DT183" s="373"/>
      <c r="DU183" s="373"/>
      <c r="DV183" s="373"/>
      <c r="DW183" s="373"/>
      <c r="DX183" s="373"/>
      <c r="DY183" s="373"/>
      <c r="DZ183" s="373"/>
      <c r="EA183" s="373"/>
      <c r="EB183" s="373"/>
      <c r="EC183" s="373"/>
      <c r="ED183" s="373"/>
      <c r="EE183" s="373"/>
      <c r="EF183" s="373"/>
      <c r="EG183" s="373"/>
      <c r="EH183" s="373"/>
      <c r="EI183" s="373"/>
      <c r="EJ183" s="373"/>
      <c r="EK183" s="373"/>
      <c r="EL183" s="373"/>
      <c r="EM183" s="373"/>
      <c r="EN183" s="373"/>
      <c r="EO183" s="373"/>
      <c r="EP183" s="373"/>
      <c r="EQ183" s="373"/>
      <c r="ER183" s="373"/>
      <c r="ES183" s="373"/>
      <c r="ET183" s="373"/>
      <c r="EU183" s="373"/>
      <c r="EV183" s="373"/>
      <c r="EW183" s="373"/>
      <c r="EX183" s="373"/>
      <c r="EY183" s="373"/>
      <c r="EZ183" s="373"/>
      <c r="FA183" s="373"/>
      <c r="FB183" s="373"/>
      <c r="FC183" s="373"/>
      <c r="FD183" s="373"/>
      <c r="FE183" s="373"/>
      <c r="FF183" s="373"/>
      <c r="FG183" s="373"/>
      <c r="FH183" s="373"/>
      <c r="FI183" s="373"/>
      <c r="FJ183" s="373"/>
      <c r="FK183" s="373"/>
      <c r="FL183" s="373"/>
      <c r="FM183" s="373"/>
      <c r="FN183" s="373"/>
      <c r="FO183" s="373"/>
      <c r="FP183" s="373"/>
      <c r="FQ183" s="373"/>
      <c r="FR183" s="373"/>
      <c r="FS183" s="373"/>
      <c r="FT183" s="373"/>
      <c r="FU183" s="373"/>
      <c r="FV183" s="373"/>
      <c r="FW183" s="373"/>
      <c r="FX183" s="373"/>
      <c r="FY183" s="373"/>
      <c r="FZ183" s="373"/>
      <c r="GA183" s="373"/>
      <c r="GB183" s="373"/>
      <c r="GC183" s="373"/>
      <c r="GD183" s="373"/>
      <c r="GE183" s="373"/>
      <c r="GF183" s="373"/>
      <c r="GG183" s="373"/>
      <c r="GH183" s="373"/>
      <c r="GI183" s="373"/>
      <c r="GJ183" s="373"/>
      <c r="GK183" s="373"/>
      <c r="GL183" s="373"/>
      <c r="GM183" s="373"/>
      <c r="GN183" s="373"/>
      <c r="GO183" s="373"/>
      <c r="GP183" s="373"/>
      <c r="GQ183" s="373"/>
      <c r="GR183" s="373"/>
      <c r="GS183" s="373"/>
      <c r="GT183" s="373"/>
      <c r="GU183" s="373"/>
      <c r="GV183" s="373"/>
      <c r="GW183" s="373"/>
      <c r="GX183" s="373"/>
      <c r="GY183" s="373"/>
      <c r="GZ183" s="373"/>
      <c r="HA183" s="373"/>
      <c r="HB183" s="373"/>
      <c r="HC183" s="373"/>
      <c r="HD183" s="373"/>
      <c r="HE183" s="373"/>
      <c r="HF183" s="373"/>
      <c r="HG183" s="373"/>
      <c r="HH183" s="373"/>
      <c r="HI183" s="373"/>
      <c r="HJ183" s="373"/>
      <c r="HK183" s="373"/>
      <c r="HL183" s="373"/>
      <c r="HM183" s="373"/>
      <c r="HN183" s="373"/>
      <c r="HO183" s="373"/>
      <c r="HP183" s="373"/>
      <c r="HQ183" s="373"/>
      <c r="HR183" s="373"/>
      <c r="HS183" s="373"/>
      <c r="HT183" s="373"/>
      <c r="HU183" s="373"/>
      <c r="HV183" s="373"/>
      <c r="HW183" s="373"/>
      <c r="HX183" s="373"/>
      <c r="HY183" s="373"/>
      <c r="HZ183" s="373"/>
      <c r="IA183" s="373"/>
      <c r="IB183" s="373"/>
      <c r="IC183" s="373"/>
      <c r="ID183" s="373"/>
      <c r="IE183" s="373"/>
      <c r="IF183" s="373"/>
      <c r="IG183" s="373"/>
      <c r="IH183" s="373"/>
      <c r="II183" s="373"/>
      <c r="IJ183" s="373"/>
    </row>
    <row r="184" spans="1:244" s="281" customFormat="1" ht="19" x14ac:dyDescent="0.2">
      <c r="A184"/>
      <c r="B184" s="186"/>
      <c r="C184"/>
      <c r="D184" s="251"/>
      <c r="E184" s="341"/>
      <c r="F184" s="341"/>
      <c r="G184" s="172"/>
      <c r="H184"/>
      <c r="I184" s="45"/>
      <c r="J184"/>
      <c r="K184"/>
      <c r="L184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5"/>
      <c r="AC184"/>
      <c r="AD184" s="38"/>
      <c r="AE184"/>
      <c r="AF184"/>
      <c r="AG184"/>
      <c r="AH184" s="42"/>
      <c r="AI184" s="277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277"/>
      <c r="AZ184" s="269"/>
      <c r="BA184" s="560"/>
      <c r="BB184"/>
      <c r="BC184" s="560"/>
      <c r="BD184"/>
      <c r="BE184" s="560"/>
      <c r="BF184"/>
      <c r="BG184" s="560"/>
      <c r="BH184"/>
      <c r="BI184" s="560"/>
      <c r="BJ184"/>
      <c r="BK184" s="560"/>
      <c r="BL184"/>
      <c r="BM184" s="560"/>
      <c r="BN184"/>
      <c r="BO184" s="270"/>
      <c r="BP184"/>
      <c r="BQ184" s="270"/>
      <c r="BR184"/>
      <c r="BS184" s="270"/>
      <c r="BT184"/>
      <c r="BU184" s="270"/>
      <c r="BV184"/>
      <c r="BW184" s="270"/>
      <c r="BX184"/>
      <c r="BY184" s="270"/>
      <c r="BZ184"/>
      <c r="CA184" s="270"/>
      <c r="CB184"/>
      <c r="CC184" s="270"/>
      <c r="CD184"/>
      <c r="CE184" s="270"/>
      <c r="CF184"/>
      <c r="CG184" s="270"/>
      <c r="CH184"/>
      <c r="CI184" s="270"/>
      <c r="CJ184"/>
      <c r="CK184" s="910"/>
      <c r="CL184" s="373"/>
      <c r="CM184" s="373"/>
      <c r="CN184" s="373"/>
      <c r="CO184" s="373"/>
      <c r="CP184" s="373"/>
      <c r="CQ184" s="373"/>
      <c r="CR184" s="373"/>
      <c r="CS184" s="373"/>
      <c r="CT184" s="920"/>
      <c r="CU184" s="373"/>
      <c r="CV184" s="373"/>
      <c r="CW184" s="373"/>
      <c r="CX184" s="920"/>
      <c r="CY184" s="373"/>
      <c r="CZ184" s="373"/>
      <c r="DN184" s="373"/>
      <c r="DO184" s="373"/>
      <c r="DP184" s="373"/>
      <c r="DQ184" s="373"/>
      <c r="DR184" s="373"/>
      <c r="DS184" s="373"/>
      <c r="DT184" s="373"/>
      <c r="DU184" s="373"/>
      <c r="DV184" s="373"/>
      <c r="DW184" s="373"/>
      <c r="DX184" s="373"/>
      <c r="DY184" s="373"/>
      <c r="DZ184" s="373"/>
      <c r="EA184" s="373"/>
      <c r="EB184" s="373"/>
      <c r="EC184" s="373"/>
      <c r="ED184" s="373"/>
      <c r="EE184" s="373"/>
      <c r="EF184" s="373"/>
      <c r="EG184" s="373"/>
      <c r="EH184" s="373"/>
      <c r="EI184" s="373"/>
      <c r="EJ184" s="373"/>
      <c r="EK184" s="373"/>
      <c r="EL184" s="373"/>
      <c r="EM184" s="373"/>
      <c r="EN184" s="373"/>
      <c r="EO184" s="373"/>
      <c r="EP184" s="373"/>
      <c r="EQ184" s="373"/>
      <c r="ER184" s="373"/>
      <c r="ES184" s="373"/>
      <c r="ET184" s="373"/>
      <c r="EU184" s="373"/>
      <c r="EV184" s="373"/>
      <c r="EW184" s="373"/>
      <c r="EX184" s="373"/>
      <c r="EY184" s="373"/>
      <c r="EZ184" s="373"/>
      <c r="FA184" s="373"/>
      <c r="FB184" s="373"/>
      <c r="FC184" s="373"/>
      <c r="FD184" s="373"/>
      <c r="FE184" s="373"/>
      <c r="FF184" s="373"/>
      <c r="FG184" s="373"/>
      <c r="FH184" s="373"/>
      <c r="FI184" s="373"/>
      <c r="FJ184" s="373"/>
      <c r="FK184" s="373"/>
      <c r="FL184" s="373"/>
      <c r="FM184" s="373"/>
      <c r="FN184" s="373"/>
      <c r="FO184" s="373"/>
      <c r="FP184" s="373"/>
      <c r="FQ184" s="373"/>
      <c r="FR184" s="373"/>
      <c r="FS184" s="373"/>
      <c r="FT184" s="373"/>
      <c r="FU184" s="373"/>
      <c r="FV184" s="373"/>
      <c r="FW184" s="373"/>
      <c r="FX184" s="373"/>
      <c r="FY184" s="373"/>
      <c r="FZ184" s="373"/>
      <c r="GA184" s="373"/>
      <c r="GB184" s="373"/>
      <c r="GC184" s="373"/>
      <c r="GD184" s="373"/>
      <c r="GE184" s="373"/>
      <c r="GF184" s="373"/>
      <c r="GG184" s="373"/>
      <c r="GH184" s="373"/>
      <c r="GI184" s="373"/>
      <c r="GJ184" s="373"/>
      <c r="GK184" s="373"/>
      <c r="GL184" s="373"/>
      <c r="GM184" s="373"/>
      <c r="GN184" s="373"/>
      <c r="GO184" s="373"/>
      <c r="GP184" s="373"/>
      <c r="GQ184" s="373"/>
      <c r="GR184" s="373"/>
      <c r="GS184" s="373"/>
      <c r="GT184" s="373"/>
      <c r="GU184" s="373"/>
      <c r="GV184" s="373"/>
      <c r="GW184" s="373"/>
      <c r="GX184" s="373"/>
      <c r="GY184" s="373"/>
      <c r="GZ184" s="373"/>
      <c r="HA184" s="373"/>
      <c r="HB184" s="373"/>
      <c r="HC184" s="373"/>
      <c r="HD184" s="373"/>
      <c r="HE184" s="373"/>
      <c r="HF184" s="373"/>
      <c r="HG184" s="373"/>
      <c r="HH184" s="373"/>
      <c r="HI184" s="373"/>
      <c r="HJ184" s="373"/>
      <c r="HK184" s="373"/>
      <c r="HL184" s="373"/>
      <c r="HM184" s="373"/>
      <c r="HN184" s="373"/>
      <c r="HO184" s="373"/>
      <c r="HP184" s="373"/>
      <c r="HQ184" s="373"/>
      <c r="HR184" s="373"/>
      <c r="HS184" s="373"/>
      <c r="HT184" s="373"/>
      <c r="HU184" s="373"/>
      <c r="HV184" s="373"/>
      <c r="HW184" s="373"/>
      <c r="HX184" s="373"/>
      <c r="HY184" s="373"/>
      <c r="HZ184" s="373"/>
      <c r="IA184" s="373"/>
      <c r="IB184" s="373"/>
      <c r="IC184" s="373"/>
      <c r="ID184" s="373"/>
      <c r="IE184" s="373"/>
      <c r="IF184" s="373"/>
      <c r="IG184" s="373"/>
      <c r="IH184" s="373"/>
      <c r="II184" s="373"/>
      <c r="IJ184" s="373"/>
    </row>
    <row r="185" spans="1:244" s="281" customFormat="1" ht="19" x14ac:dyDescent="0.2">
      <c r="A185"/>
      <c r="B185" s="186"/>
      <c r="C185"/>
      <c r="D185" s="251"/>
      <c r="E185" s="341"/>
      <c r="F185" s="341"/>
      <c r="G185" s="172"/>
      <c r="H185"/>
      <c r="I185" s="45"/>
      <c r="J185"/>
      <c r="K185"/>
      <c r="L185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5"/>
      <c r="AC185"/>
      <c r="AD185" s="38"/>
      <c r="AE185"/>
      <c r="AF185"/>
      <c r="AG185"/>
      <c r="AH185" s="42"/>
      <c r="AI185" s="277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277"/>
      <c r="AZ185" s="269"/>
      <c r="BA185" s="560"/>
      <c r="BB185"/>
      <c r="BC185" s="560"/>
      <c r="BD185"/>
      <c r="BE185" s="560"/>
      <c r="BF185"/>
      <c r="BG185" s="560"/>
      <c r="BH185"/>
      <c r="BI185" s="560"/>
      <c r="BJ185"/>
      <c r="BK185" s="560"/>
      <c r="BL185"/>
      <c r="BM185" s="560"/>
      <c r="BN185"/>
      <c r="BO185" s="270"/>
      <c r="BP185"/>
      <c r="BQ185" s="270"/>
      <c r="BR185"/>
      <c r="BS185" s="270"/>
      <c r="BT185"/>
      <c r="BU185" s="270"/>
      <c r="BV185"/>
      <c r="BW185" s="270"/>
      <c r="BX185"/>
      <c r="BY185" s="270"/>
      <c r="BZ185"/>
      <c r="CA185" s="270"/>
      <c r="CB185"/>
      <c r="CC185" s="270"/>
      <c r="CD185"/>
      <c r="CE185" s="270"/>
      <c r="CF185"/>
      <c r="CG185" s="270"/>
      <c r="CH185"/>
      <c r="CI185" s="270"/>
      <c r="CJ185"/>
      <c r="CK185" s="910"/>
      <c r="CL185" s="373"/>
      <c r="CM185" s="373"/>
      <c r="CN185" s="373"/>
      <c r="CO185" s="373"/>
      <c r="CP185" s="373"/>
      <c r="CQ185" s="373"/>
      <c r="CR185" s="373"/>
      <c r="CS185" s="373"/>
      <c r="CT185" s="920"/>
      <c r="CU185" s="373"/>
      <c r="CV185" s="373"/>
      <c r="CW185" s="373"/>
      <c r="CX185" s="920"/>
      <c r="CY185" s="373"/>
      <c r="CZ185" s="373"/>
      <c r="DN185" s="373"/>
      <c r="DO185" s="373"/>
      <c r="DP185" s="373"/>
      <c r="DQ185" s="373"/>
      <c r="DR185" s="373"/>
      <c r="DS185" s="373"/>
      <c r="DT185" s="373"/>
      <c r="DU185" s="373"/>
      <c r="DV185" s="373"/>
      <c r="DW185" s="373"/>
      <c r="DX185" s="373"/>
      <c r="DY185" s="373"/>
      <c r="DZ185" s="373"/>
      <c r="EA185" s="373"/>
      <c r="EB185" s="373"/>
      <c r="EC185" s="373"/>
      <c r="ED185" s="373"/>
      <c r="EE185" s="373"/>
      <c r="EF185" s="373"/>
      <c r="EG185" s="373"/>
      <c r="EH185" s="373"/>
      <c r="EI185" s="373"/>
      <c r="EJ185" s="373"/>
      <c r="EK185" s="373"/>
      <c r="EL185" s="373"/>
      <c r="EM185" s="373"/>
      <c r="EN185" s="373"/>
      <c r="EO185" s="373"/>
      <c r="EP185" s="373"/>
      <c r="EQ185" s="373"/>
      <c r="ER185" s="373"/>
      <c r="ES185" s="373"/>
      <c r="ET185" s="373"/>
      <c r="EU185" s="373"/>
      <c r="EV185" s="373"/>
      <c r="EW185" s="373"/>
      <c r="EX185" s="373"/>
      <c r="EY185" s="373"/>
      <c r="EZ185" s="373"/>
      <c r="FA185" s="373"/>
      <c r="FB185" s="373"/>
      <c r="FC185" s="373"/>
      <c r="FD185" s="373"/>
      <c r="FE185" s="373"/>
      <c r="FF185" s="373"/>
      <c r="FG185" s="373"/>
      <c r="FH185" s="373"/>
      <c r="FI185" s="373"/>
      <c r="FJ185" s="373"/>
      <c r="FK185" s="373"/>
      <c r="FL185" s="373"/>
      <c r="FM185" s="373"/>
      <c r="FN185" s="373"/>
      <c r="FO185" s="373"/>
      <c r="FP185" s="373"/>
      <c r="FQ185" s="373"/>
      <c r="FR185" s="373"/>
      <c r="FS185" s="373"/>
      <c r="FT185" s="373"/>
      <c r="FU185" s="373"/>
      <c r="FV185" s="373"/>
      <c r="FW185" s="373"/>
      <c r="FX185" s="373"/>
      <c r="FY185" s="373"/>
      <c r="FZ185" s="373"/>
      <c r="GA185" s="373"/>
      <c r="GB185" s="373"/>
      <c r="GC185" s="373"/>
      <c r="GD185" s="373"/>
      <c r="GE185" s="373"/>
      <c r="GF185" s="373"/>
      <c r="GG185" s="373"/>
      <c r="GH185" s="373"/>
      <c r="GI185" s="373"/>
      <c r="GJ185" s="373"/>
      <c r="GK185" s="373"/>
      <c r="GL185" s="373"/>
      <c r="GM185" s="373"/>
      <c r="GN185" s="373"/>
      <c r="GO185" s="373"/>
      <c r="GP185" s="373"/>
      <c r="GQ185" s="373"/>
      <c r="GR185" s="373"/>
      <c r="GS185" s="373"/>
      <c r="GT185" s="373"/>
      <c r="GU185" s="373"/>
      <c r="GV185" s="373"/>
      <c r="GW185" s="373"/>
      <c r="GX185" s="373"/>
      <c r="GY185" s="373"/>
      <c r="GZ185" s="373"/>
      <c r="HA185" s="373"/>
      <c r="HB185" s="373"/>
      <c r="HC185" s="373"/>
      <c r="HD185" s="373"/>
      <c r="HE185" s="373"/>
      <c r="HF185" s="373"/>
      <c r="HG185" s="373"/>
      <c r="HH185" s="373"/>
      <c r="HI185" s="373"/>
      <c r="HJ185" s="373"/>
      <c r="HK185" s="373"/>
      <c r="HL185" s="373"/>
      <c r="HM185" s="373"/>
      <c r="HN185" s="373"/>
      <c r="HO185" s="373"/>
      <c r="HP185" s="373"/>
      <c r="HQ185" s="373"/>
      <c r="HR185" s="373"/>
      <c r="HS185" s="373"/>
      <c r="HT185" s="373"/>
      <c r="HU185" s="373"/>
      <c r="HV185" s="373"/>
      <c r="HW185" s="373"/>
      <c r="HX185" s="373"/>
      <c r="HY185" s="373"/>
      <c r="HZ185" s="373"/>
      <c r="IA185" s="373"/>
      <c r="IB185" s="373"/>
      <c r="IC185" s="373"/>
      <c r="ID185" s="373"/>
      <c r="IE185" s="373"/>
      <c r="IF185" s="373"/>
      <c r="IG185" s="373"/>
      <c r="IH185" s="373"/>
      <c r="II185" s="373"/>
      <c r="IJ185" s="373"/>
    </row>
    <row r="186" spans="1:244" s="281" customFormat="1" ht="19" x14ac:dyDescent="0.2">
      <c r="A186"/>
      <c r="B186" s="186"/>
      <c r="C186"/>
      <c r="D186" s="251"/>
      <c r="E186" s="341"/>
      <c r="F186" s="341"/>
      <c r="G186" s="172"/>
      <c r="H186"/>
      <c r="I186" s="45"/>
      <c r="J186"/>
      <c r="K186"/>
      <c r="L18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5"/>
      <c r="AC186"/>
      <c r="AD186" s="38"/>
      <c r="AE186"/>
      <c r="AF186"/>
      <c r="AG186"/>
      <c r="AH186" s="42"/>
      <c r="AI186" s="277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277"/>
      <c r="AZ186" s="269"/>
      <c r="BA186" s="560"/>
      <c r="BB186"/>
      <c r="BC186" s="560"/>
      <c r="BD186"/>
      <c r="BE186" s="560"/>
      <c r="BF186"/>
      <c r="BG186" s="560"/>
      <c r="BH186"/>
      <c r="BI186" s="560"/>
      <c r="BJ186"/>
      <c r="BK186" s="560"/>
      <c r="BL186"/>
      <c r="BM186" s="560"/>
      <c r="BN186"/>
      <c r="BO186" s="270"/>
      <c r="BP186"/>
      <c r="BQ186" s="270"/>
      <c r="BR186"/>
      <c r="BS186" s="270"/>
      <c r="BT186"/>
      <c r="BU186" s="270"/>
      <c r="BV186"/>
      <c r="BW186" s="270"/>
      <c r="BX186"/>
      <c r="BY186" s="270"/>
      <c r="BZ186"/>
      <c r="CA186" s="270"/>
      <c r="CB186"/>
      <c r="CC186" s="270"/>
      <c r="CD186"/>
      <c r="CE186" s="270"/>
      <c r="CF186"/>
      <c r="CG186" s="270"/>
      <c r="CH186"/>
      <c r="CI186" s="270"/>
      <c r="CJ186"/>
      <c r="CK186" s="910"/>
      <c r="CL186" s="373"/>
      <c r="CM186" s="373"/>
      <c r="CN186" s="373"/>
      <c r="CO186" s="373"/>
      <c r="CP186" s="373"/>
      <c r="CQ186" s="373"/>
      <c r="CR186" s="373"/>
      <c r="CS186" s="373"/>
      <c r="CT186" s="920"/>
      <c r="CU186" s="373"/>
      <c r="CV186" s="373"/>
      <c r="CW186" s="373"/>
      <c r="CX186" s="920"/>
      <c r="CY186" s="373"/>
      <c r="CZ186" s="373"/>
      <c r="DN186" s="373"/>
      <c r="DO186" s="373"/>
      <c r="DP186" s="373"/>
      <c r="DQ186" s="373"/>
      <c r="DR186" s="373"/>
      <c r="DS186" s="373"/>
      <c r="DT186" s="373"/>
      <c r="DU186" s="373"/>
      <c r="DV186" s="373"/>
      <c r="DW186" s="373"/>
      <c r="DX186" s="373"/>
      <c r="DY186" s="373"/>
      <c r="DZ186" s="373"/>
      <c r="EA186" s="373"/>
      <c r="EB186" s="373"/>
      <c r="EC186" s="373"/>
      <c r="ED186" s="373"/>
      <c r="EE186" s="373"/>
      <c r="EF186" s="373"/>
      <c r="EG186" s="373"/>
      <c r="EH186" s="373"/>
      <c r="EI186" s="373"/>
      <c r="EJ186" s="373"/>
      <c r="EK186" s="373"/>
      <c r="EL186" s="373"/>
      <c r="EM186" s="373"/>
      <c r="EN186" s="373"/>
      <c r="EO186" s="373"/>
      <c r="EP186" s="373"/>
      <c r="EQ186" s="373"/>
      <c r="ER186" s="373"/>
      <c r="ES186" s="373"/>
      <c r="ET186" s="373"/>
      <c r="EU186" s="373"/>
      <c r="EV186" s="373"/>
      <c r="EW186" s="373"/>
      <c r="EX186" s="373"/>
      <c r="EY186" s="373"/>
      <c r="EZ186" s="373"/>
      <c r="FA186" s="373"/>
      <c r="FB186" s="373"/>
      <c r="FC186" s="373"/>
      <c r="FD186" s="373"/>
      <c r="FE186" s="373"/>
      <c r="FF186" s="373"/>
      <c r="FG186" s="373"/>
      <c r="FH186" s="373"/>
      <c r="FI186" s="373"/>
      <c r="FJ186" s="373"/>
      <c r="FK186" s="373"/>
      <c r="FL186" s="373"/>
      <c r="FM186" s="373"/>
      <c r="FN186" s="373"/>
      <c r="FO186" s="373"/>
      <c r="FP186" s="373"/>
      <c r="FQ186" s="373"/>
      <c r="FR186" s="373"/>
      <c r="FS186" s="373"/>
      <c r="FT186" s="373"/>
      <c r="FU186" s="373"/>
      <c r="FV186" s="373"/>
      <c r="FW186" s="373"/>
      <c r="FX186" s="373"/>
      <c r="FY186" s="373"/>
      <c r="FZ186" s="373"/>
      <c r="GA186" s="373"/>
      <c r="GB186" s="373"/>
      <c r="GC186" s="373"/>
      <c r="GD186" s="373"/>
      <c r="GE186" s="373"/>
      <c r="GF186" s="373"/>
      <c r="GG186" s="373"/>
      <c r="GH186" s="373"/>
      <c r="GI186" s="373"/>
      <c r="GJ186" s="373"/>
      <c r="GK186" s="373"/>
      <c r="GL186" s="373"/>
      <c r="GM186" s="373"/>
      <c r="GN186" s="373"/>
      <c r="GO186" s="373"/>
      <c r="GP186" s="373"/>
      <c r="GQ186" s="373"/>
      <c r="GR186" s="373"/>
      <c r="GS186" s="373"/>
      <c r="GT186" s="373"/>
      <c r="GU186" s="373"/>
      <c r="GV186" s="373"/>
      <c r="GW186" s="373"/>
      <c r="GX186" s="373"/>
      <c r="GY186" s="373"/>
      <c r="GZ186" s="373"/>
      <c r="HA186" s="373"/>
      <c r="HB186" s="373"/>
      <c r="HC186" s="373"/>
      <c r="HD186" s="373"/>
      <c r="HE186" s="373"/>
      <c r="HF186" s="373"/>
      <c r="HG186" s="373"/>
      <c r="HH186" s="373"/>
      <c r="HI186" s="373"/>
      <c r="HJ186" s="373"/>
      <c r="HK186" s="373"/>
      <c r="HL186" s="373"/>
      <c r="HM186" s="373"/>
      <c r="HN186" s="373"/>
      <c r="HO186" s="373"/>
      <c r="HP186" s="373"/>
      <c r="HQ186" s="373"/>
      <c r="HR186" s="373"/>
      <c r="HS186" s="373"/>
      <c r="HT186" s="373"/>
      <c r="HU186" s="373"/>
      <c r="HV186" s="373"/>
      <c r="HW186" s="373"/>
      <c r="HX186" s="373"/>
      <c r="HY186" s="373"/>
      <c r="HZ186" s="373"/>
      <c r="IA186" s="373"/>
      <c r="IB186" s="373"/>
      <c r="IC186" s="373"/>
      <c r="ID186" s="373"/>
      <c r="IE186" s="373"/>
      <c r="IF186" s="373"/>
      <c r="IG186" s="373"/>
      <c r="IH186" s="373"/>
      <c r="II186" s="373"/>
      <c r="IJ186" s="373"/>
    </row>
    <row r="187" spans="1:244" s="281" customFormat="1" ht="19" x14ac:dyDescent="0.2">
      <c r="A187"/>
      <c r="B187" s="186"/>
      <c r="C187"/>
      <c r="D187" s="251"/>
      <c r="E187" s="341"/>
      <c r="F187" s="341"/>
      <c r="G187" s="172"/>
      <c r="H187"/>
      <c r="I187" s="45"/>
      <c r="J187"/>
      <c r="K187"/>
      <c r="L187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5"/>
      <c r="AC187"/>
      <c r="AD187" s="38"/>
      <c r="AE187"/>
      <c r="AF187"/>
      <c r="AG187"/>
      <c r="AH187" s="42"/>
      <c r="AI187" s="277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277"/>
      <c r="AZ187" s="269"/>
      <c r="BA187" s="560"/>
      <c r="BB187"/>
      <c r="BC187" s="560"/>
      <c r="BD187"/>
      <c r="BE187" s="560"/>
      <c r="BF187"/>
      <c r="BG187" s="560"/>
      <c r="BH187"/>
      <c r="BI187" s="560"/>
      <c r="BJ187"/>
      <c r="BK187" s="560"/>
      <c r="BL187"/>
      <c r="BM187" s="560"/>
      <c r="BN187"/>
      <c r="BO187" s="270"/>
      <c r="BP187"/>
      <c r="BQ187" s="270"/>
      <c r="BR187"/>
      <c r="BS187" s="270"/>
      <c r="BT187"/>
      <c r="BU187" s="270"/>
      <c r="BV187"/>
      <c r="BW187" s="270"/>
      <c r="BX187"/>
      <c r="BY187" s="270"/>
      <c r="BZ187"/>
      <c r="CA187" s="270"/>
      <c r="CB187"/>
      <c r="CC187" s="270"/>
      <c r="CD187"/>
      <c r="CE187" s="270"/>
      <c r="CF187"/>
      <c r="CG187" s="270"/>
      <c r="CH187"/>
      <c r="CI187" s="270"/>
      <c r="CJ187"/>
      <c r="CK187" s="910"/>
      <c r="CL187" s="373"/>
      <c r="CM187" s="373"/>
      <c r="CN187" s="373"/>
      <c r="CO187" s="373"/>
      <c r="CP187" s="373"/>
      <c r="CQ187" s="373"/>
      <c r="CR187" s="373"/>
      <c r="CS187" s="373"/>
      <c r="CT187" s="920"/>
      <c r="CU187" s="373"/>
      <c r="CV187" s="373"/>
      <c r="CW187" s="373"/>
      <c r="CX187" s="920"/>
      <c r="CY187" s="373"/>
      <c r="CZ187" s="373"/>
      <c r="DN187" s="373"/>
      <c r="DO187" s="373"/>
      <c r="DP187" s="373"/>
      <c r="DQ187" s="373"/>
      <c r="DR187" s="373"/>
      <c r="DS187" s="373"/>
      <c r="DT187" s="373"/>
      <c r="DU187" s="373"/>
      <c r="DV187" s="373"/>
      <c r="DW187" s="373"/>
      <c r="DX187" s="373"/>
      <c r="DY187" s="373"/>
      <c r="DZ187" s="373"/>
      <c r="EA187" s="373"/>
      <c r="EB187" s="373"/>
      <c r="EC187" s="373"/>
      <c r="ED187" s="373"/>
      <c r="EE187" s="373"/>
      <c r="EF187" s="373"/>
      <c r="EG187" s="373"/>
      <c r="EH187" s="373"/>
      <c r="EI187" s="373"/>
      <c r="EJ187" s="373"/>
      <c r="EK187" s="373"/>
      <c r="EL187" s="373"/>
      <c r="EM187" s="373"/>
      <c r="EN187" s="373"/>
      <c r="EO187" s="373"/>
      <c r="EP187" s="373"/>
      <c r="EQ187" s="373"/>
      <c r="ER187" s="373"/>
      <c r="ES187" s="373"/>
      <c r="ET187" s="373"/>
      <c r="EU187" s="373"/>
      <c r="EV187" s="373"/>
      <c r="EW187" s="373"/>
      <c r="EX187" s="373"/>
      <c r="EY187" s="373"/>
      <c r="EZ187" s="373"/>
      <c r="FA187" s="373"/>
      <c r="FB187" s="373"/>
      <c r="FC187" s="373"/>
      <c r="FD187" s="373"/>
      <c r="FE187" s="373"/>
      <c r="FF187" s="373"/>
      <c r="FG187" s="373"/>
      <c r="FH187" s="373"/>
      <c r="FI187" s="373"/>
      <c r="FJ187" s="373"/>
      <c r="FK187" s="373"/>
      <c r="FL187" s="373"/>
      <c r="FM187" s="373"/>
      <c r="FN187" s="373"/>
      <c r="FO187" s="373"/>
      <c r="FP187" s="373"/>
      <c r="FQ187" s="373"/>
      <c r="FR187" s="373"/>
      <c r="FS187" s="373"/>
      <c r="FT187" s="373"/>
      <c r="FU187" s="373"/>
      <c r="FV187" s="373"/>
      <c r="FW187" s="373"/>
      <c r="FX187" s="373"/>
      <c r="FY187" s="373"/>
      <c r="FZ187" s="373"/>
      <c r="GA187" s="373"/>
      <c r="GB187" s="373"/>
      <c r="GC187" s="373"/>
      <c r="GD187" s="373"/>
      <c r="GE187" s="373"/>
      <c r="GF187" s="373"/>
      <c r="GG187" s="373"/>
      <c r="GH187" s="373"/>
      <c r="GI187" s="373"/>
      <c r="GJ187" s="373"/>
      <c r="GK187" s="373"/>
      <c r="GL187" s="373"/>
      <c r="GM187" s="373"/>
      <c r="GN187" s="373"/>
      <c r="GO187" s="373"/>
      <c r="GP187" s="373"/>
      <c r="GQ187" s="373"/>
      <c r="GR187" s="373"/>
      <c r="GS187" s="373"/>
      <c r="GT187" s="373"/>
      <c r="GU187" s="373"/>
      <c r="GV187" s="373"/>
      <c r="GW187" s="373"/>
      <c r="GX187" s="373"/>
      <c r="GY187" s="373"/>
      <c r="GZ187" s="373"/>
      <c r="HA187" s="373"/>
      <c r="HB187" s="373"/>
      <c r="HC187" s="373"/>
      <c r="HD187" s="373"/>
      <c r="HE187" s="373"/>
      <c r="HF187" s="373"/>
      <c r="HG187" s="373"/>
      <c r="HH187" s="373"/>
      <c r="HI187" s="373"/>
      <c r="HJ187" s="373"/>
      <c r="HK187" s="373"/>
      <c r="HL187" s="373"/>
      <c r="HM187" s="373"/>
      <c r="HN187" s="373"/>
      <c r="HO187" s="373"/>
      <c r="HP187" s="373"/>
      <c r="HQ187" s="373"/>
      <c r="HR187" s="373"/>
      <c r="HS187" s="373"/>
      <c r="HT187" s="373"/>
      <c r="HU187" s="373"/>
      <c r="HV187" s="373"/>
      <c r="HW187" s="373"/>
      <c r="HX187" s="373"/>
      <c r="HY187" s="373"/>
      <c r="HZ187" s="373"/>
      <c r="IA187" s="373"/>
      <c r="IB187" s="373"/>
      <c r="IC187" s="373"/>
      <c r="ID187" s="373"/>
      <c r="IE187" s="373"/>
      <c r="IF187" s="373"/>
      <c r="IG187" s="373"/>
      <c r="IH187" s="373"/>
      <c r="II187" s="373"/>
      <c r="IJ187" s="373"/>
    </row>
    <row r="188" spans="1:244" s="281" customFormat="1" ht="19" x14ac:dyDescent="0.2">
      <c r="A188"/>
      <c r="B188" s="186"/>
      <c r="C188"/>
      <c r="D188" s="251"/>
      <c r="E188" s="341"/>
      <c r="F188" s="341"/>
      <c r="G188" s="172"/>
      <c r="H188"/>
      <c r="I188" s="45"/>
      <c r="J188"/>
      <c r="K188"/>
      <c r="L188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5"/>
      <c r="AC188"/>
      <c r="AD188" s="38"/>
      <c r="AE188"/>
      <c r="AF188"/>
      <c r="AG188"/>
      <c r="AH188" s="42"/>
      <c r="AI188" s="277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277"/>
      <c r="AZ188" s="269"/>
      <c r="BA188" s="560"/>
      <c r="BB188"/>
      <c r="BC188" s="560"/>
      <c r="BD188"/>
      <c r="BE188" s="560"/>
      <c r="BF188"/>
      <c r="BG188" s="560"/>
      <c r="BH188"/>
      <c r="BI188" s="560"/>
      <c r="BJ188"/>
      <c r="BK188" s="560"/>
      <c r="BL188"/>
      <c r="BM188" s="560"/>
      <c r="BN188"/>
      <c r="BO188" s="270"/>
      <c r="BP188"/>
      <c r="BQ188" s="270"/>
      <c r="BR188"/>
      <c r="BS188" s="270"/>
      <c r="BT188"/>
      <c r="BU188" s="270"/>
      <c r="BV188"/>
      <c r="BW188" s="270"/>
      <c r="BX188"/>
      <c r="BY188" s="270"/>
      <c r="BZ188"/>
      <c r="CA188" s="270"/>
      <c r="CB188"/>
      <c r="CC188" s="270"/>
      <c r="CD188"/>
      <c r="CE188" s="270"/>
      <c r="CF188"/>
      <c r="CG188" s="270"/>
      <c r="CH188"/>
      <c r="CI188" s="270"/>
      <c r="CJ188"/>
      <c r="CK188" s="910"/>
      <c r="CL188" s="373"/>
      <c r="CM188" s="373"/>
      <c r="CN188" s="373"/>
      <c r="CO188" s="373"/>
      <c r="CP188" s="373"/>
      <c r="CQ188" s="373"/>
      <c r="CR188" s="373"/>
      <c r="CS188" s="373"/>
      <c r="CT188" s="920"/>
      <c r="CU188" s="373"/>
      <c r="CV188" s="373"/>
      <c r="CW188" s="373"/>
      <c r="CX188" s="920"/>
      <c r="CY188" s="373"/>
      <c r="CZ188" s="373"/>
      <c r="DN188" s="373"/>
      <c r="DO188" s="373"/>
      <c r="DP188" s="373"/>
      <c r="DQ188" s="373"/>
      <c r="DR188" s="373"/>
      <c r="DS188" s="373"/>
      <c r="DT188" s="373"/>
      <c r="DU188" s="373"/>
      <c r="DV188" s="373"/>
      <c r="DW188" s="373"/>
      <c r="DX188" s="373"/>
      <c r="DY188" s="373"/>
      <c r="DZ188" s="373"/>
      <c r="EA188" s="373"/>
      <c r="EB188" s="373"/>
      <c r="EC188" s="373"/>
      <c r="ED188" s="373"/>
      <c r="EE188" s="373"/>
      <c r="EF188" s="373"/>
      <c r="EG188" s="373"/>
      <c r="EH188" s="373"/>
      <c r="EI188" s="373"/>
      <c r="EJ188" s="373"/>
      <c r="EK188" s="373"/>
      <c r="EL188" s="373"/>
      <c r="EM188" s="373"/>
      <c r="EN188" s="373"/>
      <c r="EO188" s="373"/>
      <c r="EP188" s="373"/>
      <c r="EQ188" s="373"/>
      <c r="ER188" s="373"/>
      <c r="ES188" s="373"/>
      <c r="ET188" s="373"/>
      <c r="EU188" s="373"/>
      <c r="EV188" s="373"/>
      <c r="EW188" s="373"/>
      <c r="EX188" s="373"/>
      <c r="EY188" s="373"/>
      <c r="EZ188" s="373"/>
      <c r="FA188" s="373"/>
      <c r="FB188" s="373"/>
      <c r="FC188" s="373"/>
      <c r="FD188" s="373"/>
      <c r="FE188" s="373"/>
      <c r="FF188" s="373"/>
      <c r="FG188" s="373"/>
      <c r="FH188" s="373"/>
      <c r="FI188" s="373"/>
      <c r="FJ188" s="373"/>
      <c r="FK188" s="373"/>
      <c r="FL188" s="373"/>
      <c r="FM188" s="373"/>
      <c r="FN188" s="373"/>
      <c r="FO188" s="373"/>
      <c r="FP188" s="373"/>
      <c r="FQ188" s="373"/>
      <c r="FR188" s="373"/>
      <c r="FS188" s="373"/>
      <c r="FT188" s="373"/>
      <c r="FU188" s="373"/>
      <c r="FV188" s="373"/>
      <c r="FW188" s="373"/>
      <c r="FX188" s="373"/>
      <c r="FY188" s="373"/>
      <c r="FZ188" s="373"/>
      <c r="GA188" s="373"/>
      <c r="GB188" s="373"/>
      <c r="GC188" s="373"/>
      <c r="GD188" s="373"/>
      <c r="GE188" s="373"/>
      <c r="GF188" s="373"/>
      <c r="GG188" s="373"/>
      <c r="GH188" s="373"/>
      <c r="GI188" s="373"/>
      <c r="GJ188" s="373"/>
      <c r="GK188" s="373"/>
      <c r="GL188" s="373"/>
      <c r="GM188" s="373"/>
      <c r="GN188" s="373"/>
      <c r="GO188" s="373"/>
      <c r="GP188" s="373"/>
      <c r="GQ188" s="373"/>
      <c r="GR188" s="373"/>
      <c r="GS188" s="373"/>
      <c r="GT188" s="373"/>
      <c r="GU188" s="373"/>
      <c r="GV188" s="373"/>
      <c r="GW188" s="373"/>
      <c r="GX188" s="373"/>
      <c r="GY188" s="373"/>
      <c r="GZ188" s="373"/>
      <c r="HA188" s="373"/>
      <c r="HB188" s="373"/>
      <c r="HC188" s="373"/>
      <c r="HD188" s="373"/>
      <c r="HE188" s="373"/>
      <c r="HF188" s="373"/>
      <c r="HG188" s="373"/>
      <c r="HH188" s="373"/>
      <c r="HI188" s="373"/>
      <c r="HJ188" s="373"/>
      <c r="HK188" s="373"/>
      <c r="HL188" s="373"/>
      <c r="HM188" s="373"/>
      <c r="HN188" s="373"/>
      <c r="HO188" s="373"/>
      <c r="HP188" s="373"/>
      <c r="HQ188" s="373"/>
      <c r="HR188" s="373"/>
      <c r="HS188" s="373"/>
      <c r="HT188" s="373"/>
      <c r="HU188" s="373"/>
      <c r="HV188" s="373"/>
      <c r="HW188" s="373"/>
      <c r="HX188" s="373"/>
      <c r="HY188" s="373"/>
      <c r="HZ188" s="373"/>
      <c r="IA188" s="373"/>
      <c r="IB188" s="373"/>
      <c r="IC188" s="373"/>
      <c r="ID188" s="373"/>
      <c r="IE188" s="373"/>
      <c r="IF188" s="373"/>
      <c r="IG188" s="373"/>
      <c r="IH188" s="373"/>
      <c r="II188" s="373"/>
      <c r="IJ188" s="373"/>
    </row>
    <row r="189" spans="1:244" s="281" customFormat="1" ht="19" x14ac:dyDescent="0.2">
      <c r="A189"/>
      <c r="B189" s="186"/>
      <c r="C189"/>
      <c r="D189" s="251"/>
      <c r="E189" s="341"/>
      <c r="F189" s="341"/>
      <c r="G189" s="172"/>
      <c r="H189"/>
      <c r="I189" s="45"/>
      <c r="J189"/>
      <c r="K189"/>
      <c r="L189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5"/>
      <c r="AC189"/>
      <c r="AD189" s="38"/>
      <c r="AE189"/>
      <c r="AF189"/>
      <c r="AG189"/>
      <c r="AH189" s="42"/>
      <c r="AI189" s="277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277"/>
      <c r="AZ189" s="269"/>
      <c r="BA189" s="560"/>
      <c r="BB189"/>
      <c r="BC189" s="560"/>
      <c r="BD189"/>
      <c r="BE189" s="560"/>
      <c r="BF189"/>
      <c r="BG189" s="560"/>
      <c r="BH189"/>
      <c r="BI189" s="560"/>
      <c r="BJ189"/>
      <c r="BK189" s="560"/>
      <c r="BL189"/>
      <c r="BM189" s="560"/>
      <c r="BN189"/>
      <c r="BO189" s="270"/>
      <c r="BP189"/>
      <c r="BQ189" s="270"/>
      <c r="BR189"/>
      <c r="BS189" s="270"/>
      <c r="BT189"/>
      <c r="BU189" s="270"/>
      <c r="BV189"/>
      <c r="BW189" s="270"/>
      <c r="BX189"/>
      <c r="BY189" s="270"/>
      <c r="BZ189"/>
      <c r="CA189" s="270"/>
      <c r="CB189"/>
      <c r="CC189" s="270"/>
      <c r="CD189"/>
      <c r="CE189" s="270"/>
      <c r="CF189"/>
      <c r="CG189" s="270"/>
      <c r="CH189"/>
      <c r="CI189" s="270"/>
      <c r="CJ189"/>
      <c r="CK189" s="910"/>
      <c r="CL189" s="373"/>
      <c r="CM189" s="373"/>
      <c r="CN189" s="373"/>
      <c r="CO189" s="373"/>
      <c r="CP189" s="373"/>
      <c r="CQ189" s="373"/>
      <c r="CR189" s="373"/>
      <c r="CS189" s="373"/>
      <c r="CT189" s="920"/>
      <c r="CU189" s="373"/>
      <c r="CV189" s="373"/>
      <c r="CW189" s="373"/>
      <c r="CX189" s="920"/>
      <c r="CY189" s="373"/>
      <c r="CZ189" s="373"/>
      <c r="DN189" s="373"/>
      <c r="DO189" s="373"/>
      <c r="DP189" s="373"/>
      <c r="DQ189" s="373"/>
      <c r="DR189" s="373"/>
      <c r="DS189" s="373"/>
      <c r="DT189" s="373"/>
      <c r="DU189" s="373"/>
      <c r="DV189" s="373"/>
      <c r="DW189" s="373"/>
      <c r="DX189" s="373"/>
      <c r="DY189" s="373"/>
      <c r="DZ189" s="373"/>
      <c r="EA189" s="373"/>
      <c r="EB189" s="373"/>
      <c r="EC189" s="373"/>
      <c r="ED189" s="373"/>
      <c r="EE189" s="373"/>
      <c r="EF189" s="373"/>
      <c r="EG189" s="373"/>
      <c r="EH189" s="373"/>
      <c r="EI189" s="373"/>
      <c r="EJ189" s="373"/>
      <c r="EK189" s="373"/>
      <c r="EL189" s="373"/>
      <c r="EM189" s="373"/>
      <c r="EN189" s="373"/>
      <c r="EO189" s="373"/>
      <c r="EP189" s="373"/>
      <c r="EQ189" s="373"/>
      <c r="ER189" s="373"/>
      <c r="ES189" s="373"/>
      <c r="ET189" s="373"/>
      <c r="EU189" s="373"/>
      <c r="EV189" s="373"/>
      <c r="EW189" s="373"/>
      <c r="EX189" s="373"/>
      <c r="EY189" s="373"/>
      <c r="EZ189" s="373"/>
      <c r="FA189" s="373"/>
      <c r="FB189" s="373"/>
      <c r="FC189" s="373"/>
      <c r="FD189" s="373"/>
      <c r="FE189" s="373"/>
      <c r="FF189" s="373"/>
      <c r="FG189" s="373"/>
      <c r="FH189" s="373"/>
      <c r="FI189" s="373"/>
      <c r="FJ189" s="373"/>
      <c r="FK189" s="373"/>
      <c r="FL189" s="373"/>
      <c r="FM189" s="373"/>
      <c r="FN189" s="373"/>
      <c r="FO189" s="373"/>
      <c r="FP189" s="373"/>
      <c r="FQ189" s="373"/>
      <c r="FR189" s="373"/>
      <c r="FS189" s="373"/>
      <c r="FT189" s="373"/>
      <c r="FU189" s="373"/>
      <c r="FV189" s="373"/>
      <c r="FW189" s="373"/>
      <c r="FX189" s="373"/>
      <c r="FY189" s="373"/>
      <c r="FZ189" s="373"/>
      <c r="GA189" s="373"/>
      <c r="GB189" s="373"/>
      <c r="GC189" s="373"/>
      <c r="GD189" s="373"/>
      <c r="GE189" s="373"/>
      <c r="GF189" s="373"/>
      <c r="GG189" s="373"/>
      <c r="GH189" s="373"/>
      <c r="GI189" s="373"/>
      <c r="GJ189" s="373"/>
      <c r="GK189" s="373"/>
      <c r="GL189" s="373"/>
      <c r="GM189" s="373"/>
      <c r="GN189" s="373"/>
      <c r="GO189" s="373"/>
      <c r="GP189" s="373"/>
      <c r="GQ189" s="373"/>
      <c r="GR189" s="373"/>
      <c r="GS189" s="373"/>
      <c r="GT189" s="373"/>
      <c r="GU189" s="373"/>
      <c r="GV189" s="373"/>
      <c r="GW189" s="373"/>
      <c r="GX189" s="373"/>
      <c r="GY189" s="373"/>
      <c r="GZ189" s="373"/>
      <c r="HA189" s="373"/>
      <c r="HB189" s="373"/>
      <c r="HC189" s="373"/>
      <c r="HD189" s="373"/>
      <c r="HE189" s="373"/>
      <c r="HF189" s="373"/>
      <c r="HG189" s="373"/>
      <c r="HH189" s="373"/>
      <c r="HI189" s="373"/>
      <c r="HJ189" s="373"/>
      <c r="HK189" s="373"/>
      <c r="HL189" s="373"/>
      <c r="HM189" s="373"/>
      <c r="HN189" s="373"/>
      <c r="HO189" s="373"/>
      <c r="HP189" s="373"/>
      <c r="HQ189" s="373"/>
      <c r="HR189" s="373"/>
      <c r="HS189" s="373"/>
      <c r="HT189" s="373"/>
      <c r="HU189" s="373"/>
      <c r="HV189" s="373"/>
      <c r="HW189" s="373"/>
      <c r="HX189" s="373"/>
      <c r="HY189" s="373"/>
      <c r="HZ189" s="373"/>
      <c r="IA189" s="373"/>
      <c r="IB189" s="373"/>
      <c r="IC189" s="373"/>
      <c r="ID189" s="373"/>
      <c r="IE189" s="373"/>
      <c r="IF189" s="373"/>
      <c r="IG189" s="373"/>
      <c r="IH189" s="373"/>
      <c r="II189" s="373"/>
      <c r="IJ189" s="373"/>
    </row>
    <row r="190" spans="1:244" s="281" customFormat="1" ht="19" x14ac:dyDescent="0.2">
      <c r="A190"/>
      <c r="B190" s="186"/>
      <c r="C190"/>
      <c r="D190" s="251"/>
      <c r="E190" s="341"/>
      <c r="F190" s="341"/>
      <c r="G190" s="172"/>
      <c r="H190"/>
      <c r="I190" s="45"/>
      <c r="J190"/>
      <c r="K190"/>
      <c r="L190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5"/>
      <c r="AC190"/>
      <c r="AD190" s="38"/>
      <c r="AE190"/>
      <c r="AF190"/>
      <c r="AG190"/>
      <c r="AH190" s="42"/>
      <c r="AI190" s="277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277"/>
      <c r="AZ190" s="269"/>
      <c r="BA190" s="560"/>
      <c r="BB190"/>
      <c r="BC190" s="560"/>
      <c r="BD190"/>
      <c r="BE190" s="560"/>
      <c r="BF190"/>
      <c r="BG190" s="560"/>
      <c r="BH190"/>
      <c r="BI190" s="560"/>
      <c r="BJ190"/>
      <c r="BK190" s="560"/>
      <c r="BL190"/>
      <c r="BM190" s="560"/>
      <c r="BN190"/>
      <c r="BO190" s="270"/>
      <c r="BP190"/>
      <c r="BQ190" s="270"/>
      <c r="BR190"/>
      <c r="BS190" s="270"/>
      <c r="BT190"/>
      <c r="BU190" s="270"/>
      <c r="BV190"/>
      <c r="BW190" s="270"/>
      <c r="BX190"/>
      <c r="BY190" s="270"/>
      <c r="BZ190"/>
      <c r="CA190" s="270"/>
      <c r="CB190"/>
      <c r="CC190" s="270"/>
      <c r="CD190"/>
      <c r="CE190" s="270"/>
      <c r="CF190"/>
      <c r="CG190" s="270"/>
      <c r="CH190"/>
      <c r="CI190" s="270"/>
      <c r="CJ190"/>
      <c r="CK190" s="910"/>
      <c r="CL190" s="373"/>
      <c r="CM190" s="373"/>
      <c r="CN190" s="373"/>
      <c r="CO190" s="373"/>
      <c r="CP190" s="373"/>
      <c r="CQ190" s="373"/>
      <c r="CR190" s="373"/>
      <c r="CS190" s="373"/>
      <c r="CT190" s="920"/>
      <c r="CU190" s="373"/>
      <c r="CV190" s="373"/>
      <c r="CW190" s="373"/>
      <c r="CX190" s="920"/>
      <c r="CY190" s="373"/>
      <c r="CZ190" s="373"/>
      <c r="DN190" s="373"/>
      <c r="DO190" s="373"/>
      <c r="DP190" s="373"/>
      <c r="DQ190" s="373"/>
      <c r="DR190" s="373"/>
      <c r="DS190" s="373"/>
      <c r="DT190" s="373"/>
      <c r="DU190" s="373"/>
      <c r="DV190" s="373"/>
      <c r="DW190" s="373"/>
      <c r="DX190" s="373"/>
      <c r="DY190" s="373"/>
      <c r="DZ190" s="373"/>
      <c r="EA190" s="373"/>
      <c r="EB190" s="373"/>
      <c r="EC190" s="373"/>
      <c r="ED190" s="373"/>
      <c r="EE190" s="373"/>
      <c r="EF190" s="373"/>
      <c r="EG190" s="373"/>
      <c r="EH190" s="373"/>
      <c r="EI190" s="373"/>
      <c r="EJ190" s="373"/>
      <c r="EK190" s="373"/>
      <c r="EL190" s="373"/>
      <c r="EM190" s="373"/>
      <c r="EN190" s="373"/>
      <c r="EO190" s="373"/>
      <c r="EP190" s="373"/>
      <c r="EQ190" s="373"/>
      <c r="ER190" s="373"/>
      <c r="ES190" s="373"/>
      <c r="ET190" s="373"/>
      <c r="EU190" s="373"/>
      <c r="EV190" s="373"/>
      <c r="EW190" s="373"/>
      <c r="EX190" s="373"/>
      <c r="EY190" s="373"/>
      <c r="EZ190" s="373"/>
      <c r="FA190" s="373"/>
      <c r="FB190" s="373"/>
      <c r="FC190" s="373"/>
      <c r="FD190" s="373"/>
      <c r="FE190" s="373"/>
      <c r="FF190" s="373"/>
      <c r="FG190" s="373"/>
      <c r="FH190" s="373"/>
      <c r="FI190" s="373"/>
      <c r="FJ190" s="373"/>
      <c r="FK190" s="373"/>
      <c r="FL190" s="373"/>
      <c r="FM190" s="373"/>
      <c r="FN190" s="373"/>
      <c r="FO190" s="373"/>
      <c r="FP190" s="373"/>
      <c r="FQ190" s="373"/>
      <c r="FR190" s="373"/>
      <c r="FS190" s="373"/>
      <c r="FT190" s="373"/>
      <c r="FU190" s="373"/>
      <c r="FV190" s="373"/>
      <c r="FW190" s="373"/>
      <c r="FX190" s="373"/>
      <c r="FY190" s="373"/>
      <c r="FZ190" s="373"/>
      <c r="GA190" s="373"/>
      <c r="GB190" s="373"/>
      <c r="GC190" s="373"/>
      <c r="GD190" s="373"/>
      <c r="GE190" s="373"/>
      <c r="GF190" s="373"/>
      <c r="GG190" s="373"/>
      <c r="GH190" s="373"/>
      <c r="GI190" s="373"/>
      <c r="GJ190" s="373"/>
      <c r="GK190" s="373"/>
      <c r="GL190" s="373"/>
      <c r="GM190" s="373"/>
      <c r="GN190" s="373"/>
      <c r="GO190" s="373"/>
      <c r="GP190" s="373"/>
      <c r="GQ190" s="373"/>
      <c r="GR190" s="373"/>
      <c r="GS190" s="373"/>
      <c r="GT190" s="373"/>
      <c r="GU190" s="373"/>
      <c r="GV190" s="373"/>
      <c r="GW190" s="373"/>
      <c r="GX190" s="373"/>
      <c r="GY190" s="373"/>
      <c r="GZ190" s="373"/>
      <c r="HA190" s="373"/>
      <c r="HB190" s="373"/>
      <c r="HC190" s="373"/>
      <c r="HD190" s="373"/>
      <c r="HE190" s="373"/>
      <c r="HF190" s="373"/>
      <c r="HG190" s="373"/>
      <c r="HH190" s="373"/>
      <c r="HI190" s="373"/>
      <c r="HJ190" s="373"/>
      <c r="HK190" s="373"/>
      <c r="HL190" s="373"/>
      <c r="HM190" s="373"/>
      <c r="HN190" s="373"/>
      <c r="HO190" s="373"/>
      <c r="HP190" s="373"/>
      <c r="HQ190" s="373"/>
      <c r="HR190" s="373"/>
      <c r="HS190" s="373"/>
      <c r="HT190" s="373"/>
      <c r="HU190" s="373"/>
      <c r="HV190" s="373"/>
      <c r="HW190" s="373"/>
      <c r="HX190" s="373"/>
      <c r="HY190" s="373"/>
      <c r="HZ190" s="373"/>
      <c r="IA190" s="373"/>
      <c r="IB190" s="373"/>
      <c r="IC190" s="373"/>
      <c r="ID190" s="373"/>
      <c r="IE190" s="373"/>
      <c r="IF190" s="373"/>
      <c r="IG190" s="373"/>
      <c r="IH190" s="373"/>
      <c r="II190" s="373"/>
      <c r="IJ190" s="373"/>
    </row>
    <row r="191" spans="1:244" s="281" customFormat="1" ht="19" x14ac:dyDescent="0.2">
      <c r="A191"/>
      <c r="B191" s="186"/>
      <c r="C191"/>
      <c r="D191" s="251"/>
      <c r="E191" s="341"/>
      <c r="F191" s="341"/>
      <c r="G191" s="172"/>
      <c r="H191"/>
      <c r="I191" s="45"/>
      <c r="J191"/>
      <c r="K191"/>
      <c r="L191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5"/>
      <c r="AC191"/>
      <c r="AD191" s="38"/>
      <c r="AE191"/>
      <c r="AF191"/>
      <c r="AG191"/>
      <c r="AH191" s="42"/>
      <c r="AI191" s="277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277"/>
      <c r="AZ191" s="269"/>
      <c r="BA191" s="560"/>
      <c r="BB191"/>
      <c r="BC191" s="560"/>
      <c r="BD191"/>
      <c r="BE191" s="560"/>
      <c r="BF191"/>
      <c r="BG191" s="560"/>
      <c r="BH191"/>
      <c r="BI191" s="560"/>
      <c r="BJ191"/>
      <c r="BK191" s="560"/>
      <c r="BL191"/>
      <c r="BM191" s="560"/>
      <c r="BN191"/>
      <c r="BO191" s="270"/>
      <c r="BP191"/>
      <c r="BQ191" s="270"/>
      <c r="BR191"/>
      <c r="BS191" s="270"/>
      <c r="BT191"/>
      <c r="BU191" s="270"/>
      <c r="BV191"/>
      <c r="BW191" s="270"/>
      <c r="BX191"/>
      <c r="BY191" s="270"/>
      <c r="BZ191"/>
      <c r="CA191" s="270"/>
      <c r="CB191"/>
      <c r="CC191" s="270"/>
      <c r="CD191"/>
      <c r="CE191" s="270"/>
      <c r="CF191"/>
      <c r="CG191" s="270"/>
      <c r="CH191"/>
      <c r="CI191" s="270"/>
      <c r="CJ191"/>
      <c r="CK191" s="910"/>
      <c r="CL191" s="373"/>
      <c r="CM191" s="373"/>
      <c r="CN191" s="373"/>
      <c r="CO191" s="373"/>
      <c r="CP191" s="373"/>
      <c r="CQ191" s="373"/>
      <c r="CR191" s="373"/>
      <c r="CS191" s="373"/>
      <c r="CT191" s="920"/>
      <c r="CU191" s="373"/>
      <c r="CV191" s="373"/>
      <c r="CW191" s="373"/>
      <c r="CX191" s="920"/>
      <c r="CY191" s="373"/>
      <c r="CZ191" s="373"/>
      <c r="DN191" s="373"/>
      <c r="DO191" s="373"/>
      <c r="DP191" s="373"/>
      <c r="DQ191" s="373"/>
      <c r="DR191" s="373"/>
      <c r="DS191" s="373"/>
      <c r="DT191" s="373"/>
      <c r="DU191" s="373"/>
      <c r="DV191" s="373"/>
      <c r="DW191" s="373"/>
      <c r="DX191" s="373"/>
      <c r="DY191" s="373"/>
      <c r="DZ191" s="373"/>
      <c r="EA191" s="373"/>
      <c r="EB191" s="373"/>
      <c r="EC191" s="373"/>
      <c r="ED191" s="373"/>
      <c r="EE191" s="373"/>
      <c r="EF191" s="373"/>
      <c r="EG191" s="373"/>
      <c r="EH191" s="373"/>
      <c r="EI191" s="373"/>
      <c r="EJ191" s="373"/>
      <c r="EK191" s="373"/>
      <c r="EL191" s="373"/>
      <c r="EM191" s="373"/>
      <c r="EN191" s="373"/>
      <c r="EO191" s="373"/>
      <c r="EP191" s="373"/>
      <c r="EQ191" s="373"/>
      <c r="ER191" s="373"/>
      <c r="ES191" s="373"/>
      <c r="ET191" s="373"/>
      <c r="EU191" s="373"/>
      <c r="EV191" s="373"/>
      <c r="EW191" s="373"/>
      <c r="EX191" s="373"/>
      <c r="EY191" s="373"/>
      <c r="EZ191" s="373"/>
      <c r="FA191" s="373"/>
      <c r="FB191" s="373"/>
      <c r="FC191" s="373"/>
      <c r="FD191" s="373"/>
      <c r="FE191" s="373"/>
      <c r="FF191" s="373"/>
      <c r="FG191" s="373"/>
      <c r="FH191" s="373"/>
      <c r="FI191" s="373"/>
      <c r="FJ191" s="373"/>
      <c r="FK191" s="373"/>
      <c r="FL191" s="373"/>
      <c r="FM191" s="373"/>
      <c r="FN191" s="373"/>
      <c r="FO191" s="373"/>
      <c r="FP191" s="373"/>
      <c r="FQ191" s="373"/>
      <c r="FR191" s="373"/>
      <c r="FS191" s="373"/>
      <c r="FT191" s="373"/>
      <c r="FU191" s="373"/>
      <c r="FV191" s="373"/>
      <c r="FW191" s="373"/>
      <c r="FX191" s="373"/>
      <c r="FY191" s="373"/>
      <c r="FZ191" s="373"/>
      <c r="GA191" s="373"/>
      <c r="GB191" s="373"/>
      <c r="GC191" s="373"/>
      <c r="GD191" s="373"/>
      <c r="GE191" s="373"/>
      <c r="GF191" s="373"/>
      <c r="GG191" s="373"/>
      <c r="GH191" s="373"/>
      <c r="GI191" s="373"/>
      <c r="GJ191" s="373"/>
      <c r="GK191" s="373"/>
      <c r="GL191" s="373"/>
      <c r="GM191" s="373"/>
      <c r="GN191" s="373"/>
      <c r="GO191" s="373"/>
      <c r="GP191" s="373"/>
      <c r="GQ191" s="373"/>
      <c r="GR191" s="373"/>
      <c r="GS191" s="373"/>
      <c r="GT191" s="373"/>
      <c r="GU191" s="373"/>
      <c r="GV191" s="373"/>
      <c r="GW191" s="373"/>
      <c r="GX191" s="373"/>
      <c r="GY191" s="373"/>
      <c r="GZ191" s="373"/>
      <c r="HA191" s="373"/>
      <c r="HB191" s="373"/>
      <c r="HC191" s="373"/>
      <c r="HD191" s="373"/>
      <c r="HE191" s="373"/>
      <c r="HF191" s="373"/>
      <c r="HG191" s="373"/>
      <c r="HH191" s="373"/>
      <c r="HI191" s="373"/>
      <c r="HJ191" s="373"/>
      <c r="HK191" s="373"/>
      <c r="HL191" s="373"/>
      <c r="HM191" s="373"/>
      <c r="HN191" s="373"/>
      <c r="HO191" s="373"/>
      <c r="HP191" s="373"/>
      <c r="HQ191" s="373"/>
      <c r="HR191" s="373"/>
      <c r="HS191" s="373"/>
      <c r="HT191" s="373"/>
      <c r="HU191" s="373"/>
      <c r="HV191" s="373"/>
      <c r="HW191" s="373"/>
      <c r="HX191" s="373"/>
      <c r="HY191" s="373"/>
      <c r="HZ191" s="373"/>
      <c r="IA191" s="373"/>
      <c r="IB191" s="373"/>
      <c r="IC191" s="373"/>
      <c r="ID191" s="373"/>
      <c r="IE191" s="373"/>
      <c r="IF191" s="373"/>
      <c r="IG191" s="373"/>
      <c r="IH191" s="373"/>
      <c r="II191" s="373"/>
      <c r="IJ191" s="373"/>
    </row>
    <row r="192" spans="1:244" s="281" customFormat="1" ht="19" x14ac:dyDescent="0.2">
      <c r="A192"/>
      <c r="B192" s="186"/>
      <c r="C192"/>
      <c r="D192" s="251"/>
      <c r="E192" s="341"/>
      <c r="F192" s="341"/>
      <c r="G192" s="172"/>
      <c r="H192"/>
      <c r="I192" s="45"/>
      <c r="J192"/>
      <c r="K192"/>
      <c r="L192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5"/>
      <c r="AC192"/>
      <c r="AD192" s="38"/>
      <c r="AE192"/>
      <c r="AF192"/>
      <c r="AG192"/>
      <c r="AH192" s="42"/>
      <c r="AI192" s="277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277"/>
      <c r="AZ192" s="269"/>
      <c r="BA192" s="560"/>
      <c r="BB192"/>
      <c r="BC192" s="560"/>
      <c r="BD192"/>
      <c r="BE192" s="560"/>
      <c r="BF192"/>
      <c r="BG192" s="560"/>
      <c r="BH192"/>
      <c r="BI192" s="560"/>
      <c r="BJ192"/>
      <c r="BK192" s="560"/>
      <c r="BL192"/>
      <c r="BM192" s="560"/>
      <c r="BN192"/>
      <c r="BO192" s="270"/>
      <c r="BP192"/>
      <c r="BQ192" s="270"/>
      <c r="BR192"/>
      <c r="BS192" s="270"/>
      <c r="BT192"/>
      <c r="BU192" s="270"/>
      <c r="BV192"/>
      <c r="BW192" s="270"/>
      <c r="BX192"/>
      <c r="BY192" s="270"/>
      <c r="BZ192"/>
      <c r="CA192" s="270"/>
      <c r="CB192"/>
      <c r="CC192" s="270"/>
      <c r="CD192"/>
      <c r="CE192" s="270"/>
      <c r="CF192"/>
      <c r="CG192" s="270"/>
      <c r="CH192"/>
      <c r="CI192" s="270"/>
      <c r="CJ192"/>
      <c r="CK192" s="910"/>
      <c r="CL192" s="373"/>
      <c r="CM192" s="373"/>
      <c r="CN192" s="373"/>
      <c r="CO192" s="373"/>
      <c r="CP192" s="373"/>
      <c r="CQ192" s="373"/>
      <c r="CR192" s="373"/>
      <c r="CS192" s="373"/>
      <c r="CT192" s="920"/>
      <c r="CU192" s="373"/>
      <c r="CV192" s="373"/>
      <c r="CW192" s="373"/>
      <c r="CX192" s="920"/>
      <c r="CY192" s="373"/>
      <c r="CZ192" s="373"/>
      <c r="DN192" s="373"/>
      <c r="DO192" s="373"/>
      <c r="DP192" s="373"/>
      <c r="DQ192" s="373"/>
      <c r="DR192" s="373"/>
      <c r="DS192" s="373"/>
      <c r="DT192" s="373"/>
      <c r="DU192" s="373"/>
      <c r="DV192" s="373"/>
      <c r="DW192" s="373"/>
      <c r="DX192" s="373"/>
      <c r="DY192" s="373"/>
      <c r="DZ192" s="373"/>
      <c r="EA192" s="373"/>
      <c r="EB192" s="373"/>
      <c r="EC192" s="373"/>
      <c r="ED192" s="373"/>
      <c r="EE192" s="373"/>
      <c r="EF192" s="373"/>
      <c r="EG192" s="373"/>
      <c r="EH192" s="373"/>
      <c r="EI192" s="373"/>
      <c r="EJ192" s="373"/>
      <c r="EK192" s="373"/>
      <c r="EL192" s="373"/>
      <c r="EM192" s="373"/>
      <c r="EN192" s="373"/>
      <c r="EO192" s="373"/>
      <c r="EP192" s="373"/>
      <c r="EQ192" s="373"/>
      <c r="ER192" s="373"/>
      <c r="ES192" s="373"/>
      <c r="ET192" s="373"/>
      <c r="EU192" s="373"/>
      <c r="EV192" s="373"/>
      <c r="EW192" s="373"/>
      <c r="EX192" s="373"/>
      <c r="EY192" s="373"/>
      <c r="EZ192" s="373"/>
      <c r="FA192" s="373"/>
      <c r="FB192" s="373"/>
      <c r="FC192" s="373"/>
      <c r="FD192" s="373"/>
      <c r="FE192" s="373"/>
      <c r="FF192" s="373"/>
      <c r="FG192" s="373"/>
      <c r="FH192" s="373"/>
      <c r="FI192" s="373"/>
      <c r="FJ192" s="373"/>
      <c r="FK192" s="373"/>
      <c r="FL192" s="373"/>
      <c r="FM192" s="373"/>
      <c r="FN192" s="373"/>
      <c r="FO192" s="373"/>
      <c r="FP192" s="373"/>
      <c r="FQ192" s="373"/>
      <c r="FR192" s="373"/>
      <c r="FS192" s="373"/>
      <c r="FT192" s="373"/>
      <c r="FU192" s="373"/>
      <c r="FV192" s="373"/>
      <c r="FW192" s="373"/>
      <c r="FX192" s="373"/>
      <c r="FY192" s="373"/>
      <c r="FZ192" s="373"/>
      <c r="GA192" s="373"/>
      <c r="GB192" s="373"/>
      <c r="GC192" s="373"/>
      <c r="GD192" s="373"/>
      <c r="GE192" s="373"/>
      <c r="GF192" s="373"/>
      <c r="GG192" s="373"/>
      <c r="GH192" s="373"/>
      <c r="GI192" s="373"/>
      <c r="GJ192" s="373"/>
      <c r="GK192" s="373"/>
      <c r="GL192" s="373"/>
      <c r="GM192" s="373"/>
      <c r="GN192" s="373"/>
      <c r="GO192" s="373"/>
      <c r="GP192" s="373"/>
      <c r="GQ192" s="373"/>
      <c r="GR192" s="373"/>
      <c r="GS192" s="373"/>
      <c r="GT192" s="373"/>
      <c r="GU192" s="373"/>
      <c r="GV192" s="373"/>
      <c r="GW192" s="373"/>
      <c r="GX192" s="373"/>
      <c r="GY192" s="373"/>
      <c r="GZ192" s="373"/>
      <c r="HA192" s="373"/>
      <c r="HB192" s="373"/>
      <c r="HC192" s="373"/>
      <c r="HD192" s="373"/>
      <c r="HE192" s="373"/>
      <c r="HF192" s="373"/>
      <c r="HG192" s="373"/>
      <c r="HH192" s="373"/>
      <c r="HI192" s="373"/>
      <c r="HJ192" s="373"/>
      <c r="HK192" s="373"/>
      <c r="HL192" s="373"/>
      <c r="HM192" s="373"/>
      <c r="HN192" s="373"/>
      <c r="HO192" s="373"/>
      <c r="HP192" s="373"/>
      <c r="HQ192" s="373"/>
      <c r="HR192" s="373"/>
      <c r="HS192" s="373"/>
      <c r="HT192" s="373"/>
      <c r="HU192" s="373"/>
      <c r="HV192" s="373"/>
      <c r="HW192" s="373"/>
      <c r="HX192" s="373"/>
      <c r="HY192" s="373"/>
      <c r="HZ192" s="373"/>
      <c r="IA192" s="373"/>
      <c r="IB192" s="373"/>
      <c r="IC192" s="373"/>
      <c r="ID192" s="373"/>
      <c r="IE192" s="373"/>
      <c r="IF192" s="373"/>
      <c r="IG192" s="373"/>
      <c r="IH192" s="373"/>
      <c r="II192" s="373"/>
      <c r="IJ192" s="373"/>
    </row>
    <row r="193" spans="1:244" s="281" customFormat="1" ht="19" x14ac:dyDescent="0.2">
      <c r="A193"/>
      <c r="B193" s="186"/>
      <c r="C193"/>
      <c r="D193" s="251"/>
      <c r="E193" s="341"/>
      <c r="F193" s="341"/>
      <c r="G193" s="172"/>
      <c r="H193"/>
      <c r="I193" s="45"/>
      <c r="J193"/>
      <c r="K193"/>
      <c r="L193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5"/>
      <c r="AC193"/>
      <c r="AD193" s="38"/>
      <c r="AE193"/>
      <c r="AF193"/>
      <c r="AG193"/>
      <c r="AH193" s="42"/>
      <c r="AI193" s="277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277"/>
      <c r="AZ193" s="269"/>
      <c r="BA193" s="560"/>
      <c r="BB193"/>
      <c r="BC193" s="560"/>
      <c r="BD193"/>
      <c r="BE193" s="560"/>
      <c r="BF193"/>
      <c r="BG193" s="560"/>
      <c r="BH193"/>
      <c r="BI193" s="560"/>
      <c r="BJ193"/>
      <c r="BK193" s="560"/>
      <c r="BL193"/>
      <c r="BM193" s="560"/>
      <c r="BN193"/>
      <c r="BO193" s="270"/>
      <c r="BP193"/>
      <c r="BQ193" s="270"/>
      <c r="BR193"/>
      <c r="BS193" s="270"/>
      <c r="BT193"/>
      <c r="BU193" s="270"/>
      <c r="BV193"/>
      <c r="BW193" s="270"/>
      <c r="BX193"/>
      <c r="BY193" s="270"/>
      <c r="BZ193"/>
      <c r="CA193" s="270"/>
      <c r="CB193"/>
      <c r="CC193" s="270"/>
      <c r="CD193"/>
      <c r="CE193" s="270"/>
      <c r="CF193"/>
      <c r="CG193" s="270"/>
      <c r="CH193"/>
      <c r="CI193" s="270"/>
      <c r="CJ193"/>
      <c r="CK193" s="910"/>
      <c r="CL193" s="373"/>
      <c r="CM193" s="373"/>
      <c r="CN193" s="373"/>
      <c r="CO193" s="373"/>
      <c r="CP193" s="373"/>
      <c r="CQ193" s="373"/>
      <c r="CR193" s="373"/>
      <c r="CS193" s="373"/>
      <c r="CT193" s="920"/>
      <c r="CU193" s="373"/>
      <c r="CV193" s="373"/>
      <c r="CW193" s="373"/>
      <c r="CX193" s="920"/>
      <c r="CY193" s="373"/>
      <c r="CZ193" s="373"/>
      <c r="DN193" s="373"/>
      <c r="DO193" s="373"/>
      <c r="DP193" s="373"/>
      <c r="DQ193" s="373"/>
      <c r="DR193" s="373"/>
      <c r="DS193" s="373"/>
      <c r="DT193" s="373"/>
      <c r="DU193" s="373"/>
      <c r="DV193" s="373"/>
      <c r="DW193" s="373"/>
      <c r="DX193" s="373"/>
      <c r="DY193" s="373"/>
      <c r="DZ193" s="373"/>
      <c r="EA193" s="373"/>
      <c r="EB193" s="373"/>
      <c r="EC193" s="373"/>
      <c r="ED193" s="373"/>
      <c r="EE193" s="373"/>
      <c r="EF193" s="373"/>
      <c r="EG193" s="373"/>
      <c r="EH193" s="373"/>
      <c r="EI193" s="373"/>
      <c r="EJ193" s="373"/>
      <c r="EK193" s="373"/>
      <c r="EL193" s="373"/>
      <c r="EM193" s="373"/>
      <c r="EN193" s="373"/>
      <c r="EO193" s="373"/>
      <c r="EP193" s="373"/>
      <c r="EQ193" s="373"/>
      <c r="ER193" s="373"/>
      <c r="ES193" s="373"/>
      <c r="ET193" s="373"/>
      <c r="EU193" s="373"/>
      <c r="EV193" s="373"/>
      <c r="EW193" s="373"/>
      <c r="EX193" s="373"/>
      <c r="EY193" s="373"/>
      <c r="EZ193" s="373"/>
      <c r="FA193" s="373"/>
      <c r="FB193" s="373"/>
      <c r="FC193" s="373"/>
      <c r="FD193" s="373"/>
      <c r="FE193" s="373"/>
      <c r="FF193" s="373"/>
      <c r="FG193" s="373"/>
      <c r="FH193" s="373"/>
      <c r="FI193" s="373"/>
      <c r="FJ193" s="373"/>
      <c r="FK193" s="373"/>
      <c r="FL193" s="373"/>
      <c r="FM193" s="373"/>
      <c r="FN193" s="373"/>
      <c r="FO193" s="373"/>
      <c r="FP193" s="373"/>
      <c r="FQ193" s="373"/>
      <c r="FR193" s="373"/>
      <c r="FS193" s="373"/>
      <c r="FT193" s="373"/>
      <c r="FU193" s="373"/>
      <c r="FV193" s="373"/>
      <c r="FW193" s="373"/>
      <c r="FX193" s="373"/>
      <c r="FY193" s="373"/>
      <c r="FZ193" s="373"/>
      <c r="GA193" s="373"/>
      <c r="GB193" s="373"/>
      <c r="GC193" s="373"/>
      <c r="GD193" s="373"/>
      <c r="GE193" s="373"/>
      <c r="GF193" s="373"/>
      <c r="GG193" s="373"/>
      <c r="GH193" s="373"/>
      <c r="GI193" s="373"/>
      <c r="GJ193" s="373"/>
      <c r="GK193" s="373"/>
      <c r="GL193" s="373"/>
      <c r="GM193" s="373"/>
      <c r="GN193" s="373"/>
      <c r="GO193" s="373"/>
      <c r="GP193" s="373"/>
      <c r="GQ193" s="373"/>
      <c r="GR193" s="373"/>
      <c r="GS193" s="373"/>
      <c r="GT193" s="373"/>
      <c r="GU193" s="373"/>
      <c r="GV193" s="373"/>
      <c r="GW193" s="373"/>
      <c r="GX193" s="373"/>
      <c r="GY193" s="373"/>
      <c r="GZ193" s="373"/>
      <c r="HA193" s="373"/>
      <c r="HB193" s="373"/>
      <c r="HC193" s="373"/>
      <c r="HD193" s="373"/>
      <c r="HE193" s="373"/>
      <c r="HF193" s="373"/>
      <c r="HG193" s="373"/>
      <c r="HH193" s="373"/>
      <c r="HI193" s="373"/>
      <c r="HJ193" s="373"/>
      <c r="HK193" s="373"/>
      <c r="HL193" s="373"/>
      <c r="HM193" s="373"/>
      <c r="HN193" s="373"/>
      <c r="HO193" s="373"/>
      <c r="HP193" s="373"/>
      <c r="HQ193" s="373"/>
      <c r="HR193" s="373"/>
      <c r="HS193" s="373"/>
      <c r="HT193" s="373"/>
      <c r="HU193" s="373"/>
      <c r="HV193" s="373"/>
      <c r="HW193" s="373"/>
      <c r="HX193" s="373"/>
      <c r="HY193" s="373"/>
      <c r="HZ193" s="373"/>
      <c r="IA193" s="373"/>
      <c r="IB193" s="373"/>
      <c r="IC193" s="373"/>
      <c r="ID193" s="373"/>
      <c r="IE193" s="373"/>
      <c r="IF193" s="373"/>
      <c r="IG193" s="373"/>
      <c r="IH193" s="373"/>
      <c r="II193" s="373"/>
      <c r="IJ193" s="373"/>
    </row>
    <row r="194" spans="1:244" s="281" customFormat="1" ht="19" x14ac:dyDescent="0.2">
      <c r="A194"/>
      <c r="B194" s="186"/>
      <c r="C194"/>
      <c r="D194" s="251"/>
      <c r="E194" s="341"/>
      <c r="F194" s="341"/>
      <c r="G194" s="172"/>
      <c r="H194"/>
      <c r="I194" s="45"/>
      <c r="J194"/>
      <c r="K194"/>
      <c r="L194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5"/>
      <c r="AC194"/>
      <c r="AD194" s="38"/>
      <c r="AE194"/>
      <c r="AF194"/>
      <c r="AG194"/>
      <c r="AH194" s="42"/>
      <c r="AI194" s="277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277"/>
      <c r="AZ194" s="269"/>
      <c r="BA194" s="560"/>
      <c r="BB194"/>
      <c r="BC194" s="560"/>
      <c r="BD194"/>
      <c r="BE194" s="560"/>
      <c r="BF194"/>
      <c r="BG194" s="560"/>
      <c r="BH194"/>
      <c r="BI194" s="560"/>
      <c r="BJ194"/>
      <c r="BK194" s="560"/>
      <c r="BL194"/>
      <c r="BM194" s="560"/>
      <c r="BN194"/>
      <c r="BO194" s="270"/>
      <c r="BP194"/>
      <c r="BQ194" s="270"/>
      <c r="BR194"/>
      <c r="BS194" s="270"/>
      <c r="BT194"/>
      <c r="BU194" s="270"/>
      <c r="BV194"/>
      <c r="BW194" s="270"/>
      <c r="BX194"/>
      <c r="BY194" s="270"/>
      <c r="BZ194"/>
      <c r="CA194" s="270"/>
      <c r="CB194"/>
      <c r="CC194" s="270"/>
      <c r="CD194"/>
      <c r="CE194" s="270"/>
      <c r="CF194"/>
      <c r="CG194" s="270"/>
      <c r="CH194"/>
      <c r="CI194" s="270"/>
      <c r="CJ194"/>
      <c r="CK194" s="910"/>
      <c r="CL194" s="373"/>
      <c r="CM194" s="373"/>
      <c r="CN194" s="373"/>
      <c r="CO194" s="373"/>
      <c r="CP194" s="373"/>
      <c r="CQ194" s="373"/>
      <c r="CR194" s="373"/>
      <c r="CS194" s="373"/>
      <c r="CT194" s="920"/>
      <c r="CU194" s="373"/>
      <c r="CV194" s="373"/>
      <c r="CW194" s="373"/>
      <c r="CX194" s="920"/>
      <c r="CY194" s="373"/>
      <c r="CZ194" s="373"/>
      <c r="DN194" s="373"/>
      <c r="DO194" s="373"/>
      <c r="DP194" s="373"/>
      <c r="DQ194" s="373"/>
      <c r="DR194" s="373"/>
      <c r="DS194" s="373"/>
      <c r="DT194" s="373"/>
      <c r="DU194" s="373"/>
      <c r="DV194" s="373"/>
      <c r="DW194" s="373"/>
      <c r="DX194" s="373"/>
      <c r="DY194" s="373"/>
      <c r="DZ194" s="373"/>
      <c r="EA194" s="373"/>
      <c r="EB194" s="373"/>
      <c r="EC194" s="373"/>
      <c r="ED194" s="373"/>
      <c r="EE194" s="373"/>
      <c r="EF194" s="373"/>
      <c r="EG194" s="373"/>
      <c r="EH194" s="373"/>
      <c r="EI194" s="373"/>
      <c r="EJ194" s="373"/>
      <c r="EK194" s="373"/>
      <c r="EL194" s="373"/>
      <c r="EM194" s="373"/>
      <c r="EN194" s="373"/>
      <c r="EO194" s="373"/>
      <c r="EP194" s="373"/>
      <c r="EQ194" s="373"/>
      <c r="ER194" s="373"/>
      <c r="ES194" s="373"/>
      <c r="ET194" s="373"/>
      <c r="EU194" s="373"/>
      <c r="EV194" s="373"/>
      <c r="EW194" s="373"/>
      <c r="EX194" s="373"/>
      <c r="EY194" s="373"/>
      <c r="EZ194" s="373"/>
      <c r="FA194" s="373"/>
      <c r="FB194" s="373"/>
      <c r="FC194" s="373"/>
      <c r="FD194" s="373"/>
      <c r="FE194" s="373"/>
      <c r="FF194" s="373"/>
      <c r="FG194" s="373"/>
      <c r="FH194" s="373"/>
      <c r="FI194" s="373"/>
      <c r="FJ194" s="373"/>
      <c r="FK194" s="373"/>
      <c r="FL194" s="373"/>
      <c r="FM194" s="373"/>
      <c r="FN194" s="373"/>
      <c r="FO194" s="373"/>
      <c r="FP194" s="373"/>
      <c r="FQ194" s="373"/>
      <c r="FR194" s="373"/>
      <c r="FS194" s="373"/>
      <c r="FT194" s="373"/>
      <c r="FU194" s="373"/>
      <c r="FV194" s="373"/>
      <c r="FW194" s="373"/>
      <c r="FX194" s="373"/>
      <c r="FY194" s="373"/>
      <c r="FZ194" s="373"/>
      <c r="GA194" s="373"/>
      <c r="GB194" s="373"/>
      <c r="GC194" s="373"/>
      <c r="GD194" s="373"/>
      <c r="GE194" s="373"/>
      <c r="GF194" s="373"/>
      <c r="GG194" s="373"/>
      <c r="GH194" s="373"/>
      <c r="GI194" s="373"/>
      <c r="GJ194" s="373"/>
      <c r="GK194" s="373"/>
      <c r="GL194" s="373"/>
      <c r="GM194" s="373"/>
      <c r="GN194" s="373"/>
      <c r="GO194" s="373"/>
      <c r="GP194" s="373"/>
      <c r="GQ194" s="373"/>
      <c r="GR194" s="373"/>
      <c r="GS194" s="373"/>
      <c r="GT194" s="373"/>
      <c r="GU194" s="373"/>
      <c r="GV194" s="373"/>
      <c r="GW194" s="373"/>
      <c r="GX194" s="373"/>
      <c r="GY194" s="373"/>
      <c r="GZ194" s="373"/>
      <c r="HA194" s="373"/>
      <c r="HB194" s="373"/>
      <c r="HC194" s="373"/>
      <c r="HD194" s="373"/>
      <c r="HE194" s="373"/>
      <c r="HF194" s="373"/>
      <c r="HG194" s="373"/>
      <c r="HH194" s="373"/>
      <c r="HI194" s="373"/>
      <c r="HJ194" s="373"/>
      <c r="HK194" s="373"/>
      <c r="HL194" s="373"/>
      <c r="HM194" s="373"/>
      <c r="HN194" s="373"/>
      <c r="HO194" s="373"/>
      <c r="HP194" s="373"/>
      <c r="HQ194" s="373"/>
      <c r="HR194" s="373"/>
      <c r="HS194" s="373"/>
      <c r="HT194" s="373"/>
      <c r="HU194" s="373"/>
      <c r="HV194" s="373"/>
      <c r="HW194" s="373"/>
      <c r="HX194" s="373"/>
      <c r="HY194" s="373"/>
      <c r="HZ194" s="373"/>
      <c r="IA194" s="373"/>
      <c r="IB194" s="373"/>
      <c r="IC194" s="373"/>
      <c r="ID194" s="373"/>
      <c r="IE194" s="373"/>
      <c r="IF194" s="373"/>
      <c r="IG194" s="373"/>
      <c r="IH194" s="373"/>
      <c r="II194" s="373"/>
      <c r="IJ194" s="373"/>
    </row>
    <row r="195" spans="1:244" s="281" customFormat="1" ht="19" x14ac:dyDescent="0.2">
      <c r="A195"/>
      <c r="B195" s="186"/>
      <c r="C195"/>
      <c r="D195" s="251"/>
      <c r="E195" s="341"/>
      <c r="F195" s="341"/>
      <c r="G195" s="172"/>
      <c r="H195"/>
      <c r="I195" s="45"/>
      <c r="J195"/>
      <c r="K195"/>
      <c r="L195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5"/>
      <c r="AC195"/>
      <c r="AD195" s="38"/>
      <c r="AE195"/>
      <c r="AF195"/>
      <c r="AG195"/>
      <c r="AH195" s="42"/>
      <c r="AI195" s="277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277"/>
      <c r="AZ195" s="269"/>
      <c r="BA195" s="560"/>
      <c r="BB195"/>
      <c r="BC195" s="560"/>
      <c r="BD195"/>
      <c r="BE195" s="560"/>
      <c r="BF195"/>
      <c r="BG195" s="560"/>
      <c r="BH195"/>
      <c r="BI195" s="560"/>
      <c r="BJ195"/>
      <c r="BK195" s="560"/>
      <c r="BL195"/>
      <c r="BM195" s="560"/>
      <c r="BN195"/>
      <c r="BO195" s="270"/>
      <c r="BP195"/>
      <c r="BQ195" s="270"/>
      <c r="BR195"/>
      <c r="BS195" s="270"/>
      <c r="BT195"/>
      <c r="BU195" s="270"/>
      <c r="BV195"/>
      <c r="BW195" s="270"/>
      <c r="BX195"/>
      <c r="BY195" s="270"/>
      <c r="BZ195"/>
      <c r="CA195" s="270"/>
      <c r="CB195"/>
      <c r="CC195" s="270"/>
      <c r="CD195"/>
      <c r="CE195" s="270"/>
      <c r="CF195"/>
      <c r="CG195" s="270"/>
      <c r="CH195"/>
      <c r="CI195" s="270"/>
      <c r="CJ195"/>
      <c r="CK195" s="910"/>
      <c r="CL195" s="373"/>
      <c r="CM195" s="373"/>
      <c r="CN195" s="373"/>
      <c r="CO195" s="373"/>
      <c r="CP195" s="373"/>
      <c r="CQ195" s="373"/>
      <c r="CR195" s="373"/>
      <c r="CS195" s="373"/>
      <c r="CT195" s="920"/>
      <c r="CU195" s="373"/>
      <c r="CV195" s="373"/>
      <c r="CW195" s="373"/>
      <c r="CX195" s="920"/>
      <c r="CY195" s="373"/>
      <c r="CZ195" s="373"/>
      <c r="DN195" s="373"/>
      <c r="DO195" s="373"/>
      <c r="DP195" s="373"/>
      <c r="DQ195" s="373"/>
      <c r="DR195" s="373"/>
      <c r="DS195" s="373"/>
      <c r="DT195" s="373"/>
      <c r="DU195" s="373"/>
      <c r="DV195" s="373"/>
      <c r="DW195" s="373"/>
      <c r="DX195" s="373"/>
      <c r="DY195" s="373"/>
      <c r="DZ195" s="373"/>
      <c r="EA195" s="373"/>
      <c r="EB195" s="373"/>
      <c r="EC195" s="373"/>
      <c r="ED195" s="373"/>
      <c r="EE195" s="373"/>
      <c r="EF195" s="373"/>
      <c r="EG195" s="373"/>
      <c r="EH195" s="373"/>
      <c r="EI195" s="373"/>
      <c r="EJ195" s="373"/>
      <c r="EK195" s="373"/>
      <c r="EL195" s="373"/>
      <c r="EM195" s="373"/>
      <c r="EN195" s="373"/>
      <c r="EO195" s="373"/>
      <c r="EP195" s="373"/>
      <c r="EQ195" s="373"/>
      <c r="ER195" s="373"/>
      <c r="ES195" s="373"/>
      <c r="ET195" s="373"/>
      <c r="EU195" s="373"/>
      <c r="EV195" s="373"/>
      <c r="EW195" s="373"/>
      <c r="EX195" s="373"/>
      <c r="EY195" s="373"/>
      <c r="EZ195" s="373"/>
      <c r="FA195" s="373"/>
      <c r="FB195" s="373"/>
      <c r="FC195" s="373"/>
      <c r="FD195" s="373"/>
      <c r="FE195" s="373"/>
      <c r="FF195" s="373"/>
      <c r="FG195" s="373"/>
      <c r="FH195" s="373"/>
      <c r="FI195" s="373"/>
      <c r="FJ195" s="373"/>
      <c r="FK195" s="373"/>
      <c r="FL195" s="373"/>
      <c r="FM195" s="373"/>
      <c r="FN195" s="373"/>
      <c r="FO195" s="373"/>
      <c r="FP195" s="373"/>
      <c r="FQ195" s="373"/>
      <c r="FR195" s="373"/>
      <c r="FS195" s="373"/>
      <c r="FT195" s="373"/>
      <c r="FU195" s="373"/>
      <c r="FV195" s="373"/>
      <c r="FW195" s="373"/>
      <c r="FX195" s="373"/>
      <c r="FY195" s="373"/>
      <c r="FZ195" s="373"/>
      <c r="GA195" s="373"/>
      <c r="GB195" s="373"/>
      <c r="GC195" s="373"/>
      <c r="GD195" s="373"/>
      <c r="GE195" s="373"/>
      <c r="GF195" s="373"/>
      <c r="GG195" s="373"/>
      <c r="GH195" s="373"/>
      <c r="GI195" s="373"/>
      <c r="GJ195" s="373"/>
      <c r="GK195" s="373"/>
      <c r="GL195" s="373"/>
      <c r="GM195" s="373"/>
      <c r="GN195" s="373"/>
      <c r="GO195" s="373"/>
      <c r="GP195" s="373"/>
      <c r="GQ195" s="373"/>
      <c r="GR195" s="373"/>
      <c r="GS195" s="373"/>
      <c r="GT195" s="373"/>
      <c r="GU195" s="373"/>
      <c r="GV195" s="373"/>
      <c r="GW195" s="373"/>
      <c r="GX195" s="373"/>
      <c r="GY195" s="373"/>
      <c r="GZ195" s="373"/>
      <c r="HA195" s="373"/>
      <c r="HB195" s="373"/>
      <c r="HC195" s="373"/>
      <c r="HD195" s="373"/>
      <c r="HE195" s="373"/>
      <c r="HF195" s="373"/>
      <c r="HG195" s="373"/>
      <c r="HH195" s="373"/>
      <c r="HI195" s="373"/>
      <c r="HJ195" s="373"/>
      <c r="HK195" s="373"/>
      <c r="HL195" s="373"/>
      <c r="HM195" s="373"/>
      <c r="HN195" s="373"/>
      <c r="HO195" s="373"/>
      <c r="HP195" s="373"/>
      <c r="HQ195" s="373"/>
      <c r="HR195" s="373"/>
      <c r="HS195" s="373"/>
      <c r="HT195" s="373"/>
      <c r="HU195" s="373"/>
      <c r="HV195" s="373"/>
      <c r="HW195" s="373"/>
      <c r="HX195" s="373"/>
      <c r="HY195" s="373"/>
      <c r="HZ195" s="373"/>
      <c r="IA195" s="373"/>
      <c r="IB195" s="373"/>
      <c r="IC195" s="373"/>
      <c r="ID195" s="373"/>
      <c r="IE195" s="373"/>
      <c r="IF195" s="373"/>
      <c r="IG195" s="373"/>
      <c r="IH195" s="373"/>
      <c r="II195" s="373"/>
      <c r="IJ195" s="373"/>
    </row>
    <row r="196" spans="1:244" s="281" customFormat="1" ht="19" x14ac:dyDescent="0.2">
      <c r="A196"/>
      <c r="B196" s="186"/>
      <c r="C196"/>
      <c r="D196" s="251"/>
      <c r="E196" s="341"/>
      <c r="F196" s="341"/>
      <c r="G196" s="172"/>
      <c r="H196"/>
      <c r="I196" s="45"/>
      <c r="J196"/>
      <c r="K196"/>
      <c r="L19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5"/>
      <c r="AC196"/>
      <c r="AD196" s="38"/>
      <c r="AE196"/>
      <c r="AF196"/>
      <c r="AG196"/>
      <c r="AH196" s="42"/>
      <c r="AI196" s="277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277"/>
      <c r="AZ196" s="269"/>
      <c r="BA196" s="560"/>
      <c r="BB196"/>
      <c r="BC196" s="560"/>
      <c r="BD196"/>
      <c r="BE196" s="560"/>
      <c r="BF196"/>
      <c r="BG196" s="560"/>
      <c r="BH196"/>
      <c r="BI196" s="560"/>
      <c r="BJ196"/>
      <c r="BK196" s="560"/>
      <c r="BL196"/>
      <c r="BM196" s="560"/>
      <c r="BN196"/>
      <c r="BO196" s="270"/>
      <c r="BP196"/>
      <c r="BQ196" s="270"/>
      <c r="BR196"/>
      <c r="BS196" s="270"/>
      <c r="BT196"/>
      <c r="BU196" s="270"/>
      <c r="BV196"/>
      <c r="BW196" s="270"/>
      <c r="BX196"/>
      <c r="BY196" s="270"/>
      <c r="BZ196"/>
      <c r="CA196" s="270"/>
      <c r="CB196"/>
      <c r="CC196" s="270"/>
      <c r="CD196"/>
      <c r="CE196" s="270"/>
      <c r="CF196"/>
      <c r="CG196" s="270"/>
      <c r="CH196"/>
      <c r="CI196" s="270"/>
      <c r="CJ196"/>
      <c r="CK196" s="910"/>
      <c r="CL196" s="373"/>
      <c r="CM196" s="373"/>
      <c r="CN196" s="373"/>
      <c r="CO196" s="373"/>
      <c r="CP196" s="373"/>
      <c r="CQ196" s="373"/>
      <c r="CR196" s="373"/>
      <c r="CS196" s="373"/>
      <c r="CT196" s="920"/>
      <c r="CU196" s="373"/>
      <c r="CV196" s="373"/>
      <c r="CW196" s="373"/>
      <c r="CX196" s="920"/>
      <c r="CY196" s="373"/>
      <c r="CZ196" s="373"/>
      <c r="DN196" s="373"/>
      <c r="DO196" s="373"/>
      <c r="DP196" s="373"/>
      <c r="DQ196" s="373"/>
      <c r="DR196" s="373"/>
      <c r="DS196" s="373"/>
      <c r="DT196" s="373"/>
      <c r="DU196" s="373"/>
      <c r="DV196" s="373"/>
      <c r="DW196" s="373"/>
      <c r="DX196" s="373"/>
      <c r="DY196" s="373"/>
      <c r="DZ196" s="373"/>
      <c r="EA196" s="373"/>
      <c r="EB196" s="373"/>
      <c r="EC196" s="373"/>
      <c r="ED196" s="373"/>
      <c r="EE196" s="373"/>
      <c r="EF196" s="373"/>
      <c r="EG196" s="373"/>
      <c r="EH196" s="373"/>
      <c r="EI196" s="373"/>
      <c r="EJ196" s="373"/>
      <c r="EK196" s="373"/>
      <c r="EL196" s="373"/>
      <c r="EM196" s="373"/>
      <c r="EN196" s="373"/>
      <c r="EO196" s="373"/>
      <c r="EP196" s="373"/>
      <c r="EQ196" s="373"/>
      <c r="ER196" s="373"/>
      <c r="ES196" s="373"/>
      <c r="ET196" s="373"/>
      <c r="EU196" s="373"/>
      <c r="EV196" s="373"/>
      <c r="EW196" s="373"/>
      <c r="EX196" s="373"/>
      <c r="EY196" s="373"/>
      <c r="EZ196" s="373"/>
      <c r="FA196" s="373"/>
      <c r="FB196" s="373"/>
      <c r="FC196" s="373"/>
      <c r="FD196" s="373"/>
      <c r="FE196" s="373"/>
      <c r="FF196" s="373"/>
      <c r="FG196" s="373"/>
      <c r="FH196" s="373"/>
      <c r="FI196" s="373"/>
      <c r="FJ196" s="373"/>
      <c r="FK196" s="373"/>
      <c r="FL196" s="373"/>
      <c r="FM196" s="373"/>
      <c r="FN196" s="373"/>
      <c r="FO196" s="373"/>
      <c r="FP196" s="373"/>
      <c r="FQ196" s="373"/>
      <c r="FR196" s="373"/>
      <c r="FS196" s="373"/>
      <c r="FT196" s="373"/>
      <c r="FU196" s="373"/>
      <c r="FV196" s="373"/>
      <c r="FW196" s="373"/>
      <c r="FX196" s="373"/>
      <c r="FY196" s="373"/>
      <c r="FZ196" s="373"/>
      <c r="GA196" s="373"/>
      <c r="GB196" s="373"/>
      <c r="GC196" s="373"/>
      <c r="GD196" s="373"/>
      <c r="GE196" s="373"/>
      <c r="GF196" s="373"/>
      <c r="GG196" s="373"/>
      <c r="GH196" s="373"/>
      <c r="GI196" s="373"/>
      <c r="GJ196" s="373"/>
      <c r="GK196" s="373"/>
      <c r="GL196" s="373"/>
      <c r="GM196" s="373"/>
      <c r="GN196" s="373"/>
      <c r="GO196" s="373"/>
      <c r="GP196" s="373"/>
      <c r="GQ196" s="373"/>
      <c r="GR196" s="373"/>
      <c r="GS196" s="373"/>
      <c r="GT196" s="373"/>
      <c r="GU196" s="373"/>
      <c r="GV196" s="373"/>
      <c r="GW196" s="373"/>
      <c r="GX196" s="373"/>
      <c r="GY196" s="373"/>
      <c r="GZ196" s="373"/>
      <c r="HA196" s="373"/>
      <c r="HB196" s="373"/>
      <c r="HC196" s="373"/>
      <c r="HD196" s="373"/>
      <c r="HE196" s="373"/>
      <c r="HF196" s="373"/>
      <c r="HG196" s="373"/>
      <c r="HH196" s="373"/>
      <c r="HI196" s="373"/>
      <c r="HJ196" s="373"/>
      <c r="HK196" s="373"/>
      <c r="HL196" s="373"/>
      <c r="HM196" s="373"/>
      <c r="HN196" s="373"/>
      <c r="HO196" s="373"/>
      <c r="HP196" s="373"/>
      <c r="HQ196" s="373"/>
      <c r="HR196" s="373"/>
      <c r="HS196" s="373"/>
      <c r="HT196" s="373"/>
      <c r="HU196" s="373"/>
      <c r="HV196" s="373"/>
      <c r="HW196" s="373"/>
      <c r="HX196" s="373"/>
      <c r="HY196" s="373"/>
      <c r="HZ196" s="373"/>
      <c r="IA196" s="373"/>
      <c r="IB196" s="373"/>
      <c r="IC196" s="373"/>
      <c r="ID196" s="373"/>
      <c r="IE196" s="373"/>
      <c r="IF196" s="373"/>
      <c r="IG196" s="373"/>
      <c r="IH196" s="373"/>
      <c r="II196" s="373"/>
      <c r="IJ196" s="373"/>
    </row>
    <row r="197" spans="1:244" s="281" customFormat="1" ht="19" x14ac:dyDescent="0.2">
      <c r="A197"/>
      <c r="B197" s="186"/>
      <c r="C197"/>
      <c r="D197" s="251"/>
      <c r="E197" s="341"/>
      <c r="F197" s="341"/>
      <c r="G197" s="172"/>
      <c r="H197"/>
      <c r="I197" s="45"/>
      <c r="J197"/>
      <c r="K197"/>
      <c r="L197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5"/>
      <c r="AC197"/>
      <c r="AD197" s="38"/>
      <c r="AE197"/>
      <c r="AF197"/>
      <c r="AG197"/>
      <c r="AH197" s="42"/>
      <c r="AI197" s="277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277"/>
      <c r="AZ197" s="269"/>
      <c r="BA197" s="560"/>
      <c r="BB197"/>
      <c r="BC197" s="560"/>
      <c r="BD197"/>
      <c r="BE197" s="560"/>
      <c r="BF197"/>
      <c r="BG197" s="560"/>
      <c r="BH197"/>
      <c r="BI197" s="560"/>
      <c r="BJ197"/>
      <c r="BK197" s="560"/>
      <c r="BL197"/>
      <c r="BM197" s="560"/>
      <c r="BN197"/>
      <c r="BO197" s="270"/>
      <c r="BP197"/>
      <c r="BQ197" s="270"/>
      <c r="BR197"/>
      <c r="BS197" s="270"/>
      <c r="BT197"/>
      <c r="BU197" s="270"/>
      <c r="BV197"/>
      <c r="BW197" s="270"/>
      <c r="BX197"/>
      <c r="BY197" s="270"/>
      <c r="BZ197"/>
      <c r="CA197" s="270"/>
      <c r="CB197"/>
      <c r="CC197" s="270"/>
      <c r="CD197"/>
      <c r="CE197" s="270"/>
      <c r="CF197"/>
      <c r="CG197" s="270"/>
      <c r="CH197"/>
      <c r="CI197" s="270"/>
      <c r="CJ197"/>
      <c r="CK197" s="910"/>
      <c r="CL197" s="373"/>
      <c r="CM197" s="373"/>
      <c r="CN197" s="373"/>
      <c r="CO197" s="373"/>
      <c r="CP197" s="373"/>
      <c r="CQ197" s="373"/>
      <c r="CR197" s="373"/>
      <c r="CS197" s="373"/>
      <c r="CT197" s="920"/>
      <c r="CU197" s="373"/>
      <c r="CV197" s="373"/>
      <c r="CW197" s="373"/>
      <c r="CX197" s="920"/>
      <c r="CY197" s="373"/>
      <c r="CZ197" s="373"/>
      <c r="DN197" s="373"/>
      <c r="DO197" s="373"/>
      <c r="DP197" s="373"/>
      <c r="DQ197" s="373"/>
      <c r="DR197" s="373"/>
      <c r="DS197" s="373"/>
      <c r="DT197" s="373"/>
      <c r="DU197" s="373"/>
      <c r="DV197" s="373"/>
      <c r="DW197" s="373"/>
      <c r="DX197" s="373"/>
      <c r="DY197" s="373"/>
      <c r="DZ197" s="373"/>
      <c r="EA197" s="373"/>
      <c r="EB197" s="373"/>
      <c r="EC197" s="373"/>
      <c r="ED197" s="373"/>
      <c r="EE197" s="373"/>
      <c r="EF197" s="373"/>
      <c r="EG197" s="373"/>
      <c r="EH197" s="373"/>
      <c r="EI197" s="373"/>
      <c r="EJ197" s="373"/>
      <c r="EK197" s="373"/>
      <c r="EL197" s="373"/>
      <c r="EM197" s="373"/>
      <c r="EN197" s="373"/>
      <c r="EO197" s="373"/>
      <c r="EP197" s="373"/>
      <c r="EQ197" s="373"/>
      <c r="ER197" s="373"/>
      <c r="ES197" s="373"/>
      <c r="ET197" s="373"/>
      <c r="EU197" s="373"/>
      <c r="EV197" s="373"/>
      <c r="EW197" s="373"/>
      <c r="EX197" s="373"/>
      <c r="EY197" s="373"/>
      <c r="EZ197" s="373"/>
      <c r="FA197" s="373"/>
      <c r="FB197" s="373"/>
      <c r="FC197" s="373"/>
      <c r="FD197" s="373"/>
      <c r="FE197" s="373"/>
      <c r="FF197" s="373"/>
      <c r="FG197" s="373"/>
      <c r="FH197" s="373"/>
      <c r="FI197" s="373"/>
      <c r="FJ197" s="373"/>
      <c r="FK197" s="373"/>
      <c r="FL197" s="373"/>
      <c r="FM197" s="373"/>
      <c r="FN197" s="373"/>
      <c r="FO197" s="373"/>
      <c r="FP197" s="373"/>
      <c r="FQ197" s="373"/>
      <c r="FR197" s="373"/>
      <c r="FS197" s="373"/>
      <c r="FT197" s="373"/>
      <c r="FU197" s="373"/>
      <c r="FV197" s="373"/>
      <c r="FW197" s="373"/>
      <c r="FX197" s="373"/>
      <c r="FY197" s="373"/>
      <c r="FZ197" s="373"/>
      <c r="GA197" s="373"/>
      <c r="GB197" s="373"/>
      <c r="GC197" s="373"/>
      <c r="GD197" s="373"/>
      <c r="GE197" s="373"/>
      <c r="GF197" s="373"/>
      <c r="GG197" s="373"/>
      <c r="GH197" s="373"/>
      <c r="GI197" s="373"/>
      <c r="GJ197" s="373"/>
      <c r="GK197" s="373"/>
      <c r="GL197" s="373"/>
      <c r="GM197" s="373"/>
      <c r="GN197" s="373"/>
      <c r="GO197" s="373"/>
      <c r="GP197" s="373"/>
      <c r="GQ197" s="373"/>
      <c r="GR197" s="373"/>
      <c r="GS197" s="373"/>
      <c r="GT197" s="373"/>
      <c r="GU197" s="373"/>
      <c r="GV197" s="373"/>
      <c r="GW197" s="373"/>
      <c r="GX197" s="373"/>
      <c r="GY197" s="373"/>
      <c r="GZ197" s="373"/>
      <c r="HA197" s="373"/>
      <c r="HB197" s="373"/>
      <c r="HC197" s="373"/>
      <c r="HD197" s="373"/>
      <c r="HE197" s="373"/>
      <c r="HF197" s="373"/>
      <c r="HG197" s="373"/>
      <c r="HH197" s="373"/>
      <c r="HI197" s="373"/>
      <c r="HJ197" s="373"/>
      <c r="HK197" s="373"/>
      <c r="HL197" s="373"/>
      <c r="HM197" s="373"/>
      <c r="HN197" s="373"/>
      <c r="HO197" s="373"/>
      <c r="HP197" s="373"/>
      <c r="HQ197" s="373"/>
      <c r="HR197" s="373"/>
      <c r="HS197" s="373"/>
      <c r="HT197" s="373"/>
      <c r="HU197" s="373"/>
      <c r="HV197" s="373"/>
      <c r="HW197" s="373"/>
      <c r="HX197" s="373"/>
      <c r="HY197" s="373"/>
      <c r="HZ197" s="373"/>
      <c r="IA197" s="373"/>
      <c r="IB197" s="373"/>
      <c r="IC197" s="373"/>
      <c r="ID197" s="373"/>
      <c r="IE197" s="373"/>
      <c r="IF197" s="373"/>
      <c r="IG197" s="373"/>
      <c r="IH197" s="373"/>
      <c r="II197" s="373"/>
      <c r="IJ197" s="373"/>
    </row>
    <row r="198" spans="1:244" s="281" customFormat="1" ht="19" x14ac:dyDescent="0.2">
      <c r="A198"/>
      <c r="B198" s="186"/>
      <c r="C198"/>
      <c r="D198" s="251"/>
      <c r="E198" s="341"/>
      <c r="F198" s="341"/>
      <c r="G198" s="172"/>
      <c r="H198"/>
      <c r="I198" s="45"/>
      <c r="J198"/>
      <c r="K198"/>
      <c r="L198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5"/>
      <c r="AC198"/>
      <c r="AD198" s="38"/>
      <c r="AE198"/>
      <c r="AF198"/>
      <c r="AG198"/>
      <c r="AH198" s="42"/>
      <c r="AI198" s="277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277"/>
      <c r="AZ198" s="269"/>
      <c r="BA198" s="560"/>
      <c r="BB198"/>
      <c r="BC198" s="560"/>
      <c r="BD198"/>
      <c r="BE198" s="560"/>
      <c r="BF198"/>
      <c r="BG198" s="560"/>
      <c r="BH198"/>
      <c r="BI198" s="560"/>
      <c r="BJ198"/>
      <c r="BK198" s="560"/>
      <c r="BL198"/>
      <c r="BM198" s="560"/>
      <c r="BN198"/>
      <c r="BO198" s="270"/>
      <c r="BP198"/>
      <c r="BQ198" s="270"/>
      <c r="BR198"/>
      <c r="BS198" s="270"/>
      <c r="BT198"/>
      <c r="BU198" s="270"/>
      <c r="BV198"/>
      <c r="BW198" s="270"/>
      <c r="BX198"/>
      <c r="BY198" s="270"/>
      <c r="BZ198"/>
      <c r="CA198" s="270"/>
      <c r="CB198"/>
      <c r="CC198" s="270"/>
      <c r="CD198"/>
      <c r="CE198" s="270"/>
      <c r="CF198"/>
      <c r="CG198" s="270"/>
      <c r="CH198"/>
      <c r="CI198" s="270"/>
      <c r="CJ198"/>
      <c r="CK198" s="910"/>
      <c r="CL198" s="373"/>
      <c r="CM198" s="373"/>
      <c r="CN198" s="373"/>
      <c r="CO198" s="373"/>
      <c r="CP198" s="373"/>
      <c r="CQ198" s="373"/>
      <c r="CR198" s="373"/>
      <c r="CS198" s="373"/>
      <c r="CT198" s="920"/>
      <c r="CU198" s="373"/>
      <c r="CV198" s="373"/>
      <c r="CW198" s="373"/>
      <c r="CX198" s="920"/>
      <c r="CY198" s="373"/>
      <c r="CZ198" s="373"/>
      <c r="DN198" s="373"/>
      <c r="DO198" s="373"/>
      <c r="DP198" s="373"/>
      <c r="DQ198" s="373"/>
      <c r="DR198" s="373"/>
      <c r="DS198" s="373"/>
      <c r="DT198" s="373"/>
      <c r="DU198" s="373"/>
      <c r="DV198" s="373"/>
      <c r="DW198" s="373"/>
      <c r="DX198" s="373"/>
      <c r="DY198" s="373"/>
      <c r="DZ198" s="373"/>
      <c r="EA198" s="373"/>
      <c r="EB198" s="373"/>
      <c r="EC198" s="373"/>
      <c r="ED198" s="373"/>
      <c r="EE198" s="373"/>
      <c r="EF198" s="373"/>
      <c r="EG198" s="373"/>
      <c r="EH198" s="373"/>
      <c r="EI198" s="373"/>
      <c r="EJ198" s="373"/>
      <c r="EK198" s="373"/>
      <c r="EL198" s="373"/>
      <c r="EM198" s="373"/>
      <c r="EN198" s="373"/>
      <c r="EO198" s="373"/>
      <c r="EP198" s="373"/>
      <c r="EQ198" s="373"/>
      <c r="ER198" s="373"/>
      <c r="ES198" s="373"/>
      <c r="ET198" s="373"/>
      <c r="EU198" s="373"/>
      <c r="EV198" s="373"/>
      <c r="EW198" s="373"/>
      <c r="EX198" s="373"/>
      <c r="EY198" s="373"/>
      <c r="EZ198" s="373"/>
      <c r="FA198" s="373"/>
      <c r="FB198" s="373"/>
      <c r="FC198" s="373"/>
      <c r="FD198" s="373"/>
      <c r="FE198" s="373"/>
      <c r="FF198" s="373"/>
      <c r="FG198" s="373"/>
      <c r="FH198" s="373"/>
      <c r="FI198" s="373"/>
      <c r="FJ198" s="373"/>
      <c r="FK198" s="373"/>
      <c r="FL198" s="373"/>
      <c r="FM198" s="373"/>
      <c r="FN198" s="373"/>
      <c r="FO198" s="373"/>
      <c r="FP198" s="373"/>
      <c r="FQ198" s="373"/>
      <c r="FR198" s="373"/>
      <c r="FS198" s="373"/>
      <c r="FT198" s="373"/>
      <c r="FU198" s="373"/>
      <c r="FV198" s="373"/>
      <c r="FW198" s="373"/>
      <c r="FX198" s="373"/>
      <c r="FY198" s="373"/>
      <c r="FZ198" s="373"/>
      <c r="GA198" s="373"/>
      <c r="GB198" s="373"/>
      <c r="GC198" s="373"/>
      <c r="GD198" s="373"/>
      <c r="GE198" s="373"/>
      <c r="GF198" s="373"/>
      <c r="GG198" s="373"/>
      <c r="GH198" s="373"/>
      <c r="GI198" s="373"/>
      <c r="GJ198" s="373"/>
      <c r="GK198" s="373"/>
      <c r="GL198" s="373"/>
      <c r="GM198" s="373"/>
      <c r="GN198" s="373"/>
      <c r="GO198" s="373"/>
      <c r="GP198" s="373"/>
      <c r="GQ198" s="373"/>
      <c r="GR198" s="373"/>
      <c r="GS198" s="373"/>
      <c r="GT198" s="373"/>
      <c r="GU198" s="373"/>
      <c r="GV198" s="373"/>
      <c r="GW198" s="373"/>
      <c r="GX198" s="373"/>
      <c r="GY198" s="373"/>
      <c r="GZ198" s="373"/>
      <c r="HA198" s="373"/>
      <c r="HB198" s="373"/>
      <c r="HC198" s="373"/>
      <c r="HD198" s="373"/>
      <c r="HE198" s="373"/>
      <c r="HF198" s="373"/>
      <c r="HG198" s="373"/>
      <c r="HH198" s="373"/>
      <c r="HI198" s="373"/>
      <c r="HJ198" s="373"/>
      <c r="HK198" s="373"/>
      <c r="HL198" s="373"/>
      <c r="HM198" s="373"/>
      <c r="HN198" s="373"/>
      <c r="HO198" s="373"/>
      <c r="HP198" s="373"/>
      <c r="HQ198" s="373"/>
      <c r="HR198" s="373"/>
      <c r="HS198" s="373"/>
      <c r="HT198" s="373"/>
      <c r="HU198" s="373"/>
      <c r="HV198" s="373"/>
      <c r="HW198" s="373"/>
      <c r="HX198" s="373"/>
      <c r="HY198" s="373"/>
      <c r="HZ198" s="373"/>
      <c r="IA198" s="373"/>
      <c r="IB198" s="373"/>
      <c r="IC198" s="373"/>
      <c r="ID198" s="373"/>
      <c r="IE198" s="373"/>
      <c r="IF198" s="373"/>
      <c r="IG198" s="373"/>
      <c r="IH198" s="373"/>
      <c r="II198" s="373"/>
      <c r="IJ198" s="373"/>
    </row>
    <row r="199" spans="1:244" s="281" customFormat="1" ht="19" x14ac:dyDescent="0.2">
      <c r="A199"/>
      <c r="B199" s="186"/>
      <c r="C199"/>
      <c r="D199" s="251"/>
      <c r="E199" s="341"/>
      <c r="F199" s="341"/>
      <c r="G199" s="172"/>
      <c r="H199"/>
      <c r="I199" s="45"/>
      <c r="J199"/>
      <c r="K199"/>
      <c r="L199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5"/>
      <c r="AC199"/>
      <c r="AD199" s="38"/>
      <c r="AE199"/>
      <c r="AF199"/>
      <c r="AG199"/>
      <c r="AH199" s="42"/>
      <c r="AI199" s="277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277"/>
      <c r="AZ199" s="269"/>
      <c r="BA199" s="560"/>
      <c r="BB199"/>
      <c r="BC199" s="560"/>
      <c r="BD199"/>
      <c r="BE199" s="560"/>
      <c r="BF199"/>
      <c r="BG199" s="560"/>
      <c r="BH199"/>
      <c r="BI199" s="560"/>
      <c r="BJ199"/>
      <c r="BK199" s="560"/>
      <c r="BL199"/>
      <c r="BM199" s="560"/>
      <c r="BN199"/>
      <c r="BO199" s="270"/>
      <c r="BP199"/>
      <c r="BQ199" s="270"/>
      <c r="BR199"/>
      <c r="BS199" s="270"/>
      <c r="BT199"/>
      <c r="BU199" s="270"/>
      <c r="BV199"/>
      <c r="BW199" s="270"/>
      <c r="BX199"/>
      <c r="BY199" s="270"/>
      <c r="BZ199"/>
      <c r="CA199" s="270"/>
      <c r="CB199"/>
      <c r="CC199" s="270"/>
      <c r="CD199"/>
      <c r="CE199" s="270"/>
      <c r="CF199"/>
      <c r="CG199" s="270"/>
      <c r="CH199"/>
      <c r="CI199" s="270"/>
      <c r="CJ199"/>
      <c r="CK199" s="910"/>
      <c r="CL199" s="373"/>
      <c r="CM199" s="373"/>
      <c r="CN199" s="373"/>
      <c r="CO199" s="373"/>
      <c r="CP199" s="373"/>
      <c r="CQ199" s="373"/>
      <c r="CR199" s="373"/>
      <c r="CS199" s="373"/>
      <c r="CT199" s="920"/>
      <c r="CU199" s="373"/>
      <c r="CV199" s="373"/>
      <c r="CW199" s="373"/>
      <c r="CX199" s="920"/>
      <c r="CY199" s="373"/>
      <c r="CZ199" s="373"/>
      <c r="DN199" s="373"/>
      <c r="DO199" s="373"/>
      <c r="DP199" s="373"/>
      <c r="DQ199" s="373"/>
      <c r="DR199" s="373"/>
      <c r="DS199" s="373"/>
      <c r="DT199" s="373"/>
      <c r="DU199" s="373"/>
      <c r="DV199" s="373"/>
      <c r="DW199" s="373"/>
      <c r="DX199" s="373"/>
      <c r="DY199" s="373"/>
      <c r="DZ199" s="373"/>
      <c r="EA199" s="373"/>
      <c r="EB199" s="373"/>
      <c r="EC199" s="373"/>
      <c r="ED199" s="373"/>
      <c r="EE199" s="373"/>
      <c r="EF199" s="373"/>
      <c r="EG199" s="373"/>
      <c r="EH199" s="373"/>
      <c r="EI199" s="373"/>
      <c r="EJ199" s="373"/>
      <c r="EK199" s="373"/>
      <c r="EL199" s="373"/>
      <c r="EM199" s="373"/>
      <c r="EN199" s="373"/>
      <c r="EO199" s="373"/>
      <c r="EP199" s="373"/>
      <c r="EQ199" s="373"/>
      <c r="ER199" s="373"/>
      <c r="ES199" s="373"/>
      <c r="ET199" s="373"/>
      <c r="EU199" s="373"/>
      <c r="EV199" s="373"/>
      <c r="EW199" s="373"/>
      <c r="EX199" s="373"/>
      <c r="EY199" s="373"/>
      <c r="EZ199" s="373"/>
      <c r="FA199" s="373"/>
      <c r="FB199" s="373"/>
      <c r="FC199" s="373"/>
      <c r="FD199" s="373"/>
      <c r="FE199" s="373"/>
      <c r="FF199" s="373"/>
      <c r="FG199" s="373"/>
      <c r="FH199" s="373"/>
      <c r="FI199" s="373"/>
      <c r="FJ199" s="373"/>
      <c r="FK199" s="373"/>
      <c r="FL199" s="373"/>
      <c r="FM199" s="373"/>
      <c r="FN199" s="373"/>
      <c r="FO199" s="373"/>
      <c r="FP199" s="373"/>
      <c r="FQ199" s="373"/>
      <c r="FR199" s="373"/>
      <c r="FS199" s="373"/>
      <c r="FT199" s="373"/>
      <c r="FU199" s="373"/>
      <c r="FV199" s="373"/>
      <c r="FW199" s="373"/>
      <c r="FX199" s="373"/>
      <c r="FY199" s="373"/>
      <c r="FZ199" s="373"/>
      <c r="GA199" s="373"/>
      <c r="GB199" s="373"/>
      <c r="GC199" s="373"/>
      <c r="GD199" s="373"/>
      <c r="GE199" s="373"/>
      <c r="GF199" s="373"/>
      <c r="GG199" s="373"/>
      <c r="GH199" s="373"/>
      <c r="GI199" s="373"/>
      <c r="GJ199" s="373"/>
      <c r="GK199" s="373"/>
      <c r="GL199" s="373"/>
      <c r="GM199" s="373"/>
      <c r="GN199" s="373"/>
      <c r="GO199" s="373"/>
      <c r="GP199" s="373"/>
      <c r="GQ199" s="373"/>
      <c r="GR199" s="373"/>
      <c r="GS199" s="373"/>
      <c r="GT199" s="373"/>
      <c r="GU199" s="373"/>
      <c r="GV199" s="373"/>
      <c r="GW199" s="373"/>
      <c r="GX199" s="373"/>
      <c r="GY199" s="373"/>
      <c r="GZ199" s="373"/>
      <c r="HA199" s="373"/>
      <c r="HB199" s="373"/>
      <c r="HC199" s="373"/>
      <c r="HD199" s="373"/>
      <c r="HE199" s="373"/>
      <c r="HF199" s="373"/>
      <c r="HG199" s="373"/>
      <c r="HH199" s="373"/>
      <c r="HI199" s="373"/>
      <c r="HJ199" s="373"/>
      <c r="HK199" s="373"/>
      <c r="HL199" s="373"/>
      <c r="HM199" s="373"/>
      <c r="HN199" s="373"/>
      <c r="HO199" s="373"/>
      <c r="HP199" s="373"/>
      <c r="HQ199" s="373"/>
      <c r="HR199" s="373"/>
      <c r="HS199" s="373"/>
      <c r="HT199" s="373"/>
      <c r="HU199" s="373"/>
      <c r="HV199" s="373"/>
      <c r="HW199" s="373"/>
      <c r="HX199" s="373"/>
      <c r="HY199" s="373"/>
      <c r="HZ199" s="373"/>
      <c r="IA199" s="373"/>
      <c r="IB199" s="373"/>
      <c r="IC199" s="373"/>
      <c r="ID199" s="373"/>
      <c r="IE199" s="373"/>
      <c r="IF199" s="373"/>
      <c r="IG199" s="373"/>
      <c r="IH199" s="373"/>
      <c r="II199" s="373"/>
      <c r="IJ199" s="373"/>
    </row>
    <row r="200" spans="1:244" s="281" customFormat="1" ht="19" x14ac:dyDescent="0.2">
      <c r="A200"/>
      <c r="B200" s="186"/>
      <c r="C200"/>
      <c r="D200" s="251"/>
      <c r="E200" s="341"/>
      <c r="F200" s="341"/>
      <c r="G200" s="172"/>
      <c r="H200"/>
      <c r="I200" s="45"/>
      <c r="J200"/>
      <c r="K200"/>
      <c r="L200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5"/>
      <c r="AC200"/>
      <c r="AD200" s="38"/>
      <c r="AE200"/>
      <c r="AF200"/>
      <c r="AG200"/>
      <c r="AH200" s="42"/>
      <c r="AI200" s="277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277"/>
      <c r="AZ200" s="269"/>
      <c r="BA200" s="560"/>
      <c r="BB200"/>
      <c r="BC200" s="560"/>
      <c r="BD200"/>
      <c r="BE200" s="560"/>
      <c r="BF200"/>
      <c r="BG200" s="560"/>
      <c r="BH200"/>
      <c r="BI200" s="560"/>
      <c r="BJ200"/>
      <c r="BK200" s="560"/>
      <c r="BL200"/>
      <c r="BM200" s="560"/>
      <c r="BN200"/>
      <c r="BO200" s="270"/>
      <c r="BP200"/>
      <c r="BQ200" s="270"/>
      <c r="BR200"/>
      <c r="BS200" s="270"/>
      <c r="BT200"/>
      <c r="BU200" s="270"/>
      <c r="BV200"/>
      <c r="BW200" s="270"/>
      <c r="BX200"/>
      <c r="BY200" s="270"/>
      <c r="BZ200"/>
      <c r="CA200" s="270"/>
      <c r="CB200"/>
      <c r="CC200" s="270"/>
      <c r="CD200"/>
      <c r="CE200" s="270"/>
      <c r="CF200"/>
      <c r="CG200" s="270"/>
      <c r="CH200"/>
      <c r="CI200" s="270"/>
      <c r="CJ200"/>
      <c r="CK200" s="910"/>
      <c r="CL200" s="373"/>
      <c r="CM200" s="373"/>
      <c r="CN200" s="373"/>
      <c r="CO200" s="373"/>
      <c r="CP200" s="373"/>
      <c r="CQ200" s="373"/>
      <c r="CR200" s="373"/>
      <c r="CS200" s="373"/>
      <c r="CT200" s="920"/>
      <c r="CU200" s="373"/>
      <c r="CV200" s="373"/>
      <c r="CW200" s="373"/>
      <c r="CX200" s="920"/>
      <c r="CY200" s="373"/>
      <c r="CZ200" s="373"/>
      <c r="DN200" s="373"/>
      <c r="DO200" s="373"/>
      <c r="DP200" s="373"/>
      <c r="DQ200" s="373"/>
      <c r="DR200" s="373"/>
      <c r="DS200" s="373"/>
      <c r="DT200" s="373"/>
      <c r="DU200" s="373"/>
      <c r="DV200" s="373"/>
      <c r="DW200" s="373"/>
      <c r="DX200" s="373"/>
      <c r="DY200" s="373"/>
      <c r="DZ200" s="373"/>
      <c r="EA200" s="373"/>
      <c r="EB200" s="373"/>
      <c r="EC200" s="373"/>
      <c r="ED200" s="373"/>
      <c r="EE200" s="373"/>
      <c r="EF200" s="373"/>
      <c r="EG200" s="373"/>
      <c r="EH200" s="373"/>
      <c r="EI200" s="373"/>
      <c r="EJ200" s="373"/>
      <c r="EK200" s="373"/>
      <c r="EL200" s="373"/>
      <c r="EM200" s="373"/>
      <c r="EN200" s="373"/>
      <c r="EO200" s="373"/>
      <c r="EP200" s="373"/>
      <c r="EQ200" s="373"/>
      <c r="ER200" s="373"/>
      <c r="ES200" s="373"/>
      <c r="ET200" s="373"/>
      <c r="EU200" s="373"/>
      <c r="EV200" s="373"/>
      <c r="EW200" s="373"/>
      <c r="EX200" s="373"/>
      <c r="EY200" s="373"/>
      <c r="EZ200" s="373"/>
      <c r="FA200" s="373"/>
      <c r="FB200" s="373"/>
      <c r="FC200" s="373"/>
      <c r="FD200" s="373"/>
      <c r="FE200" s="373"/>
      <c r="FF200" s="373"/>
      <c r="FG200" s="373"/>
      <c r="FH200" s="373"/>
      <c r="FI200" s="373"/>
      <c r="FJ200" s="373"/>
      <c r="FK200" s="373"/>
      <c r="FL200" s="373"/>
      <c r="FM200" s="373"/>
      <c r="FN200" s="373"/>
      <c r="FO200" s="373"/>
      <c r="FP200" s="373"/>
      <c r="FQ200" s="373"/>
      <c r="FR200" s="373"/>
      <c r="FS200" s="373"/>
      <c r="FT200" s="373"/>
      <c r="FU200" s="373"/>
      <c r="FV200" s="373"/>
      <c r="FW200" s="373"/>
      <c r="FX200" s="373"/>
      <c r="FY200" s="373"/>
      <c r="FZ200" s="373"/>
      <c r="GA200" s="373"/>
      <c r="GB200" s="373"/>
      <c r="GC200" s="373"/>
      <c r="GD200" s="373"/>
      <c r="GE200" s="373"/>
      <c r="GF200" s="373"/>
      <c r="GG200" s="373"/>
      <c r="GH200" s="373"/>
      <c r="GI200" s="373"/>
      <c r="GJ200" s="373"/>
      <c r="GK200" s="373"/>
      <c r="GL200" s="373"/>
      <c r="GM200" s="373"/>
      <c r="GN200" s="373"/>
      <c r="GO200" s="373"/>
      <c r="GP200" s="373"/>
      <c r="GQ200" s="373"/>
      <c r="GR200" s="373"/>
      <c r="GS200" s="373"/>
      <c r="GT200" s="373"/>
      <c r="GU200" s="373"/>
      <c r="GV200" s="373"/>
      <c r="GW200" s="373"/>
      <c r="GX200" s="373"/>
      <c r="GY200" s="373"/>
      <c r="GZ200" s="373"/>
      <c r="HA200" s="373"/>
      <c r="HB200" s="373"/>
      <c r="HC200" s="373"/>
      <c r="HD200" s="373"/>
      <c r="HE200" s="373"/>
      <c r="HF200" s="373"/>
      <c r="HG200" s="373"/>
      <c r="HH200" s="373"/>
      <c r="HI200" s="373"/>
      <c r="HJ200" s="373"/>
      <c r="HK200" s="373"/>
      <c r="HL200" s="373"/>
      <c r="HM200" s="373"/>
      <c r="HN200" s="373"/>
      <c r="HO200" s="373"/>
      <c r="HP200" s="373"/>
      <c r="HQ200" s="373"/>
      <c r="HR200" s="373"/>
      <c r="HS200" s="373"/>
      <c r="HT200" s="373"/>
      <c r="HU200" s="373"/>
      <c r="HV200" s="373"/>
      <c r="HW200" s="373"/>
      <c r="HX200" s="373"/>
      <c r="HY200" s="373"/>
      <c r="HZ200" s="373"/>
      <c r="IA200" s="373"/>
      <c r="IB200" s="373"/>
      <c r="IC200" s="373"/>
      <c r="ID200" s="373"/>
      <c r="IE200" s="373"/>
      <c r="IF200" s="373"/>
      <c r="IG200" s="373"/>
      <c r="IH200" s="373"/>
      <c r="II200" s="373"/>
      <c r="IJ200" s="373"/>
    </row>
    <row r="201" spans="1:244" s="281" customFormat="1" ht="19" x14ac:dyDescent="0.2">
      <c r="A201"/>
      <c r="B201" s="186"/>
      <c r="C201"/>
      <c r="D201" s="251"/>
      <c r="E201" s="341"/>
      <c r="F201" s="341"/>
      <c r="G201" s="172"/>
      <c r="H201"/>
      <c r="I201" s="45"/>
      <c r="J201"/>
      <c r="K201"/>
      <c r="L201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5"/>
      <c r="AC201"/>
      <c r="AD201" s="38"/>
      <c r="AE201"/>
      <c r="AF201"/>
      <c r="AG201"/>
      <c r="AH201" s="42"/>
      <c r="AI201" s="277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277"/>
      <c r="AZ201" s="269"/>
      <c r="BA201" s="560"/>
      <c r="BB201"/>
      <c r="BC201" s="560"/>
      <c r="BD201"/>
      <c r="BE201" s="560"/>
      <c r="BF201"/>
      <c r="BG201" s="560"/>
      <c r="BH201"/>
      <c r="BI201" s="560"/>
      <c r="BJ201"/>
      <c r="BK201" s="560"/>
      <c r="BL201"/>
      <c r="BM201" s="560"/>
      <c r="BN201"/>
      <c r="BO201" s="270"/>
      <c r="BP201"/>
      <c r="BQ201" s="270"/>
      <c r="BR201"/>
      <c r="BS201" s="270"/>
      <c r="BT201"/>
      <c r="BU201" s="270"/>
      <c r="BV201"/>
      <c r="BW201" s="270"/>
      <c r="BX201"/>
      <c r="BY201" s="270"/>
      <c r="BZ201"/>
      <c r="CA201" s="270"/>
      <c r="CB201"/>
      <c r="CC201" s="270"/>
      <c r="CD201"/>
      <c r="CE201" s="270"/>
      <c r="CF201"/>
      <c r="CG201" s="270"/>
      <c r="CH201"/>
      <c r="CI201" s="270"/>
      <c r="CJ201"/>
      <c r="CK201" s="910"/>
      <c r="CL201" s="373"/>
      <c r="CM201" s="373"/>
      <c r="CN201" s="373"/>
      <c r="CO201" s="373"/>
      <c r="CP201" s="373"/>
      <c r="CQ201" s="373"/>
      <c r="CR201" s="373"/>
      <c r="CS201" s="373"/>
      <c r="CT201" s="920"/>
      <c r="CU201" s="373"/>
      <c r="CV201" s="373"/>
      <c r="CW201" s="373"/>
      <c r="CX201" s="920"/>
      <c r="CY201" s="373"/>
      <c r="CZ201" s="373"/>
      <c r="DN201" s="373"/>
      <c r="DO201" s="373"/>
      <c r="DP201" s="373"/>
      <c r="DQ201" s="373"/>
      <c r="DR201" s="373"/>
      <c r="DS201" s="373"/>
      <c r="DT201" s="373"/>
      <c r="DU201" s="373"/>
      <c r="DV201" s="373"/>
      <c r="DW201" s="373"/>
      <c r="DX201" s="373"/>
      <c r="DY201" s="373"/>
      <c r="DZ201" s="373"/>
      <c r="EA201" s="373"/>
      <c r="EB201" s="373"/>
      <c r="EC201" s="373"/>
      <c r="ED201" s="373"/>
      <c r="EE201" s="373"/>
      <c r="EF201" s="373"/>
      <c r="EG201" s="373"/>
      <c r="EH201" s="373"/>
      <c r="EI201" s="373"/>
      <c r="EJ201" s="373"/>
      <c r="EK201" s="373"/>
      <c r="EL201" s="373"/>
      <c r="EM201" s="373"/>
      <c r="EN201" s="373"/>
      <c r="EO201" s="373"/>
      <c r="EP201" s="373"/>
      <c r="EQ201" s="373"/>
      <c r="ER201" s="373"/>
      <c r="ES201" s="373"/>
      <c r="ET201" s="373"/>
      <c r="EU201" s="373"/>
      <c r="EV201" s="373"/>
      <c r="EW201" s="373"/>
      <c r="EX201" s="373"/>
      <c r="EY201" s="373"/>
      <c r="EZ201" s="373"/>
      <c r="FA201" s="373"/>
      <c r="FB201" s="373"/>
      <c r="FC201" s="373"/>
      <c r="FD201" s="373"/>
      <c r="FE201" s="373"/>
      <c r="FF201" s="373"/>
      <c r="FG201" s="373"/>
      <c r="FH201" s="373"/>
      <c r="FI201" s="373"/>
      <c r="FJ201" s="373"/>
      <c r="FK201" s="373"/>
      <c r="FL201" s="373"/>
      <c r="FM201" s="373"/>
      <c r="FN201" s="373"/>
      <c r="FO201" s="373"/>
      <c r="FP201" s="373"/>
      <c r="FQ201" s="373"/>
      <c r="FR201" s="373"/>
      <c r="FS201" s="373"/>
      <c r="FT201" s="373"/>
      <c r="FU201" s="373"/>
      <c r="FV201" s="373"/>
      <c r="FW201" s="373"/>
      <c r="FX201" s="373"/>
      <c r="FY201" s="373"/>
      <c r="FZ201" s="373"/>
      <c r="GA201" s="373"/>
      <c r="GB201" s="373"/>
      <c r="GC201" s="373"/>
      <c r="GD201" s="373"/>
      <c r="GE201" s="373"/>
      <c r="GF201" s="373"/>
      <c r="GG201" s="373"/>
      <c r="GH201" s="373"/>
      <c r="GI201" s="373"/>
      <c r="GJ201" s="373"/>
      <c r="GK201" s="373"/>
      <c r="GL201" s="373"/>
      <c r="GM201" s="373"/>
      <c r="GN201" s="373"/>
      <c r="GO201" s="373"/>
      <c r="GP201" s="373"/>
      <c r="GQ201" s="373"/>
      <c r="GR201" s="373"/>
      <c r="GS201" s="373"/>
      <c r="GT201" s="373"/>
      <c r="GU201" s="373"/>
      <c r="GV201" s="373"/>
      <c r="GW201" s="373"/>
      <c r="GX201" s="373"/>
      <c r="GY201" s="373"/>
      <c r="GZ201" s="373"/>
      <c r="HA201" s="373"/>
      <c r="HB201" s="373"/>
      <c r="HC201" s="373"/>
      <c r="HD201" s="373"/>
      <c r="HE201" s="373"/>
      <c r="HF201" s="373"/>
      <c r="HG201" s="373"/>
      <c r="HH201" s="373"/>
      <c r="HI201" s="373"/>
      <c r="HJ201" s="373"/>
      <c r="HK201" s="373"/>
      <c r="HL201" s="373"/>
      <c r="HM201" s="373"/>
      <c r="HN201" s="373"/>
      <c r="HO201" s="373"/>
      <c r="HP201" s="373"/>
      <c r="HQ201" s="373"/>
      <c r="HR201" s="373"/>
      <c r="HS201" s="373"/>
      <c r="HT201" s="373"/>
      <c r="HU201" s="373"/>
      <c r="HV201" s="373"/>
      <c r="HW201" s="373"/>
      <c r="HX201" s="373"/>
      <c r="HY201" s="373"/>
      <c r="HZ201" s="373"/>
      <c r="IA201" s="373"/>
      <c r="IB201" s="373"/>
      <c r="IC201" s="373"/>
      <c r="ID201" s="373"/>
      <c r="IE201" s="373"/>
      <c r="IF201" s="373"/>
      <c r="IG201" s="373"/>
      <c r="IH201" s="373"/>
      <c r="II201" s="373"/>
      <c r="IJ201" s="373"/>
    </row>
    <row r="202" spans="1:244" s="281" customFormat="1" ht="19" x14ac:dyDescent="0.2">
      <c r="A202"/>
      <c r="B202" s="186"/>
      <c r="C202"/>
      <c r="D202" s="251"/>
      <c r="E202" s="341"/>
      <c r="F202" s="341"/>
      <c r="G202" s="172"/>
      <c r="H202"/>
      <c r="I202" s="45"/>
      <c r="J202"/>
      <c r="K202"/>
      <c r="L202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5"/>
      <c r="AC202"/>
      <c r="AD202" s="38"/>
      <c r="AE202"/>
      <c r="AF202"/>
      <c r="AG202"/>
      <c r="AH202" s="42"/>
      <c r="AI202" s="277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277"/>
      <c r="AZ202" s="269"/>
      <c r="BA202" s="560"/>
      <c r="BB202"/>
      <c r="BC202" s="560"/>
      <c r="BD202"/>
      <c r="BE202" s="560"/>
      <c r="BF202"/>
      <c r="BG202" s="560"/>
      <c r="BH202"/>
      <c r="BI202" s="560"/>
      <c r="BJ202"/>
      <c r="BK202" s="560"/>
      <c r="BL202"/>
      <c r="BM202" s="560"/>
      <c r="BN202"/>
      <c r="BO202" s="270"/>
      <c r="BP202"/>
      <c r="BQ202" s="270"/>
      <c r="BR202"/>
      <c r="BS202" s="270"/>
      <c r="BT202"/>
      <c r="BU202" s="270"/>
      <c r="BV202"/>
      <c r="BW202" s="270"/>
      <c r="BX202"/>
      <c r="BY202" s="270"/>
      <c r="BZ202"/>
      <c r="CA202" s="270"/>
      <c r="CB202"/>
      <c r="CC202" s="270"/>
      <c r="CD202"/>
      <c r="CE202" s="270"/>
      <c r="CF202"/>
      <c r="CG202" s="270"/>
      <c r="CH202"/>
      <c r="CI202" s="270"/>
      <c r="CJ202"/>
      <c r="CK202" s="910"/>
      <c r="CL202" s="373"/>
      <c r="CM202" s="373"/>
      <c r="CN202" s="373"/>
      <c r="CO202" s="373"/>
      <c r="CP202" s="373"/>
      <c r="CQ202" s="373"/>
      <c r="CR202" s="373"/>
      <c r="CS202" s="373"/>
      <c r="CT202" s="920"/>
      <c r="CU202" s="373"/>
      <c r="CV202" s="373"/>
      <c r="CW202" s="373"/>
      <c r="CX202" s="920"/>
      <c r="CY202" s="373"/>
      <c r="CZ202" s="373"/>
      <c r="DN202" s="373"/>
      <c r="DO202" s="373"/>
      <c r="DP202" s="373"/>
      <c r="DQ202" s="373"/>
      <c r="DR202" s="373"/>
      <c r="DS202" s="373"/>
      <c r="DT202" s="373"/>
      <c r="DU202" s="373"/>
      <c r="DV202" s="373"/>
      <c r="DW202" s="373"/>
      <c r="DX202" s="373"/>
      <c r="DY202" s="373"/>
      <c r="DZ202" s="373"/>
      <c r="EA202" s="373"/>
      <c r="EB202" s="373"/>
      <c r="EC202" s="373"/>
      <c r="ED202" s="373"/>
      <c r="EE202" s="373"/>
      <c r="EF202" s="373"/>
      <c r="EG202" s="373"/>
      <c r="EH202" s="373"/>
      <c r="EI202" s="373"/>
      <c r="EJ202" s="373"/>
      <c r="EK202" s="373"/>
      <c r="EL202" s="373"/>
      <c r="EM202" s="373"/>
      <c r="EN202" s="373"/>
      <c r="EO202" s="373"/>
      <c r="EP202" s="373"/>
      <c r="EQ202" s="373"/>
      <c r="ER202" s="373"/>
      <c r="ES202" s="373"/>
      <c r="ET202" s="373"/>
      <c r="EU202" s="373"/>
      <c r="EV202" s="373"/>
      <c r="EW202" s="373"/>
      <c r="EX202" s="373"/>
      <c r="EY202" s="373"/>
      <c r="EZ202" s="373"/>
      <c r="FA202" s="373"/>
      <c r="FB202" s="373"/>
      <c r="FC202" s="373"/>
      <c r="FD202" s="373"/>
      <c r="FE202" s="373"/>
      <c r="FF202" s="373"/>
      <c r="FG202" s="373"/>
      <c r="FH202" s="373"/>
      <c r="FI202" s="373"/>
      <c r="FJ202" s="373"/>
      <c r="FK202" s="373"/>
      <c r="FL202" s="373"/>
      <c r="FM202" s="373"/>
      <c r="FN202" s="373"/>
      <c r="FO202" s="373"/>
      <c r="FP202" s="373"/>
      <c r="FQ202" s="373"/>
      <c r="FR202" s="373"/>
      <c r="FS202" s="373"/>
      <c r="FT202" s="373"/>
      <c r="FU202" s="373"/>
      <c r="FV202" s="373"/>
      <c r="FW202" s="373"/>
      <c r="FX202" s="373"/>
      <c r="FY202" s="373"/>
      <c r="FZ202" s="373"/>
      <c r="GA202" s="373"/>
      <c r="GB202" s="373"/>
      <c r="GC202" s="373"/>
      <c r="GD202" s="373"/>
      <c r="GE202" s="373"/>
      <c r="GF202" s="373"/>
      <c r="GG202" s="373"/>
      <c r="GH202" s="373"/>
      <c r="GI202" s="373"/>
      <c r="GJ202" s="373"/>
      <c r="GK202" s="373"/>
      <c r="GL202" s="373"/>
      <c r="GM202" s="373"/>
      <c r="GN202" s="373"/>
      <c r="GO202" s="373"/>
      <c r="GP202" s="373"/>
      <c r="GQ202" s="373"/>
      <c r="GR202" s="373"/>
      <c r="GS202" s="373"/>
      <c r="GT202" s="373"/>
      <c r="GU202" s="373"/>
      <c r="GV202" s="373"/>
      <c r="GW202" s="373"/>
      <c r="GX202" s="373"/>
      <c r="GY202" s="373"/>
      <c r="GZ202" s="373"/>
      <c r="HA202" s="373"/>
      <c r="HB202" s="373"/>
      <c r="HC202" s="373"/>
      <c r="HD202" s="373"/>
      <c r="HE202" s="373"/>
      <c r="HF202" s="373"/>
      <c r="HG202" s="373"/>
      <c r="HH202" s="373"/>
      <c r="HI202" s="373"/>
      <c r="HJ202" s="373"/>
      <c r="HK202" s="373"/>
      <c r="HL202" s="373"/>
      <c r="HM202" s="373"/>
      <c r="HN202" s="373"/>
      <c r="HO202" s="373"/>
      <c r="HP202" s="373"/>
      <c r="HQ202" s="373"/>
      <c r="HR202" s="373"/>
      <c r="HS202" s="373"/>
      <c r="HT202" s="373"/>
      <c r="HU202" s="373"/>
      <c r="HV202" s="373"/>
      <c r="HW202" s="373"/>
      <c r="HX202" s="373"/>
      <c r="HY202" s="373"/>
      <c r="HZ202" s="373"/>
      <c r="IA202" s="373"/>
      <c r="IB202" s="373"/>
      <c r="IC202" s="373"/>
      <c r="ID202" s="373"/>
      <c r="IE202" s="373"/>
      <c r="IF202" s="373"/>
      <c r="IG202" s="373"/>
      <c r="IH202" s="373"/>
      <c r="II202" s="373"/>
      <c r="IJ202" s="373"/>
    </row>
    <row r="203" spans="1:244" s="281" customFormat="1" ht="19" x14ac:dyDescent="0.2">
      <c r="A203"/>
      <c r="B203" s="186"/>
      <c r="C203"/>
      <c r="D203" s="251"/>
      <c r="E203" s="341"/>
      <c r="F203" s="341"/>
      <c r="G203" s="172"/>
      <c r="H203"/>
      <c r="I203" s="45"/>
      <c r="J203"/>
      <c r="K203"/>
      <c r="L203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5"/>
      <c r="AC203"/>
      <c r="AD203" s="38"/>
      <c r="AE203"/>
      <c r="AF203"/>
      <c r="AG203"/>
      <c r="AH203" s="42"/>
      <c r="AI203" s="277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277"/>
      <c r="AZ203" s="269"/>
      <c r="BA203" s="560"/>
      <c r="BB203"/>
      <c r="BC203" s="560"/>
      <c r="BD203"/>
      <c r="BE203" s="560"/>
      <c r="BF203"/>
      <c r="BG203" s="560"/>
      <c r="BH203"/>
      <c r="BI203" s="560"/>
      <c r="BJ203"/>
      <c r="BK203" s="560"/>
      <c r="BL203"/>
      <c r="BM203" s="560"/>
      <c r="BN203"/>
      <c r="BO203" s="270"/>
      <c r="BP203"/>
      <c r="BQ203" s="270"/>
      <c r="BR203"/>
      <c r="BS203" s="270"/>
      <c r="BT203"/>
      <c r="BU203" s="270"/>
      <c r="BV203"/>
      <c r="BW203" s="270"/>
      <c r="BX203"/>
      <c r="BY203" s="270"/>
      <c r="BZ203"/>
      <c r="CA203" s="270"/>
      <c r="CB203"/>
      <c r="CC203" s="270"/>
      <c r="CD203"/>
      <c r="CE203" s="270"/>
      <c r="CF203"/>
      <c r="CG203" s="270"/>
      <c r="CH203"/>
      <c r="CI203" s="270"/>
      <c r="CJ203"/>
      <c r="CK203" s="910"/>
      <c r="CL203" s="373"/>
      <c r="CM203" s="373"/>
      <c r="CN203" s="373"/>
      <c r="CO203" s="373"/>
      <c r="CP203" s="373"/>
      <c r="CQ203" s="373"/>
      <c r="CR203" s="373"/>
      <c r="CS203" s="373"/>
      <c r="CT203" s="920"/>
      <c r="CU203" s="373"/>
      <c r="CV203" s="373"/>
      <c r="CW203" s="373"/>
      <c r="CX203" s="920"/>
      <c r="CY203" s="373"/>
      <c r="CZ203" s="373"/>
      <c r="DN203" s="373"/>
      <c r="DO203" s="373"/>
      <c r="DP203" s="373"/>
      <c r="DQ203" s="373"/>
      <c r="DR203" s="373"/>
      <c r="DS203" s="373"/>
      <c r="DT203" s="373"/>
      <c r="DU203" s="373"/>
      <c r="DV203" s="373"/>
      <c r="DW203" s="373"/>
      <c r="DX203" s="373"/>
      <c r="DY203" s="373"/>
      <c r="DZ203" s="373"/>
      <c r="EA203" s="373"/>
      <c r="EB203" s="373"/>
      <c r="EC203" s="373"/>
      <c r="ED203" s="373"/>
      <c r="EE203" s="373"/>
      <c r="EF203" s="373"/>
      <c r="EG203" s="373"/>
      <c r="EH203" s="373"/>
      <c r="EI203" s="373"/>
      <c r="EJ203" s="373"/>
      <c r="EK203" s="373"/>
      <c r="EL203" s="373"/>
      <c r="EM203" s="373"/>
      <c r="EN203" s="373"/>
      <c r="EO203" s="373"/>
      <c r="EP203" s="373"/>
      <c r="EQ203" s="373"/>
      <c r="ER203" s="373"/>
      <c r="ES203" s="373"/>
      <c r="ET203" s="373"/>
      <c r="EU203" s="373"/>
      <c r="EV203" s="373"/>
      <c r="EW203" s="373"/>
      <c r="EX203" s="373"/>
      <c r="EY203" s="373"/>
      <c r="EZ203" s="373"/>
      <c r="FA203" s="373"/>
      <c r="FB203" s="373"/>
      <c r="FC203" s="373"/>
      <c r="FD203" s="373"/>
      <c r="FE203" s="373"/>
      <c r="FF203" s="373"/>
      <c r="FG203" s="373"/>
      <c r="FH203" s="373"/>
      <c r="FI203" s="373"/>
      <c r="FJ203" s="373"/>
      <c r="FK203" s="373"/>
      <c r="FL203" s="373"/>
      <c r="FM203" s="373"/>
      <c r="FN203" s="373"/>
      <c r="FO203" s="373"/>
      <c r="FP203" s="373"/>
      <c r="FQ203" s="373"/>
      <c r="FR203" s="373"/>
      <c r="FS203" s="373"/>
      <c r="FT203" s="373"/>
      <c r="FU203" s="373"/>
      <c r="FV203" s="373"/>
      <c r="FW203" s="373"/>
      <c r="FX203" s="373"/>
      <c r="FY203" s="373"/>
      <c r="FZ203" s="373"/>
      <c r="GA203" s="373"/>
      <c r="GB203" s="373"/>
      <c r="GC203" s="373"/>
      <c r="GD203" s="373"/>
      <c r="GE203" s="373"/>
      <c r="GF203" s="373"/>
      <c r="GG203" s="373"/>
      <c r="GH203" s="373"/>
      <c r="GI203" s="373"/>
      <c r="GJ203" s="373"/>
      <c r="GK203" s="373"/>
      <c r="GL203" s="373"/>
      <c r="GM203" s="373"/>
      <c r="GN203" s="373"/>
      <c r="GO203" s="373"/>
      <c r="GP203" s="373"/>
      <c r="GQ203" s="373"/>
      <c r="GR203" s="373"/>
      <c r="GS203" s="373"/>
      <c r="GT203" s="373"/>
      <c r="GU203" s="373"/>
      <c r="GV203" s="373"/>
      <c r="GW203" s="373"/>
      <c r="GX203" s="373"/>
      <c r="GY203" s="373"/>
      <c r="GZ203" s="373"/>
      <c r="HA203" s="373"/>
      <c r="HB203" s="373"/>
      <c r="HC203" s="373"/>
      <c r="HD203" s="373"/>
      <c r="HE203" s="373"/>
      <c r="HF203" s="373"/>
      <c r="HG203" s="373"/>
      <c r="HH203" s="373"/>
      <c r="HI203" s="373"/>
      <c r="HJ203" s="373"/>
      <c r="HK203" s="373"/>
      <c r="HL203" s="373"/>
      <c r="HM203" s="373"/>
      <c r="HN203" s="373"/>
      <c r="HO203" s="373"/>
      <c r="HP203" s="373"/>
      <c r="HQ203" s="373"/>
      <c r="HR203" s="373"/>
      <c r="HS203" s="373"/>
      <c r="HT203" s="373"/>
      <c r="HU203" s="373"/>
      <c r="HV203" s="373"/>
      <c r="HW203" s="373"/>
      <c r="HX203" s="373"/>
      <c r="HY203" s="373"/>
      <c r="HZ203" s="373"/>
      <c r="IA203" s="373"/>
      <c r="IB203" s="373"/>
      <c r="IC203" s="373"/>
      <c r="ID203" s="373"/>
      <c r="IE203" s="373"/>
      <c r="IF203" s="373"/>
      <c r="IG203" s="373"/>
      <c r="IH203" s="373"/>
      <c r="II203" s="373"/>
      <c r="IJ203" s="373"/>
    </row>
    <row r="204" spans="1:244" s="281" customFormat="1" ht="19" x14ac:dyDescent="0.2">
      <c r="A204"/>
      <c r="B204" s="186"/>
      <c r="C204"/>
      <c r="D204" s="251"/>
      <c r="E204" s="341"/>
      <c r="F204" s="341"/>
      <c r="G204" s="172"/>
      <c r="H204"/>
      <c r="I204" s="45"/>
      <c r="J204"/>
      <c r="K204"/>
      <c r="L204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5"/>
      <c r="AC204"/>
      <c r="AD204" s="38"/>
      <c r="AE204"/>
      <c r="AF204"/>
      <c r="AG204"/>
      <c r="AH204" s="42"/>
      <c r="AI204" s="277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277"/>
      <c r="AZ204" s="269"/>
      <c r="BA204" s="560"/>
      <c r="BB204"/>
      <c r="BC204" s="560"/>
      <c r="BD204"/>
      <c r="BE204" s="560"/>
      <c r="BF204"/>
      <c r="BG204" s="560"/>
      <c r="BH204"/>
      <c r="BI204" s="560"/>
      <c r="BJ204"/>
      <c r="BK204" s="560"/>
      <c r="BL204"/>
      <c r="BM204" s="560"/>
      <c r="BN204"/>
      <c r="BO204" s="270"/>
      <c r="BP204"/>
      <c r="BQ204" s="270"/>
      <c r="BR204"/>
      <c r="BS204" s="270"/>
      <c r="BT204"/>
      <c r="BU204" s="270"/>
      <c r="BV204"/>
      <c r="BW204" s="270"/>
      <c r="BX204"/>
      <c r="BY204" s="270"/>
      <c r="BZ204"/>
      <c r="CA204" s="270"/>
      <c r="CB204"/>
      <c r="CC204" s="270"/>
      <c r="CD204"/>
      <c r="CE204" s="270"/>
      <c r="CF204"/>
      <c r="CG204" s="270"/>
      <c r="CH204"/>
      <c r="CI204" s="270"/>
      <c r="CJ204"/>
      <c r="CK204" s="910"/>
      <c r="CL204" s="373"/>
      <c r="CM204" s="373"/>
      <c r="CN204" s="373"/>
      <c r="CO204" s="373"/>
      <c r="CP204" s="373"/>
      <c r="CQ204" s="373"/>
      <c r="CR204" s="373"/>
      <c r="CS204" s="373"/>
      <c r="CT204" s="920"/>
      <c r="CU204" s="373"/>
      <c r="CV204" s="373"/>
      <c r="CW204" s="373"/>
      <c r="CX204" s="920"/>
      <c r="CY204" s="373"/>
      <c r="CZ204" s="373"/>
      <c r="DN204" s="373"/>
      <c r="DO204" s="373"/>
      <c r="DP204" s="373"/>
      <c r="DQ204" s="373"/>
      <c r="DR204" s="373"/>
      <c r="DS204" s="373"/>
      <c r="DT204" s="373"/>
      <c r="DU204" s="373"/>
      <c r="DV204" s="373"/>
      <c r="DW204" s="373"/>
      <c r="DX204" s="373"/>
      <c r="DY204" s="373"/>
      <c r="DZ204" s="373"/>
      <c r="EA204" s="373"/>
      <c r="EB204" s="373"/>
      <c r="EC204" s="373"/>
      <c r="ED204" s="373"/>
      <c r="EE204" s="373"/>
      <c r="EF204" s="373"/>
      <c r="EG204" s="373"/>
      <c r="EH204" s="373"/>
      <c r="EI204" s="373"/>
      <c r="EJ204" s="373"/>
      <c r="EK204" s="373"/>
      <c r="EL204" s="373"/>
      <c r="EM204" s="373"/>
      <c r="EN204" s="373"/>
      <c r="EO204" s="373"/>
      <c r="EP204" s="373"/>
      <c r="EQ204" s="373"/>
      <c r="ER204" s="373"/>
      <c r="ES204" s="373"/>
      <c r="ET204" s="373"/>
      <c r="EU204" s="373"/>
      <c r="EV204" s="373"/>
      <c r="EW204" s="373"/>
      <c r="EX204" s="373"/>
      <c r="EY204" s="373"/>
      <c r="EZ204" s="373"/>
      <c r="FA204" s="373"/>
      <c r="FB204" s="373"/>
      <c r="FC204" s="373"/>
      <c r="FD204" s="373"/>
      <c r="FE204" s="373"/>
      <c r="FF204" s="373"/>
      <c r="FG204" s="373"/>
      <c r="FH204" s="373"/>
      <c r="FI204" s="373"/>
      <c r="FJ204" s="373"/>
      <c r="FK204" s="373"/>
      <c r="FL204" s="373"/>
      <c r="FM204" s="373"/>
      <c r="FN204" s="373"/>
      <c r="FO204" s="373"/>
      <c r="FP204" s="373"/>
      <c r="FQ204" s="373"/>
      <c r="FR204" s="373"/>
      <c r="FS204" s="373"/>
      <c r="FT204" s="373"/>
      <c r="FU204" s="373"/>
      <c r="FV204" s="373"/>
      <c r="FW204" s="373"/>
      <c r="FX204" s="373"/>
      <c r="FY204" s="373"/>
      <c r="FZ204" s="373"/>
      <c r="GA204" s="373"/>
      <c r="GB204" s="373"/>
      <c r="GC204" s="373"/>
      <c r="GD204" s="373"/>
      <c r="GE204" s="373"/>
      <c r="GF204" s="373"/>
      <c r="GG204" s="373"/>
      <c r="GH204" s="373"/>
      <c r="GI204" s="373"/>
      <c r="GJ204" s="373"/>
      <c r="GK204" s="373"/>
      <c r="GL204" s="373"/>
      <c r="GM204" s="373"/>
      <c r="GN204" s="373"/>
      <c r="GO204" s="373"/>
      <c r="GP204" s="373"/>
      <c r="GQ204" s="373"/>
      <c r="GR204" s="373"/>
      <c r="GS204" s="373"/>
      <c r="GT204" s="373"/>
      <c r="GU204" s="373"/>
      <c r="GV204" s="373"/>
      <c r="GW204" s="373"/>
      <c r="GX204" s="373"/>
      <c r="GY204" s="373"/>
      <c r="GZ204" s="373"/>
      <c r="HA204" s="373"/>
      <c r="HB204" s="373"/>
      <c r="HC204" s="373"/>
      <c r="HD204" s="373"/>
      <c r="HE204" s="373"/>
      <c r="HF204" s="373"/>
      <c r="HG204" s="373"/>
      <c r="HH204" s="373"/>
      <c r="HI204" s="373"/>
      <c r="HJ204" s="373"/>
      <c r="HK204" s="373"/>
      <c r="HL204" s="373"/>
      <c r="HM204" s="373"/>
      <c r="HN204" s="373"/>
      <c r="HO204" s="373"/>
      <c r="HP204" s="373"/>
      <c r="HQ204" s="373"/>
      <c r="HR204" s="373"/>
      <c r="HS204" s="373"/>
      <c r="HT204" s="373"/>
      <c r="HU204" s="373"/>
      <c r="HV204" s="373"/>
      <c r="HW204" s="373"/>
      <c r="HX204" s="373"/>
      <c r="HY204" s="373"/>
      <c r="HZ204" s="373"/>
      <c r="IA204" s="373"/>
      <c r="IB204" s="373"/>
      <c r="IC204" s="373"/>
      <c r="ID204" s="373"/>
      <c r="IE204" s="373"/>
      <c r="IF204" s="373"/>
      <c r="IG204" s="373"/>
      <c r="IH204" s="373"/>
      <c r="II204" s="373"/>
      <c r="IJ204" s="373"/>
    </row>
    <row r="205" spans="1:244" s="281" customFormat="1" ht="19" x14ac:dyDescent="0.2">
      <c r="A205"/>
      <c r="B205" s="186"/>
      <c r="C205"/>
      <c r="D205" s="251"/>
      <c r="E205" s="341"/>
      <c r="F205" s="341"/>
      <c r="G205" s="172"/>
      <c r="H205"/>
      <c r="I205" s="45"/>
      <c r="J205"/>
      <c r="K205"/>
      <c r="L205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5"/>
      <c r="AC205"/>
      <c r="AD205" s="38"/>
      <c r="AE205"/>
      <c r="AF205"/>
      <c r="AG205"/>
      <c r="AH205" s="42"/>
      <c r="AI205" s="277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277"/>
      <c r="AZ205" s="269"/>
      <c r="BA205" s="560"/>
      <c r="BB205"/>
      <c r="BC205" s="560"/>
      <c r="BD205"/>
      <c r="BE205" s="560"/>
      <c r="BF205"/>
      <c r="BG205" s="560"/>
      <c r="BH205"/>
      <c r="BI205" s="560"/>
      <c r="BJ205"/>
      <c r="BK205" s="560"/>
      <c r="BL205"/>
      <c r="BM205" s="560"/>
      <c r="BN205"/>
      <c r="BO205" s="270"/>
      <c r="BP205"/>
      <c r="BQ205" s="270"/>
      <c r="BR205"/>
      <c r="BS205" s="270"/>
      <c r="BT205"/>
      <c r="BU205" s="270"/>
      <c r="BV205"/>
      <c r="BW205" s="270"/>
      <c r="BX205"/>
      <c r="BY205" s="270"/>
      <c r="BZ205"/>
      <c r="CA205" s="270"/>
      <c r="CB205"/>
      <c r="CC205" s="270"/>
      <c r="CD205"/>
      <c r="CE205" s="270"/>
      <c r="CF205"/>
      <c r="CG205" s="270"/>
      <c r="CH205"/>
      <c r="CI205" s="270"/>
      <c r="CJ205"/>
      <c r="CK205" s="910"/>
      <c r="CL205" s="373"/>
      <c r="CM205" s="373"/>
      <c r="CN205" s="373"/>
      <c r="CO205" s="373"/>
      <c r="CP205" s="373"/>
      <c r="CQ205" s="373"/>
      <c r="CR205" s="373"/>
      <c r="CS205" s="373"/>
      <c r="CT205" s="920"/>
      <c r="CU205" s="373"/>
      <c r="CV205" s="373"/>
      <c r="CW205" s="373"/>
      <c r="CX205" s="920"/>
      <c r="CY205" s="373"/>
      <c r="CZ205" s="373"/>
      <c r="DN205" s="373"/>
      <c r="DO205" s="373"/>
      <c r="DP205" s="373"/>
      <c r="DQ205" s="373"/>
      <c r="DR205" s="373"/>
      <c r="DS205" s="373"/>
      <c r="DT205" s="373"/>
      <c r="DU205" s="373"/>
      <c r="DV205" s="373"/>
      <c r="DW205" s="373"/>
      <c r="DX205" s="373"/>
      <c r="DY205" s="373"/>
      <c r="DZ205" s="373"/>
      <c r="EA205" s="373"/>
      <c r="EB205" s="373"/>
      <c r="EC205" s="373"/>
      <c r="ED205" s="373"/>
      <c r="EE205" s="373"/>
      <c r="EF205" s="373"/>
      <c r="EG205" s="373"/>
      <c r="EH205" s="373"/>
      <c r="EI205" s="373"/>
      <c r="EJ205" s="373"/>
      <c r="EK205" s="373"/>
      <c r="EL205" s="373"/>
      <c r="EM205" s="373"/>
      <c r="EN205" s="373"/>
      <c r="EO205" s="373"/>
      <c r="EP205" s="373"/>
      <c r="EQ205" s="373"/>
      <c r="ER205" s="373"/>
      <c r="ES205" s="373"/>
      <c r="ET205" s="373"/>
      <c r="EU205" s="373"/>
      <c r="EV205" s="373"/>
      <c r="EW205" s="373"/>
      <c r="EX205" s="373"/>
      <c r="EY205" s="373"/>
      <c r="EZ205" s="373"/>
      <c r="FA205" s="373"/>
      <c r="FB205" s="373"/>
      <c r="FC205" s="373"/>
      <c r="FD205" s="373"/>
      <c r="FE205" s="373"/>
      <c r="FF205" s="373"/>
      <c r="FG205" s="373"/>
      <c r="FH205" s="373"/>
      <c r="FI205" s="373"/>
      <c r="FJ205" s="373"/>
      <c r="FK205" s="373"/>
      <c r="FL205" s="373"/>
      <c r="FM205" s="373"/>
      <c r="FN205" s="373"/>
      <c r="FO205" s="373"/>
      <c r="FP205" s="373"/>
      <c r="FQ205" s="373"/>
      <c r="FR205" s="373"/>
      <c r="FS205" s="373"/>
      <c r="FT205" s="373"/>
      <c r="FU205" s="373"/>
      <c r="FV205" s="373"/>
      <c r="FW205" s="373"/>
      <c r="FX205" s="373"/>
      <c r="FY205" s="373"/>
      <c r="FZ205" s="373"/>
      <c r="GA205" s="373"/>
      <c r="GB205" s="373"/>
      <c r="GC205" s="373"/>
      <c r="GD205" s="373"/>
      <c r="GE205" s="373"/>
      <c r="GF205" s="373"/>
      <c r="GG205" s="373"/>
      <c r="GH205" s="373"/>
      <c r="GI205" s="373"/>
      <c r="GJ205" s="373"/>
      <c r="GK205" s="373"/>
      <c r="GL205" s="373"/>
      <c r="GM205" s="373"/>
      <c r="GN205" s="373"/>
      <c r="GO205" s="373"/>
      <c r="GP205" s="373"/>
      <c r="GQ205" s="373"/>
      <c r="GR205" s="373"/>
      <c r="GS205" s="373"/>
      <c r="GT205" s="373"/>
      <c r="GU205" s="373"/>
      <c r="GV205" s="373"/>
      <c r="GW205" s="373"/>
      <c r="GX205" s="373"/>
      <c r="GY205" s="373"/>
      <c r="GZ205" s="373"/>
      <c r="HA205" s="373"/>
      <c r="HB205" s="373"/>
      <c r="HC205" s="373"/>
      <c r="HD205" s="373"/>
      <c r="HE205" s="373"/>
      <c r="HF205" s="373"/>
      <c r="HG205" s="373"/>
      <c r="HH205" s="373"/>
      <c r="HI205" s="373"/>
      <c r="HJ205" s="373"/>
      <c r="HK205" s="373"/>
      <c r="HL205" s="373"/>
      <c r="HM205" s="373"/>
      <c r="HN205" s="373"/>
      <c r="HO205" s="373"/>
      <c r="HP205" s="373"/>
      <c r="HQ205" s="373"/>
      <c r="HR205" s="373"/>
      <c r="HS205" s="373"/>
      <c r="HT205" s="373"/>
      <c r="HU205" s="373"/>
      <c r="HV205" s="373"/>
      <c r="HW205" s="373"/>
      <c r="HX205" s="373"/>
      <c r="HY205" s="373"/>
      <c r="HZ205" s="373"/>
      <c r="IA205" s="373"/>
      <c r="IB205" s="373"/>
      <c r="IC205" s="373"/>
      <c r="ID205" s="373"/>
      <c r="IE205" s="373"/>
      <c r="IF205" s="373"/>
      <c r="IG205" s="373"/>
      <c r="IH205" s="373"/>
      <c r="II205" s="373"/>
      <c r="IJ205" s="373"/>
    </row>
    <row r="206" spans="1:244" s="281" customFormat="1" ht="19" x14ac:dyDescent="0.2">
      <c r="A206"/>
      <c r="B206" s="186"/>
      <c r="C206"/>
      <c r="D206" s="251"/>
      <c r="E206" s="341"/>
      <c r="F206" s="341"/>
      <c r="G206" s="172"/>
      <c r="H206"/>
      <c r="I206" s="45"/>
      <c r="J206"/>
      <c r="K206"/>
      <c r="L20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5"/>
      <c r="AC206"/>
      <c r="AD206" s="38"/>
      <c r="AE206"/>
      <c r="AF206"/>
      <c r="AG206"/>
      <c r="AH206" s="42"/>
      <c r="AI206" s="277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277"/>
      <c r="AZ206" s="269"/>
      <c r="BA206" s="560"/>
      <c r="BB206"/>
      <c r="BC206" s="560"/>
      <c r="BD206"/>
      <c r="BE206" s="560"/>
      <c r="BF206"/>
      <c r="BG206" s="560"/>
      <c r="BH206"/>
      <c r="BI206" s="560"/>
      <c r="BJ206"/>
      <c r="BK206" s="560"/>
      <c r="BL206"/>
      <c r="BM206" s="560"/>
      <c r="BN206"/>
      <c r="BO206" s="270"/>
      <c r="BP206"/>
      <c r="BQ206" s="270"/>
      <c r="BR206"/>
      <c r="BS206" s="270"/>
      <c r="BT206"/>
      <c r="BU206" s="270"/>
      <c r="BV206"/>
      <c r="BW206" s="270"/>
      <c r="BX206"/>
      <c r="BY206" s="270"/>
      <c r="BZ206"/>
      <c r="CA206" s="270"/>
      <c r="CB206"/>
      <c r="CC206" s="270"/>
      <c r="CD206"/>
      <c r="CE206" s="270"/>
      <c r="CF206"/>
      <c r="CG206" s="270"/>
      <c r="CH206"/>
      <c r="CI206" s="270"/>
      <c r="CJ206"/>
      <c r="CK206" s="910"/>
      <c r="CL206" s="373"/>
      <c r="CM206" s="373"/>
      <c r="CN206" s="373"/>
      <c r="CO206" s="373"/>
      <c r="CP206" s="373"/>
      <c r="CQ206" s="373"/>
      <c r="CR206" s="373"/>
      <c r="CS206" s="373"/>
      <c r="CT206" s="920"/>
      <c r="CU206" s="373"/>
      <c r="CV206" s="373"/>
      <c r="CW206" s="373"/>
      <c r="CX206" s="920"/>
      <c r="CY206" s="373"/>
      <c r="CZ206" s="373"/>
      <c r="DN206" s="373"/>
      <c r="DO206" s="373"/>
      <c r="DP206" s="373"/>
      <c r="DQ206" s="373"/>
      <c r="DR206" s="373"/>
      <c r="DS206" s="373"/>
      <c r="DT206" s="373"/>
      <c r="DU206" s="373"/>
      <c r="DV206" s="373"/>
      <c r="DW206" s="373"/>
      <c r="DX206" s="373"/>
      <c r="DY206" s="373"/>
      <c r="DZ206" s="373"/>
      <c r="EA206" s="373"/>
      <c r="EB206" s="373"/>
      <c r="EC206" s="373"/>
      <c r="ED206" s="373"/>
      <c r="EE206" s="373"/>
      <c r="EF206" s="373"/>
      <c r="EG206" s="373"/>
      <c r="EH206" s="373"/>
      <c r="EI206" s="373"/>
      <c r="EJ206" s="373"/>
      <c r="EK206" s="373"/>
      <c r="EL206" s="373"/>
      <c r="EM206" s="373"/>
      <c r="EN206" s="373"/>
      <c r="EO206" s="373"/>
      <c r="EP206" s="373"/>
      <c r="EQ206" s="373"/>
      <c r="ER206" s="373"/>
      <c r="ES206" s="373"/>
      <c r="ET206" s="373"/>
      <c r="EU206" s="373"/>
      <c r="EV206" s="373"/>
      <c r="EW206" s="373"/>
      <c r="EX206" s="373"/>
      <c r="EY206" s="373"/>
      <c r="EZ206" s="373"/>
      <c r="FA206" s="373"/>
      <c r="FB206" s="373"/>
      <c r="FC206" s="373"/>
      <c r="FD206" s="373"/>
      <c r="FE206" s="373"/>
      <c r="FF206" s="373"/>
      <c r="FG206" s="373"/>
      <c r="FH206" s="373"/>
      <c r="FI206" s="373"/>
      <c r="FJ206" s="373"/>
      <c r="FK206" s="373"/>
      <c r="FL206" s="373"/>
      <c r="FM206" s="373"/>
      <c r="FN206" s="373"/>
      <c r="FO206" s="373"/>
      <c r="FP206" s="373"/>
      <c r="FQ206" s="373"/>
      <c r="FR206" s="373"/>
      <c r="FS206" s="373"/>
      <c r="FT206" s="373"/>
      <c r="FU206" s="373"/>
      <c r="FV206" s="373"/>
      <c r="FW206" s="373"/>
      <c r="FX206" s="373"/>
      <c r="FY206" s="373"/>
      <c r="FZ206" s="373"/>
      <c r="GA206" s="373"/>
      <c r="GB206" s="373"/>
      <c r="GC206" s="373"/>
      <c r="GD206" s="373"/>
      <c r="GE206" s="373"/>
      <c r="GF206" s="373"/>
      <c r="GG206" s="373"/>
      <c r="GH206" s="373"/>
      <c r="GI206" s="373"/>
      <c r="GJ206" s="373"/>
      <c r="GK206" s="373"/>
      <c r="GL206" s="373"/>
      <c r="GM206" s="373"/>
      <c r="GN206" s="373"/>
      <c r="GO206" s="373"/>
      <c r="GP206" s="373"/>
      <c r="GQ206" s="373"/>
      <c r="GR206" s="373"/>
      <c r="GS206" s="373"/>
      <c r="GT206" s="373"/>
      <c r="GU206" s="373"/>
      <c r="GV206" s="373"/>
      <c r="GW206" s="373"/>
      <c r="GX206" s="373"/>
      <c r="GY206" s="373"/>
      <c r="GZ206" s="373"/>
      <c r="HA206" s="373"/>
      <c r="HB206" s="373"/>
      <c r="HC206" s="373"/>
      <c r="HD206" s="373"/>
      <c r="HE206" s="373"/>
      <c r="HF206" s="373"/>
      <c r="HG206" s="373"/>
      <c r="HH206" s="373"/>
      <c r="HI206" s="373"/>
      <c r="HJ206" s="373"/>
      <c r="HK206" s="373"/>
      <c r="HL206" s="373"/>
      <c r="HM206" s="373"/>
      <c r="HN206" s="373"/>
      <c r="HO206" s="373"/>
      <c r="HP206" s="373"/>
      <c r="HQ206" s="373"/>
      <c r="HR206" s="373"/>
      <c r="HS206" s="373"/>
      <c r="HT206" s="373"/>
      <c r="HU206" s="373"/>
      <c r="HV206" s="373"/>
      <c r="HW206" s="373"/>
      <c r="HX206" s="373"/>
      <c r="HY206" s="373"/>
      <c r="HZ206" s="373"/>
      <c r="IA206" s="373"/>
      <c r="IB206" s="373"/>
      <c r="IC206" s="373"/>
      <c r="ID206" s="373"/>
      <c r="IE206" s="373"/>
      <c r="IF206" s="373"/>
      <c r="IG206" s="373"/>
      <c r="IH206" s="373"/>
      <c r="II206" s="373"/>
      <c r="IJ206" s="373"/>
    </row>
    <row r="207" spans="1:244" s="281" customFormat="1" ht="19" x14ac:dyDescent="0.2">
      <c r="A207"/>
      <c r="B207" s="186"/>
      <c r="C207"/>
      <c r="D207" s="251"/>
      <c r="E207" s="341"/>
      <c r="F207" s="341"/>
      <c r="G207" s="172"/>
      <c r="H207"/>
      <c r="I207" s="45"/>
      <c r="J207"/>
      <c r="K207"/>
      <c r="L207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5"/>
      <c r="AC207"/>
      <c r="AD207" s="38"/>
      <c r="AE207"/>
      <c r="AF207"/>
      <c r="AG207"/>
      <c r="AH207" s="42"/>
      <c r="AI207" s="277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277"/>
      <c r="AZ207" s="269"/>
      <c r="BA207" s="560"/>
      <c r="BB207"/>
      <c r="BC207" s="560"/>
      <c r="BD207"/>
      <c r="BE207" s="560"/>
      <c r="BF207"/>
      <c r="BG207" s="560"/>
      <c r="BH207"/>
      <c r="BI207" s="560"/>
      <c r="BJ207"/>
      <c r="BK207" s="560"/>
      <c r="BL207"/>
      <c r="BM207" s="560"/>
      <c r="BN207"/>
      <c r="BO207" s="270"/>
      <c r="BP207"/>
      <c r="BQ207" s="270"/>
      <c r="BR207"/>
      <c r="BS207" s="270"/>
      <c r="BT207"/>
      <c r="BU207" s="270"/>
      <c r="BV207"/>
      <c r="BW207" s="270"/>
      <c r="BX207"/>
      <c r="BY207" s="270"/>
      <c r="BZ207"/>
      <c r="CA207" s="270"/>
      <c r="CB207"/>
      <c r="CC207" s="270"/>
      <c r="CD207"/>
      <c r="CE207" s="270"/>
      <c r="CF207"/>
      <c r="CG207" s="270"/>
      <c r="CH207"/>
      <c r="CI207" s="270"/>
      <c r="CJ207"/>
      <c r="CK207" s="910"/>
      <c r="CL207" s="373"/>
      <c r="CM207" s="373"/>
      <c r="CN207" s="373"/>
      <c r="CO207" s="373"/>
      <c r="CP207" s="373"/>
      <c r="CQ207" s="373"/>
      <c r="CR207" s="373"/>
      <c r="CS207" s="373"/>
      <c r="CT207" s="920"/>
      <c r="CU207" s="373"/>
      <c r="CV207" s="373"/>
      <c r="CW207" s="373"/>
      <c r="CX207" s="920"/>
      <c r="CY207" s="373"/>
      <c r="CZ207" s="373"/>
      <c r="DN207" s="373"/>
      <c r="DO207" s="373"/>
      <c r="DP207" s="373"/>
      <c r="DQ207" s="373"/>
      <c r="DR207" s="373"/>
      <c r="DS207" s="373"/>
      <c r="DT207" s="373"/>
      <c r="DU207" s="373"/>
      <c r="DV207" s="373"/>
      <c r="DW207" s="373"/>
      <c r="DX207" s="373"/>
      <c r="DY207" s="373"/>
      <c r="DZ207" s="373"/>
      <c r="EA207" s="373"/>
      <c r="EB207" s="373"/>
      <c r="EC207" s="373"/>
      <c r="ED207" s="373"/>
      <c r="EE207" s="373"/>
      <c r="EF207" s="373"/>
      <c r="EG207" s="373"/>
      <c r="EH207" s="373"/>
      <c r="EI207" s="373"/>
      <c r="EJ207" s="373"/>
      <c r="EK207" s="373"/>
      <c r="EL207" s="373"/>
      <c r="EM207" s="373"/>
      <c r="EN207" s="373"/>
      <c r="EO207" s="373"/>
      <c r="EP207" s="373"/>
      <c r="EQ207" s="373"/>
      <c r="ER207" s="373"/>
      <c r="ES207" s="373"/>
      <c r="ET207" s="373"/>
      <c r="EU207" s="373"/>
      <c r="EV207" s="373"/>
      <c r="EW207" s="373"/>
      <c r="EX207" s="373"/>
      <c r="EY207" s="373"/>
      <c r="EZ207" s="373"/>
      <c r="FA207" s="373"/>
      <c r="FB207" s="373"/>
      <c r="FC207" s="373"/>
      <c r="FD207" s="373"/>
      <c r="FE207" s="373"/>
      <c r="FF207" s="373"/>
      <c r="FG207" s="373"/>
      <c r="FH207" s="373"/>
      <c r="FI207" s="373"/>
      <c r="FJ207" s="373"/>
      <c r="FK207" s="373"/>
      <c r="FL207" s="373"/>
      <c r="FM207" s="373"/>
      <c r="FN207" s="373"/>
      <c r="FO207" s="373"/>
      <c r="FP207" s="373"/>
      <c r="FQ207" s="373"/>
      <c r="FR207" s="373"/>
      <c r="FS207" s="373"/>
      <c r="FT207" s="373"/>
      <c r="FU207" s="373"/>
      <c r="FV207" s="373"/>
      <c r="FW207" s="373"/>
      <c r="FX207" s="373"/>
      <c r="FY207" s="373"/>
      <c r="FZ207" s="373"/>
      <c r="GA207" s="373"/>
      <c r="GB207" s="373"/>
      <c r="GC207" s="373"/>
      <c r="GD207" s="373"/>
      <c r="GE207" s="373"/>
      <c r="GF207" s="373"/>
      <c r="GG207" s="373"/>
      <c r="GH207" s="373"/>
      <c r="GI207" s="373"/>
      <c r="GJ207" s="373"/>
      <c r="GK207" s="373"/>
      <c r="GL207" s="373"/>
      <c r="GM207" s="373"/>
      <c r="GN207" s="373"/>
      <c r="GO207" s="373"/>
      <c r="GP207" s="373"/>
      <c r="GQ207" s="373"/>
      <c r="GR207" s="373"/>
      <c r="GS207" s="373"/>
      <c r="GT207" s="373"/>
      <c r="GU207" s="373"/>
      <c r="GV207" s="373"/>
      <c r="GW207" s="373"/>
      <c r="GX207" s="373"/>
      <c r="GY207" s="373"/>
      <c r="GZ207" s="373"/>
      <c r="HA207" s="373"/>
      <c r="HB207" s="373"/>
      <c r="HC207" s="373"/>
      <c r="HD207" s="373"/>
      <c r="HE207" s="373"/>
      <c r="HF207" s="373"/>
      <c r="HG207" s="373"/>
      <c r="HH207" s="373"/>
      <c r="HI207" s="373"/>
      <c r="HJ207" s="373"/>
      <c r="HK207" s="373"/>
      <c r="HL207" s="373"/>
      <c r="HM207" s="373"/>
      <c r="HN207" s="373"/>
      <c r="HO207" s="373"/>
      <c r="HP207" s="373"/>
      <c r="HQ207" s="373"/>
      <c r="HR207" s="373"/>
      <c r="HS207" s="373"/>
      <c r="HT207" s="373"/>
      <c r="HU207" s="373"/>
      <c r="HV207" s="373"/>
      <c r="HW207" s="373"/>
      <c r="HX207" s="373"/>
      <c r="HY207" s="373"/>
      <c r="HZ207" s="373"/>
      <c r="IA207" s="373"/>
      <c r="IB207" s="373"/>
      <c r="IC207" s="373"/>
      <c r="ID207" s="373"/>
      <c r="IE207" s="373"/>
      <c r="IF207" s="373"/>
      <c r="IG207" s="373"/>
      <c r="IH207" s="373"/>
      <c r="II207" s="373"/>
      <c r="IJ207" s="373"/>
    </row>
    <row r="208" spans="1:244" s="281" customFormat="1" ht="19" x14ac:dyDescent="0.2">
      <c r="A208"/>
      <c r="B208" s="186"/>
      <c r="C208"/>
      <c r="D208" s="251"/>
      <c r="E208" s="341"/>
      <c r="F208" s="341"/>
      <c r="G208" s="172"/>
      <c r="H208"/>
      <c r="I208" s="45"/>
      <c r="J208"/>
      <c r="K208"/>
      <c r="L208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5"/>
      <c r="AC208"/>
      <c r="AD208" s="38"/>
      <c r="AE208"/>
      <c r="AF208"/>
      <c r="AG208"/>
      <c r="AH208" s="42"/>
      <c r="AI208" s="277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277"/>
      <c r="AZ208" s="269"/>
      <c r="BA208" s="560"/>
      <c r="BB208"/>
      <c r="BC208" s="560"/>
      <c r="BD208"/>
      <c r="BE208" s="560"/>
      <c r="BF208"/>
      <c r="BG208" s="560"/>
      <c r="BH208"/>
      <c r="BI208" s="560"/>
      <c r="BJ208"/>
      <c r="BK208" s="560"/>
      <c r="BL208"/>
      <c r="BM208" s="560"/>
      <c r="BN208"/>
      <c r="BO208" s="270"/>
      <c r="BP208"/>
      <c r="BQ208" s="270"/>
      <c r="BR208"/>
      <c r="BS208" s="270"/>
      <c r="BT208"/>
      <c r="BU208" s="270"/>
      <c r="BV208"/>
      <c r="BW208" s="270"/>
      <c r="BX208"/>
      <c r="BY208" s="270"/>
      <c r="BZ208"/>
      <c r="CA208" s="270"/>
      <c r="CB208"/>
      <c r="CC208" s="270"/>
      <c r="CD208"/>
      <c r="CE208" s="270"/>
      <c r="CF208"/>
      <c r="CG208" s="270"/>
      <c r="CH208"/>
      <c r="CI208" s="270"/>
      <c r="CJ208"/>
      <c r="CK208" s="910"/>
      <c r="CL208" s="373"/>
      <c r="CM208" s="373"/>
      <c r="CN208" s="373"/>
      <c r="CO208" s="373"/>
      <c r="CP208" s="373"/>
      <c r="CQ208" s="373"/>
      <c r="CR208" s="373"/>
      <c r="CS208" s="373"/>
      <c r="CT208" s="920"/>
      <c r="CU208" s="373"/>
      <c r="CV208" s="373"/>
      <c r="CW208" s="373"/>
      <c r="CX208" s="920"/>
      <c r="CY208" s="373"/>
      <c r="CZ208" s="373"/>
      <c r="DN208" s="373"/>
      <c r="DO208" s="373"/>
      <c r="DP208" s="373"/>
      <c r="DQ208" s="373"/>
      <c r="DR208" s="373"/>
      <c r="DS208" s="373"/>
      <c r="DT208" s="373"/>
      <c r="DU208" s="373"/>
      <c r="DV208" s="373"/>
      <c r="DW208" s="373"/>
      <c r="DX208" s="373"/>
      <c r="DY208" s="373"/>
      <c r="DZ208" s="373"/>
      <c r="EA208" s="373"/>
      <c r="EB208" s="373"/>
      <c r="EC208" s="373"/>
      <c r="ED208" s="373"/>
      <c r="EE208" s="373"/>
      <c r="EF208" s="373"/>
      <c r="EG208" s="373"/>
      <c r="EH208" s="373"/>
      <c r="EI208" s="373"/>
      <c r="EJ208" s="373"/>
      <c r="EK208" s="373"/>
      <c r="EL208" s="373"/>
      <c r="EM208" s="373"/>
      <c r="EN208" s="373"/>
      <c r="EO208" s="373"/>
      <c r="EP208" s="373"/>
      <c r="EQ208" s="373"/>
      <c r="ER208" s="373"/>
      <c r="ES208" s="373"/>
      <c r="ET208" s="373"/>
      <c r="EU208" s="373"/>
      <c r="EV208" s="373"/>
      <c r="EW208" s="373"/>
      <c r="EX208" s="373"/>
      <c r="EY208" s="373"/>
      <c r="EZ208" s="373"/>
      <c r="FA208" s="373"/>
      <c r="FB208" s="373"/>
      <c r="FC208" s="373"/>
      <c r="FD208" s="373"/>
      <c r="FE208" s="373"/>
      <c r="FF208" s="373"/>
      <c r="FG208" s="373"/>
      <c r="FH208" s="373"/>
      <c r="FI208" s="373"/>
      <c r="FJ208" s="373"/>
      <c r="FK208" s="373"/>
      <c r="FL208" s="373"/>
      <c r="FM208" s="373"/>
      <c r="FN208" s="373"/>
      <c r="FO208" s="373"/>
      <c r="FP208" s="373"/>
      <c r="FQ208" s="373"/>
      <c r="FR208" s="373"/>
      <c r="FS208" s="373"/>
      <c r="FT208" s="373"/>
      <c r="FU208" s="373"/>
      <c r="FV208" s="373"/>
      <c r="FW208" s="373"/>
      <c r="FX208" s="373"/>
      <c r="FY208" s="373"/>
      <c r="FZ208" s="373"/>
      <c r="GA208" s="373"/>
      <c r="GB208" s="373"/>
      <c r="GC208" s="373"/>
      <c r="GD208" s="373"/>
      <c r="GE208" s="373"/>
      <c r="GF208" s="373"/>
      <c r="GG208" s="373"/>
      <c r="GH208" s="373"/>
      <c r="GI208" s="373"/>
      <c r="GJ208" s="373"/>
      <c r="GK208" s="373"/>
      <c r="GL208" s="373"/>
      <c r="GM208" s="373"/>
      <c r="GN208" s="373"/>
      <c r="GO208" s="373"/>
      <c r="GP208" s="373"/>
      <c r="GQ208" s="373"/>
      <c r="GR208" s="373"/>
      <c r="GS208" s="373"/>
      <c r="GT208" s="373"/>
      <c r="GU208" s="373"/>
      <c r="GV208" s="373"/>
      <c r="GW208" s="373"/>
      <c r="GX208" s="373"/>
      <c r="GY208" s="373"/>
      <c r="GZ208" s="373"/>
      <c r="HA208" s="373"/>
      <c r="HB208" s="373"/>
      <c r="HC208" s="373"/>
      <c r="HD208" s="373"/>
      <c r="HE208" s="373"/>
      <c r="HF208" s="373"/>
      <c r="HG208" s="373"/>
      <c r="HH208" s="373"/>
      <c r="HI208" s="373"/>
      <c r="HJ208" s="373"/>
      <c r="HK208" s="373"/>
      <c r="HL208" s="373"/>
      <c r="HM208" s="373"/>
      <c r="HN208" s="373"/>
      <c r="HO208" s="373"/>
      <c r="HP208" s="373"/>
      <c r="HQ208" s="373"/>
      <c r="HR208" s="373"/>
      <c r="HS208" s="373"/>
      <c r="HT208" s="373"/>
      <c r="HU208" s="373"/>
      <c r="HV208" s="373"/>
      <c r="HW208" s="373"/>
      <c r="HX208" s="373"/>
      <c r="HY208" s="373"/>
      <c r="HZ208" s="373"/>
      <c r="IA208" s="373"/>
      <c r="IB208" s="373"/>
      <c r="IC208" s="373"/>
      <c r="ID208" s="373"/>
      <c r="IE208" s="373"/>
      <c r="IF208" s="373"/>
      <c r="IG208" s="373"/>
      <c r="IH208" s="373"/>
      <c r="II208" s="373"/>
      <c r="IJ208" s="373"/>
    </row>
    <row r="209" spans="1:244" s="281" customFormat="1" ht="19" x14ac:dyDescent="0.2">
      <c r="A209"/>
      <c r="B209" s="186"/>
      <c r="C209"/>
      <c r="D209" s="251"/>
      <c r="E209" s="341"/>
      <c r="F209" s="341"/>
      <c r="G209" s="172"/>
      <c r="H209"/>
      <c r="I209" s="45"/>
      <c r="J209"/>
      <c r="K209"/>
      <c r="L209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5"/>
      <c r="AC209"/>
      <c r="AD209" s="38"/>
      <c r="AE209"/>
      <c r="AF209"/>
      <c r="AG209"/>
      <c r="AH209" s="42"/>
      <c r="AI209" s="277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277"/>
      <c r="AZ209" s="269"/>
      <c r="BA209" s="560"/>
      <c r="BB209"/>
      <c r="BC209" s="560"/>
      <c r="BD209"/>
      <c r="BE209" s="560"/>
      <c r="BF209"/>
      <c r="BG209" s="560"/>
      <c r="BH209"/>
      <c r="BI209" s="560"/>
      <c r="BJ209"/>
      <c r="BK209" s="560"/>
      <c r="BL209"/>
      <c r="BM209" s="560"/>
      <c r="BN209"/>
      <c r="BO209" s="270"/>
      <c r="BP209"/>
      <c r="BQ209" s="270"/>
      <c r="BR209"/>
      <c r="BS209" s="270"/>
      <c r="BT209"/>
      <c r="BU209" s="270"/>
      <c r="BV209"/>
      <c r="BW209" s="270"/>
      <c r="BX209"/>
      <c r="BY209" s="270"/>
      <c r="BZ209"/>
      <c r="CA209" s="270"/>
      <c r="CB209"/>
      <c r="CC209" s="270"/>
      <c r="CD209"/>
      <c r="CE209" s="270"/>
      <c r="CF209"/>
      <c r="CG209" s="270"/>
      <c r="CH209"/>
      <c r="CI209" s="270"/>
      <c r="CJ209"/>
      <c r="CK209" s="910"/>
      <c r="CL209" s="373"/>
      <c r="CM209" s="373"/>
      <c r="CN209" s="373"/>
      <c r="CO209" s="373"/>
      <c r="CP209" s="373"/>
      <c r="CQ209" s="373"/>
      <c r="CR209" s="373"/>
      <c r="CS209" s="373"/>
      <c r="CT209" s="920"/>
      <c r="CU209" s="373"/>
      <c r="CV209" s="373"/>
      <c r="CW209" s="373"/>
      <c r="CX209" s="920"/>
      <c r="CY209" s="373"/>
      <c r="CZ209" s="373"/>
      <c r="DN209" s="373"/>
      <c r="DO209" s="373"/>
      <c r="DP209" s="373"/>
      <c r="DQ209" s="373"/>
      <c r="DR209" s="373"/>
      <c r="DS209" s="373"/>
      <c r="DT209" s="373"/>
      <c r="DU209" s="373"/>
      <c r="DV209" s="373"/>
      <c r="DW209" s="373"/>
      <c r="DX209" s="373"/>
      <c r="DY209" s="373"/>
      <c r="DZ209" s="373"/>
      <c r="EA209" s="373"/>
      <c r="EB209" s="373"/>
      <c r="EC209" s="373"/>
      <c r="ED209" s="373"/>
      <c r="EE209" s="373"/>
      <c r="EF209" s="373"/>
      <c r="EG209" s="373"/>
      <c r="EH209" s="373"/>
      <c r="EI209" s="373"/>
      <c r="EJ209" s="373"/>
      <c r="EK209" s="373"/>
      <c r="EL209" s="373"/>
      <c r="EM209" s="373"/>
      <c r="EN209" s="373"/>
      <c r="EO209" s="373"/>
      <c r="EP209" s="373"/>
      <c r="EQ209" s="373"/>
      <c r="ER209" s="373"/>
      <c r="ES209" s="373"/>
      <c r="ET209" s="373"/>
      <c r="EU209" s="373"/>
      <c r="EV209" s="373"/>
      <c r="EW209" s="373"/>
      <c r="EX209" s="373"/>
      <c r="EY209" s="373"/>
      <c r="EZ209" s="373"/>
      <c r="FA209" s="373"/>
      <c r="FB209" s="373"/>
      <c r="FC209" s="373"/>
      <c r="FD209" s="373"/>
      <c r="FE209" s="373"/>
      <c r="FF209" s="373"/>
      <c r="FG209" s="373"/>
      <c r="FH209" s="373"/>
      <c r="FI209" s="373"/>
      <c r="FJ209" s="373"/>
      <c r="FK209" s="373"/>
      <c r="FL209" s="373"/>
      <c r="FM209" s="373"/>
      <c r="FN209" s="373"/>
      <c r="FO209" s="373"/>
      <c r="FP209" s="373"/>
      <c r="FQ209" s="373"/>
      <c r="FR209" s="373"/>
      <c r="FS209" s="373"/>
      <c r="FT209" s="373"/>
      <c r="FU209" s="373"/>
      <c r="FV209" s="373"/>
      <c r="FW209" s="373"/>
      <c r="FX209" s="373"/>
      <c r="FY209" s="373"/>
      <c r="FZ209" s="373"/>
      <c r="GA209" s="373"/>
      <c r="GB209" s="373"/>
      <c r="GC209" s="373"/>
      <c r="GD209" s="373"/>
      <c r="GE209" s="373"/>
      <c r="GF209" s="373"/>
      <c r="GG209" s="373"/>
      <c r="GH209" s="373"/>
      <c r="GI209" s="373"/>
      <c r="GJ209" s="373"/>
      <c r="GK209" s="373"/>
      <c r="GL209" s="373"/>
      <c r="GM209" s="373"/>
      <c r="GN209" s="373"/>
      <c r="GO209" s="373"/>
      <c r="GP209" s="373"/>
      <c r="GQ209" s="373"/>
      <c r="GR209" s="373"/>
      <c r="GS209" s="373"/>
      <c r="GT209" s="373"/>
      <c r="GU209" s="373"/>
      <c r="GV209" s="373"/>
      <c r="GW209" s="373"/>
      <c r="GX209" s="373"/>
      <c r="GY209" s="373"/>
      <c r="GZ209" s="373"/>
      <c r="HA209" s="373"/>
      <c r="HB209" s="373"/>
      <c r="HC209" s="373"/>
      <c r="HD209" s="373"/>
      <c r="HE209" s="373"/>
      <c r="HF209" s="373"/>
      <c r="HG209" s="373"/>
      <c r="HH209" s="373"/>
      <c r="HI209" s="373"/>
      <c r="HJ209" s="373"/>
      <c r="HK209" s="373"/>
      <c r="HL209" s="373"/>
      <c r="HM209" s="373"/>
      <c r="HN209" s="373"/>
      <c r="HO209" s="373"/>
      <c r="HP209" s="373"/>
      <c r="HQ209" s="373"/>
      <c r="HR209" s="373"/>
      <c r="HS209" s="373"/>
      <c r="HT209" s="373"/>
      <c r="HU209" s="373"/>
      <c r="HV209" s="373"/>
      <c r="HW209" s="373"/>
      <c r="HX209" s="373"/>
      <c r="HY209" s="373"/>
      <c r="HZ209" s="373"/>
      <c r="IA209" s="373"/>
      <c r="IB209" s="373"/>
      <c r="IC209" s="373"/>
      <c r="ID209" s="373"/>
      <c r="IE209" s="373"/>
      <c r="IF209" s="373"/>
      <c r="IG209" s="373"/>
      <c r="IH209" s="373"/>
      <c r="II209" s="373"/>
      <c r="IJ209" s="373"/>
    </row>
    <row r="210" spans="1:244" s="281" customFormat="1" ht="19" x14ac:dyDescent="0.2">
      <c r="A210"/>
      <c r="B210" s="186"/>
      <c r="C210"/>
      <c r="D210" s="251"/>
      <c r="E210" s="341"/>
      <c r="F210" s="341"/>
      <c r="G210" s="172"/>
      <c r="H210"/>
      <c r="I210" s="45"/>
      <c r="J210"/>
      <c r="K210"/>
      <c r="L210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5"/>
      <c r="AC210"/>
      <c r="AD210" s="38"/>
      <c r="AE210"/>
      <c r="AF210"/>
      <c r="AG210"/>
      <c r="AH210" s="42"/>
      <c r="AI210" s="277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277"/>
      <c r="AZ210" s="269"/>
      <c r="BA210" s="560"/>
      <c r="BB210"/>
      <c r="BC210" s="560"/>
      <c r="BD210"/>
      <c r="BE210" s="560"/>
      <c r="BF210"/>
      <c r="BG210" s="560"/>
      <c r="BH210"/>
      <c r="BI210" s="560"/>
      <c r="BJ210"/>
      <c r="BK210" s="560"/>
      <c r="BL210"/>
      <c r="BM210" s="560"/>
      <c r="BN210"/>
      <c r="BO210" s="270"/>
      <c r="BP210"/>
      <c r="BQ210" s="270"/>
      <c r="BR210"/>
      <c r="BS210" s="270"/>
      <c r="BT210"/>
      <c r="BU210" s="270"/>
      <c r="BV210"/>
      <c r="BW210" s="270"/>
      <c r="BX210"/>
      <c r="BY210" s="270"/>
      <c r="BZ210"/>
      <c r="CA210" s="270"/>
      <c r="CB210"/>
      <c r="CC210" s="270"/>
      <c r="CD210"/>
      <c r="CE210" s="270"/>
      <c r="CF210"/>
      <c r="CG210" s="270"/>
      <c r="CH210"/>
      <c r="CI210" s="270"/>
      <c r="CJ210"/>
      <c r="CK210" s="910"/>
      <c r="CL210" s="373"/>
      <c r="CM210" s="373"/>
      <c r="CN210" s="373"/>
      <c r="CO210" s="373"/>
      <c r="CP210" s="373"/>
      <c r="CQ210" s="373"/>
      <c r="CR210" s="373"/>
      <c r="CS210" s="373"/>
      <c r="CT210" s="920"/>
      <c r="CU210" s="373"/>
      <c r="CV210" s="373"/>
      <c r="CW210" s="373"/>
      <c r="CX210" s="920"/>
      <c r="CY210" s="373"/>
      <c r="CZ210" s="373"/>
      <c r="DN210" s="373"/>
      <c r="DO210" s="373"/>
      <c r="DP210" s="373"/>
      <c r="DQ210" s="373"/>
      <c r="DR210" s="373"/>
      <c r="DS210" s="373"/>
      <c r="DT210" s="373"/>
      <c r="DU210" s="373"/>
      <c r="DV210" s="373"/>
      <c r="DW210" s="373"/>
      <c r="DX210" s="373"/>
      <c r="DY210" s="373"/>
      <c r="DZ210" s="373"/>
      <c r="EA210" s="373"/>
      <c r="EB210" s="373"/>
      <c r="EC210" s="373"/>
      <c r="ED210" s="373"/>
      <c r="EE210" s="373"/>
      <c r="EF210" s="373"/>
      <c r="EG210" s="373"/>
      <c r="EH210" s="373"/>
      <c r="EI210" s="373"/>
      <c r="EJ210" s="373"/>
      <c r="EK210" s="373"/>
      <c r="EL210" s="373"/>
      <c r="EM210" s="373"/>
      <c r="EN210" s="373"/>
      <c r="EO210" s="373"/>
      <c r="EP210" s="373"/>
      <c r="EQ210" s="373"/>
      <c r="ER210" s="373"/>
      <c r="ES210" s="373"/>
      <c r="ET210" s="373"/>
      <c r="EU210" s="373"/>
      <c r="EV210" s="373"/>
      <c r="EW210" s="373"/>
      <c r="EX210" s="373"/>
      <c r="EY210" s="373"/>
      <c r="EZ210" s="373"/>
      <c r="FA210" s="373"/>
      <c r="FB210" s="373"/>
      <c r="FC210" s="373"/>
      <c r="FD210" s="373"/>
      <c r="FE210" s="373"/>
      <c r="FF210" s="373"/>
      <c r="FG210" s="373"/>
      <c r="FH210" s="373"/>
      <c r="FI210" s="373"/>
      <c r="FJ210" s="373"/>
      <c r="FK210" s="373"/>
      <c r="FL210" s="373"/>
      <c r="FM210" s="373"/>
      <c r="FN210" s="373"/>
      <c r="FO210" s="373"/>
      <c r="FP210" s="373"/>
      <c r="FQ210" s="373"/>
      <c r="FR210" s="373"/>
      <c r="FS210" s="373"/>
      <c r="FT210" s="373"/>
      <c r="FU210" s="373"/>
      <c r="FV210" s="373"/>
      <c r="FW210" s="373"/>
      <c r="FX210" s="373"/>
      <c r="FY210" s="373"/>
      <c r="FZ210" s="373"/>
      <c r="GA210" s="373"/>
      <c r="GB210" s="373"/>
      <c r="GC210" s="373"/>
      <c r="GD210" s="373"/>
      <c r="GE210" s="373"/>
      <c r="GF210" s="373"/>
      <c r="GG210" s="373"/>
      <c r="GH210" s="373"/>
      <c r="GI210" s="373"/>
      <c r="GJ210" s="373"/>
      <c r="GK210" s="373"/>
      <c r="GL210" s="373"/>
      <c r="GM210" s="373"/>
      <c r="GN210" s="373"/>
      <c r="GO210" s="373"/>
      <c r="GP210" s="373"/>
      <c r="GQ210" s="373"/>
      <c r="GR210" s="373"/>
      <c r="GS210" s="373"/>
      <c r="GT210" s="373"/>
      <c r="GU210" s="373"/>
      <c r="GV210" s="373"/>
      <c r="GW210" s="373"/>
      <c r="GX210" s="373"/>
      <c r="GY210" s="373"/>
      <c r="GZ210" s="373"/>
      <c r="HA210" s="373"/>
      <c r="HB210" s="373"/>
      <c r="HC210" s="373"/>
      <c r="HD210" s="373"/>
      <c r="HE210" s="373"/>
      <c r="HF210" s="373"/>
      <c r="HG210" s="373"/>
      <c r="HH210" s="373"/>
      <c r="HI210" s="373"/>
      <c r="HJ210" s="373"/>
      <c r="HK210" s="373"/>
      <c r="HL210" s="373"/>
      <c r="HM210" s="373"/>
      <c r="HN210" s="373"/>
      <c r="HO210" s="373"/>
      <c r="HP210" s="373"/>
      <c r="HQ210" s="373"/>
      <c r="HR210" s="373"/>
      <c r="HS210" s="373"/>
      <c r="HT210" s="373"/>
      <c r="HU210" s="373"/>
      <c r="HV210" s="373"/>
      <c r="HW210" s="373"/>
      <c r="HX210" s="373"/>
      <c r="HY210" s="373"/>
      <c r="HZ210" s="373"/>
      <c r="IA210" s="373"/>
      <c r="IB210" s="373"/>
      <c r="IC210" s="373"/>
      <c r="ID210" s="373"/>
      <c r="IE210" s="373"/>
      <c r="IF210" s="373"/>
      <c r="IG210" s="373"/>
      <c r="IH210" s="373"/>
      <c r="II210" s="373"/>
      <c r="IJ210" s="373"/>
    </row>
    <row r="211" spans="1:244" s="281" customFormat="1" ht="19" x14ac:dyDescent="0.2">
      <c r="A211"/>
      <c r="B211" s="186"/>
      <c r="C211"/>
      <c r="D211" s="251"/>
      <c r="E211" s="341"/>
      <c r="F211" s="341"/>
      <c r="G211" s="172"/>
      <c r="H211"/>
      <c r="I211" s="45"/>
      <c r="J211"/>
      <c r="K211"/>
      <c r="L211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5"/>
      <c r="AC211"/>
      <c r="AD211" s="38"/>
      <c r="AE211"/>
      <c r="AF211"/>
      <c r="AG211"/>
      <c r="AH211" s="42"/>
      <c r="AI211" s="277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277"/>
      <c r="AZ211" s="269"/>
      <c r="BA211" s="560"/>
      <c r="BB211"/>
      <c r="BC211" s="560"/>
      <c r="BD211"/>
      <c r="BE211" s="560"/>
      <c r="BF211"/>
      <c r="BG211" s="560"/>
      <c r="BH211"/>
      <c r="BI211" s="560"/>
      <c r="BJ211"/>
      <c r="BK211" s="560"/>
      <c r="BL211"/>
      <c r="BM211" s="560"/>
      <c r="BN211"/>
      <c r="BO211" s="270"/>
      <c r="BP211"/>
      <c r="BQ211" s="270"/>
      <c r="BR211"/>
      <c r="BS211" s="270"/>
      <c r="BT211"/>
      <c r="BU211" s="270"/>
      <c r="BV211"/>
      <c r="BW211" s="270"/>
      <c r="BX211"/>
      <c r="BY211" s="270"/>
      <c r="BZ211"/>
      <c r="CA211" s="270"/>
      <c r="CB211"/>
      <c r="CC211" s="270"/>
      <c r="CD211"/>
      <c r="CE211" s="270"/>
      <c r="CF211"/>
      <c r="CG211" s="270"/>
      <c r="CH211"/>
      <c r="CI211" s="270"/>
      <c r="CJ211"/>
      <c r="CK211" s="910"/>
      <c r="CL211" s="373"/>
      <c r="CM211" s="373"/>
      <c r="CN211" s="373"/>
      <c r="CO211" s="373"/>
      <c r="CP211" s="373"/>
      <c r="CQ211" s="373"/>
      <c r="CR211" s="373"/>
      <c r="CS211" s="373"/>
      <c r="CT211" s="920"/>
      <c r="CU211" s="373"/>
      <c r="CV211" s="373"/>
      <c r="CW211" s="373"/>
      <c r="CX211" s="920"/>
      <c r="CY211" s="373"/>
      <c r="CZ211" s="373"/>
      <c r="DN211" s="373"/>
      <c r="DO211" s="373"/>
      <c r="DP211" s="373"/>
      <c r="DQ211" s="373"/>
      <c r="DR211" s="373"/>
      <c r="DS211" s="373"/>
      <c r="DT211" s="373"/>
      <c r="DU211" s="373"/>
      <c r="DV211" s="373"/>
      <c r="DW211" s="373"/>
      <c r="DX211" s="373"/>
      <c r="DY211" s="373"/>
      <c r="DZ211" s="373"/>
      <c r="EA211" s="373"/>
      <c r="EB211" s="373"/>
      <c r="EC211" s="373"/>
      <c r="ED211" s="373"/>
      <c r="EE211" s="373"/>
      <c r="EF211" s="373"/>
      <c r="EG211" s="373"/>
      <c r="EH211" s="373"/>
      <c r="EI211" s="373"/>
      <c r="EJ211" s="373"/>
      <c r="EK211" s="373"/>
      <c r="EL211" s="373"/>
      <c r="EM211" s="373"/>
      <c r="EN211" s="373"/>
      <c r="EO211" s="373"/>
      <c r="EP211" s="373"/>
      <c r="EQ211" s="373"/>
      <c r="ER211" s="373"/>
      <c r="ES211" s="373"/>
      <c r="ET211" s="373"/>
      <c r="EU211" s="373"/>
      <c r="EV211" s="373"/>
      <c r="EW211" s="373"/>
      <c r="EX211" s="373"/>
      <c r="EY211" s="373"/>
      <c r="EZ211" s="373"/>
      <c r="FA211" s="373"/>
      <c r="FB211" s="373"/>
      <c r="FC211" s="373"/>
      <c r="FD211" s="373"/>
      <c r="FE211" s="373"/>
      <c r="FF211" s="373"/>
      <c r="FG211" s="373"/>
      <c r="FH211" s="373"/>
      <c r="FI211" s="373"/>
      <c r="FJ211" s="373"/>
      <c r="FK211" s="373"/>
      <c r="FL211" s="373"/>
      <c r="FM211" s="373"/>
      <c r="FN211" s="373"/>
      <c r="FO211" s="373"/>
      <c r="FP211" s="373"/>
      <c r="FQ211" s="373"/>
      <c r="FR211" s="373"/>
      <c r="FS211" s="373"/>
      <c r="FT211" s="373"/>
      <c r="FU211" s="373"/>
      <c r="FV211" s="373"/>
      <c r="FW211" s="373"/>
      <c r="FX211" s="373"/>
      <c r="FY211" s="373"/>
      <c r="FZ211" s="373"/>
      <c r="GA211" s="373"/>
      <c r="GB211" s="373"/>
      <c r="GC211" s="373"/>
      <c r="GD211" s="373"/>
      <c r="GE211" s="373"/>
      <c r="GF211" s="373"/>
      <c r="GG211" s="373"/>
      <c r="GH211" s="373"/>
      <c r="GI211" s="373"/>
      <c r="GJ211" s="373"/>
      <c r="GK211" s="373"/>
      <c r="GL211" s="373"/>
      <c r="GM211" s="373"/>
      <c r="GN211" s="373"/>
      <c r="GO211" s="373"/>
      <c r="GP211" s="373"/>
      <c r="GQ211" s="373"/>
      <c r="GR211" s="373"/>
      <c r="GS211" s="373"/>
      <c r="GT211" s="373"/>
      <c r="GU211" s="373"/>
      <c r="GV211" s="373"/>
      <c r="GW211" s="373"/>
      <c r="GX211" s="373"/>
      <c r="GY211" s="373"/>
      <c r="GZ211" s="373"/>
      <c r="HA211" s="373"/>
      <c r="HB211" s="373"/>
      <c r="HC211" s="373"/>
      <c r="HD211" s="373"/>
      <c r="HE211" s="373"/>
      <c r="HF211" s="373"/>
      <c r="HG211" s="373"/>
      <c r="HH211" s="373"/>
      <c r="HI211" s="373"/>
      <c r="HJ211" s="373"/>
      <c r="HK211" s="373"/>
      <c r="HL211" s="373"/>
      <c r="HM211" s="373"/>
      <c r="HN211" s="373"/>
      <c r="HO211" s="373"/>
      <c r="HP211" s="373"/>
      <c r="HQ211" s="373"/>
      <c r="HR211" s="373"/>
      <c r="HS211" s="373"/>
      <c r="HT211" s="373"/>
      <c r="HU211" s="373"/>
      <c r="HV211" s="373"/>
      <c r="HW211" s="373"/>
      <c r="HX211" s="373"/>
      <c r="HY211" s="373"/>
      <c r="HZ211" s="373"/>
      <c r="IA211" s="373"/>
      <c r="IB211" s="373"/>
      <c r="IC211" s="373"/>
      <c r="ID211" s="373"/>
      <c r="IE211" s="373"/>
      <c r="IF211" s="373"/>
      <c r="IG211" s="373"/>
      <c r="IH211" s="373"/>
      <c r="II211" s="373"/>
      <c r="IJ211" s="373"/>
    </row>
    <row r="212" spans="1:244" s="281" customFormat="1" ht="19" x14ac:dyDescent="0.2">
      <c r="A212"/>
      <c r="B212" s="186"/>
      <c r="C212"/>
      <c r="D212" s="251"/>
      <c r="E212" s="341"/>
      <c r="F212" s="341"/>
      <c r="G212" s="172"/>
      <c r="H212"/>
      <c r="I212" s="45"/>
      <c r="J212"/>
      <c r="K212"/>
      <c r="L212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5"/>
      <c r="AC212"/>
      <c r="AD212" s="38"/>
      <c r="AE212"/>
      <c r="AF212"/>
      <c r="AG212"/>
      <c r="AH212" s="42"/>
      <c r="AI212" s="277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277"/>
      <c r="AZ212" s="269"/>
      <c r="BA212" s="560"/>
      <c r="BB212"/>
      <c r="BC212" s="560"/>
      <c r="BD212"/>
      <c r="BE212" s="560"/>
      <c r="BF212"/>
      <c r="BG212" s="560"/>
      <c r="BH212"/>
      <c r="BI212" s="560"/>
      <c r="BJ212"/>
      <c r="BK212" s="560"/>
      <c r="BL212"/>
      <c r="BM212" s="560"/>
      <c r="BN212"/>
      <c r="BO212" s="270"/>
      <c r="BP212"/>
      <c r="BQ212" s="270"/>
      <c r="BR212"/>
      <c r="BS212" s="270"/>
      <c r="BT212"/>
      <c r="BU212" s="270"/>
      <c r="BV212"/>
      <c r="BW212" s="270"/>
      <c r="BX212"/>
      <c r="BY212" s="270"/>
      <c r="BZ212"/>
      <c r="CA212" s="270"/>
      <c r="CB212"/>
      <c r="CC212" s="270"/>
      <c r="CD212"/>
      <c r="CE212" s="270"/>
      <c r="CF212"/>
      <c r="CG212" s="270"/>
      <c r="CH212"/>
      <c r="CI212" s="270"/>
      <c r="CJ212"/>
      <c r="CK212" s="910"/>
      <c r="CL212" s="373"/>
      <c r="CM212" s="373"/>
      <c r="CN212" s="373"/>
      <c r="CO212" s="373"/>
      <c r="CP212" s="373"/>
      <c r="CQ212" s="373"/>
      <c r="CR212" s="373"/>
      <c r="CS212" s="373"/>
      <c r="CT212" s="920"/>
      <c r="CU212" s="373"/>
      <c r="CV212" s="373"/>
      <c r="CW212" s="373"/>
      <c r="CX212" s="920"/>
      <c r="CY212" s="373"/>
      <c r="CZ212" s="373"/>
      <c r="DN212" s="373"/>
      <c r="DO212" s="373"/>
      <c r="DP212" s="373"/>
      <c r="DQ212" s="373"/>
      <c r="DR212" s="373"/>
      <c r="DS212" s="373"/>
      <c r="DT212" s="373"/>
      <c r="DU212" s="373"/>
      <c r="DV212" s="373"/>
      <c r="DW212" s="373"/>
      <c r="DX212" s="373"/>
      <c r="DY212" s="373"/>
      <c r="DZ212" s="373"/>
      <c r="EA212" s="373"/>
      <c r="EB212" s="373"/>
      <c r="EC212" s="373"/>
      <c r="ED212" s="373"/>
      <c r="EE212" s="373"/>
      <c r="EF212" s="373"/>
      <c r="EG212" s="373"/>
      <c r="EH212" s="373"/>
      <c r="EI212" s="373"/>
      <c r="EJ212" s="373"/>
      <c r="EK212" s="373"/>
      <c r="EL212" s="373"/>
      <c r="EM212" s="373"/>
      <c r="EN212" s="373"/>
      <c r="EO212" s="373"/>
      <c r="EP212" s="373"/>
      <c r="EQ212" s="373"/>
      <c r="ER212" s="373"/>
      <c r="ES212" s="373"/>
      <c r="ET212" s="373"/>
      <c r="EU212" s="373"/>
      <c r="EV212" s="373"/>
      <c r="EW212" s="373"/>
      <c r="EX212" s="373"/>
      <c r="EY212" s="373"/>
      <c r="EZ212" s="373"/>
      <c r="FA212" s="373"/>
      <c r="FB212" s="373"/>
      <c r="FC212" s="373"/>
      <c r="FD212" s="373"/>
      <c r="FE212" s="373"/>
      <c r="FF212" s="373"/>
      <c r="FG212" s="373"/>
      <c r="FH212" s="373"/>
      <c r="FI212" s="373"/>
      <c r="FJ212" s="373"/>
      <c r="FK212" s="373"/>
      <c r="FL212" s="373"/>
      <c r="FM212" s="373"/>
      <c r="FN212" s="373"/>
      <c r="FO212" s="373"/>
      <c r="FP212" s="373"/>
      <c r="FQ212" s="373"/>
      <c r="FR212" s="373"/>
      <c r="FS212" s="373"/>
      <c r="FT212" s="373"/>
      <c r="FU212" s="373"/>
      <c r="FV212" s="373"/>
      <c r="FW212" s="373"/>
      <c r="FX212" s="373"/>
      <c r="FY212" s="373"/>
      <c r="FZ212" s="373"/>
      <c r="GA212" s="373"/>
      <c r="GB212" s="373"/>
      <c r="GC212" s="373"/>
      <c r="GD212" s="373"/>
      <c r="GE212" s="373"/>
      <c r="GF212" s="373"/>
      <c r="GG212" s="373"/>
      <c r="GH212" s="373"/>
      <c r="GI212" s="373"/>
      <c r="GJ212" s="373"/>
      <c r="GK212" s="373"/>
      <c r="GL212" s="373"/>
      <c r="GM212" s="373"/>
      <c r="GN212" s="373"/>
      <c r="GO212" s="373"/>
      <c r="GP212" s="373"/>
      <c r="GQ212" s="373"/>
      <c r="GR212" s="373"/>
      <c r="GS212" s="373"/>
      <c r="GT212" s="373"/>
      <c r="GU212" s="373"/>
      <c r="GV212" s="373"/>
      <c r="GW212" s="373"/>
      <c r="GX212" s="373"/>
      <c r="GY212" s="373"/>
      <c r="GZ212" s="373"/>
      <c r="HA212" s="373"/>
      <c r="HB212" s="373"/>
      <c r="HC212" s="373"/>
      <c r="HD212" s="373"/>
      <c r="HE212" s="373"/>
      <c r="HF212" s="373"/>
      <c r="HG212" s="373"/>
      <c r="HH212" s="373"/>
      <c r="HI212" s="373"/>
      <c r="HJ212" s="373"/>
      <c r="HK212" s="373"/>
      <c r="HL212" s="373"/>
      <c r="HM212" s="373"/>
      <c r="HN212" s="373"/>
      <c r="HO212" s="373"/>
      <c r="HP212" s="373"/>
      <c r="HQ212" s="373"/>
      <c r="HR212" s="373"/>
      <c r="HS212" s="373"/>
      <c r="HT212" s="373"/>
      <c r="HU212" s="373"/>
      <c r="HV212" s="373"/>
      <c r="HW212" s="373"/>
      <c r="HX212" s="373"/>
      <c r="HY212" s="373"/>
      <c r="HZ212" s="373"/>
      <c r="IA212" s="373"/>
      <c r="IB212" s="373"/>
      <c r="IC212" s="373"/>
      <c r="ID212" s="373"/>
      <c r="IE212" s="373"/>
      <c r="IF212" s="373"/>
      <c r="IG212" s="373"/>
      <c r="IH212" s="373"/>
      <c r="II212" s="373"/>
      <c r="IJ212" s="373"/>
    </row>
    <row r="213" spans="1:244" s="281" customFormat="1" ht="19" x14ac:dyDescent="0.2">
      <c r="A213"/>
      <c r="B213" s="186"/>
      <c r="C213"/>
      <c r="D213" s="251"/>
      <c r="E213" s="341"/>
      <c r="F213" s="341"/>
      <c r="G213" s="172"/>
      <c r="H213"/>
      <c r="I213" s="45"/>
      <c r="J213"/>
      <c r="K213"/>
      <c r="L213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5"/>
      <c r="AC213"/>
      <c r="AD213" s="38"/>
      <c r="AE213"/>
      <c r="AF213"/>
      <c r="AG213"/>
      <c r="AH213" s="42"/>
      <c r="AI213" s="277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277"/>
      <c r="AZ213" s="269"/>
      <c r="BA213" s="560"/>
      <c r="BB213"/>
      <c r="BC213" s="560"/>
      <c r="BD213"/>
      <c r="BE213" s="560"/>
      <c r="BF213"/>
      <c r="BG213" s="560"/>
      <c r="BH213"/>
      <c r="BI213" s="560"/>
      <c r="BJ213"/>
      <c r="BK213" s="560"/>
      <c r="BL213"/>
      <c r="BM213" s="560"/>
      <c r="BN213"/>
      <c r="BO213" s="270"/>
      <c r="BP213"/>
      <c r="BQ213" s="270"/>
      <c r="BR213"/>
      <c r="BS213" s="270"/>
      <c r="BT213"/>
      <c r="BU213" s="270"/>
      <c r="BV213"/>
      <c r="BW213" s="270"/>
      <c r="BX213"/>
      <c r="BY213" s="270"/>
      <c r="BZ213"/>
      <c r="CA213" s="270"/>
      <c r="CB213"/>
      <c r="CC213" s="270"/>
      <c r="CD213"/>
      <c r="CE213" s="270"/>
      <c r="CF213"/>
      <c r="CG213" s="270"/>
      <c r="CH213"/>
      <c r="CI213" s="270"/>
      <c r="CJ213"/>
      <c r="CK213" s="910"/>
      <c r="CL213" s="373"/>
      <c r="CM213" s="373"/>
      <c r="CN213" s="373"/>
      <c r="CO213" s="373"/>
      <c r="CP213" s="373"/>
      <c r="CQ213" s="373"/>
      <c r="CR213" s="373"/>
      <c r="CS213" s="373"/>
      <c r="CT213" s="920"/>
      <c r="CU213" s="373"/>
      <c r="CV213" s="373"/>
      <c r="CW213" s="373"/>
      <c r="CX213" s="920"/>
      <c r="CY213" s="373"/>
      <c r="CZ213" s="373"/>
      <c r="DN213" s="373"/>
      <c r="DO213" s="373"/>
      <c r="DP213" s="373"/>
      <c r="DQ213" s="373"/>
      <c r="DR213" s="373"/>
      <c r="DS213" s="373"/>
      <c r="DT213" s="373"/>
      <c r="DU213" s="373"/>
      <c r="DV213" s="373"/>
      <c r="DW213" s="373"/>
      <c r="DX213" s="373"/>
      <c r="DY213" s="373"/>
      <c r="DZ213" s="373"/>
      <c r="EA213" s="373"/>
      <c r="EB213" s="373"/>
      <c r="EC213" s="373"/>
      <c r="ED213" s="373"/>
      <c r="EE213" s="373"/>
      <c r="EF213" s="373"/>
      <c r="EG213" s="373"/>
      <c r="EH213" s="373"/>
      <c r="EI213" s="373"/>
      <c r="EJ213" s="373"/>
      <c r="EK213" s="373"/>
      <c r="EL213" s="373"/>
      <c r="EM213" s="373"/>
      <c r="EN213" s="373"/>
      <c r="EO213" s="373"/>
      <c r="EP213" s="373"/>
      <c r="EQ213" s="373"/>
      <c r="ER213" s="373"/>
      <c r="ES213" s="373"/>
      <c r="ET213" s="373"/>
      <c r="EU213" s="373"/>
      <c r="EV213" s="373"/>
      <c r="EW213" s="373"/>
      <c r="EX213" s="373"/>
      <c r="EY213" s="373"/>
      <c r="EZ213" s="373"/>
      <c r="FA213" s="373"/>
      <c r="FB213" s="373"/>
      <c r="FC213" s="373"/>
      <c r="FD213" s="373"/>
      <c r="FE213" s="373"/>
      <c r="FF213" s="373"/>
      <c r="FG213" s="373"/>
      <c r="FH213" s="373"/>
      <c r="FI213" s="373"/>
      <c r="FJ213" s="373"/>
      <c r="FK213" s="373"/>
      <c r="FL213" s="373"/>
      <c r="FM213" s="373"/>
      <c r="FN213" s="373"/>
      <c r="FO213" s="373"/>
      <c r="FP213" s="373"/>
      <c r="FQ213" s="373"/>
      <c r="FR213" s="373"/>
      <c r="FS213" s="373"/>
      <c r="FT213" s="373"/>
      <c r="FU213" s="373"/>
      <c r="FV213" s="373"/>
      <c r="FW213" s="373"/>
      <c r="FX213" s="373"/>
      <c r="FY213" s="373"/>
      <c r="FZ213" s="373"/>
      <c r="GA213" s="373"/>
      <c r="GB213" s="373"/>
      <c r="GC213" s="373"/>
      <c r="GD213" s="373"/>
      <c r="GE213" s="373"/>
      <c r="GF213" s="373"/>
      <c r="GG213" s="373"/>
      <c r="GH213" s="373"/>
      <c r="GI213" s="373"/>
      <c r="GJ213" s="373"/>
      <c r="GK213" s="373"/>
      <c r="GL213" s="373"/>
      <c r="GM213" s="373"/>
      <c r="GN213" s="373"/>
      <c r="GO213" s="373"/>
      <c r="GP213" s="373"/>
      <c r="GQ213" s="373"/>
      <c r="GR213" s="373"/>
      <c r="GS213" s="373"/>
      <c r="GT213" s="373"/>
      <c r="GU213" s="373"/>
      <c r="GV213" s="373"/>
      <c r="GW213" s="373"/>
      <c r="GX213" s="373"/>
      <c r="GY213" s="373"/>
      <c r="GZ213" s="373"/>
      <c r="HA213" s="373"/>
      <c r="HB213" s="373"/>
      <c r="HC213" s="373"/>
      <c r="HD213" s="373"/>
      <c r="HE213" s="373"/>
      <c r="HF213" s="373"/>
      <c r="HG213" s="373"/>
      <c r="HH213" s="373"/>
      <c r="HI213" s="373"/>
      <c r="HJ213" s="373"/>
      <c r="HK213" s="373"/>
      <c r="HL213" s="373"/>
      <c r="HM213" s="373"/>
      <c r="HN213" s="373"/>
      <c r="HO213" s="373"/>
      <c r="HP213" s="373"/>
      <c r="HQ213" s="373"/>
      <c r="HR213" s="373"/>
      <c r="HS213" s="373"/>
      <c r="HT213" s="373"/>
      <c r="HU213" s="373"/>
      <c r="HV213" s="373"/>
      <c r="HW213" s="373"/>
      <c r="HX213" s="373"/>
      <c r="HY213" s="373"/>
      <c r="HZ213" s="373"/>
      <c r="IA213" s="373"/>
      <c r="IB213" s="373"/>
      <c r="IC213" s="373"/>
      <c r="ID213" s="373"/>
      <c r="IE213" s="373"/>
      <c r="IF213" s="373"/>
      <c r="IG213" s="373"/>
      <c r="IH213" s="373"/>
      <c r="II213" s="373"/>
      <c r="IJ213" s="373"/>
    </row>
    <row r="214" spans="1:244" s="281" customFormat="1" ht="19" x14ac:dyDescent="0.2">
      <c r="A214"/>
      <c r="B214" s="186"/>
      <c r="C214"/>
      <c r="D214" s="251"/>
      <c r="E214" s="341"/>
      <c r="F214" s="341"/>
      <c r="G214" s="172"/>
      <c r="H214"/>
      <c r="I214" s="45"/>
      <c r="J214"/>
      <c r="K214"/>
      <c r="L214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5"/>
      <c r="AC214"/>
      <c r="AD214" s="38"/>
      <c r="AE214"/>
      <c r="AF214"/>
      <c r="AG214"/>
      <c r="AH214" s="42"/>
      <c r="AI214" s="277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277"/>
      <c r="AZ214" s="269"/>
      <c r="BA214" s="560"/>
      <c r="BB214"/>
      <c r="BC214" s="560"/>
      <c r="BD214"/>
      <c r="BE214" s="560"/>
      <c r="BF214"/>
      <c r="BG214" s="560"/>
      <c r="BH214"/>
      <c r="BI214" s="560"/>
      <c r="BJ214"/>
      <c r="BK214" s="560"/>
      <c r="BL214"/>
      <c r="BM214" s="560"/>
      <c r="BN214"/>
      <c r="BO214" s="270"/>
      <c r="BP214"/>
      <c r="BQ214" s="270"/>
      <c r="BR214"/>
      <c r="BS214" s="270"/>
      <c r="BT214"/>
      <c r="BU214" s="270"/>
      <c r="BV214"/>
      <c r="BW214" s="270"/>
      <c r="BX214"/>
      <c r="BY214" s="270"/>
      <c r="BZ214"/>
      <c r="CA214" s="270"/>
      <c r="CB214"/>
      <c r="CC214" s="270"/>
      <c r="CD214"/>
      <c r="CE214" s="270"/>
      <c r="CF214"/>
      <c r="CG214" s="270"/>
      <c r="CH214"/>
      <c r="CI214" s="270"/>
      <c r="CJ214"/>
      <c r="CK214" s="910"/>
      <c r="CL214" s="373"/>
      <c r="CM214" s="373"/>
      <c r="CN214" s="373"/>
      <c r="CO214" s="373"/>
      <c r="CP214" s="373"/>
      <c r="CQ214" s="373"/>
      <c r="CR214" s="373"/>
      <c r="CS214" s="373"/>
      <c r="CT214" s="920"/>
      <c r="CU214" s="373"/>
      <c r="CV214" s="373"/>
      <c r="CW214" s="373"/>
      <c r="CX214" s="920"/>
      <c r="CY214" s="373"/>
      <c r="CZ214" s="373"/>
      <c r="DN214" s="373"/>
      <c r="DO214" s="373"/>
      <c r="DP214" s="373"/>
      <c r="DQ214" s="373"/>
      <c r="DR214" s="373"/>
      <c r="DS214" s="373"/>
      <c r="DT214" s="373"/>
      <c r="DU214" s="373"/>
      <c r="DV214" s="373"/>
      <c r="DW214" s="373"/>
      <c r="DX214" s="373"/>
      <c r="DY214" s="373"/>
      <c r="DZ214" s="373"/>
      <c r="EA214" s="373"/>
      <c r="EB214" s="373"/>
      <c r="EC214" s="373"/>
      <c r="ED214" s="373"/>
      <c r="EE214" s="373"/>
      <c r="EF214" s="373"/>
      <c r="EG214" s="373"/>
      <c r="EH214" s="373"/>
      <c r="EI214" s="373"/>
      <c r="EJ214" s="373"/>
      <c r="EK214" s="373"/>
      <c r="EL214" s="373"/>
      <c r="EM214" s="373"/>
      <c r="EN214" s="373"/>
      <c r="EO214" s="373"/>
      <c r="EP214" s="373"/>
      <c r="EQ214" s="373"/>
      <c r="ER214" s="373"/>
      <c r="ES214" s="373"/>
      <c r="ET214" s="373"/>
      <c r="EU214" s="373"/>
      <c r="EV214" s="373"/>
      <c r="EW214" s="373"/>
      <c r="EX214" s="373"/>
      <c r="EY214" s="373"/>
      <c r="EZ214" s="373"/>
      <c r="FA214" s="373"/>
      <c r="FB214" s="373"/>
      <c r="FC214" s="373"/>
      <c r="FD214" s="373"/>
      <c r="FE214" s="373"/>
      <c r="FF214" s="373"/>
      <c r="FG214" s="373"/>
      <c r="FH214" s="373"/>
      <c r="FI214" s="373"/>
      <c r="FJ214" s="373"/>
      <c r="FK214" s="373"/>
      <c r="FL214" s="373"/>
      <c r="FM214" s="373"/>
      <c r="FN214" s="373"/>
      <c r="FO214" s="373"/>
      <c r="FP214" s="373"/>
      <c r="FQ214" s="373"/>
      <c r="FR214" s="373"/>
      <c r="FS214" s="373"/>
      <c r="FT214" s="373"/>
      <c r="FU214" s="373"/>
      <c r="FV214" s="373"/>
      <c r="FW214" s="373"/>
      <c r="FX214" s="373"/>
      <c r="FY214" s="373"/>
      <c r="FZ214" s="373"/>
      <c r="GA214" s="373"/>
      <c r="GB214" s="373"/>
      <c r="GC214" s="373"/>
      <c r="GD214" s="373"/>
      <c r="GE214" s="373"/>
      <c r="GF214" s="373"/>
      <c r="GG214" s="373"/>
      <c r="GH214" s="373"/>
      <c r="GI214" s="373"/>
      <c r="GJ214" s="373"/>
      <c r="GK214" s="373"/>
      <c r="GL214" s="373"/>
      <c r="GM214" s="373"/>
      <c r="GN214" s="373"/>
      <c r="GO214" s="373"/>
      <c r="GP214" s="373"/>
      <c r="GQ214" s="373"/>
      <c r="GR214" s="373"/>
      <c r="GS214" s="373"/>
      <c r="GT214" s="373"/>
      <c r="GU214" s="373"/>
      <c r="GV214" s="373"/>
      <c r="GW214" s="373"/>
      <c r="GX214" s="373"/>
      <c r="GY214" s="373"/>
      <c r="GZ214" s="373"/>
      <c r="HA214" s="373"/>
      <c r="HB214" s="373"/>
      <c r="HC214" s="373"/>
      <c r="HD214" s="373"/>
      <c r="HE214" s="373"/>
      <c r="HF214" s="373"/>
      <c r="HG214" s="373"/>
      <c r="HH214" s="373"/>
      <c r="HI214" s="373"/>
      <c r="HJ214" s="373"/>
      <c r="HK214" s="373"/>
      <c r="HL214" s="373"/>
      <c r="HM214" s="373"/>
      <c r="HN214" s="373"/>
      <c r="HO214" s="373"/>
      <c r="HP214" s="373"/>
      <c r="HQ214" s="373"/>
      <c r="HR214" s="373"/>
      <c r="HS214" s="373"/>
      <c r="HT214" s="373"/>
      <c r="HU214" s="373"/>
      <c r="HV214" s="373"/>
      <c r="HW214" s="373"/>
      <c r="HX214" s="373"/>
      <c r="HY214" s="373"/>
      <c r="HZ214" s="373"/>
      <c r="IA214" s="373"/>
      <c r="IB214" s="373"/>
      <c r="IC214" s="373"/>
      <c r="ID214" s="373"/>
      <c r="IE214" s="373"/>
      <c r="IF214" s="373"/>
      <c r="IG214" s="373"/>
      <c r="IH214" s="373"/>
      <c r="II214" s="373"/>
      <c r="IJ214" s="373"/>
    </row>
    <row r="215" spans="1:244" s="281" customFormat="1" ht="19" x14ac:dyDescent="0.2">
      <c r="A215"/>
      <c r="B215" s="186"/>
      <c r="C215"/>
      <c r="D215" s="251"/>
      <c r="E215" s="341"/>
      <c r="F215" s="341"/>
      <c r="G215" s="172"/>
      <c r="H215"/>
      <c r="I215" s="45"/>
      <c r="J215"/>
      <c r="K215"/>
      <c r="L215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5"/>
      <c r="AC215"/>
      <c r="AD215" s="38"/>
      <c r="AE215"/>
      <c r="AF215"/>
      <c r="AG215"/>
      <c r="AH215" s="42"/>
      <c r="AI215" s="277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277"/>
      <c r="AZ215" s="269"/>
      <c r="BA215" s="560"/>
      <c r="BB215"/>
      <c r="BC215" s="560"/>
      <c r="BD215"/>
      <c r="BE215" s="560"/>
      <c r="BF215"/>
      <c r="BG215" s="560"/>
      <c r="BH215"/>
      <c r="BI215" s="560"/>
      <c r="BJ215"/>
      <c r="BK215" s="560"/>
      <c r="BL215"/>
      <c r="BM215" s="560"/>
      <c r="BN215"/>
      <c r="BO215" s="270"/>
      <c r="BP215"/>
      <c r="BQ215" s="270"/>
      <c r="BR215"/>
      <c r="BS215" s="270"/>
      <c r="BT215"/>
      <c r="BU215" s="270"/>
      <c r="BV215"/>
      <c r="BW215" s="270"/>
      <c r="BX215"/>
      <c r="BY215" s="270"/>
      <c r="BZ215"/>
      <c r="CA215" s="270"/>
      <c r="CB215"/>
      <c r="CC215" s="270"/>
      <c r="CD215"/>
      <c r="CE215" s="270"/>
      <c r="CF215"/>
      <c r="CG215" s="270"/>
      <c r="CH215"/>
      <c r="CI215" s="270"/>
      <c r="CJ215"/>
      <c r="CK215" s="910"/>
      <c r="CL215" s="373"/>
      <c r="CM215" s="373"/>
      <c r="CN215" s="373"/>
      <c r="CO215" s="373"/>
      <c r="CP215" s="373"/>
      <c r="CQ215" s="373"/>
      <c r="CR215" s="373"/>
      <c r="CS215" s="373"/>
      <c r="CT215" s="920"/>
      <c r="CU215" s="373"/>
      <c r="CV215" s="373"/>
      <c r="CW215" s="373"/>
      <c r="CX215" s="920"/>
      <c r="CY215" s="373"/>
      <c r="CZ215" s="373"/>
      <c r="DN215" s="373"/>
      <c r="DO215" s="373"/>
      <c r="DP215" s="373"/>
      <c r="DQ215" s="373"/>
      <c r="DR215" s="373"/>
      <c r="DS215" s="373"/>
      <c r="DT215" s="373"/>
      <c r="DU215" s="373"/>
      <c r="DV215" s="373"/>
      <c r="DW215" s="373"/>
      <c r="DX215" s="373"/>
      <c r="DY215" s="373"/>
      <c r="DZ215" s="373"/>
      <c r="EA215" s="373"/>
      <c r="EB215" s="373"/>
      <c r="EC215" s="373"/>
      <c r="ED215" s="373"/>
      <c r="EE215" s="373"/>
      <c r="EF215" s="373"/>
      <c r="EG215" s="373"/>
      <c r="EH215" s="373"/>
      <c r="EI215" s="373"/>
      <c r="EJ215" s="373"/>
      <c r="EK215" s="373"/>
      <c r="EL215" s="373"/>
      <c r="EM215" s="373"/>
      <c r="EN215" s="373"/>
      <c r="EO215" s="373"/>
      <c r="EP215" s="373"/>
      <c r="EQ215" s="373"/>
      <c r="ER215" s="373"/>
      <c r="ES215" s="373"/>
      <c r="ET215" s="373"/>
      <c r="EU215" s="373"/>
      <c r="EV215" s="373"/>
      <c r="EW215" s="373"/>
      <c r="EX215" s="373"/>
      <c r="EY215" s="373"/>
      <c r="EZ215" s="373"/>
      <c r="FA215" s="373"/>
      <c r="FB215" s="373"/>
      <c r="FC215" s="373"/>
      <c r="FD215" s="373"/>
      <c r="FE215" s="373"/>
      <c r="FF215" s="373"/>
      <c r="FG215" s="373"/>
      <c r="FH215" s="373"/>
      <c r="FI215" s="373"/>
      <c r="FJ215" s="373"/>
      <c r="FK215" s="373"/>
      <c r="FL215" s="373"/>
      <c r="FM215" s="373"/>
      <c r="FN215" s="373"/>
      <c r="FO215" s="373"/>
      <c r="FP215" s="373"/>
      <c r="FQ215" s="373"/>
      <c r="FR215" s="373"/>
      <c r="FS215" s="373"/>
      <c r="FT215" s="373"/>
      <c r="FU215" s="373"/>
      <c r="FV215" s="373"/>
      <c r="FW215" s="373"/>
      <c r="FX215" s="373"/>
      <c r="FY215" s="373"/>
      <c r="FZ215" s="373"/>
      <c r="GA215" s="373"/>
      <c r="GB215" s="373"/>
      <c r="GC215" s="373"/>
      <c r="GD215" s="373"/>
      <c r="GE215" s="373"/>
      <c r="GF215" s="373"/>
      <c r="GG215" s="373"/>
      <c r="GH215" s="373"/>
      <c r="GI215" s="373"/>
      <c r="GJ215" s="373"/>
      <c r="GK215" s="373"/>
      <c r="GL215" s="373"/>
      <c r="GM215" s="373"/>
      <c r="GN215" s="373"/>
      <c r="GO215" s="373"/>
      <c r="GP215" s="373"/>
      <c r="GQ215" s="373"/>
      <c r="GR215" s="373"/>
      <c r="GS215" s="373"/>
      <c r="GT215" s="373"/>
      <c r="GU215" s="373"/>
      <c r="GV215" s="373"/>
      <c r="GW215" s="373"/>
      <c r="GX215" s="373"/>
      <c r="GY215" s="373"/>
      <c r="GZ215" s="373"/>
      <c r="HA215" s="373"/>
      <c r="HB215" s="373"/>
      <c r="HC215" s="373"/>
      <c r="HD215" s="373"/>
      <c r="HE215" s="373"/>
      <c r="HF215" s="373"/>
      <c r="HG215" s="373"/>
      <c r="HH215" s="373"/>
      <c r="HI215" s="373"/>
      <c r="HJ215" s="373"/>
      <c r="HK215" s="373"/>
      <c r="HL215" s="373"/>
      <c r="HM215" s="373"/>
      <c r="HN215" s="373"/>
      <c r="HO215" s="373"/>
      <c r="HP215" s="373"/>
      <c r="HQ215" s="373"/>
      <c r="HR215" s="373"/>
      <c r="HS215" s="373"/>
      <c r="HT215" s="373"/>
      <c r="HU215" s="373"/>
      <c r="HV215" s="373"/>
      <c r="HW215" s="373"/>
      <c r="HX215" s="373"/>
      <c r="HY215" s="373"/>
      <c r="HZ215" s="373"/>
      <c r="IA215" s="373"/>
      <c r="IB215" s="373"/>
      <c r="IC215" s="373"/>
      <c r="ID215" s="373"/>
      <c r="IE215" s="373"/>
      <c r="IF215" s="373"/>
      <c r="IG215" s="373"/>
      <c r="IH215" s="373"/>
      <c r="II215" s="373"/>
      <c r="IJ215" s="373"/>
    </row>
    <row r="216" spans="1:244" s="281" customFormat="1" ht="19" x14ac:dyDescent="0.2">
      <c r="A216"/>
      <c r="B216" s="186"/>
      <c r="C216"/>
      <c r="D216" s="251"/>
      <c r="E216" s="341"/>
      <c r="F216" s="341"/>
      <c r="G216" s="172"/>
      <c r="H216"/>
      <c r="I216" s="45"/>
      <c r="J216"/>
      <c r="K216"/>
      <c r="L21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5"/>
      <c r="AC216"/>
      <c r="AD216" s="38"/>
      <c r="AE216"/>
      <c r="AF216"/>
      <c r="AG216"/>
      <c r="AH216" s="42"/>
      <c r="AI216" s="277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277"/>
      <c r="AZ216" s="269"/>
      <c r="BA216" s="560"/>
      <c r="BB216"/>
      <c r="BC216" s="560"/>
      <c r="BD216"/>
      <c r="BE216" s="560"/>
      <c r="BF216"/>
      <c r="BG216" s="560"/>
      <c r="BH216"/>
      <c r="BI216" s="560"/>
      <c r="BJ216"/>
      <c r="BK216" s="560"/>
      <c r="BL216"/>
      <c r="BM216" s="560"/>
      <c r="BN216"/>
      <c r="BO216" s="270"/>
      <c r="BP216"/>
      <c r="BQ216" s="270"/>
      <c r="BR216"/>
      <c r="BS216" s="270"/>
      <c r="BT216"/>
      <c r="BU216" s="270"/>
      <c r="BV216"/>
      <c r="BW216" s="270"/>
      <c r="BX216"/>
      <c r="BY216" s="270"/>
      <c r="BZ216"/>
      <c r="CA216" s="270"/>
      <c r="CB216"/>
      <c r="CC216" s="270"/>
      <c r="CD216"/>
      <c r="CE216" s="270"/>
      <c r="CF216"/>
      <c r="CG216" s="270"/>
      <c r="CH216"/>
      <c r="CI216" s="270"/>
      <c r="CJ216"/>
      <c r="CK216" s="910"/>
      <c r="CL216" s="373"/>
      <c r="CM216" s="373"/>
      <c r="CN216" s="373"/>
      <c r="CO216" s="373"/>
      <c r="CP216" s="373"/>
      <c r="CQ216" s="373"/>
      <c r="CR216" s="373"/>
      <c r="CS216" s="373"/>
      <c r="CT216" s="920"/>
      <c r="CU216" s="373"/>
      <c r="CV216" s="373"/>
      <c r="CW216" s="373"/>
      <c r="CX216" s="920"/>
      <c r="CY216" s="373"/>
      <c r="CZ216" s="373"/>
      <c r="DN216" s="373"/>
      <c r="DO216" s="373"/>
      <c r="DP216" s="373"/>
      <c r="DQ216" s="373"/>
      <c r="DR216" s="373"/>
      <c r="DS216" s="373"/>
      <c r="DT216" s="373"/>
      <c r="DU216" s="373"/>
      <c r="DV216" s="373"/>
      <c r="DW216" s="373"/>
      <c r="DX216" s="373"/>
      <c r="DY216" s="373"/>
      <c r="DZ216" s="373"/>
      <c r="EA216" s="373"/>
      <c r="EB216" s="373"/>
      <c r="EC216" s="373"/>
      <c r="ED216" s="373"/>
      <c r="EE216" s="373"/>
      <c r="EF216" s="373"/>
      <c r="EG216" s="373"/>
      <c r="EH216" s="373"/>
      <c r="EI216" s="373"/>
      <c r="EJ216" s="373"/>
      <c r="EK216" s="373"/>
      <c r="EL216" s="373"/>
      <c r="EM216" s="373"/>
      <c r="EN216" s="373"/>
      <c r="EO216" s="373"/>
      <c r="EP216" s="373"/>
      <c r="EQ216" s="373"/>
      <c r="ER216" s="373"/>
      <c r="ES216" s="373"/>
      <c r="ET216" s="373"/>
      <c r="EU216" s="373"/>
      <c r="EV216" s="373"/>
      <c r="EW216" s="373"/>
      <c r="EX216" s="373"/>
      <c r="EY216" s="373"/>
      <c r="EZ216" s="373"/>
      <c r="FA216" s="373"/>
      <c r="FB216" s="373"/>
      <c r="FC216" s="373"/>
      <c r="FD216" s="373"/>
      <c r="FE216" s="373"/>
      <c r="FF216" s="373"/>
      <c r="FG216" s="373"/>
      <c r="FH216" s="373"/>
      <c r="FI216" s="373"/>
      <c r="FJ216" s="373"/>
      <c r="FK216" s="373"/>
      <c r="FL216" s="373"/>
      <c r="FM216" s="373"/>
      <c r="FN216" s="373"/>
      <c r="FO216" s="373"/>
      <c r="FP216" s="373"/>
      <c r="FQ216" s="373"/>
      <c r="FR216" s="373"/>
      <c r="FS216" s="373"/>
      <c r="FT216" s="373"/>
      <c r="FU216" s="373"/>
      <c r="FV216" s="373"/>
      <c r="FW216" s="373"/>
      <c r="FX216" s="373"/>
      <c r="FY216" s="373"/>
      <c r="FZ216" s="373"/>
      <c r="GA216" s="373"/>
      <c r="GB216" s="373"/>
      <c r="GC216" s="373"/>
      <c r="GD216" s="373"/>
      <c r="GE216" s="373"/>
      <c r="GF216" s="373"/>
      <c r="GG216" s="373"/>
      <c r="GH216" s="373"/>
      <c r="GI216" s="373"/>
      <c r="GJ216" s="373"/>
      <c r="GK216" s="373"/>
      <c r="GL216" s="373"/>
      <c r="GM216" s="373"/>
      <c r="GN216" s="373"/>
      <c r="GO216" s="373"/>
      <c r="GP216" s="373"/>
      <c r="GQ216" s="373"/>
      <c r="GR216" s="373"/>
      <c r="GS216" s="373"/>
      <c r="GT216" s="373"/>
      <c r="GU216" s="373"/>
      <c r="GV216" s="373"/>
      <c r="GW216" s="373"/>
      <c r="GX216" s="373"/>
      <c r="GY216" s="373"/>
      <c r="GZ216" s="373"/>
      <c r="HA216" s="373"/>
      <c r="HB216" s="373"/>
      <c r="HC216" s="373"/>
      <c r="HD216" s="373"/>
      <c r="HE216" s="373"/>
      <c r="HF216" s="373"/>
      <c r="HG216" s="373"/>
      <c r="HH216" s="373"/>
      <c r="HI216" s="373"/>
      <c r="HJ216" s="373"/>
      <c r="HK216" s="373"/>
      <c r="HL216" s="373"/>
      <c r="HM216" s="373"/>
      <c r="HN216" s="373"/>
      <c r="HO216" s="373"/>
      <c r="HP216" s="373"/>
      <c r="HQ216" s="373"/>
      <c r="HR216" s="373"/>
      <c r="HS216" s="373"/>
      <c r="HT216" s="373"/>
      <c r="HU216" s="373"/>
      <c r="HV216" s="373"/>
      <c r="HW216" s="373"/>
      <c r="HX216" s="373"/>
      <c r="HY216" s="373"/>
      <c r="HZ216" s="373"/>
      <c r="IA216" s="373"/>
      <c r="IB216" s="373"/>
      <c r="IC216" s="373"/>
      <c r="ID216" s="373"/>
      <c r="IE216" s="373"/>
      <c r="IF216" s="373"/>
      <c r="IG216" s="373"/>
      <c r="IH216" s="373"/>
      <c r="II216" s="373"/>
      <c r="IJ216" s="373"/>
    </row>
    <row r="217" spans="1:244" s="281" customFormat="1" ht="19" x14ac:dyDescent="0.2">
      <c r="A217"/>
      <c r="B217" s="186"/>
      <c r="C217"/>
      <c r="D217" s="251"/>
      <c r="E217" s="341"/>
      <c r="F217" s="341"/>
      <c r="G217" s="172"/>
      <c r="H217"/>
      <c r="I217" s="45"/>
      <c r="J217"/>
      <c r="K217"/>
      <c r="L217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5"/>
      <c r="AC217"/>
      <c r="AD217" s="38"/>
      <c r="AE217"/>
      <c r="AF217"/>
      <c r="AG217"/>
      <c r="AH217" s="42"/>
      <c r="AI217" s="277"/>
      <c r="AJ217" s="152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277"/>
      <c r="AZ217" s="269"/>
      <c r="BA217" s="560"/>
      <c r="BB217"/>
      <c r="BC217" s="560"/>
      <c r="BD217"/>
      <c r="BE217" s="560"/>
      <c r="BF217"/>
      <c r="BG217" s="560"/>
      <c r="BH217"/>
      <c r="BI217" s="560"/>
      <c r="BJ217"/>
      <c r="BK217" s="560"/>
      <c r="BL217"/>
      <c r="BM217" s="560"/>
      <c r="BN217"/>
      <c r="BO217" s="270"/>
      <c r="BP217"/>
      <c r="BQ217" s="270"/>
      <c r="BR217"/>
      <c r="BS217" s="270"/>
      <c r="BT217"/>
      <c r="BU217" s="270"/>
      <c r="BV217"/>
      <c r="BW217" s="270"/>
      <c r="BX217"/>
      <c r="BY217" s="270"/>
      <c r="BZ217"/>
      <c r="CA217" s="270"/>
      <c r="CB217"/>
      <c r="CC217" s="270"/>
      <c r="CD217"/>
      <c r="CE217" s="270"/>
      <c r="CF217"/>
      <c r="CG217" s="270"/>
      <c r="CH217"/>
      <c r="CI217" s="270"/>
      <c r="CJ217"/>
      <c r="CK217" s="910"/>
      <c r="CL217" s="373"/>
      <c r="CM217" s="373"/>
      <c r="CN217" s="373"/>
      <c r="CO217" s="373"/>
      <c r="CP217" s="373"/>
      <c r="CQ217" s="373"/>
      <c r="CR217" s="373"/>
      <c r="CS217" s="373"/>
      <c r="CT217" s="920"/>
      <c r="CU217" s="373"/>
      <c r="CV217" s="373"/>
      <c r="CW217" s="373"/>
      <c r="CX217" s="920"/>
      <c r="CY217" s="373"/>
      <c r="CZ217" s="373"/>
      <c r="DN217" s="373"/>
      <c r="DO217" s="373"/>
      <c r="DP217" s="373"/>
      <c r="DQ217" s="373"/>
      <c r="DR217" s="373"/>
      <c r="DS217" s="373"/>
      <c r="DT217" s="373"/>
      <c r="DU217" s="373"/>
      <c r="DV217" s="373"/>
      <c r="DW217" s="373"/>
      <c r="DX217" s="373"/>
      <c r="DY217" s="373"/>
      <c r="DZ217" s="373"/>
      <c r="EA217" s="373"/>
      <c r="EB217" s="373"/>
      <c r="EC217" s="373"/>
      <c r="ED217" s="373"/>
      <c r="EE217" s="373"/>
      <c r="EF217" s="373"/>
      <c r="EG217" s="373"/>
      <c r="EH217" s="373"/>
      <c r="EI217" s="373"/>
      <c r="EJ217" s="373"/>
      <c r="EK217" s="373"/>
      <c r="EL217" s="373"/>
      <c r="EM217" s="373"/>
      <c r="EN217" s="373"/>
      <c r="EO217" s="373"/>
      <c r="EP217" s="373"/>
      <c r="EQ217" s="373"/>
      <c r="ER217" s="373"/>
      <c r="ES217" s="373"/>
      <c r="ET217" s="373"/>
      <c r="EU217" s="373"/>
      <c r="EV217" s="373"/>
      <c r="EW217" s="373"/>
      <c r="EX217" s="373"/>
      <c r="EY217" s="373"/>
      <c r="EZ217" s="373"/>
      <c r="FA217" s="373"/>
      <c r="FB217" s="373"/>
      <c r="FC217" s="373"/>
      <c r="FD217" s="373"/>
      <c r="FE217" s="373"/>
      <c r="FF217" s="373"/>
      <c r="FG217" s="373"/>
      <c r="FH217" s="373"/>
      <c r="FI217" s="373"/>
      <c r="FJ217" s="373"/>
      <c r="FK217" s="373"/>
      <c r="FL217" s="373"/>
      <c r="FM217" s="373"/>
      <c r="FN217" s="373"/>
      <c r="FO217" s="373"/>
      <c r="FP217" s="373"/>
      <c r="FQ217" s="373"/>
      <c r="FR217" s="373"/>
      <c r="FS217" s="373"/>
      <c r="FT217" s="373"/>
      <c r="FU217" s="373"/>
      <c r="FV217" s="373"/>
      <c r="FW217" s="373"/>
      <c r="FX217" s="373"/>
      <c r="FY217" s="373"/>
      <c r="FZ217" s="373"/>
      <c r="GA217" s="373"/>
      <c r="GB217" s="373"/>
      <c r="GC217" s="373"/>
      <c r="GD217" s="373"/>
      <c r="GE217" s="373"/>
      <c r="GF217" s="373"/>
      <c r="GG217" s="373"/>
      <c r="GH217" s="373"/>
      <c r="GI217" s="373"/>
      <c r="GJ217" s="373"/>
      <c r="GK217" s="373"/>
      <c r="GL217" s="373"/>
      <c r="GM217" s="373"/>
      <c r="GN217" s="373"/>
      <c r="GO217" s="373"/>
      <c r="GP217" s="373"/>
      <c r="GQ217" s="373"/>
      <c r="GR217" s="373"/>
      <c r="GS217" s="373"/>
      <c r="GT217" s="373"/>
      <c r="GU217" s="373"/>
      <c r="GV217" s="373"/>
      <c r="GW217" s="373"/>
      <c r="GX217" s="373"/>
      <c r="GY217" s="373"/>
      <c r="GZ217" s="373"/>
      <c r="HA217" s="373"/>
      <c r="HB217" s="373"/>
      <c r="HC217" s="373"/>
      <c r="HD217" s="373"/>
      <c r="HE217" s="373"/>
      <c r="HF217" s="373"/>
      <c r="HG217" s="373"/>
      <c r="HH217" s="373"/>
      <c r="HI217" s="373"/>
      <c r="HJ217" s="373"/>
      <c r="HK217" s="373"/>
      <c r="HL217" s="373"/>
      <c r="HM217" s="373"/>
      <c r="HN217" s="373"/>
      <c r="HO217" s="373"/>
      <c r="HP217" s="373"/>
      <c r="HQ217" s="373"/>
      <c r="HR217" s="373"/>
      <c r="HS217" s="373"/>
      <c r="HT217" s="373"/>
      <c r="HU217" s="373"/>
      <c r="HV217" s="373"/>
      <c r="HW217" s="373"/>
      <c r="HX217" s="373"/>
      <c r="HY217" s="373"/>
      <c r="HZ217" s="373"/>
      <c r="IA217" s="373"/>
      <c r="IB217" s="373"/>
      <c r="IC217" s="373"/>
      <c r="ID217" s="373"/>
      <c r="IE217" s="373"/>
      <c r="IF217" s="373"/>
      <c r="IG217" s="373"/>
      <c r="IH217" s="373"/>
      <c r="II217" s="373"/>
      <c r="IJ217" s="373"/>
    </row>
    <row r="218" spans="1:244" s="281" customFormat="1" ht="19" x14ac:dyDescent="0.2">
      <c r="A218"/>
      <c r="B218" s="186"/>
      <c r="C218"/>
      <c r="D218" s="251"/>
      <c r="E218" s="341"/>
      <c r="F218" s="341"/>
      <c r="G218" s="172"/>
      <c r="H218"/>
      <c r="I218" s="45"/>
      <c r="J218"/>
      <c r="K218"/>
      <c r="L218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5"/>
      <c r="AC218"/>
      <c r="AD218" s="38"/>
      <c r="AE218"/>
      <c r="AF218"/>
      <c r="AG218"/>
      <c r="AH218" s="42"/>
      <c r="AI218" s="277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277"/>
      <c r="AZ218" s="269"/>
      <c r="BA218" s="560"/>
      <c r="BB218"/>
      <c r="BC218" s="560"/>
      <c r="BD218"/>
      <c r="BE218" s="560"/>
      <c r="BF218"/>
      <c r="BG218" s="560"/>
      <c r="BH218"/>
      <c r="BI218" s="560"/>
      <c r="BJ218"/>
      <c r="BK218" s="560"/>
      <c r="BL218"/>
      <c r="BM218" s="560"/>
      <c r="BN218"/>
      <c r="BO218" s="270"/>
      <c r="BP218"/>
      <c r="BQ218" s="270"/>
      <c r="BR218"/>
      <c r="BS218" s="270"/>
      <c r="BT218"/>
      <c r="BU218" s="270"/>
      <c r="BV218"/>
      <c r="BW218" s="270"/>
      <c r="BX218"/>
      <c r="BY218" s="270"/>
      <c r="BZ218"/>
      <c r="CA218" s="270"/>
      <c r="CB218"/>
      <c r="CC218" s="270"/>
      <c r="CD218"/>
      <c r="CE218" s="270"/>
      <c r="CF218"/>
      <c r="CG218" s="270"/>
      <c r="CH218"/>
      <c r="CI218" s="270"/>
      <c r="CJ218"/>
      <c r="CK218" s="910"/>
      <c r="CL218" s="373"/>
      <c r="CM218" s="373"/>
      <c r="CN218" s="373"/>
      <c r="CO218" s="373"/>
      <c r="CP218" s="373"/>
      <c r="CQ218" s="373"/>
      <c r="CR218" s="373"/>
      <c r="CS218" s="373"/>
      <c r="CT218" s="920"/>
      <c r="CU218" s="373"/>
      <c r="CV218" s="373"/>
      <c r="CW218" s="373"/>
      <c r="CX218" s="920"/>
      <c r="CY218" s="373"/>
      <c r="CZ218" s="373"/>
      <c r="DN218" s="373"/>
      <c r="DO218" s="373"/>
      <c r="DP218" s="373"/>
      <c r="DQ218" s="373"/>
      <c r="DR218" s="373"/>
      <c r="DS218" s="373"/>
      <c r="DT218" s="373"/>
      <c r="DU218" s="373"/>
      <c r="DV218" s="373"/>
      <c r="DW218" s="373"/>
      <c r="DX218" s="373"/>
      <c r="DY218" s="373"/>
      <c r="DZ218" s="373"/>
      <c r="EA218" s="373"/>
      <c r="EB218" s="373"/>
      <c r="EC218" s="373"/>
      <c r="ED218" s="373"/>
      <c r="EE218" s="373"/>
      <c r="EF218" s="373"/>
      <c r="EG218" s="373"/>
      <c r="EH218" s="373"/>
      <c r="EI218" s="373"/>
      <c r="EJ218" s="373"/>
      <c r="EK218" s="373"/>
      <c r="EL218" s="373"/>
      <c r="EM218" s="373"/>
      <c r="EN218" s="373"/>
      <c r="EO218" s="373"/>
      <c r="EP218" s="373"/>
      <c r="EQ218" s="373"/>
      <c r="ER218" s="373"/>
      <c r="ES218" s="373"/>
      <c r="ET218" s="373"/>
      <c r="EU218" s="373"/>
      <c r="EV218" s="373"/>
      <c r="EW218" s="373"/>
      <c r="EX218" s="373"/>
      <c r="EY218" s="373"/>
      <c r="EZ218" s="373"/>
      <c r="FA218" s="373"/>
      <c r="FB218" s="373"/>
      <c r="FC218" s="373"/>
      <c r="FD218" s="373"/>
      <c r="FE218" s="373"/>
      <c r="FF218" s="373"/>
      <c r="FG218" s="373"/>
      <c r="FH218" s="373"/>
      <c r="FI218" s="373"/>
      <c r="FJ218" s="373"/>
      <c r="FK218" s="373"/>
      <c r="FL218" s="373"/>
      <c r="FM218" s="373"/>
      <c r="FN218" s="373"/>
      <c r="FO218" s="373"/>
      <c r="FP218" s="373"/>
      <c r="FQ218" s="373"/>
      <c r="FR218" s="373"/>
      <c r="FS218" s="373"/>
      <c r="FT218" s="373"/>
      <c r="FU218" s="373"/>
      <c r="FV218" s="373"/>
      <c r="FW218" s="373"/>
      <c r="FX218" s="373"/>
      <c r="FY218" s="373"/>
      <c r="FZ218" s="373"/>
      <c r="GA218" s="373"/>
      <c r="GB218" s="373"/>
      <c r="GC218" s="373"/>
      <c r="GD218" s="373"/>
      <c r="GE218" s="373"/>
      <c r="GF218" s="373"/>
      <c r="GG218" s="373"/>
      <c r="GH218" s="373"/>
      <c r="GI218" s="373"/>
      <c r="GJ218" s="373"/>
      <c r="GK218" s="373"/>
      <c r="GL218" s="373"/>
      <c r="GM218" s="373"/>
      <c r="GN218" s="373"/>
      <c r="GO218" s="373"/>
      <c r="GP218" s="373"/>
      <c r="GQ218" s="373"/>
      <c r="GR218" s="373"/>
      <c r="GS218" s="373"/>
      <c r="GT218" s="373"/>
      <c r="GU218" s="373"/>
      <c r="GV218" s="373"/>
      <c r="GW218" s="373"/>
      <c r="GX218" s="373"/>
      <c r="GY218" s="373"/>
      <c r="GZ218" s="373"/>
      <c r="HA218" s="373"/>
      <c r="HB218" s="373"/>
      <c r="HC218" s="373"/>
      <c r="HD218" s="373"/>
      <c r="HE218" s="373"/>
      <c r="HF218" s="373"/>
      <c r="HG218" s="373"/>
      <c r="HH218" s="373"/>
      <c r="HI218" s="373"/>
      <c r="HJ218" s="373"/>
      <c r="HK218" s="373"/>
      <c r="HL218" s="373"/>
      <c r="HM218" s="373"/>
      <c r="HN218" s="373"/>
      <c r="HO218" s="373"/>
      <c r="HP218" s="373"/>
      <c r="HQ218" s="373"/>
      <c r="HR218" s="373"/>
      <c r="HS218" s="373"/>
      <c r="HT218" s="373"/>
      <c r="HU218" s="373"/>
      <c r="HV218" s="373"/>
      <c r="HW218" s="373"/>
      <c r="HX218" s="373"/>
      <c r="HY218" s="373"/>
      <c r="HZ218" s="373"/>
      <c r="IA218" s="373"/>
      <c r="IB218" s="373"/>
      <c r="IC218" s="373"/>
      <c r="ID218" s="373"/>
      <c r="IE218" s="373"/>
      <c r="IF218" s="373"/>
      <c r="IG218" s="373"/>
      <c r="IH218" s="373"/>
      <c r="II218" s="373"/>
      <c r="IJ218" s="373"/>
    </row>
    <row r="219" spans="1:244" s="281" customFormat="1" ht="19" x14ac:dyDescent="0.2">
      <c r="A219"/>
      <c r="B219" s="186"/>
      <c r="C219"/>
      <c r="D219" s="251"/>
      <c r="E219" s="341"/>
      <c r="F219" s="341"/>
      <c r="G219" s="172"/>
      <c r="H219"/>
      <c r="I219" s="45"/>
      <c r="J219"/>
      <c r="K219"/>
      <c r="L219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5"/>
      <c r="AC219"/>
      <c r="AD219" s="38"/>
      <c r="AE219"/>
      <c r="AF219"/>
      <c r="AG219"/>
      <c r="AH219" s="42"/>
      <c r="AI219" s="277"/>
      <c r="AJ219" s="152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277"/>
      <c r="AZ219" s="269"/>
      <c r="BA219" s="560"/>
      <c r="BB219"/>
      <c r="BC219" s="560"/>
      <c r="BD219"/>
      <c r="BE219" s="560"/>
      <c r="BF219"/>
      <c r="BG219" s="560"/>
      <c r="BH219"/>
      <c r="BI219" s="560"/>
      <c r="BJ219"/>
      <c r="BK219" s="560"/>
      <c r="BL219"/>
      <c r="BM219" s="560"/>
      <c r="BN219"/>
      <c r="BO219" s="270"/>
      <c r="BP219"/>
      <c r="BQ219" s="270"/>
      <c r="BR219"/>
      <c r="BS219" s="270"/>
      <c r="BT219"/>
      <c r="BU219" s="270"/>
      <c r="BV219"/>
      <c r="BW219" s="270"/>
      <c r="BX219"/>
      <c r="BY219" s="270"/>
      <c r="BZ219"/>
      <c r="CA219" s="270"/>
      <c r="CB219"/>
      <c r="CC219" s="270"/>
      <c r="CD219"/>
      <c r="CE219" s="270"/>
      <c r="CF219"/>
      <c r="CG219" s="270"/>
      <c r="CH219"/>
      <c r="CI219" s="270"/>
      <c r="CJ219"/>
      <c r="CK219" s="910"/>
      <c r="CL219" s="373"/>
      <c r="CM219" s="373"/>
      <c r="CN219" s="373"/>
      <c r="CO219" s="373"/>
      <c r="CP219" s="373"/>
      <c r="CQ219" s="373"/>
      <c r="CR219" s="373"/>
      <c r="CS219" s="373"/>
      <c r="CT219" s="920"/>
      <c r="CU219" s="373"/>
      <c r="CV219" s="373"/>
      <c r="CW219" s="373"/>
      <c r="CX219" s="920"/>
      <c r="CY219" s="373"/>
      <c r="CZ219" s="373"/>
      <c r="DN219" s="373"/>
      <c r="DO219" s="373"/>
      <c r="DP219" s="373"/>
      <c r="DQ219" s="373"/>
      <c r="DR219" s="373"/>
      <c r="DS219" s="373"/>
      <c r="DT219" s="373"/>
      <c r="DU219" s="373"/>
      <c r="DV219" s="373"/>
      <c r="DW219" s="373"/>
      <c r="DX219" s="373"/>
      <c r="DY219" s="373"/>
      <c r="DZ219" s="373"/>
      <c r="EA219" s="373"/>
      <c r="EB219" s="373"/>
      <c r="EC219" s="373"/>
      <c r="ED219" s="373"/>
      <c r="EE219" s="373"/>
      <c r="EF219" s="373"/>
      <c r="EG219" s="373"/>
      <c r="EH219" s="373"/>
      <c r="EI219" s="373"/>
      <c r="EJ219" s="373"/>
      <c r="EK219" s="373"/>
      <c r="EL219" s="373"/>
      <c r="EM219" s="373"/>
      <c r="EN219" s="373"/>
      <c r="EO219" s="373"/>
      <c r="EP219" s="373"/>
      <c r="EQ219" s="373"/>
      <c r="ER219" s="373"/>
      <c r="ES219" s="373"/>
      <c r="ET219" s="373"/>
      <c r="EU219" s="373"/>
      <c r="EV219" s="373"/>
      <c r="EW219" s="373"/>
      <c r="EX219" s="373"/>
      <c r="EY219" s="373"/>
      <c r="EZ219" s="373"/>
      <c r="FA219" s="373"/>
      <c r="FB219" s="373"/>
      <c r="FC219" s="373"/>
      <c r="FD219" s="373"/>
      <c r="FE219" s="373"/>
      <c r="FF219" s="373"/>
      <c r="FG219" s="373"/>
      <c r="FH219" s="373"/>
      <c r="FI219" s="373"/>
      <c r="FJ219" s="373"/>
      <c r="FK219" s="373"/>
      <c r="FL219" s="373"/>
      <c r="FM219" s="373"/>
      <c r="FN219" s="373"/>
      <c r="FO219" s="373"/>
      <c r="FP219" s="373"/>
      <c r="FQ219" s="373"/>
      <c r="FR219" s="373"/>
      <c r="FS219" s="373"/>
      <c r="FT219" s="373"/>
      <c r="FU219" s="373"/>
      <c r="FV219" s="373"/>
      <c r="FW219" s="373"/>
      <c r="FX219" s="373"/>
      <c r="FY219" s="373"/>
      <c r="FZ219" s="373"/>
      <c r="GA219" s="373"/>
      <c r="GB219" s="373"/>
      <c r="GC219" s="373"/>
      <c r="GD219" s="373"/>
      <c r="GE219" s="373"/>
      <c r="GF219" s="373"/>
      <c r="GG219" s="373"/>
      <c r="GH219" s="373"/>
      <c r="GI219" s="373"/>
      <c r="GJ219" s="373"/>
      <c r="GK219" s="373"/>
      <c r="GL219" s="373"/>
      <c r="GM219" s="373"/>
      <c r="GN219" s="373"/>
      <c r="GO219" s="373"/>
      <c r="GP219" s="373"/>
      <c r="GQ219" s="373"/>
      <c r="GR219" s="373"/>
      <c r="GS219" s="373"/>
      <c r="GT219" s="373"/>
      <c r="GU219" s="373"/>
      <c r="GV219" s="373"/>
      <c r="GW219" s="373"/>
      <c r="GX219" s="373"/>
      <c r="GY219" s="373"/>
      <c r="GZ219" s="373"/>
      <c r="HA219" s="373"/>
      <c r="HB219" s="373"/>
      <c r="HC219" s="373"/>
      <c r="HD219" s="373"/>
      <c r="HE219" s="373"/>
      <c r="HF219" s="373"/>
      <c r="HG219" s="373"/>
      <c r="HH219" s="373"/>
      <c r="HI219" s="373"/>
      <c r="HJ219" s="373"/>
      <c r="HK219" s="373"/>
      <c r="HL219" s="373"/>
      <c r="HM219" s="373"/>
      <c r="HN219" s="373"/>
      <c r="HO219" s="373"/>
      <c r="HP219" s="373"/>
      <c r="HQ219" s="373"/>
      <c r="HR219" s="373"/>
      <c r="HS219" s="373"/>
      <c r="HT219" s="373"/>
      <c r="HU219" s="373"/>
      <c r="HV219" s="373"/>
      <c r="HW219" s="373"/>
      <c r="HX219" s="373"/>
      <c r="HY219" s="373"/>
      <c r="HZ219" s="373"/>
      <c r="IA219" s="373"/>
      <c r="IB219" s="373"/>
      <c r="IC219" s="373"/>
      <c r="ID219" s="373"/>
      <c r="IE219" s="373"/>
      <c r="IF219" s="373"/>
      <c r="IG219" s="373"/>
      <c r="IH219" s="373"/>
      <c r="II219" s="373"/>
      <c r="IJ219" s="373"/>
    </row>
    <row r="220" spans="1:244" s="281" customFormat="1" ht="19" x14ac:dyDescent="0.2">
      <c r="A220"/>
      <c r="B220" s="186"/>
      <c r="C220"/>
      <c r="D220" s="251"/>
      <c r="E220" s="341"/>
      <c r="F220" s="341"/>
      <c r="G220" s="172"/>
      <c r="H220"/>
      <c r="I220" s="45"/>
      <c r="J220"/>
      <c r="K220"/>
      <c r="L220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5"/>
      <c r="AC220"/>
      <c r="AD220" s="38"/>
      <c r="AE220"/>
      <c r="AF220"/>
      <c r="AG220"/>
      <c r="AH220" s="42"/>
      <c r="AI220" s="277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277"/>
      <c r="AZ220" s="269"/>
      <c r="BA220" s="560"/>
      <c r="BB220"/>
      <c r="BC220" s="560"/>
      <c r="BD220"/>
      <c r="BE220" s="560"/>
      <c r="BF220"/>
      <c r="BG220" s="560"/>
      <c r="BH220"/>
      <c r="BI220" s="560"/>
      <c r="BJ220"/>
      <c r="BK220" s="560"/>
      <c r="BL220"/>
      <c r="BM220" s="560"/>
      <c r="BN220"/>
      <c r="BO220" s="270"/>
      <c r="BP220"/>
      <c r="BQ220" s="270"/>
      <c r="BR220"/>
      <c r="BS220" s="270"/>
      <c r="BT220"/>
      <c r="BU220" s="270"/>
      <c r="BV220"/>
      <c r="BW220" s="270"/>
      <c r="BX220"/>
      <c r="BY220" s="270"/>
      <c r="BZ220"/>
      <c r="CA220" s="270"/>
      <c r="CB220"/>
      <c r="CC220" s="270"/>
      <c r="CD220"/>
      <c r="CE220" s="270"/>
      <c r="CF220"/>
      <c r="CG220" s="270"/>
      <c r="CH220"/>
      <c r="CI220" s="270"/>
      <c r="CJ220"/>
      <c r="CK220" s="910"/>
      <c r="CL220" s="373"/>
      <c r="CM220" s="373"/>
      <c r="CN220" s="373"/>
      <c r="CO220" s="373"/>
      <c r="CP220" s="373"/>
      <c r="CQ220" s="373"/>
      <c r="CR220" s="373"/>
      <c r="CS220" s="373"/>
      <c r="CT220" s="920"/>
      <c r="CU220" s="373"/>
      <c r="CV220" s="373"/>
      <c r="CW220" s="373"/>
      <c r="CX220" s="920"/>
      <c r="CY220" s="373"/>
      <c r="CZ220" s="373"/>
      <c r="DN220" s="373"/>
      <c r="DO220" s="373"/>
      <c r="DP220" s="373"/>
      <c r="DQ220" s="373"/>
      <c r="DR220" s="373"/>
      <c r="DS220" s="373"/>
      <c r="DT220" s="373"/>
      <c r="DU220" s="373"/>
      <c r="DV220" s="373"/>
      <c r="DW220" s="373"/>
      <c r="DX220" s="373"/>
      <c r="DY220" s="373"/>
      <c r="DZ220" s="373"/>
      <c r="EA220" s="373"/>
      <c r="EB220" s="373"/>
      <c r="EC220" s="373"/>
      <c r="ED220" s="373"/>
      <c r="EE220" s="373"/>
      <c r="EF220" s="373"/>
      <c r="EG220" s="373"/>
      <c r="EH220" s="373"/>
      <c r="EI220" s="373"/>
      <c r="EJ220" s="373"/>
      <c r="EK220" s="373"/>
      <c r="EL220" s="373"/>
      <c r="EM220" s="373"/>
      <c r="EN220" s="373"/>
      <c r="EO220" s="373"/>
      <c r="EP220" s="373"/>
      <c r="EQ220" s="373"/>
      <c r="ER220" s="373"/>
      <c r="ES220" s="373"/>
      <c r="ET220" s="373"/>
      <c r="EU220" s="373"/>
      <c r="EV220" s="373"/>
      <c r="EW220" s="373"/>
      <c r="EX220" s="373"/>
      <c r="EY220" s="373"/>
      <c r="EZ220" s="373"/>
      <c r="FA220" s="373"/>
      <c r="FB220" s="373"/>
      <c r="FC220" s="373"/>
      <c r="FD220" s="373"/>
      <c r="FE220" s="373"/>
      <c r="FF220" s="373"/>
      <c r="FG220" s="373"/>
      <c r="FH220" s="373"/>
      <c r="FI220" s="373"/>
      <c r="FJ220" s="373"/>
      <c r="FK220" s="373"/>
      <c r="FL220" s="373"/>
      <c r="FM220" s="373"/>
      <c r="FN220" s="373"/>
      <c r="FO220" s="373"/>
      <c r="FP220" s="373"/>
      <c r="FQ220" s="373"/>
      <c r="FR220" s="373"/>
      <c r="FS220" s="373"/>
      <c r="FT220" s="373"/>
      <c r="FU220" s="373"/>
      <c r="FV220" s="373"/>
      <c r="FW220" s="373"/>
      <c r="FX220" s="373"/>
      <c r="FY220" s="373"/>
      <c r="FZ220" s="373"/>
      <c r="GA220" s="373"/>
      <c r="GB220" s="373"/>
      <c r="GC220" s="373"/>
      <c r="GD220" s="373"/>
      <c r="GE220" s="373"/>
      <c r="GF220" s="373"/>
      <c r="GG220" s="373"/>
      <c r="GH220" s="373"/>
      <c r="GI220" s="373"/>
      <c r="GJ220" s="373"/>
      <c r="GK220" s="373"/>
      <c r="GL220" s="373"/>
      <c r="GM220" s="373"/>
      <c r="GN220" s="373"/>
      <c r="GO220" s="373"/>
      <c r="GP220" s="373"/>
      <c r="GQ220" s="373"/>
      <c r="GR220" s="373"/>
      <c r="GS220" s="373"/>
      <c r="GT220" s="373"/>
      <c r="GU220" s="373"/>
      <c r="GV220" s="373"/>
      <c r="GW220" s="373"/>
      <c r="GX220" s="373"/>
      <c r="GY220" s="373"/>
      <c r="GZ220" s="373"/>
      <c r="HA220" s="373"/>
      <c r="HB220" s="373"/>
      <c r="HC220" s="373"/>
      <c r="HD220" s="373"/>
      <c r="HE220" s="373"/>
      <c r="HF220" s="373"/>
      <c r="HG220" s="373"/>
      <c r="HH220" s="373"/>
      <c r="HI220" s="373"/>
      <c r="HJ220" s="373"/>
      <c r="HK220" s="373"/>
      <c r="HL220" s="373"/>
      <c r="HM220" s="373"/>
      <c r="HN220" s="373"/>
      <c r="HO220" s="373"/>
      <c r="HP220" s="373"/>
      <c r="HQ220" s="373"/>
      <c r="HR220" s="373"/>
      <c r="HS220" s="373"/>
      <c r="HT220" s="373"/>
      <c r="HU220" s="373"/>
      <c r="HV220" s="373"/>
      <c r="HW220" s="373"/>
      <c r="HX220" s="373"/>
      <c r="HY220" s="373"/>
      <c r="HZ220" s="373"/>
      <c r="IA220" s="373"/>
      <c r="IB220" s="373"/>
      <c r="IC220" s="373"/>
      <c r="ID220" s="373"/>
      <c r="IE220" s="373"/>
      <c r="IF220" s="373"/>
      <c r="IG220" s="373"/>
      <c r="IH220" s="373"/>
      <c r="II220" s="373"/>
      <c r="IJ220" s="373"/>
    </row>
    <row r="221" spans="1:244" s="281" customFormat="1" ht="19" x14ac:dyDescent="0.2">
      <c r="A221"/>
      <c r="B221" s="186"/>
      <c r="C221"/>
      <c r="D221" s="251"/>
      <c r="E221" s="341"/>
      <c r="F221" s="341"/>
      <c r="G221" s="172"/>
      <c r="H221"/>
      <c r="I221" s="45"/>
      <c r="J221"/>
      <c r="K221"/>
      <c r="L221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5"/>
      <c r="AC221"/>
      <c r="AD221" s="38"/>
      <c r="AE221"/>
      <c r="AF221"/>
      <c r="AG221"/>
      <c r="AH221" s="42"/>
      <c r="AI221" s="277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277"/>
      <c r="AZ221" s="269"/>
      <c r="BA221" s="560"/>
      <c r="BB221"/>
      <c r="BC221" s="560"/>
      <c r="BD221"/>
      <c r="BE221" s="560"/>
      <c r="BF221"/>
      <c r="BG221" s="560"/>
      <c r="BH221"/>
      <c r="BI221" s="560"/>
      <c r="BJ221"/>
      <c r="BK221" s="560"/>
      <c r="BL221"/>
      <c r="BM221" s="560"/>
      <c r="BN221"/>
      <c r="BO221" s="270"/>
      <c r="BP221"/>
      <c r="BQ221" s="270"/>
      <c r="BR221"/>
      <c r="BS221" s="270"/>
      <c r="BT221"/>
      <c r="BU221" s="270"/>
      <c r="BV221"/>
      <c r="BW221" s="270"/>
      <c r="BX221"/>
      <c r="BY221" s="270"/>
      <c r="BZ221"/>
      <c r="CA221" s="270"/>
      <c r="CB221"/>
      <c r="CC221" s="270"/>
      <c r="CD221"/>
      <c r="CE221" s="270"/>
      <c r="CF221"/>
      <c r="CG221" s="270"/>
      <c r="CH221"/>
      <c r="CI221" s="270"/>
      <c r="CJ221"/>
      <c r="CK221" s="910"/>
      <c r="CL221" s="373"/>
      <c r="CM221" s="373"/>
      <c r="CN221" s="373"/>
      <c r="CO221" s="373"/>
      <c r="CP221" s="373"/>
      <c r="CQ221" s="373"/>
      <c r="CR221" s="373"/>
      <c r="CS221" s="373"/>
      <c r="CT221" s="920"/>
      <c r="CU221" s="373"/>
      <c r="CV221" s="373"/>
      <c r="CW221" s="373"/>
      <c r="CX221" s="920"/>
      <c r="CY221" s="373"/>
      <c r="CZ221" s="373"/>
      <c r="DN221" s="373"/>
      <c r="DO221" s="373"/>
      <c r="DP221" s="373"/>
      <c r="DQ221" s="373"/>
      <c r="DR221" s="373"/>
      <c r="DS221" s="373"/>
      <c r="DT221" s="373"/>
      <c r="DU221" s="373"/>
      <c r="DV221" s="373"/>
      <c r="DW221" s="373"/>
      <c r="DX221" s="373"/>
      <c r="DY221" s="373"/>
      <c r="DZ221" s="373"/>
      <c r="EA221" s="373"/>
      <c r="EB221" s="373"/>
      <c r="EC221" s="373"/>
      <c r="ED221" s="373"/>
      <c r="EE221" s="373"/>
      <c r="EF221" s="373"/>
      <c r="EG221" s="373"/>
      <c r="EH221" s="373"/>
      <c r="EI221" s="373"/>
      <c r="EJ221" s="373"/>
      <c r="EK221" s="373"/>
      <c r="EL221" s="373"/>
      <c r="EM221" s="373"/>
      <c r="EN221" s="373"/>
      <c r="EO221" s="373"/>
      <c r="EP221" s="373"/>
      <c r="EQ221" s="373"/>
      <c r="ER221" s="373"/>
      <c r="ES221" s="373"/>
      <c r="ET221" s="373"/>
      <c r="EU221" s="373"/>
      <c r="EV221" s="373"/>
      <c r="EW221" s="373"/>
      <c r="EX221" s="373"/>
      <c r="EY221" s="373"/>
      <c r="EZ221" s="373"/>
      <c r="FA221" s="373"/>
      <c r="FB221" s="373"/>
      <c r="FC221" s="373"/>
      <c r="FD221" s="373"/>
      <c r="FE221" s="373"/>
      <c r="FF221" s="373"/>
      <c r="FG221" s="373"/>
      <c r="FH221" s="373"/>
      <c r="FI221" s="373"/>
      <c r="FJ221" s="373"/>
      <c r="FK221" s="373"/>
      <c r="FL221" s="373"/>
      <c r="FM221" s="373"/>
      <c r="FN221" s="373"/>
      <c r="FO221" s="373"/>
      <c r="FP221" s="373"/>
      <c r="FQ221" s="373"/>
      <c r="FR221" s="373"/>
      <c r="FS221" s="373"/>
      <c r="FT221" s="373"/>
      <c r="FU221" s="373"/>
      <c r="FV221" s="373"/>
      <c r="FW221" s="373"/>
      <c r="FX221" s="373"/>
      <c r="FY221" s="373"/>
      <c r="FZ221" s="373"/>
      <c r="GA221" s="373"/>
      <c r="GB221" s="373"/>
      <c r="GC221" s="373"/>
      <c r="GD221" s="373"/>
      <c r="GE221" s="373"/>
      <c r="GF221" s="373"/>
      <c r="GG221" s="373"/>
      <c r="GH221" s="373"/>
      <c r="GI221" s="373"/>
      <c r="GJ221" s="373"/>
      <c r="GK221" s="373"/>
      <c r="GL221" s="373"/>
      <c r="GM221" s="373"/>
      <c r="GN221" s="373"/>
      <c r="GO221" s="373"/>
      <c r="GP221" s="373"/>
      <c r="GQ221" s="373"/>
      <c r="GR221" s="373"/>
      <c r="GS221" s="373"/>
      <c r="GT221" s="373"/>
      <c r="GU221" s="373"/>
      <c r="GV221" s="373"/>
      <c r="GW221" s="373"/>
      <c r="GX221" s="373"/>
      <c r="GY221" s="373"/>
      <c r="GZ221" s="373"/>
      <c r="HA221" s="373"/>
      <c r="HB221" s="373"/>
      <c r="HC221" s="373"/>
      <c r="HD221" s="373"/>
      <c r="HE221" s="373"/>
      <c r="HF221" s="373"/>
      <c r="HG221" s="373"/>
      <c r="HH221" s="373"/>
      <c r="HI221" s="373"/>
      <c r="HJ221" s="373"/>
      <c r="HK221" s="373"/>
      <c r="HL221" s="373"/>
      <c r="HM221" s="373"/>
      <c r="HN221" s="373"/>
      <c r="HO221" s="373"/>
      <c r="HP221" s="373"/>
      <c r="HQ221" s="373"/>
      <c r="HR221" s="373"/>
      <c r="HS221" s="373"/>
      <c r="HT221" s="373"/>
      <c r="HU221" s="373"/>
      <c r="HV221" s="373"/>
      <c r="HW221" s="373"/>
      <c r="HX221" s="373"/>
      <c r="HY221" s="373"/>
      <c r="HZ221" s="373"/>
      <c r="IA221" s="373"/>
      <c r="IB221" s="373"/>
      <c r="IC221" s="373"/>
      <c r="ID221" s="373"/>
      <c r="IE221" s="373"/>
      <c r="IF221" s="373"/>
      <c r="IG221" s="373"/>
      <c r="IH221" s="373"/>
      <c r="II221" s="373"/>
      <c r="IJ221" s="373"/>
    </row>
    <row r="222" spans="1:244" s="281" customFormat="1" ht="19" x14ac:dyDescent="0.2">
      <c r="A222"/>
      <c r="B222" s="186"/>
      <c r="C222"/>
      <c r="D222" s="251"/>
      <c r="E222" s="341"/>
      <c r="F222" s="341"/>
      <c r="G222" s="172"/>
      <c r="H222"/>
      <c r="I222" s="45"/>
      <c r="J222"/>
      <c r="K222"/>
      <c r="L222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5"/>
      <c r="AC222"/>
      <c r="AD222" s="38"/>
      <c r="AE222"/>
      <c r="AF222"/>
      <c r="AG222"/>
      <c r="AH222" s="42"/>
      <c r="AI222" s="277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277"/>
      <c r="AZ222" s="269"/>
      <c r="BA222" s="560"/>
      <c r="BB222"/>
      <c r="BC222" s="560"/>
      <c r="BD222"/>
      <c r="BE222" s="560"/>
      <c r="BF222"/>
      <c r="BG222" s="560"/>
      <c r="BH222"/>
      <c r="BI222" s="560"/>
      <c r="BJ222"/>
      <c r="BK222" s="560"/>
      <c r="BL222"/>
      <c r="BM222" s="560"/>
      <c r="BN222"/>
      <c r="BO222" s="270"/>
      <c r="BP222"/>
      <c r="BQ222" s="270"/>
      <c r="BR222"/>
      <c r="BS222" s="270"/>
      <c r="BT222"/>
      <c r="BU222" s="270"/>
      <c r="BV222"/>
      <c r="BW222" s="270"/>
      <c r="BX222"/>
      <c r="BY222" s="270"/>
      <c r="BZ222"/>
      <c r="CA222" s="270"/>
      <c r="CB222"/>
      <c r="CC222" s="270"/>
      <c r="CD222"/>
      <c r="CE222" s="270"/>
      <c r="CF222"/>
      <c r="CG222" s="270"/>
      <c r="CH222"/>
      <c r="CI222" s="270"/>
      <c r="CJ222"/>
      <c r="CK222" s="910"/>
      <c r="CL222" s="373"/>
      <c r="CM222" s="373"/>
      <c r="CN222" s="373"/>
      <c r="CO222" s="373"/>
      <c r="CP222" s="373"/>
      <c r="CQ222" s="373"/>
      <c r="CR222" s="373"/>
      <c r="CS222" s="373"/>
      <c r="CT222" s="920"/>
      <c r="CU222" s="373"/>
      <c r="CV222" s="373"/>
      <c r="CW222" s="373"/>
      <c r="CX222" s="920"/>
      <c r="CY222" s="373"/>
      <c r="CZ222" s="373"/>
      <c r="DN222" s="373"/>
      <c r="DO222" s="373"/>
      <c r="DP222" s="373"/>
      <c r="DQ222" s="373"/>
      <c r="DR222" s="373"/>
      <c r="DS222" s="373"/>
      <c r="DT222" s="373"/>
      <c r="DU222" s="373"/>
      <c r="DV222" s="373"/>
      <c r="DW222" s="373"/>
      <c r="DX222" s="373"/>
      <c r="DY222" s="373"/>
      <c r="DZ222" s="373"/>
      <c r="EA222" s="373"/>
      <c r="EB222" s="373"/>
      <c r="EC222" s="373"/>
      <c r="ED222" s="373"/>
      <c r="EE222" s="373"/>
      <c r="EF222" s="373"/>
      <c r="EG222" s="373"/>
      <c r="EH222" s="373"/>
      <c r="EI222" s="373"/>
      <c r="EJ222" s="373"/>
      <c r="EK222" s="373"/>
      <c r="EL222" s="373"/>
      <c r="EM222" s="373"/>
      <c r="EN222" s="373"/>
      <c r="EO222" s="373"/>
      <c r="EP222" s="373"/>
      <c r="EQ222" s="373"/>
      <c r="ER222" s="373"/>
      <c r="ES222" s="373"/>
      <c r="ET222" s="373"/>
      <c r="EU222" s="373"/>
      <c r="EV222" s="373"/>
      <c r="EW222" s="373"/>
      <c r="EX222" s="373"/>
      <c r="EY222" s="373"/>
      <c r="EZ222" s="373"/>
      <c r="FA222" s="373"/>
      <c r="FB222" s="373"/>
      <c r="FC222" s="373"/>
      <c r="FD222" s="373"/>
      <c r="FE222" s="373"/>
      <c r="FF222" s="373"/>
      <c r="FG222" s="373"/>
      <c r="FH222" s="373"/>
      <c r="FI222" s="373"/>
      <c r="FJ222" s="373"/>
      <c r="FK222" s="373"/>
      <c r="FL222" s="373"/>
      <c r="FM222" s="373"/>
      <c r="FN222" s="373"/>
      <c r="FO222" s="373"/>
      <c r="FP222" s="373"/>
      <c r="FQ222" s="373"/>
      <c r="FR222" s="373"/>
      <c r="FS222" s="373"/>
      <c r="FT222" s="373"/>
      <c r="FU222" s="373"/>
      <c r="FV222" s="373"/>
      <c r="FW222" s="373"/>
      <c r="FX222" s="373"/>
      <c r="FY222" s="373"/>
      <c r="FZ222" s="373"/>
      <c r="GA222" s="373"/>
      <c r="GB222" s="373"/>
      <c r="GC222" s="373"/>
      <c r="GD222" s="373"/>
      <c r="GE222" s="373"/>
      <c r="GF222" s="373"/>
      <c r="GG222" s="373"/>
      <c r="GH222" s="373"/>
      <c r="GI222" s="373"/>
      <c r="GJ222" s="373"/>
      <c r="GK222" s="373"/>
      <c r="GL222" s="373"/>
      <c r="GM222" s="373"/>
      <c r="GN222" s="373"/>
      <c r="GO222" s="373"/>
      <c r="GP222" s="373"/>
      <c r="GQ222" s="373"/>
      <c r="GR222" s="373"/>
      <c r="GS222" s="373"/>
      <c r="GT222" s="373"/>
      <c r="GU222" s="373"/>
      <c r="GV222" s="373"/>
      <c r="GW222" s="373"/>
      <c r="GX222" s="373"/>
      <c r="GY222" s="373"/>
      <c r="GZ222" s="373"/>
      <c r="HA222" s="373"/>
      <c r="HB222" s="373"/>
      <c r="HC222" s="373"/>
      <c r="HD222" s="373"/>
      <c r="HE222" s="373"/>
      <c r="HF222" s="373"/>
      <c r="HG222" s="373"/>
      <c r="HH222" s="373"/>
      <c r="HI222" s="373"/>
      <c r="HJ222" s="373"/>
      <c r="HK222" s="373"/>
      <c r="HL222" s="373"/>
      <c r="HM222" s="373"/>
      <c r="HN222" s="373"/>
      <c r="HO222" s="373"/>
      <c r="HP222" s="373"/>
      <c r="HQ222" s="373"/>
      <c r="HR222" s="373"/>
      <c r="HS222" s="373"/>
      <c r="HT222" s="373"/>
      <c r="HU222" s="373"/>
      <c r="HV222" s="373"/>
      <c r="HW222" s="373"/>
      <c r="HX222" s="373"/>
      <c r="HY222" s="373"/>
      <c r="HZ222" s="373"/>
      <c r="IA222" s="373"/>
      <c r="IB222" s="373"/>
      <c r="IC222" s="373"/>
      <c r="ID222" s="373"/>
      <c r="IE222" s="373"/>
      <c r="IF222" s="373"/>
      <c r="IG222" s="373"/>
      <c r="IH222" s="373"/>
      <c r="II222" s="373"/>
      <c r="IJ222" s="373"/>
    </row>
    <row r="223" spans="1:244" s="281" customFormat="1" ht="19" x14ac:dyDescent="0.2">
      <c r="A223"/>
      <c r="B223" s="186"/>
      <c r="C223"/>
      <c r="D223" s="251"/>
      <c r="E223" s="341"/>
      <c r="F223" s="341"/>
      <c r="G223" s="172"/>
      <c r="H223"/>
      <c r="I223" s="45"/>
      <c r="J223"/>
      <c r="K223"/>
      <c r="L223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5"/>
      <c r="AC223"/>
      <c r="AD223" s="38"/>
      <c r="AE223"/>
      <c r="AF223"/>
      <c r="AG223"/>
      <c r="AH223" s="42"/>
      <c r="AI223" s="277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277"/>
      <c r="AZ223" s="269"/>
      <c r="BA223" s="560"/>
      <c r="BB223"/>
      <c r="BC223" s="560"/>
      <c r="BD223"/>
      <c r="BE223" s="560"/>
      <c r="BF223"/>
      <c r="BG223" s="560"/>
      <c r="BH223"/>
      <c r="BI223" s="560"/>
      <c r="BJ223"/>
      <c r="BK223" s="560"/>
      <c r="BL223"/>
      <c r="BM223" s="560"/>
      <c r="BN223"/>
      <c r="BO223" s="270"/>
      <c r="BP223"/>
      <c r="BQ223" s="270"/>
      <c r="BR223"/>
      <c r="BS223" s="270"/>
      <c r="BT223"/>
      <c r="BU223" s="270"/>
      <c r="BV223"/>
      <c r="BW223" s="270"/>
      <c r="BX223"/>
      <c r="BY223" s="270"/>
      <c r="BZ223"/>
      <c r="CA223" s="270"/>
      <c r="CB223"/>
      <c r="CC223" s="270"/>
      <c r="CD223"/>
      <c r="CE223" s="270"/>
      <c r="CF223"/>
      <c r="CG223" s="270"/>
      <c r="CH223"/>
      <c r="CI223" s="270"/>
      <c r="CJ223"/>
      <c r="CK223" s="910"/>
      <c r="CL223" s="373"/>
      <c r="CM223" s="373"/>
      <c r="CN223" s="373"/>
      <c r="CO223" s="373"/>
      <c r="CP223" s="373"/>
      <c r="CQ223" s="373"/>
      <c r="CR223" s="373"/>
      <c r="CS223" s="373"/>
      <c r="CT223" s="920"/>
      <c r="CU223" s="373"/>
      <c r="CV223" s="373"/>
      <c r="CW223" s="373"/>
      <c r="CX223" s="920"/>
      <c r="CY223" s="373"/>
      <c r="CZ223" s="373"/>
      <c r="DN223" s="373"/>
      <c r="DO223" s="373"/>
      <c r="DP223" s="373"/>
      <c r="DQ223" s="373"/>
      <c r="DR223" s="373"/>
      <c r="DS223" s="373"/>
      <c r="DT223" s="373"/>
      <c r="DU223" s="373"/>
      <c r="DV223" s="373"/>
      <c r="DW223" s="373"/>
      <c r="DX223" s="373"/>
      <c r="DY223" s="373"/>
      <c r="DZ223" s="373"/>
      <c r="EA223" s="373"/>
      <c r="EB223" s="373"/>
      <c r="EC223" s="373"/>
      <c r="ED223" s="373"/>
      <c r="EE223" s="373"/>
      <c r="EF223" s="373"/>
      <c r="EG223" s="373"/>
      <c r="EH223" s="373"/>
      <c r="EI223" s="373"/>
      <c r="EJ223" s="373"/>
      <c r="EK223" s="373"/>
      <c r="EL223" s="373"/>
      <c r="EM223" s="373"/>
      <c r="EN223" s="373"/>
      <c r="EO223" s="373"/>
      <c r="EP223" s="373"/>
      <c r="EQ223" s="373"/>
      <c r="ER223" s="373"/>
      <c r="ES223" s="373"/>
      <c r="ET223" s="373"/>
      <c r="EU223" s="373"/>
      <c r="EV223" s="373"/>
      <c r="EW223" s="373"/>
      <c r="EX223" s="373"/>
      <c r="EY223" s="373"/>
      <c r="EZ223" s="373"/>
      <c r="FA223" s="373"/>
      <c r="FB223" s="373"/>
      <c r="FC223" s="373"/>
      <c r="FD223" s="373"/>
      <c r="FE223" s="373"/>
      <c r="FF223" s="373"/>
      <c r="FG223" s="373"/>
      <c r="FH223" s="373"/>
      <c r="FI223" s="373"/>
      <c r="FJ223" s="373"/>
      <c r="FK223" s="373"/>
      <c r="FL223" s="373"/>
      <c r="FM223" s="373"/>
      <c r="FN223" s="373"/>
      <c r="FO223" s="373"/>
      <c r="FP223" s="373"/>
      <c r="FQ223" s="373"/>
      <c r="FR223" s="373"/>
      <c r="FS223" s="373"/>
      <c r="FT223" s="373"/>
      <c r="FU223" s="373"/>
      <c r="FV223" s="373"/>
      <c r="FW223" s="373"/>
      <c r="FX223" s="373"/>
      <c r="FY223" s="373"/>
      <c r="FZ223" s="373"/>
      <c r="GA223" s="373"/>
      <c r="GB223" s="373"/>
      <c r="GC223" s="373"/>
      <c r="GD223" s="373"/>
      <c r="GE223" s="373"/>
      <c r="GF223" s="373"/>
      <c r="GG223" s="373"/>
      <c r="GH223" s="373"/>
      <c r="GI223" s="373"/>
      <c r="GJ223" s="373"/>
      <c r="GK223" s="373"/>
      <c r="GL223" s="373"/>
      <c r="GM223" s="373"/>
      <c r="GN223" s="373"/>
      <c r="GO223" s="373"/>
      <c r="GP223" s="373"/>
      <c r="GQ223" s="373"/>
      <c r="GR223" s="373"/>
      <c r="GS223" s="373"/>
      <c r="GT223" s="373"/>
      <c r="GU223" s="373"/>
      <c r="GV223" s="373"/>
      <c r="GW223" s="373"/>
      <c r="GX223" s="373"/>
      <c r="GY223" s="373"/>
      <c r="GZ223" s="373"/>
      <c r="HA223" s="373"/>
      <c r="HB223" s="373"/>
      <c r="HC223" s="373"/>
      <c r="HD223" s="373"/>
      <c r="HE223" s="373"/>
      <c r="HF223" s="373"/>
      <c r="HG223" s="373"/>
      <c r="HH223" s="373"/>
      <c r="HI223" s="373"/>
      <c r="HJ223" s="373"/>
      <c r="HK223" s="373"/>
      <c r="HL223" s="373"/>
      <c r="HM223" s="373"/>
      <c r="HN223" s="373"/>
      <c r="HO223" s="373"/>
      <c r="HP223" s="373"/>
      <c r="HQ223" s="373"/>
      <c r="HR223" s="373"/>
      <c r="HS223" s="373"/>
      <c r="HT223" s="373"/>
      <c r="HU223" s="373"/>
      <c r="HV223" s="373"/>
      <c r="HW223" s="373"/>
      <c r="HX223" s="373"/>
      <c r="HY223" s="373"/>
      <c r="HZ223" s="373"/>
      <c r="IA223" s="373"/>
      <c r="IB223" s="373"/>
      <c r="IC223" s="373"/>
      <c r="ID223" s="373"/>
      <c r="IE223" s="373"/>
      <c r="IF223" s="373"/>
      <c r="IG223" s="373"/>
      <c r="IH223" s="373"/>
      <c r="II223" s="373"/>
      <c r="IJ223" s="373"/>
    </row>
    <row r="224" spans="1:244" s="281" customFormat="1" ht="19" x14ac:dyDescent="0.2">
      <c r="A224"/>
      <c r="B224" s="186"/>
      <c r="C224"/>
      <c r="D224" s="251"/>
      <c r="E224" s="341"/>
      <c r="F224" s="341"/>
      <c r="G224" s="172"/>
      <c r="H224"/>
      <c r="I224" s="45"/>
      <c r="J224"/>
      <c r="K224"/>
      <c r="L224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5"/>
      <c r="AC224"/>
      <c r="AD224" s="38"/>
      <c r="AE224"/>
      <c r="AF224"/>
      <c r="AG224"/>
      <c r="AH224" s="42"/>
      <c r="AI224" s="277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277"/>
      <c r="AZ224" s="269"/>
      <c r="BA224" s="560"/>
      <c r="BB224"/>
      <c r="BC224" s="560"/>
      <c r="BD224"/>
      <c r="BE224" s="560"/>
      <c r="BF224"/>
      <c r="BG224" s="560"/>
      <c r="BH224"/>
      <c r="BI224" s="560"/>
      <c r="BJ224"/>
      <c r="BK224" s="560"/>
      <c r="BL224"/>
      <c r="BM224" s="560"/>
      <c r="BN224"/>
      <c r="BO224" s="270"/>
      <c r="BP224"/>
      <c r="BQ224" s="270"/>
      <c r="BR224"/>
      <c r="BS224" s="270"/>
      <c r="BT224"/>
      <c r="BU224" s="270"/>
      <c r="BV224"/>
      <c r="BW224" s="270"/>
      <c r="BX224"/>
      <c r="BY224" s="270"/>
      <c r="BZ224"/>
      <c r="CA224" s="270"/>
      <c r="CB224"/>
      <c r="CC224" s="270"/>
      <c r="CD224"/>
      <c r="CE224" s="270"/>
      <c r="CF224"/>
      <c r="CG224" s="270"/>
      <c r="CH224"/>
      <c r="CI224" s="270"/>
      <c r="CJ224"/>
      <c r="CK224" s="910"/>
      <c r="CL224" s="373"/>
      <c r="CM224" s="373"/>
      <c r="CN224" s="373"/>
      <c r="CO224" s="373"/>
      <c r="CP224" s="373"/>
      <c r="CQ224" s="373"/>
      <c r="CR224" s="373"/>
      <c r="CS224" s="373"/>
      <c r="CT224" s="920"/>
      <c r="CU224" s="373"/>
      <c r="CV224" s="373"/>
      <c r="CW224" s="373"/>
      <c r="CX224" s="920"/>
      <c r="CY224" s="373"/>
      <c r="CZ224" s="373"/>
      <c r="DN224" s="373"/>
      <c r="DO224" s="373"/>
      <c r="DP224" s="373"/>
      <c r="DQ224" s="373"/>
      <c r="DR224" s="373"/>
      <c r="DS224" s="373"/>
      <c r="DT224" s="373"/>
      <c r="DU224" s="373"/>
      <c r="DV224" s="373"/>
      <c r="DW224" s="373"/>
      <c r="DX224" s="373"/>
      <c r="DY224" s="373"/>
      <c r="DZ224" s="373"/>
      <c r="EA224" s="373"/>
      <c r="EB224" s="373"/>
      <c r="EC224" s="373"/>
      <c r="ED224" s="373"/>
      <c r="EE224" s="373"/>
      <c r="EF224" s="373"/>
      <c r="EG224" s="373"/>
      <c r="EH224" s="373"/>
      <c r="EI224" s="373"/>
      <c r="EJ224" s="373"/>
      <c r="EK224" s="373"/>
      <c r="EL224" s="373"/>
      <c r="EM224" s="373"/>
      <c r="EN224" s="373"/>
      <c r="EO224" s="373"/>
      <c r="EP224" s="373"/>
      <c r="EQ224" s="373"/>
      <c r="ER224" s="373"/>
      <c r="ES224" s="373"/>
      <c r="ET224" s="373"/>
      <c r="EU224" s="373"/>
      <c r="EV224" s="373"/>
      <c r="EW224" s="373"/>
      <c r="EX224" s="373"/>
      <c r="EY224" s="373"/>
      <c r="EZ224" s="373"/>
      <c r="FA224" s="373"/>
      <c r="FB224" s="373"/>
      <c r="FC224" s="373"/>
      <c r="FD224" s="373"/>
      <c r="FE224" s="373"/>
      <c r="FF224" s="373"/>
      <c r="FG224" s="373"/>
      <c r="FH224" s="373"/>
      <c r="FI224" s="373"/>
      <c r="FJ224" s="373"/>
      <c r="FK224" s="373"/>
      <c r="FL224" s="373"/>
      <c r="FM224" s="373"/>
      <c r="FN224" s="373"/>
      <c r="FO224" s="373"/>
      <c r="FP224" s="373"/>
      <c r="FQ224" s="373"/>
      <c r="FR224" s="373"/>
      <c r="FS224" s="373"/>
      <c r="FT224" s="373"/>
      <c r="FU224" s="373"/>
      <c r="FV224" s="373"/>
      <c r="FW224" s="373"/>
      <c r="FX224" s="373"/>
      <c r="FY224" s="373"/>
      <c r="FZ224" s="373"/>
      <c r="GA224" s="373"/>
      <c r="GB224" s="373"/>
      <c r="GC224" s="373"/>
      <c r="GD224" s="373"/>
      <c r="GE224" s="373"/>
      <c r="GF224" s="373"/>
      <c r="GG224" s="373"/>
      <c r="GH224" s="373"/>
      <c r="GI224" s="373"/>
      <c r="GJ224" s="373"/>
      <c r="GK224" s="373"/>
      <c r="GL224" s="373"/>
      <c r="GM224" s="373"/>
      <c r="GN224" s="373"/>
      <c r="GO224" s="373"/>
      <c r="GP224" s="373"/>
      <c r="GQ224" s="373"/>
      <c r="GR224" s="373"/>
      <c r="GS224" s="373"/>
      <c r="GT224" s="373"/>
      <c r="GU224" s="373"/>
      <c r="GV224" s="373"/>
      <c r="GW224" s="373"/>
      <c r="GX224" s="373"/>
      <c r="GY224" s="373"/>
      <c r="GZ224" s="373"/>
      <c r="HA224" s="373"/>
      <c r="HB224" s="373"/>
      <c r="HC224" s="373"/>
      <c r="HD224" s="373"/>
      <c r="HE224" s="373"/>
      <c r="HF224" s="373"/>
      <c r="HG224" s="373"/>
      <c r="HH224" s="373"/>
      <c r="HI224" s="373"/>
      <c r="HJ224" s="373"/>
      <c r="HK224" s="373"/>
      <c r="HL224" s="373"/>
      <c r="HM224" s="373"/>
      <c r="HN224" s="373"/>
      <c r="HO224" s="373"/>
      <c r="HP224" s="373"/>
      <c r="HQ224" s="373"/>
      <c r="HR224" s="373"/>
      <c r="HS224" s="373"/>
      <c r="HT224" s="373"/>
      <c r="HU224" s="373"/>
      <c r="HV224" s="373"/>
      <c r="HW224" s="373"/>
      <c r="HX224" s="373"/>
      <c r="HY224" s="373"/>
      <c r="HZ224" s="373"/>
      <c r="IA224" s="373"/>
      <c r="IB224" s="373"/>
      <c r="IC224" s="373"/>
      <c r="ID224" s="373"/>
      <c r="IE224" s="373"/>
      <c r="IF224" s="373"/>
      <c r="IG224" s="373"/>
      <c r="IH224" s="373"/>
      <c r="II224" s="373"/>
      <c r="IJ224" s="373"/>
    </row>
    <row r="225" spans="1:244" s="281" customFormat="1" ht="19" x14ac:dyDescent="0.2">
      <c r="A225"/>
      <c r="B225" s="186"/>
      <c r="C225"/>
      <c r="D225" s="251"/>
      <c r="E225" s="341"/>
      <c r="F225" s="341"/>
      <c r="G225" s="172"/>
      <c r="H225"/>
      <c r="I225" s="45"/>
      <c r="J225"/>
      <c r="K225"/>
      <c r="L225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5"/>
      <c r="AC225"/>
      <c r="AD225" s="38"/>
      <c r="AE225"/>
      <c r="AF225"/>
      <c r="AG225"/>
      <c r="AH225" s="42"/>
      <c r="AI225" s="277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277"/>
      <c r="AZ225" s="269"/>
      <c r="BA225" s="560"/>
      <c r="BB225"/>
      <c r="BC225" s="560"/>
      <c r="BD225"/>
      <c r="BE225" s="560"/>
      <c r="BF225"/>
      <c r="BG225" s="560"/>
      <c r="BH225"/>
      <c r="BI225" s="560"/>
      <c r="BJ225"/>
      <c r="BK225" s="560"/>
      <c r="BL225"/>
      <c r="BM225" s="560"/>
      <c r="BN225"/>
      <c r="BO225" s="270"/>
      <c r="BP225"/>
      <c r="BQ225" s="270"/>
      <c r="BR225"/>
      <c r="BS225" s="270"/>
      <c r="BT225"/>
      <c r="BU225" s="270"/>
      <c r="BV225"/>
      <c r="BW225" s="270"/>
      <c r="BX225"/>
      <c r="BY225" s="270"/>
      <c r="BZ225"/>
      <c r="CA225" s="270"/>
      <c r="CB225"/>
      <c r="CC225" s="270"/>
      <c r="CD225"/>
      <c r="CE225" s="270"/>
      <c r="CF225"/>
      <c r="CG225" s="270"/>
      <c r="CH225"/>
      <c r="CI225" s="270"/>
      <c r="CJ225"/>
      <c r="CK225" s="910"/>
      <c r="CL225" s="373"/>
      <c r="CM225" s="373"/>
      <c r="CN225" s="373"/>
      <c r="CO225" s="373"/>
      <c r="CP225" s="373"/>
      <c r="CQ225" s="373"/>
      <c r="CR225" s="373"/>
      <c r="CS225" s="373"/>
      <c r="CT225" s="920"/>
      <c r="CU225" s="373"/>
      <c r="CV225" s="373"/>
      <c r="CW225" s="373"/>
      <c r="CX225" s="920"/>
      <c r="CY225" s="373"/>
      <c r="CZ225" s="373"/>
      <c r="DN225" s="373"/>
      <c r="DO225" s="373"/>
      <c r="DP225" s="373"/>
      <c r="DQ225" s="373"/>
      <c r="DR225" s="373"/>
      <c r="DS225" s="373"/>
      <c r="DT225" s="373"/>
      <c r="DU225" s="373"/>
      <c r="DV225" s="373"/>
      <c r="DW225" s="373"/>
      <c r="DX225" s="373"/>
      <c r="DY225" s="373"/>
      <c r="DZ225" s="373"/>
      <c r="EA225" s="373"/>
      <c r="EB225" s="373"/>
      <c r="EC225" s="373"/>
      <c r="ED225" s="373"/>
      <c r="EE225" s="373"/>
      <c r="EF225" s="373"/>
      <c r="EG225" s="373"/>
      <c r="EH225" s="373"/>
      <c r="EI225" s="373"/>
      <c r="EJ225" s="373"/>
      <c r="EK225" s="373"/>
      <c r="EL225" s="373"/>
      <c r="EM225" s="373"/>
      <c r="EN225" s="373"/>
      <c r="EO225" s="373"/>
      <c r="EP225" s="373"/>
      <c r="EQ225" s="373"/>
      <c r="ER225" s="373"/>
      <c r="ES225" s="373"/>
      <c r="ET225" s="373"/>
      <c r="EU225" s="373"/>
      <c r="EV225" s="373"/>
      <c r="EW225" s="373"/>
      <c r="EX225" s="373"/>
      <c r="EY225" s="373"/>
      <c r="EZ225" s="373"/>
      <c r="FA225" s="373"/>
      <c r="FB225" s="373"/>
      <c r="FC225" s="373"/>
      <c r="FD225" s="373"/>
      <c r="FE225" s="373"/>
      <c r="FF225" s="373"/>
      <c r="FG225" s="373"/>
      <c r="FH225" s="373"/>
      <c r="FI225" s="373"/>
      <c r="FJ225" s="373"/>
      <c r="FK225" s="373"/>
      <c r="FL225" s="373"/>
      <c r="FM225" s="373"/>
      <c r="FN225" s="373"/>
      <c r="FO225" s="373"/>
      <c r="FP225" s="373"/>
      <c r="FQ225" s="373"/>
      <c r="FR225" s="373"/>
      <c r="FS225" s="373"/>
      <c r="FT225" s="373"/>
      <c r="FU225" s="373"/>
      <c r="FV225" s="373"/>
      <c r="FW225" s="373"/>
      <c r="FX225" s="373"/>
      <c r="FY225" s="373"/>
      <c r="FZ225" s="373"/>
      <c r="GA225" s="373"/>
      <c r="GB225" s="373"/>
      <c r="GC225" s="373"/>
      <c r="GD225" s="373"/>
      <c r="GE225" s="373"/>
      <c r="GF225" s="373"/>
      <c r="GG225" s="373"/>
      <c r="GH225" s="373"/>
      <c r="GI225" s="373"/>
      <c r="GJ225" s="373"/>
      <c r="GK225" s="373"/>
      <c r="GL225" s="373"/>
      <c r="GM225" s="373"/>
      <c r="GN225" s="373"/>
      <c r="GO225" s="373"/>
      <c r="GP225" s="373"/>
      <c r="GQ225" s="373"/>
      <c r="GR225" s="373"/>
      <c r="GS225" s="373"/>
      <c r="GT225" s="373"/>
      <c r="GU225" s="373"/>
      <c r="GV225" s="373"/>
      <c r="GW225" s="373"/>
      <c r="GX225" s="373"/>
      <c r="GY225" s="373"/>
      <c r="GZ225" s="373"/>
      <c r="HA225" s="373"/>
      <c r="HB225" s="373"/>
      <c r="HC225" s="373"/>
      <c r="HD225" s="373"/>
      <c r="HE225" s="373"/>
      <c r="HF225" s="373"/>
      <c r="HG225" s="373"/>
      <c r="HH225" s="373"/>
      <c r="HI225" s="373"/>
      <c r="HJ225" s="373"/>
      <c r="HK225" s="373"/>
      <c r="HL225" s="373"/>
      <c r="HM225" s="373"/>
      <c r="HN225" s="373"/>
      <c r="HO225" s="373"/>
      <c r="HP225" s="373"/>
      <c r="HQ225" s="373"/>
      <c r="HR225" s="373"/>
      <c r="HS225" s="373"/>
      <c r="HT225" s="373"/>
      <c r="HU225" s="373"/>
      <c r="HV225" s="373"/>
      <c r="HW225" s="373"/>
      <c r="HX225" s="373"/>
      <c r="HY225" s="373"/>
      <c r="HZ225" s="373"/>
      <c r="IA225" s="373"/>
      <c r="IB225" s="373"/>
      <c r="IC225" s="373"/>
      <c r="ID225" s="373"/>
      <c r="IE225" s="373"/>
      <c r="IF225" s="373"/>
      <c r="IG225" s="373"/>
      <c r="IH225" s="373"/>
      <c r="II225" s="373"/>
      <c r="IJ225" s="373"/>
    </row>
    <row r="226" spans="1:244" s="281" customFormat="1" ht="19" x14ac:dyDescent="0.2">
      <c r="A226"/>
      <c r="B226" s="186"/>
      <c r="C226"/>
      <c r="D226" s="251"/>
      <c r="E226" s="341"/>
      <c r="F226" s="341"/>
      <c r="G226" s="172"/>
      <c r="H226"/>
      <c r="I226" s="45"/>
      <c r="J226"/>
      <c r="K226"/>
      <c r="L22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5"/>
      <c r="AC226"/>
      <c r="AD226" s="38"/>
      <c r="AE226"/>
      <c r="AF226"/>
      <c r="AG226"/>
      <c r="AH226" s="42"/>
      <c r="AI226" s="277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277"/>
      <c r="AZ226" s="269"/>
      <c r="BA226" s="560"/>
      <c r="BB226"/>
      <c r="BC226" s="560"/>
      <c r="BD226"/>
      <c r="BE226" s="560"/>
      <c r="BF226"/>
      <c r="BG226" s="560"/>
      <c r="BH226"/>
      <c r="BI226" s="560"/>
      <c r="BJ226"/>
      <c r="BK226" s="560"/>
      <c r="BL226"/>
      <c r="BM226" s="560"/>
      <c r="BN226"/>
      <c r="BO226" s="270"/>
      <c r="BP226"/>
      <c r="BQ226" s="270"/>
      <c r="BR226"/>
      <c r="BS226" s="270"/>
      <c r="BT226"/>
      <c r="BU226" s="270"/>
      <c r="BV226"/>
      <c r="BW226" s="270"/>
      <c r="BX226"/>
      <c r="BY226" s="270"/>
      <c r="BZ226"/>
      <c r="CA226" s="270"/>
      <c r="CB226"/>
      <c r="CC226" s="270"/>
      <c r="CD226"/>
      <c r="CE226" s="270"/>
      <c r="CF226"/>
      <c r="CG226" s="270"/>
      <c r="CH226"/>
      <c r="CI226" s="270"/>
      <c r="CJ226"/>
      <c r="CK226" s="910"/>
      <c r="CL226" s="373"/>
      <c r="CM226" s="373"/>
      <c r="CN226" s="373"/>
      <c r="CO226" s="373"/>
      <c r="CP226" s="373"/>
      <c r="CQ226" s="373"/>
      <c r="CR226" s="373"/>
      <c r="CS226" s="373"/>
      <c r="CT226" s="920"/>
      <c r="CU226" s="373"/>
      <c r="CV226" s="373"/>
      <c r="CW226" s="373"/>
      <c r="CX226" s="920"/>
      <c r="CY226" s="373"/>
      <c r="CZ226" s="373"/>
      <c r="DN226" s="373"/>
      <c r="DO226" s="373"/>
      <c r="DP226" s="373"/>
      <c r="DQ226" s="373"/>
      <c r="DR226" s="373"/>
      <c r="DS226" s="373"/>
      <c r="DT226" s="373"/>
      <c r="DU226" s="373"/>
      <c r="DV226" s="373"/>
      <c r="DW226" s="373"/>
      <c r="DX226" s="373"/>
      <c r="DY226" s="373"/>
      <c r="DZ226" s="373"/>
      <c r="EA226" s="373"/>
      <c r="EB226" s="373"/>
      <c r="EC226" s="373"/>
      <c r="ED226" s="373"/>
      <c r="EE226" s="373"/>
      <c r="EF226" s="373"/>
      <c r="EG226" s="373"/>
      <c r="EH226" s="373"/>
      <c r="EI226" s="373"/>
      <c r="EJ226" s="373"/>
      <c r="EK226" s="373"/>
      <c r="EL226" s="373"/>
      <c r="EM226" s="373"/>
      <c r="EN226" s="373"/>
      <c r="EO226" s="373"/>
      <c r="EP226" s="373"/>
      <c r="EQ226" s="373"/>
      <c r="ER226" s="373"/>
      <c r="ES226" s="373"/>
      <c r="ET226" s="373"/>
      <c r="EU226" s="373"/>
      <c r="EV226" s="373"/>
      <c r="EW226" s="373"/>
      <c r="EX226" s="373"/>
      <c r="EY226" s="373"/>
      <c r="EZ226" s="373"/>
      <c r="FA226" s="373"/>
      <c r="FB226" s="373"/>
      <c r="FC226" s="373"/>
      <c r="FD226" s="373"/>
      <c r="FE226" s="373"/>
      <c r="FF226" s="373"/>
      <c r="FG226" s="373"/>
      <c r="FH226" s="373"/>
      <c r="FI226" s="373"/>
      <c r="FJ226" s="373"/>
      <c r="FK226" s="373"/>
      <c r="FL226" s="373"/>
      <c r="FM226" s="373"/>
      <c r="FN226" s="373"/>
      <c r="FO226" s="373"/>
      <c r="FP226" s="373"/>
      <c r="FQ226" s="373"/>
      <c r="FR226" s="373"/>
      <c r="FS226" s="373"/>
      <c r="FT226" s="373"/>
      <c r="FU226" s="373"/>
      <c r="FV226" s="373"/>
      <c r="FW226" s="373"/>
      <c r="FX226" s="373"/>
      <c r="FY226" s="373"/>
      <c r="FZ226" s="373"/>
      <c r="GA226" s="373"/>
      <c r="GB226" s="373"/>
      <c r="GC226" s="373"/>
      <c r="GD226" s="373"/>
      <c r="GE226" s="373"/>
      <c r="GF226" s="373"/>
      <c r="GG226" s="373"/>
      <c r="GH226" s="373"/>
      <c r="GI226" s="373"/>
      <c r="GJ226" s="373"/>
      <c r="GK226" s="373"/>
      <c r="GL226" s="373"/>
      <c r="GM226" s="373"/>
      <c r="GN226" s="373"/>
      <c r="GO226" s="373"/>
      <c r="GP226" s="373"/>
      <c r="GQ226" s="373"/>
      <c r="GR226" s="373"/>
      <c r="GS226" s="373"/>
      <c r="GT226" s="373"/>
      <c r="GU226" s="373"/>
      <c r="GV226" s="373"/>
      <c r="GW226" s="373"/>
      <c r="GX226" s="373"/>
      <c r="GY226" s="373"/>
      <c r="GZ226" s="373"/>
      <c r="HA226" s="373"/>
      <c r="HB226" s="373"/>
      <c r="HC226" s="373"/>
      <c r="HD226" s="373"/>
      <c r="HE226" s="373"/>
      <c r="HF226" s="373"/>
      <c r="HG226" s="373"/>
      <c r="HH226" s="373"/>
      <c r="HI226" s="373"/>
      <c r="HJ226" s="373"/>
      <c r="HK226" s="373"/>
      <c r="HL226" s="373"/>
      <c r="HM226" s="373"/>
      <c r="HN226" s="373"/>
      <c r="HO226" s="373"/>
      <c r="HP226" s="373"/>
      <c r="HQ226" s="373"/>
      <c r="HR226" s="373"/>
      <c r="HS226" s="373"/>
      <c r="HT226" s="373"/>
      <c r="HU226" s="373"/>
      <c r="HV226" s="373"/>
      <c r="HW226" s="373"/>
      <c r="HX226" s="373"/>
      <c r="HY226" s="373"/>
      <c r="HZ226" s="373"/>
      <c r="IA226" s="373"/>
      <c r="IB226" s="373"/>
      <c r="IC226" s="373"/>
      <c r="ID226" s="373"/>
      <c r="IE226" s="373"/>
      <c r="IF226" s="373"/>
      <c r="IG226" s="373"/>
      <c r="IH226" s="373"/>
      <c r="II226" s="373"/>
      <c r="IJ226" s="373"/>
    </row>
    <row r="227" spans="1:244" s="281" customFormat="1" ht="19" x14ac:dyDescent="0.2">
      <c r="A227"/>
      <c r="B227" s="186"/>
      <c r="C227"/>
      <c r="D227" s="251"/>
      <c r="E227" s="341"/>
      <c r="F227" s="341"/>
      <c r="G227" s="172"/>
      <c r="H227"/>
      <c r="I227" s="45"/>
      <c r="J227"/>
      <c r="K227"/>
      <c r="L227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5"/>
      <c r="AC227"/>
      <c r="AD227" s="38"/>
      <c r="AE227"/>
      <c r="AF227"/>
      <c r="AG227"/>
      <c r="AH227" s="42"/>
      <c r="AI227" s="277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277"/>
      <c r="AZ227" s="269"/>
      <c r="BA227" s="560"/>
      <c r="BB227"/>
      <c r="BC227" s="560"/>
      <c r="BD227"/>
      <c r="BE227" s="560"/>
      <c r="BF227"/>
      <c r="BG227" s="560"/>
      <c r="BH227"/>
      <c r="BI227" s="560"/>
      <c r="BJ227"/>
      <c r="BK227" s="560"/>
      <c r="BL227"/>
      <c r="BM227" s="560"/>
      <c r="BN227"/>
      <c r="BO227" s="270"/>
      <c r="BP227"/>
      <c r="BQ227" s="270"/>
      <c r="BR227"/>
      <c r="BS227" s="270"/>
      <c r="BT227"/>
      <c r="BU227" s="270"/>
      <c r="BV227"/>
      <c r="BW227" s="270"/>
      <c r="BX227"/>
      <c r="BY227" s="270"/>
      <c r="BZ227"/>
      <c r="CA227" s="270"/>
      <c r="CB227"/>
      <c r="CC227" s="270"/>
      <c r="CD227"/>
      <c r="CE227" s="270"/>
      <c r="CF227"/>
      <c r="CG227" s="270"/>
      <c r="CH227"/>
      <c r="CI227" s="270"/>
      <c r="CJ227"/>
      <c r="CK227" s="910"/>
      <c r="CL227" s="373"/>
      <c r="CM227" s="373"/>
      <c r="CN227" s="373"/>
      <c r="CO227" s="373"/>
      <c r="CP227" s="373"/>
      <c r="CQ227" s="373"/>
      <c r="CR227" s="373"/>
      <c r="CS227" s="373"/>
      <c r="CT227" s="920"/>
      <c r="CU227" s="373"/>
      <c r="CV227" s="373"/>
      <c r="CW227" s="373"/>
      <c r="CX227" s="920"/>
      <c r="CY227" s="373"/>
      <c r="CZ227" s="373"/>
      <c r="DN227" s="373"/>
      <c r="DO227" s="373"/>
      <c r="DP227" s="373"/>
      <c r="DQ227" s="373"/>
      <c r="DR227" s="373"/>
      <c r="DS227" s="373"/>
      <c r="DT227" s="373"/>
      <c r="DU227" s="373"/>
      <c r="DV227" s="373"/>
      <c r="DW227" s="373"/>
      <c r="DX227" s="373"/>
      <c r="DY227" s="373"/>
      <c r="DZ227" s="373"/>
      <c r="EA227" s="373"/>
      <c r="EB227" s="373"/>
      <c r="EC227" s="373"/>
      <c r="ED227" s="373"/>
      <c r="EE227" s="373"/>
      <c r="EF227" s="373"/>
      <c r="EG227" s="373"/>
      <c r="EH227" s="373"/>
      <c r="EI227" s="373"/>
      <c r="EJ227" s="373"/>
      <c r="EK227" s="373"/>
      <c r="EL227" s="373"/>
      <c r="EM227" s="373"/>
      <c r="EN227" s="373"/>
      <c r="EO227" s="373"/>
      <c r="EP227" s="373"/>
      <c r="EQ227" s="373"/>
      <c r="ER227" s="373"/>
      <c r="ES227" s="373"/>
      <c r="ET227" s="373"/>
      <c r="EU227" s="373"/>
      <c r="EV227" s="373"/>
      <c r="EW227" s="373"/>
      <c r="EX227" s="373"/>
      <c r="EY227" s="373"/>
      <c r="EZ227" s="373"/>
      <c r="FA227" s="373"/>
      <c r="FB227" s="373"/>
      <c r="FC227" s="373"/>
      <c r="FD227" s="373"/>
      <c r="FE227" s="373"/>
      <c r="FF227" s="373"/>
      <c r="FG227" s="373"/>
      <c r="FH227" s="373"/>
      <c r="FI227" s="373"/>
      <c r="FJ227" s="373"/>
      <c r="FK227" s="373"/>
      <c r="FL227" s="373"/>
      <c r="FM227" s="373"/>
      <c r="FN227" s="373"/>
      <c r="FO227" s="373"/>
      <c r="FP227" s="373"/>
      <c r="FQ227" s="373"/>
      <c r="FR227" s="373"/>
      <c r="FS227" s="373"/>
      <c r="FT227" s="373"/>
      <c r="FU227" s="373"/>
      <c r="FV227" s="373"/>
      <c r="FW227" s="373"/>
      <c r="FX227" s="373"/>
      <c r="FY227" s="373"/>
      <c r="FZ227" s="373"/>
      <c r="GA227" s="373"/>
      <c r="GB227" s="373"/>
      <c r="GC227" s="373"/>
      <c r="GD227" s="373"/>
      <c r="GE227" s="373"/>
      <c r="GF227" s="373"/>
      <c r="GG227" s="373"/>
      <c r="GH227" s="373"/>
      <c r="GI227" s="373"/>
      <c r="GJ227" s="373"/>
      <c r="GK227" s="373"/>
      <c r="GL227" s="373"/>
      <c r="GM227" s="373"/>
      <c r="GN227" s="373"/>
      <c r="GO227" s="373"/>
      <c r="GP227" s="373"/>
      <c r="GQ227" s="373"/>
      <c r="GR227" s="373"/>
      <c r="GS227" s="373"/>
      <c r="GT227" s="373"/>
      <c r="GU227" s="373"/>
      <c r="GV227" s="373"/>
      <c r="GW227" s="373"/>
      <c r="GX227" s="373"/>
      <c r="GY227" s="373"/>
      <c r="GZ227" s="373"/>
      <c r="HA227" s="373"/>
      <c r="HB227" s="373"/>
      <c r="HC227" s="373"/>
      <c r="HD227" s="373"/>
      <c r="HE227" s="373"/>
      <c r="HF227" s="373"/>
      <c r="HG227" s="373"/>
      <c r="HH227" s="373"/>
      <c r="HI227" s="373"/>
      <c r="HJ227" s="373"/>
      <c r="HK227" s="373"/>
      <c r="HL227" s="373"/>
      <c r="HM227" s="373"/>
      <c r="HN227" s="373"/>
      <c r="HO227" s="373"/>
      <c r="HP227" s="373"/>
      <c r="HQ227" s="373"/>
      <c r="HR227" s="373"/>
      <c r="HS227" s="373"/>
      <c r="HT227" s="373"/>
      <c r="HU227" s="373"/>
      <c r="HV227" s="373"/>
      <c r="HW227" s="373"/>
      <c r="HX227" s="373"/>
      <c r="HY227" s="373"/>
      <c r="HZ227" s="373"/>
      <c r="IA227" s="373"/>
      <c r="IB227" s="373"/>
      <c r="IC227" s="373"/>
      <c r="ID227" s="373"/>
      <c r="IE227" s="373"/>
      <c r="IF227" s="373"/>
      <c r="IG227" s="373"/>
      <c r="IH227" s="373"/>
      <c r="II227" s="373"/>
      <c r="IJ227" s="373"/>
    </row>
    <row r="228" spans="1:244" s="281" customFormat="1" ht="19" x14ac:dyDescent="0.2">
      <c r="A228"/>
      <c r="B228" s="186"/>
      <c r="C228"/>
      <c r="D228" s="251"/>
      <c r="E228" s="341"/>
      <c r="F228" s="341"/>
      <c r="G228" s="172"/>
      <c r="H228"/>
      <c r="I228" s="45"/>
      <c r="J228"/>
      <c r="K228"/>
      <c r="L228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5"/>
      <c r="AC228"/>
      <c r="AD228" s="38"/>
      <c r="AE228"/>
      <c r="AF228"/>
      <c r="AG228"/>
      <c r="AH228" s="42"/>
      <c r="AI228" s="277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277"/>
      <c r="AZ228" s="269"/>
      <c r="BA228" s="560"/>
      <c r="BB228"/>
      <c r="BC228" s="560"/>
      <c r="BD228"/>
      <c r="BE228" s="560"/>
      <c r="BF228"/>
      <c r="BG228" s="560"/>
      <c r="BH228"/>
      <c r="BI228" s="560"/>
      <c r="BJ228"/>
      <c r="BK228" s="560"/>
      <c r="BL228"/>
      <c r="BM228" s="560"/>
      <c r="BN228"/>
      <c r="BO228" s="270"/>
      <c r="BP228"/>
      <c r="BQ228" s="270"/>
      <c r="BR228"/>
      <c r="BS228" s="270"/>
      <c r="BT228"/>
      <c r="BU228" s="270"/>
      <c r="BV228"/>
      <c r="BW228" s="270"/>
      <c r="BX228"/>
      <c r="BY228" s="270"/>
      <c r="BZ228"/>
      <c r="CA228" s="270"/>
      <c r="CB228"/>
      <c r="CC228" s="270"/>
      <c r="CD228"/>
      <c r="CE228" s="270"/>
      <c r="CF228"/>
      <c r="CG228" s="270"/>
      <c r="CH228"/>
      <c r="CI228" s="270"/>
      <c r="CJ228"/>
      <c r="CK228" s="910"/>
      <c r="CL228" s="373"/>
      <c r="CM228" s="373"/>
      <c r="CN228" s="373"/>
      <c r="CO228" s="373"/>
      <c r="CP228" s="373"/>
      <c r="CQ228" s="373"/>
      <c r="CR228" s="373"/>
      <c r="CS228" s="373"/>
      <c r="CT228" s="920"/>
      <c r="CU228" s="373"/>
      <c r="CV228" s="373"/>
      <c r="CW228" s="373"/>
      <c r="CX228" s="920"/>
      <c r="CY228" s="373"/>
      <c r="CZ228" s="373"/>
      <c r="DN228" s="373"/>
      <c r="DO228" s="373"/>
      <c r="DP228" s="373"/>
      <c r="DQ228" s="373"/>
      <c r="DR228" s="373"/>
      <c r="DS228" s="373"/>
      <c r="DT228" s="373"/>
      <c r="DU228" s="373"/>
      <c r="DV228" s="373"/>
      <c r="DW228" s="373"/>
      <c r="DX228" s="373"/>
      <c r="DY228" s="373"/>
      <c r="DZ228" s="373"/>
      <c r="EA228" s="373"/>
      <c r="EB228" s="373"/>
      <c r="EC228" s="373"/>
      <c r="ED228" s="373"/>
      <c r="EE228" s="373"/>
      <c r="EF228" s="373"/>
      <c r="EG228" s="373"/>
      <c r="EH228" s="373"/>
      <c r="EI228" s="373"/>
      <c r="EJ228" s="373"/>
      <c r="EK228" s="373"/>
      <c r="EL228" s="373"/>
      <c r="EM228" s="373"/>
      <c r="EN228" s="373"/>
      <c r="EO228" s="373"/>
      <c r="EP228" s="373"/>
      <c r="EQ228" s="373"/>
      <c r="ER228" s="373"/>
      <c r="ES228" s="373"/>
      <c r="ET228" s="373"/>
      <c r="EU228" s="373"/>
      <c r="EV228" s="373"/>
      <c r="EW228" s="373"/>
      <c r="EX228" s="373"/>
      <c r="EY228" s="373"/>
      <c r="EZ228" s="373"/>
      <c r="FA228" s="373"/>
      <c r="FB228" s="373"/>
      <c r="FC228" s="373"/>
      <c r="FD228" s="373"/>
      <c r="FE228" s="373"/>
      <c r="FF228" s="373"/>
      <c r="FG228" s="373"/>
      <c r="FH228" s="373"/>
      <c r="FI228" s="373"/>
      <c r="FJ228" s="373"/>
      <c r="FK228" s="373"/>
      <c r="FL228" s="373"/>
      <c r="FM228" s="373"/>
      <c r="FN228" s="373"/>
      <c r="FO228" s="373"/>
      <c r="FP228" s="373"/>
      <c r="FQ228" s="373"/>
      <c r="FR228" s="373"/>
      <c r="FS228" s="373"/>
      <c r="FT228" s="373"/>
      <c r="FU228" s="373"/>
      <c r="FV228" s="373"/>
      <c r="FW228" s="373"/>
      <c r="FX228" s="373"/>
      <c r="FY228" s="373"/>
      <c r="FZ228" s="373"/>
      <c r="GA228" s="373"/>
      <c r="GB228" s="373"/>
      <c r="GC228" s="373"/>
      <c r="GD228" s="373"/>
      <c r="GE228" s="373"/>
      <c r="GF228" s="373"/>
      <c r="GG228" s="373"/>
      <c r="GH228" s="373"/>
      <c r="GI228" s="373"/>
      <c r="GJ228" s="373"/>
      <c r="GK228" s="373"/>
      <c r="GL228" s="373"/>
      <c r="GM228" s="373"/>
      <c r="GN228" s="373"/>
      <c r="GO228" s="373"/>
      <c r="GP228" s="373"/>
      <c r="GQ228" s="373"/>
      <c r="GR228" s="373"/>
      <c r="GS228" s="373"/>
      <c r="GT228" s="373"/>
      <c r="GU228" s="373"/>
      <c r="GV228" s="373"/>
      <c r="GW228" s="373"/>
      <c r="GX228" s="373"/>
      <c r="GY228" s="373"/>
      <c r="GZ228" s="373"/>
      <c r="HA228" s="373"/>
      <c r="HB228" s="373"/>
      <c r="HC228" s="373"/>
      <c r="HD228" s="373"/>
      <c r="HE228" s="373"/>
      <c r="HF228" s="373"/>
      <c r="HG228" s="373"/>
      <c r="HH228" s="373"/>
      <c r="HI228" s="373"/>
      <c r="HJ228" s="373"/>
      <c r="HK228" s="373"/>
      <c r="HL228" s="373"/>
      <c r="HM228" s="373"/>
      <c r="HN228" s="373"/>
      <c r="HO228" s="373"/>
      <c r="HP228" s="373"/>
      <c r="HQ228" s="373"/>
      <c r="HR228" s="373"/>
      <c r="HS228" s="373"/>
      <c r="HT228" s="373"/>
      <c r="HU228" s="373"/>
      <c r="HV228" s="373"/>
      <c r="HW228" s="373"/>
      <c r="HX228" s="373"/>
      <c r="HY228" s="373"/>
      <c r="HZ228" s="373"/>
      <c r="IA228" s="373"/>
      <c r="IB228" s="373"/>
      <c r="IC228" s="373"/>
      <c r="ID228" s="373"/>
      <c r="IE228" s="373"/>
      <c r="IF228" s="373"/>
      <c r="IG228" s="373"/>
      <c r="IH228" s="373"/>
      <c r="II228" s="373"/>
      <c r="IJ228" s="373"/>
    </row>
    <row r="229" spans="1:244" s="281" customFormat="1" ht="19" x14ac:dyDescent="0.2">
      <c r="A229"/>
      <c r="B229" s="186"/>
      <c r="C229"/>
      <c r="D229" s="251"/>
      <c r="E229" s="341"/>
      <c r="F229" s="341"/>
      <c r="G229" s="172"/>
      <c r="H229"/>
      <c r="I229" s="45"/>
      <c r="J229"/>
      <c r="K229"/>
      <c r="L229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5"/>
      <c r="AC229"/>
      <c r="AD229" s="38"/>
      <c r="AE229"/>
      <c r="AF229"/>
      <c r="AG229"/>
      <c r="AH229" s="42"/>
      <c r="AI229" s="277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277"/>
      <c r="AZ229" s="269"/>
      <c r="BA229" s="560"/>
      <c r="BB229"/>
      <c r="BC229" s="560"/>
      <c r="BD229"/>
      <c r="BE229" s="560"/>
      <c r="BF229"/>
      <c r="BG229" s="560"/>
      <c r="BH229"/>
      <c r="BI229" s="560"/>
      <c r="BJ229"/>
      <c r="BK229" s="560"/>
      <c r="BL229"/>
      <c r="BM229" s="560"/>
      <c r="BN229"/>
      <c r="BO229" s="270"/>
      <c r="BP229"/>
      <c r="BQ229" s="270"/>
      <c r="BR229"/>
      <c r="BS229" s="270"/>
      <c r="BT229"/>
      <c r="BU229" s="270"/>
      <c r="BV229"/>
      <c r="BW229" s="270"/>
      <c r="BX229"/>
      <c r="BY229" s="270"/>
      <c r="BZ229"/>
      <c r="CA229" s="270"/>
      <c r="CB229"/>
      <c r="CC229" s="270"/>
      <c r="CD229"/>
      <c r="CE229" s="270"/>
      <c r="CF229"/>
      <c r="CG229" s="270"/>
      <c r="CH229"/>
      <c r="CI229" s="270"/>
      <c r="CJ229"/>
      <c r="CK229" s="910"/>
      <c r="CL229" s="373"/>
      <c r="CM229" s="373"/>
      <c r="CN229" s="373"/>
      <c r="CO229" s="373"/>
      <c r="CP229" s="373"/>
      <c r="CQ229" s="373"/>
      <c r="CR229" s="373"/>
      <c r="CS229" s="373"/>
      <c r="CT229" s="920"/>
      <c r="CU229" s="373"/>
      <c r="CV229" s="373"/>
      <c r="CW229" s="373"/>
      <c r="CX229" s="920"/>
      <c r="CY229" s="373"/>
      <c r="CZ229" s="373"/>
      <c r="DN229" s="373"/>
      <c r="DO229" s="373"/>
      <c r="DP229" s="373"/>
      <c r="DQ229" s="373"/>
      <c r="DR229" s="373"/>
      <c r="DS229" s="373"/>
      <c r="DT229" s="373"/>
      <c r="DU229" s="373"/>
      <c r="DV229" s="373"/>
      <c r="DW229" s="373"/>
      <c r="DX229" s="373"/>
      <c r="DY229" s="373"/>
      <c r="DZ229" s="373"/>
      <c r="EA229" s="373"/>
      <c r="EB229" s="373"/>
      <c r="EC229" s="373"/>
      <c r="ED229" s="373"/>
      <c r="EE229" s="373"/>
      <c r="EF229" s="373"/>
      <c r="EG229" s="373"/>
      <c r="EH229" s="373"/>
      <c r="EI229" s="373"/>
      <c r="EJ229" s="373"/>
      <c r="EK229" s="373"/>
      <c r="EL229" s="373"/>
      <c r="EM229" s="373"/>
      <c r="EN229" s="373"/>
      <c r="EO229" s="373"/>
      <c r="EP229" s="373"/>
      <c r="EQ229" s="373"/>
      <c r="ER229" s="373"/>
      <c r="ES229" s="373"/>
      <c r="ET229" s="373"/>
      <c r="EU229" s="373"/>
      <c r="EV229" s="373"/>
      <c r="EW229" s="373"/>
      <c r="EX229" s="373"/>
      <c r="EY229" s="373"/>
      <c r="EZ229" s="373"/>
      <c r="FA229" s="373"/>
      <c r="FB229" s="373"/>
      <c r="FC229" s="373"/>
      <c r="FD229" s="373"/>
      <c r="FE229" s="373"/>
      <c r="FF229" s="373"/>
      <c r="FG229" s="373"/>
      <c r="FH229" s="373"/>
      <c r="FI229" s="373"/>
      <c r="FJ229" s="373"/>
      <c r="FK229" s="373"/>
      <c r="FL229" s="373"/>
      <c r="FM229" s="373"/>
      <c r="FN229" s="373"/>
      <c r="FO229" s="373"/>
      <c r="FP229" s="373"/>
      <c r="FQ229" s="373"/>
      <c r="FR229" s="373"/>
      <c r="FS229" s="373"/>
      <c r="FT229" s="373"/>
      <c r="FU229" s="373"/>
      <c r="FV229" s="373"/>
      <c r="FW229" s="373"/>
      <c r="FX229" s="373"/>
      <c r="FY229" s="373"/>
      <c r="FZ229" s="373"/>
      <c r="GA229" s="373"/>
      <c r="GB229" s="373"/>
      <c r="GC229" s="373"/>
      <c r="GD229" s="373"/>
      <c r="GE229" s="373"/>
      <c r="GF229" s="373"/>
      <c r="GG229" s="373"/>
      <c r="GH229" s="373"/>
      <c r="GI229" s="373"/>
      <c r="GJ229" s="373"/>
      <c r="GK229" s="373"/>
      <c r="GL229" s="373"/>
      <c r="GM229" s="373"/>
      <c r="GN229" s="373"/>
      <c r="GO229" s="373"/>
      <c r="GP229" s="373"/>
      <c r="GQ229" s="373"/>
      <c r="GR229" s="373"/>
      <c r="GS229" s="373"/>
      <c r="GT229" s="373"/>
      <c r="GU229" s="373"/>
      <c r="GV229" s="373"/>
      <c r="GW229" s="373"/>
      <c r="GX229" s="373"/>
      <c r="GY229" s="373"/>
      <c r="GZ229" s="373"/>
      <c r="HA229" s="373"/>
      <c r="HB229" s="373"/>
      <c r="HC229" s="373"/>
      <c r="HD229" s="373"/>
      <c r="HE229" s="373"/>
      <c r="HF229" s="373"/>
      <c r="HG229" s="373"/>
      <c r="HH229" s="373"/>
      <c r="HI229" s="373"/>
      <c r="HJ229" s="373"/>
      <c r="HK229" s="373"/>
      <c r="HL229" s="373"/>
      <c r="HM229" s="373"/>
      <c r="HN229" s="373"/>
      <c r="HO229" s="373"/>
      <c r="HP229" s="373"/>
      <c r="HQ229" s="373"/>
      <c r="HR229" s="373"/>
      <c r="HS229" s="373"/>
      <c r="HT229" s="373"/>
      <c r="HU229" s="373"/>
      <c r="HV229" s="373"/>
      <c r="HW229" s="373"/>
      <c r="HX229" s="373"/>
      <c r="HY229" s="373"/>
      <c r="HZ229" s="373"/>
      <c r="IA229" s="373"/>
      <c r="IB229" s="373"/>
      <c r="IC229" s="373"/>
      <c r="ID229" s="373"/>
      <c r="IE229" s="373"/>
      <c r="IF229" s="373"/>
      <c r="IG229" s="373"/>
      <c r="IH229" s="373"/>
      <c r="II229" s="373"/>
      <c r="IJ229" s="373"/>
    </row>
    <row r="230" spans="1:244" s="281" customFormat="1" ht="19" x14ac:dyDescent="0.2">
      <c r="A230"/>
      <c r="B230" s="186"/>
      <c r="C230"/>
      <c r="D230" s="251"/>
      <c r="E230" s="341"/>
      <c r="F230" s="341"/>
      <c r="G230" s="172"/>
      <c r="H230"/>
      <c r="I230" s="45"/>
      <c r="J230"/>
      <c r="K230"/>
      <c r="L230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5"/>
      <c r="AC230"/>
      <c r="AD230" s="38"/>
      <c r="AE230"/>
      <c r="AF230"/>
      <c r="AG230"/>
      <c r="AH230" s="42"/>
      <c r="AI230" s="277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277"/>
      <c r="AZ230" s="269"/>
      <c r="BA230" s="560"/>
      <c r="BB230"/>
      <c r="BC230" s="560"/>
      <c r="BD230"/>
      <c r="BE230" s="560"/>
      <c r="BF230"/>
      <c r="BG230" s="560"/>
      <c r="BH230"/>
      <c r="BI230" s="560"/>
      <c r="BJ230"/>
      <c r="BK230" s="560"/>
      <c r="BL230"/>
      <c r="BM230" s="560"/>
      <c r="BN230"/>
      <c r="BO230" s="270"/>
      <c r="BP230"/>
      <c r="BQ230" s="270"/>
      <c r="BR230"/>
      <c r="BS230" s="270"/>
      <c r="BT230"/>
      <c r="BU230" s="270"/>
      <c r="BV230"/>
      <c r="BW230" s="270"/>
      <c r="BX230"/>
      <c r="BY230" s="270"/>
      <c r="BZ230"/>
      <c r="CA230" s="270"/>
      <c r="CB230"/>
      <c r="CC230" s="270"/>
      <c r="CD230"/>
      <c r="CE230" s="270"/>
      <c r="CF230"/>
      <c r="CG230" s="270"/>
      <c r="CH230"/>
      <c r="CI230" s="270"/>
      <c r="CJ230"/>
      <c r="CK230" s="910"/>
      <c r="CL230" s="373"/>
      <c r="CM230" s="373"/>
      <c r="CN230" s="373"/>
      <c r="CO230" s="373"/>
      <c r="CP230" s="373"/>
      <c r="CQ230" s="373"/>
      <c r="CR230" s="373"/>
      <c r="CS230" s="373"/>
      <c r="CT230" s="920"/>
      <c r="CU230" s="373"/>
      <c r="CV230" s="373"/>
      <c r="CW230" s="373"/>
      <c r="CX230" s="920"/>
      <c r="CY230" s="373"/>
      <c r="CZ230" s="373"/>
      <c r="DN230" s="373"/>
      <c r="DO230" s="373"/>
      <c r="DP230" s="373"/>
      <c r="DQ230" s="373"/>
      <c r="DR230" s="373"/>
      <c r="DS230" s="373"/>
      <c r="DT230" s="373"/>
      <c r="DU230" s="373"/>
      <c r="DV230" s="373"/>
      <c r="DW230" s="373"/>
      <c r="DX230" s="373"/>
      <c r="DY230" s="373"/>
      <c r="DZ230" s="373"/>
      <c r="EA230" s="373"/>
      <c r="EB230" s="373"/>
      <c r="EC230" s="373"/>
      <c r="ED230" s="373"/>
      <c r="EE230" s="373"/>
      <c r="EF230" s="373"/>
      <c r="EG230" s="373"/>
      <c r="EH230" s="373"/>
      <c r="EI230" s="373"/>
      <c r="EJ230" s="373"/>
      <c r="EK230" s="373"/>
      <c r="EL230" s="373"/>
      <c r="EM230" s="373"/>
      <c r="EN230" s="373"/>
      <c r="EO230" s="373"/>
      <c r="EP230" s="373"/>
      <c r="EQ230" s="373"/>
      <c r="ER230" s="373"/>
      <c r="ES230" s="373"/>
      <c r="ET230" s="373"/>
      <c r="EU230" s="373"/>
      <c r="EV230" s="373"/>
      <c r="EW230" s="373"/>
      <c r="EX230" s="373"/>
      <c r="EY230" s="373"/>
      <c r="EZ230" s="373"/>
      <c r="FA230" s="373"/>
      <c r="FB230" s="373"/>
      <c r="FC230" s="373"/>
      <c r="FD230" s="373"/>
      <c r="FE230" s="373"/>
      <c r="FF230" s="373"/>
      <c r="FG230" s="373"/>
      <c r="FH230" s="373"/>
      <c r="FI230" s="373"/>
      <c r="FJ230" s="373"/>
      <c r="FK230" s="373"/>
      <c r="FL230" s="373"/>
      <c r="FM230" s="373"/>
      <c r="FN230" s="373"/>
      <c r="FO230" s="373"/>
      <c r="FP230" s="373"/>
      <c r="FQ230" s="373"/>
      <c r="FR230" s="373"/>
      <c r="FS230" s="373"/>
      <c r="FT230" s="373"/>
      <c r="FU230" s="373"/>
      <c r="FV230" s="373"/>
      <c r="FW230" s="373"/>
      <c r="FX230" s="373"/>
      <c r="FY230" s="373"/>
      <c r="FZ230" s="373"/>
      <c r="GA230" s="373"/>
      <c r="GB230" s="373"/>
      <c r="GC230" s="373"/>
      <c r="GD230" s="373"/>
      <c r="GE230" s="373"/>
      <c r="GF230" s="373"/>
      <c r="GG230" s="373"/>
      <c r="GH230" s="373"/>
      <c r="GI230" s="373"/>
      <c r="GJ230" s="373"/>
      <c r="GK230" s="373"/>
      <c r="GL230" s="373"/>
      <c r="GM230" s="373"/>
      <c r="GN230" s="373"/>
      <c r="GO230" s="373"/>
      <c r="GP230" s="373"/>
      <c r="GQ230" s="373"/>
      <c r="GR230" s="373"/>
      <c r="GS230" s="373"/>
      <c r="GT230" s="373"/>
      <c r="GU230" s="373"/>
      <c r="GV230" s="373"/>
      <c r="GW230" s="373"/>
      <c r="GX230" s="373"/>
      <c r="GY230" s="373"/>
      <c r="GZ230" s="373"/>
      <c r="HA230" s="373"/>
      <c r="HB230" s="373"/>
      <c r="HC230" s="373"/>
      <c r="HD230" s="373"/>
      <c r="HE230" s="373"/>
      <c r="HF230" s="373"/>
      <c r="HG230" s="373"/>
      <c r="HH230" s="373"/>
      <c r="HI230" s="373"/>
      <c r="HJ230" s="373"/>
      <c r="HK230" s="373"/>
      <c r="HL230" s="373"/>
      <c r="HM230" s="373"/>
      <c r="HN230" s="373"/>
      <c r="HO230" s="373"/>
      <c r="HP230" s="373"/>
      <c r="HQ230" s="373"/>
      <c r="HR230" s="373"/>
      <c r="HS230" s="373"/>
      <c r="HT230" s="373"/>
      <c r="HU230" s="373"/>
      <c r="HV230" s="373"/>
      <c r="HW230" s="373"/>
      <c r="HX230" s="373"/>
      <c r="HY230" s="373"/>
      <c r="HZ230" s="373"/>
      <c r="IA230" s="373"/>
      <c r="IB230" s="373"/>
      <c r="IC230" s="373"/>
      <c r="ID230" s="373"/>
      <c r="IE230" s="373"/>
      <c r="IF230" s="373"/>
      <c r="IG230" s="373"/>
      <c r="IH230" s="373"/>
      <c r="II230" s="373"/>
      <c r="IJ230" s="373"/>
    </row>
    <row r="231" spans="1:244" s="281" customFormat="1" ht="19" x14ac:dyDescent="0.2">
      <c r="A231"/>
      <c r="B231" s="186"/>
      <c r="C231"/>
      <c r="D231" s="251"/>
      <c r="E231" s="341"/>
      <c r="F231" s="341"/>
      <c r="G231" s="172"/>
      <c r="H231"/>
      <c r="I231" s="45"/>
      <c r="J231"/>
      <c r="K231"/>
      <c r="L231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5"/>
      <c r="AC231"/>
      <c r="AD231" s="38"/>
      <c r="AE231"/>
      <c r="AF231"/>
      <c r="AG231"/>
      <c r="AH231" s="42"/>
      <c r="AI231" s="277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277"/>
      <c r="AZ231" s="269"/>
      <c r="BA231" s="560"/>
      <c r="BB231"/>
      <c r="BC231" s="560"/>
      <c r="BD231"/>
      <c r="BE231" s="560"/>
      <c r="BF231"/>
      <c r="BG231" s="560"/>
      <c r="BH231"/>
      <c r="BI231" s="560"/>
      <c r="BJ231"/>
      <c r="BK231" s="560"/>
      <c r="BL231"/>
      <c r="BM231" s="560"/>
      <c r="BN231"/>
      <c r="BO231" s="270"/>
      <c r="BP231"/>
      <c r="BQ231" s="270"/>
      <c r="BR231"/>
      <c r="BS231" s="270"/>
      <c r="BT231"/>
      <c r="BU231" s="270"/>
      <c r="BV231"/>
      <c r="BW231" s="270"/>
      <c r="BX231"/>
      <c r="BY231" s="270"/>
      <c r="BZ231"/>
      <c r="CA231" s="270"/>
      <c r="CB231"/>
      <c r="CC231" s="270"/>
      <c r="CD231"/>
      <c r="CE231" s="270"/>
      <c r="CF231"/>
      <c r="CG231" s="270"/>
      <c r="CH231"/>
      <c r="CI231" s="270"/>
      <c r="CJ231"/>
      <c r="CK231" s="910"/>
      <c r="CL231" s="373"/>
      <c r="CM231" s="373"/>
      <c r="CN231" s="373"/>
      <c r="CO231" s="373"/>
      <c r="CP231" s="373"/>
      <c r="CQ231" s="373"/>
      <c r="CR231" s="373"/>
      <c r="CS231" s="373"/>
      <c r="CT231" s="920"/>
      <c r="CU231" s="373"/>
      <c r="CV231" s="373"/>
      <c r="CW231" s="373"/>
      <c r="CX231" s="920"/>
      <c r="CY231" s="373"/>
      <c r="CZ231" s="373"/>
      <c r="DN231" s="373"/>
      <c r="DO231" s="373"/>
      <c r="DP231" s="373"/>
      <c r="DQ231" s="373"/>
      <c r="DR231" s="373"/>
      <c r="DS231" s="373"/>
      <c r="DT231" s="373"/>
      <c r="DU231" s="373"/>
      <c r="DV231" s="373"/>
      <c r="DW231" s="373"/>
      <c r="DX231" s="373"/>
      <c r="DY231" s="373"/>
      <c r="DZ231" s="373"/>
      <c r="EA231" s="373"/>
      <c r="EB231" s="373"/>
      <c r="EC231" s="373"/>
      <c r="ED231" s="373"/>
      <c r="EE231" s="373"/>
      <c r="EF231" s="373"/>
      <c r="EG231" s="373"/>
      <c r="EH231" s="373"/>
      <c r="EI231" s="373"/>
      <c r="EJ231" s="373"/>
      <c r="EK231" s="373"/>
      <c r="EL231" s="373"/>
      <c r="EM231" s="373"/>
      <c r="EN231" s="373"/>
      <c r="EO231" s="373"/>
      <c r="EP231" s="373"/>
      <c r="EQ231" s="373"/>
      <c r="ER231" s="373"/>
      <c r="ES231" s="373"/>
      <c r="ET231" s="373"/>
      <c r="EU231" s="373"/>
      <c r="EV231" s="373"/>
      <c r="EW231" s="373"/>
      <c r="EX231" s="373"/>
      <c r="EY231" s="373"/>
      <c r="EZ231" s="373"/>
      <c r="FA231" s="373"/>
      <c r="FB231" s="373"/>
      <c r="FC231" s="373"/>
      <c r="FD231" s="373"/>
      <c r="FE231" s="373"/>
      <c r="FF231" s="373"/>
      <c r="FG231" s="373"/>
      <c r="FH231" s="373"/>
      <c r="FI231" s="373"/>
      <c r="FJ231" s="373"/>
      <c r="FK231" s="373"/>
      <c r="FL231" s="373"/>
      <c r="FM231" s="373"/>
      <c r="FN231" s="373"/>
      <c r="FO231" s="373"/>
      <c r="FP231" s="373"/>
      <c r="FQ231" s="373"/>
      <c r="FR231" s="373"/>
      <c r="FS231" s="373"/>
      <c r="FT231" s="373"/>
      <c r="FU231" s="373"/>
      <c r="FV231" s="373"/>
      <c r="FW231" s="373"/>
      <c r="FX231" s="373"/>
      <c r="FY231" s="373"/>
      <c r="FZ231" s="373"/>
      <c r="GA231" s="373"/>
      <c r="GB231" s="373"/>
      <c r="GC231" s="373"/>
      <c r="GD231" s="373"/>
      <c r="GE231" s="373"/>
      <c r="GF231" s="373"/>
      <c r="GG231" s="373"/>
      <c r="GH231" s="373"/>
      <c r="GI231" s="373"/>
      <c r="GJ231" s="373"/>
      <c r="GK231" s="373"/>
      <c r="GL231" s="373"/>
      <c r="GM231" s="373"/>
      <c r="GN231" s="373"/>
      <c r="GO231" s="373"/>
      <c r="GP231" s="373"/>
      <c r="GQ231" s="373"/>
      <c r="GR231" s="373"/>
      <c r="GS231" s="373"/>
      <c r="GT231" s="373"/>
      <c r="GU231" s="373"/>
      <c r="GV231" s="373"/>
      <c r="GW231" s="373"/>
      <c r="GX231" s="373"/>
      <c r="GY231" s="373"/>
      <c r="GZ231" s="373"/>
      <c r="HA231" s="373"/>
      <c r="HB231" s="373"/>
      <c r="HC231" s="373"/>
      <c r="HD231" s="373"/>
      <c r="HE231" s="373"/>
      <c r="HF231" s="373"/>
      <c r="HG231" s="373"/>
      <c r="HH231" s="373"/>
      <c r="HI231" s="373"/>
      <c r="HJ231" s="373"/>
      <c r="HK231" s="373"/>
      <c r="HL231" s="373"/>
      <c r="HM231" s="373"/>
      <c r="HN231" s="373"/>
      <c r="HO231" s="373"/>
      <c r="HP231" s="373"/>
      <c r="HQ231" s="373"/>
      <c r="HR231" s="373"/>
      <c r="HS231" s="373"/>
      <c r="HT231" s="373"/>
      <c r="HU231" s="373"/>
      <c r="HV231" s="373"/>
      <c r="HW231" s="373"/>
      <c r="HX231" s="373"/>
      <c r="HY231" s="373"/>
      <c r="HZ231" s="373"/>
      <c r="IA231" s="373"/>
      <c r="IB231" s="373"/>
      <c r="IC231" s="373"/>
      <c r="ID231" s="373"/>
      <c r="IE231" s="373"/>
      <c r="IF231" s="373"/>
      <c r="IG231" s="373"/>
      <c r="IH231" s="373"/>
      <c r="II231" s="373"/>
      <c r="IJ231" s="373"/>
    </row>
    <row r="232" spans="1:244" s="281" customFormat="1" ht="19" x14ac:dyDescent="0.2">
      <c r="A232"/>
      <c r="B232" s="186"/>
      <c r="C232"/>
      <c r="D232" s="251"/>
      <c r="E232" s="341"/>
      <c r="F232" s="341"/>
      <c r="G232" s="172"/>
      <c r="H232"/>
      <c r="I232" s="45"/>
      <c r="J232"/>
      <c r="K232"/>
      <c r="L232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5"/>
      <c r="AC232"/>
      <c r="AD232" s="38"/>
      <c r="AE232"/>
      <c r="AF232"/>
      <c r="AG232"/>
      <c r="AH232" s="42"/>
      <c r="AI232" s="277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277"/>
      <c r="AZ232" s="269"/>
      <c r="BA232" s="560"/>
      <c r="BB232"/>
      <c r="BC232" s="560"/>
      <c r="BD232"/>
      <c r="BE232" s="560"/>
      <c r="BF232"/>
      <c r="BG232" s="560"/>
      <c r="BH232"/>
      <c r="BI232" s="560"/>
      <c r="BJ232"/>
      <c r="BK232" s="560"/>
      <c r="BL232"/>
      <c r="BM232" s="560"/>
      <c r="BN232"/>
      <c r="BO232" s="270"/>
      <c r="BP232"/>
      <c r="BQ232" s="270"/>
      <c r="BR232"/>
      <c r="BS232" s="270"/>
      <c r="BT232"/>
      <c r="BU232" s="270"/>
      <c r="BV232"/>
      <c r="BW232" s="270"/>
      <c r="BX232"/>
      <c r="BY232" s="270"/>
      <c r="BZ232"/>
      <c r="CA232" s="270"/>
      <c r="CB232"/>
      <c r="CC232" s="270"/>
      <c r="CD232"/>
      <c r="CE232" s="270"/>
      <c r="CF232"/>
      <c r="CG232" s="270"/>
      <c r="CH232"/>
      <c r="CI232" s="270"/>
      <c r="CJ232"/>
      <c r="CK232" s="910"/>
      <c r="CL232" s="373"/>
      <c r="CM232" s="373"/>
      <c r="CN232" s="373"/>
      <c r="CO232" s="373"/>
      <c r="CP232" s="373"/>
      <c r="CQ232" s="373"/>
      <c r="CR232" s="373"/>
      <c r="CS232" s="373"/>
      <c r="CT232" s="920"/>
      <c r="CU232" s="373"/>
      <c r="CV232" s="373"/>
      <c r="CW232" s="373"/>
      <c r="CX232" s="920"/>
      <c r="CY232" s="373"/>
      <c r="CZ232" s="373"/>
      <c r="DN232" s="373"/>
      <c r="DO232" s="373"/>
      <c r="DP232" s="373"/>
      <c r="DQ232" s="373"/>
      <c r="DR232" s="373"/>
      <c r="DS232" s="373"/>
      <c r="DT232" s="373"/>
      <c r="DU232" s="373"/>
      <c r="DV232" s="373"/>
      <c r="DW232" s="373"/>
      <c r="DX232" s="373"/>
      <c r="DY232" s="373"/>
      <c r="DZ232" s="373"/>
      <c r="EA232" s="373"/>
      <c r="EB232" s="373"/>
      <c r="EC232" s="373"/>
      <c r="ED232" s="373"/>
      <c r="EE232" s="373"/>
      <c r="EF232" s="373"/>
      <c r="EG232" s="373"/>
      <c r="EH232" s="373"/>
      <c r="EI232" s="373"/>
      <c r="EJ232" s="373"/>
      <c r="EK232" s="373"/>
      <c r="EL232" s="373"/>
      <c r="EM232" s="373"/>
      <c r="EN232" s="373"/>
      <c r="EO232" s="373"/>
      <c r="EP232" s="373"/>
      <c r="EQ232" s="373"/>
      <c r="ER232" s="373"/>
      <c r="ES232" s="373"/>
      <c r="ET232" s="373"/>
      <c r="EU232" s="373"/>
      <c r="EV232" s="373"/>
      <c r="EW232" s="373"/>
      <c r="EX232" s="373"/>
      <c r="EY232" s="373"/>
      <c r="EZ232" s="373"/>
      <c r="FA232" s="373"/>
      <c r="FB232" s="373"/>
      <c r="FC232" s="373"/>
      <c r="FD232" s="373"/>
      <c r="FE232" s="373"/>
      <c r="FF232" s="373"/>
      <c r="FG232" s="373"/>
      <c r="FH232" s="373"/>
      <c r="FI232" s="373"/>
      <c r="FJ232" s="373"/>
      <c r="FK232" s="373"/>
      <c r="FL232" s="373"/>
      <c r="FM232" s="373"/>
      <c r="FN232" s="373"/>
      <c r="FO232" s="373"/>
      <c r="FP232" s="373"/>
      <c r="FQ232" s="373"/>
      <c r="FR232" s="373"/>
      <c r="FS232" s="373"/>
      <c r="FT232" s="373"/>
      <c r="FU232" s="373"/>
      <c r="FV232" s="373"/>
      <c r="FW232" s="373"/>
      <c r="FX232" s="373"/>
      <c r="FY232" s="373"/>
      <c r="FZ232" s="373"/>
      <c r="GA232" s="373"/>
      <c r="GB232" s="373"/>
      <c r="GC232" s="373"/>
      <c r="GD232" s="373"/>
      <c r="GE232" s="373"/>
      <c r="GF232" s="373"/>
      <c r="GG232" s="373"/>
      <c r="GH232" s="373"/>
      <c r="GI232" s="373"/>
      <c r="GJ232" s="373"/>
      <c r="GK232" s="373"/>
      <c r="GL232" s="373"/>
      <c r="GM232" s="373"/>
      <c r="GN232" s="373"/>
      <c r="GO232" s="373"/>
      <c r="GP232" s="373"/>
      <c r="GQ232" s="373"/>
      <c r="GR232" s="373"/>
      <c r="GS232" s="373"/>
      <c r="GT232" s="373"/>
      <c r="GU232" s="373"/>
      <c r="GV232" s="373"/>
      <c r="GW232" s="373"/>
      <c r="GX232" s="373"/>
      <c r="GY232" s="373"/>
      <c r="GZ232" s="373"/>
      <c r="HA232" s="373"/>
      <c r="HB232" s="373"/>
      <c r="HC232" s="373"/>
      <c r="HD232" s="373"/>
      <c r="HE232" s="373"/>
      <c r="HF232" s="373"/>
      <c r="HG232" s="373"/>
      <c r="HH232" s="373"/>
      <c r="HI232" s="373"/>
      <c r="HJ232" s="373"/>
      <c r="HK232" s="373"/>
      <c r="HL232" s="373"/>
      <c r="HM232" s="373"/>
      <c r="HN232" s="373"/>
      <c r="HO232" s="373"/>
      <c r="HP232" s="373"/>
      <c r="HQ232" s="373"/>
      <c r="HR232" s="373"/>
      <c r="HS232" s="373"/>
      <c r="HT232" s="373"/>
      <c r="HU232" s="373"/>
      <c r="HV232" s="373"/>
      <c r="HW232" s="373"/>
      <c r="HX232" s="373"/>
      <c r="HY232" s="373"/>
      <c r="HZ232" s="373"/>
      <c r="IA232" s="373"/>
      <c r="IB232" s="373"/>
      <c r="IC232" s="373"/>
      <c r="ID232" s="373"/>
      <c r="IE232" s="373"/>
      <c r="IF232" s="373"/>
      <c r="IG232" s="373"/>
      <c r="IH232" s="373"/>
      <c r="II232" s="373"/>
      <c r="IJ232" s="373"/>
    </row>
    <row r="233" spans="1:244" s="281" customFormat="1" ht="19" x14ac:dyDescent="0.2">
      <c r="A233"/>
      <c r="B233" s="186"/>
      <c r="C233"/>
      <c r="D233" s="251"/>
      <c r="E233" s="341"/>
      <c r="F233" s="341"/>
      <c r="G233" s="172"/>
      <c r="H233"/>
      <c r="I233" s="45"/>
      <c r="J233"/>
      <c r="K233"/>
      <c r="L233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5"/>
      <c r="AC233"/>
      <c r="AD233" s="38"/>
      <c r="AE233"/>
      <c r="AF233"/>
      <c r="AG233"/>
      <c r="AH233" s="42"/>
      <c r="AI233" s="277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277"/>
      <c r="AZ233" s="269"/>
      <c r="BA233" s="560"/>
      <c r="BB233"/>
      <c r="BC233" s="560"/>
      <c r="BD233"/>
      <c r="BE233" s="560"/>
      <c r="BF233"/>
      <c r="BG233" s="560"/>
      <c r="BH233"/>
      <c r="BI233" s="560"/>
      <c r="BJ233"/>
      <c r="BK233" s="560"/>
      <c r="BL233"/>
      <c r="BM233" s="560"/>
      <c r="BN233"/>
      <c r="BO233" s="270"/>
      <c r="BP233"/>
      <c r="BQ233" s="270"/>
      <c r="BR233"/>
      <c r="BS233" s="270"/>
      <c r="BT233"/>
      <c r="BU233" s="270"/>
      <c r="BV233"/>
      <c r="BW233" s="270"/>
      <c r="BX233"/>
      <c r="BY233" s="270"/>
      <c r="BZ233"/>
      <c r="CA233" s="270"/>
      <c r="CB233"/>
      <c r="CC233" s="270"/>
      <c r="CD233"/>
      <c r="CE233" s="270"/>
      <c r="CF233"/>
      <c r="CG233" s="270"/>
      <c r="CH233"/>
      <c r="CI233" s="270"/>
      <c r="CJ233"/>
      <c r="CK233" s="910"/>
      <c r="CL233" s="373"/>
      <c r="CM233" s="373"/>
      <c r="CN233" s="373"/>
      <c r="CO233" s="373"/>
      <c r="CP233" s="373"/>
      <c r="CQ233" s="373"/>
      <c r="CR233" s="373"/>
      <c r="CS233" s="373"/>
      <c r="CT233" s="920"/>
      <c r="CU233" s="373"/>
      <c r="CV233" s="373"/>
      <c r="CW233" s="373"/>
      <c r="CX233" s="920"/>
      <c r="CY233" s="373"/>
      <c r="CZ233" s="373"/>
      <c r="DN233" s="373"/>
      <c r="DO233" s="373"/>
      <c r="DP233" s="373"/>
      <c r="DQ233" s="373"/>
      <c r="DR233" s="373"/>
      <c r="DS233" s="373"/>
      <c r="DT233" s="373"/>
      <c r="DU233" s="373"/>
      <c r="DV233" s="373"/>
      <c r="DW233" s="373"/>
      <c r="DX233" s="373"/>
      <c r="DY233" s="373"/>
      <c r="DZ233" s="373"/>
      <c r="EA233" s="373"/>
      <c r="EB233" s="373"/>
      <c r="EC233" s="373"/>
      <c r="ED233" s="373"/>
      <c r="EE233" s="373"/>
      <c r="EF233" s="373"/>
      <c r="EG233" s="373"/>
      <c r="EH233" s="373"/>
      <c r="EI233" s="373"/>
      <c r="EJ233" s="373"/>
      <c r="EK233" s="373"/>
      <c r="EL233" s="373"/>
      <c r="EM233" s="373"/>
      <c r="EN233" s="373"/>
      <c r="EO233" s="373"/>
      <c r="EP233" s="373"/>
      <c r="EQ233" s="373"/>
      <c r="ER233" s="373"/>
      <c r="ES233" s="373"/>
      <c r="ET233" s="373"/>
      <c r="EU233" s="373"/>
      <c r="EV233" s="373"/>
      <c r="EW233" s="373"/>
      <c r="EX233" s="373"/>
      <c r="EY233" s="373"/>
      <c r="EZ233" s="373"/>
      <c r="FA233" s="373"/>
      <c r="FB233" s="373"/>
      <c r="FC233" s="373"/>
      <c r="FD233" s="373"/>
      <c r="FE233" s="373"/>
      <c r="FF233" s="373"/>
      <c r="FG233" s="373"/>
      <c r="FH233" s="373"/>
      <c r="FI233" s="373"/>
      <c r="FJ233" s="373"/>
      <c r="FK233" s="373"/>
      <c r="FL233" s="373"/>
      <c r="FM233" s="373"/>
      <c r="FN233" s="373"/>
      <c r="FO233" s="373"/>
      <c r="FP233" s="373"/>
      <c r="FQ233" s="373"/>
      <c r="FR233" s="373"/>
      <c r="FS233" s="373"/>
      <c r="FT233" s="373"/>
      <c r="FU233" s="373"/>
      <c r="FV233" s="373"/>
      <c r="FW233" s="373"/>
      <c r="FX233" s="373"/>
      <c r="FY233" s="373"/>
      <c r="FZ233" s="373"/>
      <c r="GA233" s="373"/>
      <c r="GB233" s="373"/>
      <c r="GC233" s="373"/>
      <c r="GD233" s="373"/>
      <c r="GE233" s="373"/>
      <c r="GF233" s="373"/>
      <c r="GG233" s="373"/>
      <c r="GH233" s="373"/>
      <c r="GI233" s="373"/>
      <c r="GJ233" s="373"/>
      <c r="GK233" s="373"/>
      <c r="GL233" s="373"/>
      <c r="GM233" s="373"/>
      <c r="GN233" s="373"/>
      <c r="GO233" s="373"/>
      <c r="GP233" s="373"/>
      <c r="GQ233" s="373"/>
      <c r="GR233" s="373"/>
      <c r="GS233" s="373"/>
      <c r="GT233" s="373"/>
      <c r="GU233" s="373"/>
      <c r="GV233" s="373"/>
      <c r="GW233" s="373"/>
      <c r="GX233" s="373"/>
      <c r="GY233" s="373"/>
      <c r="GZ233" s="373"/>
      <c r="HA233" s="373"/>
      <c r="HB233" s="373"/>
      <c r="HC233" s="373"/>
      <c r="HD233" s="373"/>
      <c r="HE233" s="373"/>
      <c r="HF233" s="373"/>
      <c r="HG233" s="373"/>
      <c r="HH233" s="373"/>
      <c r="HI233" s="373"/>
      <c r="HJ233" s="373"/>
      <c r="HK233" s="373"/>
      <c r="HL233" s="373"/>
      <c r="HM233" s="373"/>
      <c r="HN233" s="373"/>
      <c r="HO233" s="373"/>
      <c r="HP233" s="373"/>
      <c r="HQ233" s="373"/>
      <c r="HR233" s="373"/>
      <c r="HS233" s="373"/>
      <c r="HT233" s="373"/>
      <c r="HU233" s="373"/>
      <c r="HV233" s="373"/>
      <c r="HW233" s="373"/>
      <c r="HX233" s="373"/>
      <c r="HY233" s="373"/>
      <c r="HZ233" s="373"/>
      <c r="IA233" s="373"/>
      <c r="IB233" s="373"/>
      <c r="IC233" s="373"/>
      <c r="ID233" s="373"/>
      <c r="IE233" s="373"/>
      <c r="IF233" s="373"/>
      <c r="IG233" s="373"/>
      <c r="IH233" s="373"/>
      <c r="II233" s="373"/>
      <c r="IJ233" s="373"/>
    </row>
    <row r="234" spans="1:244" s="281" customFormat="1" ht="19" x14ac:dyDescent="0.2">
      <c r="A234"/>
      <c r="B234" s="186"/>
      <c r="C234"/>
      <c r="D234" s="251"/>
      <c r="E234" s="341"/>
      <c r="F234" s="341"/>
      <c r="G234" s="172"/>
      <c r="H234"/>
      <c r="I234" s="45"/>
      <c r="J234"/>
      <c r="K234"/>
      <c r="L234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5"/>
      <c r="AC234"/>
      <c r="AD234" s="38"/>
      <c r="AE234"/>
      <c r="AF234"/>
      <c r="AG234"/>
      <c r="AH234" s="42"/>
      <c r="AI234" s="277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277"/>
      <c r="AZ234" s="269"/>
      <c r="BA234" s="560"/>
      <c r="BB234"/>
      <c r="BC234" s="560"/>
      <c r="BD234"/>
      <c r="BE234" s="560"/>
      <c r="BF234"/>
      <c r="BG234" s="560"/>
      <c r="BH234"/>
      <c r="BI234" s="560"/>
      <c r="BJ234"/>
      <c r="BK234" s="560"/>
      <c r="BL234"/>
      <c r="BM234" s="560"/>
      <c r="BN234"/>
      <c r="BO234" s="270"/>
      <c r="BP234"/>
      <c r="BQ234" s="270"/>
      <c r="BR234"/>
      <c r="BS234" s="270"/>
      <c r="BT234"/>
      <c r="BU234" s="270"/>
      <c r="BV234"/>
      <c r="BW234" s="270"/>
      <c r="BX234"/>
      <c r="BY234" s="270"/>
      <c r="BZ234"/>
      <c r="CA234" s="270"/>
      <c r="CB234"/>
      <c r="CC234" s="270"/>
      <c r="CD234"/>
      <c r="CE234" s="270"/>
      <c r="CF234"/>
      <c r="CG234" s="270"/>
      <c r="CH234"/>
      <c r="CI234" s="270"/>
      <c r="CJ234"/>
      <c r="CK234" s="910"/>
      <c r="CL234" s="373"/>
      <c r="CM234" s="373"/>
      <c r="CN234" s="373"/>
      <c r="CO234" s="373"/>
      <c r="CP234" s="373"/>
      <c r="CQ234" s="373"/>
      <c r="CR234" s="373"/>
      <c r="CS234" s="373"/>
      <c r="CT234" s="920"/>
      <c r="CU234" s="373"/>
      <c r="CV234" s="373"/>
      <c r="CW234" s="373"/>
      <c r="CX234" s="920"/>
      <c r="CY234" s="373"/>
      <c r="CZ234" s="373"/>
      <c r="DN234" s="373"/>
      <c r="DO234" s="373"/>
      <c r="DP234" s="373"/>
      <c r="DQ234" s="373"/>
      <c r="DR234" s="373"/>
      <c r="DS234" s="373"/>
      <c r="DT234" s="373"/>
      <c r="DU234" s="373"/>
      <c r="DV234" s="373"/>
      <c r="DW234" s="373"/>
      <c r="DX234" s="373"/>
      <c r="DY234" s="373"/>
      <c r="DZ234" s="373"/>
      <c r="EA234" s="373"/>
      <c r="EB234" s="373"/>
      <c r="EC234" s="373"/>
      <c r="ED234" s="373"/>
      <c r="EE234" s="373"/>
      <c r="EF234" s="373"/>
      <c r="EG234" s="373"/>
      <c r="EH234" s="373"/>
      <c r="EI234" s="373"/>
      <c r="EJ234" s="373"/>
      <c r="EK234" s="373"/>
      <c r="EL234" s="373"/>
      <c r="EM234" s="373"/>
      <c r="EN234" s="373"/>
      <c r="EO234" s="373"/>
      <c r="EP234" s="373"/>
      <c r="EQ234" s="373"/>
      <c r="ER234" s="373"/>
      <c r="ES234" s="373"/>
      <c r="ET234" s="373"/>
      <c r="EU234" s="373"/>
      <c r="EV234" s="373"/>
      <c r="EW234" s="373"/>
      <c r="EX234" s="373"/>
      <c r="EY234" s="373"/>
      <c r="EZ234" s="373"/>
      <c r="FA234" s="373"/>
      <c r="FB234" s="373"/>
      <c r="FC234" s="373"/>
      <c r="FD234" s="373"/>
      <c r="FE234" s="373"/>
      <c r="FF234" s="373"/>
      <c r="FG234" s="373"/>
      <c r="FH234" s="373"/>
      <c r="FI234" s="373"/>
      <c r="FJ234" s="373"/>
      <c r="FK234" s="373"/>
      <c r="FL234" s="373"/>
      <c r="FM234" s="373"/>
      <c r="FN234" s="373"/>
      <c r="FO234" s="373"/>
      <c r="FP234" s="373"/>
      <c r="FQ234" s="373"/>
      <c r="FR234" s="373"/>
      <c r="FS234" s="373"/>
      <c r="FT234" s="373"/>
      <c r="FU234" s="373"/>
      <c r="FV234" s="373"/>
      <c r="FW234" s="373"/>
      <c r="FX234" s="373"/>
      <c r="FY234" s="373"/>
      <c r="FZ234" s="373"/>
      <c r="GA234" s="373"/>
      <c r="GB234" s="373"/>
      <c r="GC234" s="373"/>
      <c r="GD234" s="373"/>
      <c r="GE234" s="373"/>
      <c r="GF234" s="373"/>
      <c r="GG234" s="373"/>
      <c r="GH234" s="373"/>
      <c r="GI234" s="373"/>
      <c r="GJ234" s="373"/>
      <c r="GK234" s="373"/>
      <c r="GL234" s="373"/>
      <c r="GM234" s="373"/>
      <c r="GN234" s="373"/>
      <c r="GO234" s="373"/>
      <c r="GP234" s="373"/>
      <c r="GQ234" s="373"/>
      <c r="GR234" s="373"/>
      <c r="GS234" s="373"/>
      <c r="GT234" s="373"/>
      <c r="GU234" s="373"/>
      <c r="GV234" s="373"/>
      <c r="GW234" s="373"/>
      <c r="GX234" s="373"/>
      <c r="GY234" s="373"/>
      <c r="GZ234" s="373"/>
      <c r="HA234" s="373"/>
      <c r="HB234" s="373"/>
      <c r="HC234" s="373"/>
      <c r="HD234" s="373"/>
      <c r="HE234" s="373"/>
      <c r="HF234" s="373"/>
      <c r="HG234" s="373"/>
      <c r="HH234" s="373"/>
      <c r="HI234" s="373"/>
      <c r="HJ234" s="373"/>
      <c r="HK234" s="373"/>
      <c r="HL234" s="373"/>
      <c r="HM234" s="373"/>
      <c r="HN234" s="373"/>
      <c r="HO234" s="373"/>
      <c r="HP234" s="373"/>
      <c r="HQ234" s="373"/>
      <c r="HR234" s="373"/>
      <c r="HS234" s="373"/>
      <c r="HT234" s="373"/>
      <c r="HU234" s="373"/>
      <c r="HV234" s="373"/>
      <c r="HW234" s="373"/>
      <c r="HX234" s="373"/>
      <c r="HY234" s="373"/>
      <c r="HZ234" s="373"/>
      <c r="IA234" s="373"/>
      <c r="IB234" s="373"/>
      <c r="IC234" s="373"/>
      <c r="ID234" s="373"/>
      <c r="IE234" s="373"/>
      <c r="IF234" s="373"/>
      <c r="IG234" s="373"/>
      <c r="IH234" s="373"/>
      <c r="II234" s="373"/>
      <c r="IJ234" s="373"/>
    </row>
    <row r="235" spans="1:244" s="281" customFormat="1" ht="19" x14ac:dyDescent="0.2">
      <c r="A235"/>
      <c r="B235" s="186"/>
      <c r="C235"/>
      <c r="D235" s="251"/>
      <c r="E235" s="341"/>
      <c r="F235" s="341"/>
      <c r="G235" s="172"/>
      <c r="H235"/>
      <c r="I235" s="45"/>
      <c r="J235"/>
      <c r="K235"/>
      <c r="L235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5"/>
      <c r="AC235"/>
      <c r="AD235" s="38"/>
      <c r="AE235"/>
      <c r="AF235"/>
      <c r="AG235"/>
      <c r="AH235" s="42"/>
      <c r="AI235" s="277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277"/>
      <c r="AZ235" s="269"/>
      <c r="BA235" s="560"/>
      <c r="BB235"/>
      <c r="BC235" s="560"/>
      <c r="BD235"/>
      <c r="BE235" s="560"/>
      <c r="BF235"/>
      <c r="BG235" s="560"/>
      <c r="BH235"/>
      <c r="BI235" s="560"/>
      <c r="BJ235"/>
      <c r="BK235" s="560"/>
      <c r="BL235"/>
      <c r="BM235" s="560"/>
      <c r="BN235"/>
      <c r="BO235" s="270"/>
      <c r="BP235"/>
      <c r="BQ235" s="270"/>
      <c r="BR235"/>
      <c r="BS235" s="270"/>
      <c r="BT235"/>
      <c r="BU235" s="270"/>
      <c r="BV235"/>
      <c r="BW235" s="270"/>
      <c r="BX235"/>
      <c r="BY235" s="270"/>
      <c r="BZ235"/>
      <c r="CA235" s="270"/>
      <c r="CB235"/>
      <c r="CC235" s="270"/>
      <c r="CD235"/>
      <c r="CE235" s="270"/>
      <c r="CF235"/>
      <c r="CG235" s="270"/>
      <c r="CH235"/>
      <c r="CI235" s="270"/>
      <c r="CJ235"/>
      <c r="CK235" s="910"/>
      <c r="CL235" s="373"/>
      <c r="CM235" s="373"/>
      <c r="CN235" s="373"/>
      <c r="CO235" s="373"/>
      <c r="CP235" s="373"/>
      <c r="CQ235" s="373"/>
      <c r="CR235" s="373"/>
      <c r="CS235" s="373"/>
      <c r="CT235" s="920"/>
      <c r="CU235" s="373"/>
      <c r="CV235" s="373"/>
      <c r="CW235" s="373"/>
      <c r="CX235" s="920"/>
      <c r="CY235" s="373"/>
      <c r="CZ235" s="373"/>
      <c r="DN235" s="373"/>
      <c r="DO235" s="373"/>
      <c r="DP235" s="373"/>
      <c r="DQ235" s="373"/>
      <c r="DR235" s="373"/>
      <c r="DS235" s="373"/>
      <c r="DT235" s="373"/>
      <c r="DU235" s="373"/>
      <c r="DV235" s="373"/>
      <c r="DW235" s="373"/>
      <c r="DX235" s="373"/>
      <c r="DY235" s="373"/>
      <c r="DZ235" s="373"/>
      <c r="EA235" s="373"/>
      <c r="EB235" s="373"/>
      <c r="EC235" s="373"/>
      <c r="ED235" s="373"/>
      <c r="EE235" s="373"/>
      <c r="EF235" s="373"/>
      <c r="EG235" s="373"/>
      <c r="EH235" s="373"/>
      <c r="EI235" s="373"/>
      <c r="EJ235" s="373"/>
      <c r="EK235" s="373"/>
      <c r="EL235" s="373"/>
      <c r="EM235" s="373"/>
      <c r="EN235" s="373"/>
      <c r="EO235" s="373"/>
      <c r="EP235" s="373"/>
      <c r="EQ235" s="373"/>
      <c r="ER235" s="373"/>
      <c r="ES235" s="373"/>
      <c r="ET235" s="373"/>
      <c r="EU235" s="373"/>
      <c r="EV235" s="373"/>
      <c r="EW235" s="373"/>
      <c r="EX235" s="373"/>
      <c r="EY235" s="373"/>
      <c r="EZ235" s="373"/>
      <c r="FA235" s="373"/>
      <c r="FB235" s="373"/>
      <c r="FC235" s="373"/>
      <c r="FD235" s="373"/>
      <c r="FE235" s="373"/>
      <c r="FF235" s="373"/>
      <c r="FG235" s="373"/>
      <c r="FH235" s="373"/>
      <c r="FI235" s="373"/>
      <c r="FJ235" s="373"/>
      <c r="FK235" s="373"/>
      <c r="FL235" s="373"/>
      <c r="FM235" s="373"/>
      <c r="FN235" s="373"/>
      <c r="FO235" s="373"/>
      <c r="FP235" s="373"/>
      <c r="FQ235" s="373"/>
      <c r="FR235" s="373"/>
      <c r="FS235" s="373"/>
      <c r="FT235" s="373"/>
      <c r="FU235" s="373"/>
      <c r="FV235" s="373"/>
      <c r="FW235" s="373"/>
      <c r="FX235" s="373"/>
      <c r="FY235" s="373"/>
      <c r="FZ235" s="373"/>
      <c r="GA235" s="373"/>
      <c r="GB235" s="373"/>
      <c r="GC235" s="373"/>
      <c r="GD235" s="373"/>
      <c r="GE235" s="373"/>
      <c r="GF235" s="373"/>
      <c r="GG235" s="373"/>
      <c r="GH235" s="373"/>
      <c r="GI235" s="373"/>
      <c r="GJ235" s="373"/>
      <c r="GK235" s="373"/>
      <c r="GL235" s="373"/>
      <c r="GM235" s="373"/>
      <c r="GN235" s="373"/>
      <c r="GO235" s="373"/>
      <c r="GP235" s="373"/>
      <c r="GQ235" s="373"/>
      <c r="GR235" s="373"/>
      <c r="GS235" s="373"/>
      <c r="GT235" s="373"/>
      <c r="GU235" s="373"/>
      <c r="GV235" s="373"/>
      <c r="GW235" s="373"/>
      <c r="GX235" s="373"/>
      <c r="GY235" s="373"/>
      <c r="GZ235" s="373"/>
      <c r="HA235" s="373"/>
      <c r="HB235" s="373"/>
      <c r="HC235" s="373"/>
      <c r="HD235" s="373"/>
      <c r="HE235" s="373"/>
      <c r="HF235" s="373"/>
      <c r="HG235" s="373"/>
      <c r="HH235" s="373"/>
      <c r="HI235" s="373"/>
      <c r="HJ235" s="373"/>
      <c r="HK235" s="373"/>
      <c r="HL235" s="373"/>
      <c r="HM235" s="373"/>
      <c r="HN235" s="373"/>
      <c r="HO235" s="373"/>
      <c r="HP235" s="373"/>
      <c r="HQ235" s="373"/>
      <c r="HR235" s="373"/>
      <c r="HS235" s="373"/>
      <c r="HT235" s="373"/>
      <c r="HU235" s="373"/>
      <c r="HV235" s="373"/>
      <c r="HW235" s="373"/>
      <c r="HX235" s="373"/>
      <c r="HY235" s="373"/>
      <c r="HZ235" s="373"/>
      <c r="IA235" s="373"/>
      <c r="IB235" s="373"/>
      <c r="IC235" s="373"/>
      <c r="ID235" s="373"/>
      <c r="IE235" s="373"/>
      <c r="IF235" s="373"/>
      <c r="IG235" s="373"/>
      <c r="IH235" s="373"/>
      <c r="II235" s="373"/>
      <c r="IJ235" s="373"/>
    </row>
    <row r="236" spans="1:244" s="281" customFormat="1" ht="19" x14ac:dyDescent="0.2">
      <c r="A236"/>
      <c r="B236" s="186"/>
      <c r="C236"/>
      <c r="D236" s="251"/>
      <c r="E236" s="341"/>
      <c r="F236" s="341"/>
      <c r="G236" s="172"/>
      <c r="H236"/>
      <c r="I236" s="45"/>
      <c r="J236"/>
      <c r="K236"/>
      <c r="L23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5"/>
      <c r="AC236"/>
      <c r="AD236" s="38"/>
      <c r="AE236"/>
      <c r="AF236"/>
      <c r="AG236"/>
      <c r="AH236" s="42"/>
      <c r="AI236" s="277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277"/>
      <c r="AZ236" s="269"/>
      <c r="BA236" s="560"/>
      <c r="BB236"/>
      <c r="BC236" s="560"/>
      <c r="BD236"/>
      <c r="BE236" s="560"/>
      <c r="BF236"/>
      <c r="BG236" s="560"/>
      <c r="BH236"/>
      <c r="BI236" s="560"/>
      <c r="BJ236"/>
      <c r="BK236" s="560"/>
      <c r="BL236"/>
      <c r="BM236" s="560"/>
      <c r="BN236"/>
      <c r="BO236" s="270"/>
      <c r="BP236"/>
      <c r="BQ236" s="270"/>
      <c r="BR236"/>
      <c r="BS236" s="270"/>
      <c r="BT236"/>
      <c r="BU236" s="270"/>
      <c r="BV236"/>
      <c r="BW236" s="270"/>
      <c r="BX236"/>
      <c r="BY236" s="270"/>
      <c r="BZ236"/>
      <c r="CA236" s="270"/>
      <c r="CB236"/>
      <c r="CC236" s="270"/>
      <c r="CD236"/>
      <c r="CE236" s="270"/>
      <c r="CF236"/>
      <c r="CG236" s="270"/>
      <c r="CH236"/>
      <c r="CI236" s="270"/>
      <c r="CJ236"/>
      <c r="CK236" s="910"/>
      <c r="CL236" s="373"/>
      <c r="CM236" s="373"/>
      <c r="CN236" s="373"/>
      <c r="CO236" s="373"/>
      <c r="CP236" s="373"/>
      <c r="CQ236" s="373"/>
      <c r="CR236" s="373"/>
      <c r="CS236" s="373"/>
      <c r="CT236" s="920"/>
      <c r="CU236" s="373"/>
      <c r="CV236" s="373"/>
      <c r="CW236" s="373"/>
      <c r="CX236" s="920"/>
      <c r="CY236" s="373"/>
      <c r="CZ236" s="373"/>
      <c r="DN236" s="373"/>
      <c r="DO236" s="373"/>
      <c r="DP236" s="373"/>
      <c r="DQ236" s="373"/>
      <c r="DR236" s="373"/>
      <c r="DS236" s="373"/>
      <c r="DT236" s="373"/>
      <c r="DU236" s="373"/>
      <c r="DV236" s="373"/>
      <c r="DW236" s="373"/>
      <c r="DX236" s="373"/>
      <c r="DY236" s="373"/>
      <c r="DZ236" s="373"/>
      <c r="EA236" s="373"/>
      <c r="EB236" s="373"/>
      <c r="EC236" s="373"/>
      <c r="ED236" s="373"/>
      <c r="EE236" s="373"/>
      <c r="EF236" s="373"/>
      <c r="EG236" s="373"/>
      <c r="EH236" s="373"/>
      <c r="EI236" s="373"/>
      <c r="EJ236" s="373"/>
      <c r="EK236" s="373"/>
      <c r="EL236" s="373"/>
      <c r="EM236" s="373"/>
      <c r="EN236" s="373"/>
      <c r="EO236" s="373"/>
      <c r="EP236" s="373"/>
      <c r="EQ236" s="373"/>
      <c r="ER236" s="373"/>
      <c r="ES236" s="373"/>
      <c r="ET236" s="373"/>
      <c r="EU236" s="373"/>
      <c r="EV236" s="373"/>
      <c r="EW236" s="373"/>
      <c r="EX236" s="373"/>
      <c r="EY236" s="373"/>
      <c r="EZ236" s="373"/>
      <c r="FA236" s="373"/>
      <c r="FB236" s="373"/>
      <c r="FC236" s="373"/>
      <c r="FD236" s="373"/>
      <c r="FE236" s="373"/>
      <c r="FF236" s="373"/>
      <c r="FG236" s="373"/>
      <c r="FH236" s="373"/>
      <c r="FI236" s="373"/>
      <c r="FJ236" s="373"/>
      <c r="FK236" s="373"/>
      <c r="FL236" s="373"/>
      <c r="FM236" s="373"/>
      <c r="FN236" s="373"/>
      <c r="FO236" s="373"/>
      <c r="FP236" s="373"/>
      <c r="FQ236" s="373"/>
      <c r="FR236" s="373"/>
      <c r="FS236" s="373"/>
      <c r="FT236" s="373"/>
      <c r="FU236" s="373"/>
      <c r="FV236" s="373"/>
      <c r="FW236" s="373"/>
      <c r="FX236" s="373"/>
      <c r="FY236" s="373"/>
      <c r="FZ236" s="373"/>
      <c r="GA236" s="373"/>
      <c r="GB236" s="373"/>
      <c r="GC236" s="373"/>
      <c r="GD236" s="373"/>
      <c r="GE236" s="373"/>
      <c r="GF236" s="373"/>
      <c r="GG236" s="373"/>
      <c r="GH236" s="373"/>
      <c r="GI236" s="373"/>
      <c r="GJ236" s="373"/>
      <c r="GK236" s="373"/>
      <c r="GL236" s="373"/>
      <c r="GM236" s="373"/>
      <c r="GN236" s="373"/>
      <c r="GO236" s="373"/>
      <c r="GP236" s="373"/>
      <c r="GQ236" s="373"/>
      <c r="GR236" s="373"/>
      <c r="GS236" s="373"/>
      <c r="GT236" s="373"/>
      <c r="GU236" s="373"/>
      <c r="GV236" s="373"/>
      <c r="GW236" s="373"/>
      <c r="GX236" s="373"/>
      <c r="GY236" s="373"/>
      <c r="GZ236" s="373"/>
      <c r="HA236" s="373"/>
      <c r="HB236" s="373"/>
      <c r="HC236" s="373"/>
      <c r="HD236" s="373"/>
      <c r="HE236" s="373"/>
      <c r="HF236" s="373"/>
      <c r="HG236" s="373"/>
      <c r="HH236" s="373"/>
      <c r="HI236" s="373"/>
      <c r="HJ236" s="373"/>
      <c r="HK236" s="373"/>
      <c r="HL236" s="373"/>
      <c r="HM236" s="373"/>
      <c r="HN236" s="373"/>
      <c r="HO236" s="373"/>
      <c r="HP236" s="373"/>
      <c r="HQ236" s="373"/>
      <c r="HR236" s="373"/>
      <c r="HS236" s="373"/>
      <c r="HT236" s="373"/>
      <c r="HU236" s="373"/>
      <c r="HV236" s="373"/>
      <c r="HW236" s="373"/>
      <c r="HX236" s="373"/>
      <c r="HY236" s="373"/>
      <c r="HZ236" s="373"/>
      <c r="IA236" s="373"/>
      <c r="IB236" s="373"/>
      <c r="IC236" s="373"/>
      <c r="ID236" s="373"/>
      <c r="IE236" s="373"/>
      <c r="IF236" s="373"/>
      <c r="IG236" s="373"/>
      <c r="IH236" s="373"/>
      <c r="II236" s="373"/>
      <c r="IJ236" s="373"/>
    </row>
    <row r="237" spans="1:244" s="281" customFormat="1" ht="19" x14ac:dyDescent="0.2">
      <c r="A237"/>
      <c r="B237" s="186"/>
      <c r="C237"/>
      <c r="D237" s="251"/>
      <c r="E237" s="341"/>
      <c r="F237" s="341"/>
      <c r="G237" s="172"/>
      <c r="H237"/>
      <c r="I237" s="45"/>
      <c r="J237"/>
      <c r="K237"/>
      <c r="L237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5"/>
      <c r="AC237"/>
      <c r="AD237" s="38"/>
      <c r="AE237"/>
      <c r="AF237"/>
      <c r="AG237"/>
      <c r="AH237" s="42"/>
      <c r="AI237" s="277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277"/>
      <c r="AZ237" s="269"/>
      <c r="BA237" s="560"/>
      <c r="BB237"/>
      <c r="BC237" s="560"/>
      <c r="BD237"/>
      <c r="BE237" s="560"/>
      <c r="BF237"/>
      <c r="BG237" s="560"/>
      <c r="BH237"/>
      <c r="BI237" s="560"/>
      <c r="BJ237"/>
      <c r="BK237" s="560"/>
      <c r="BL237"/>
      <c r="BM237" s="560"/>
      <c r="BN237"/>
      <c r="BO237" s="270"/>
      <c r="BP237"/>
      <c r="BQ237" s="270"/>
      <c r="BR237"/>
      <c r="BS237" s="270"/>
      <c r="BT237"/>
      <c r="BU237" s="270"/>
      <c r="BV237"/>
      <c r="BW237" s="270"/>
      <c r="BX237"/>
      <c r="BY237" s="270"/>
      <c r="BZ237"/>
      <c r="CA237" s="270"/>
      <c r="CB237"/>
      <c r="CC237" s="270"/>
      <c r="CD237"/>
      <c r="CE237" s="270"/>
      <c r="CF237"/>
      <c r="CG237" s="270"/>
      <c r="CH237"/>
      <c r="CI237" s="270"/>
      <c r="CJ237"/>
      <c r="CK237" s="910"/>
      <c r="CL237" s="373"/>
      <c r="CM237" s="373"/>
      <c r="CN237" s="373"/>
      <c r="CO237" s="373"/>
      <c r="CP237" s="373"/>
      <c r="CQ237" s="373"/>
      <c r="CR237" s="373"/>
      <c r="CS237" s="373"/>
      <c r="CT237" s="920"/>
      <c r="CU237" s="373"/>
      <c r="CV237" s="373"/>
      <c r="CW237" s="373"/>
      <c r="CX237" s="920"/>
      <c r="CY237" s="373"/>
      <c r="CZ237" s="373"/>
      <c r="DN237" s="373"/>
      <c r="DO237" s="373"/>
      <c r="DP237" s="373"/>
      <c r="DQ237" s="373"/>
      <c r="DR237" s="373"/>
      <c r="DS237" s="373"/>
      <c r="DT237" s="373"/>
      <c r="DU237" s="373"/>
      <c r="DV237" s="373"/>
      <c r="DW237" s="373"/>
      <c r="DX237" s="373"/>
      <c r="DY237" s="373"/>
      <c r="DZ237" s="373"/>
      <c r="EA237" s="373"/>
      <c r="EB237" s="373"/>
      <c r="EC237" s="373"/>
      <c r="ED237" s="373"/>
      <c r="EE237" s="373"/>
      <c r="EF237" s="373"/>
      <c r="EG237" s="373"/>
      <c r="EH237" s="373"/>
      <c r="EI237" s="373"/>
      <c r="EJ237" s="373"/>
      <c r="EK237" s="373"/>
      <c r="EL237" s="373"/>
      <c r="EM237" s="373"/>
      <c r="EN237" s="373"/>
      <c r="EO237" s="373"/>
      <c r="EP237" s="373"/>
      <c r="EQ237" s="373"/>
      <c r="ER237" s="373"/>
      <c r="ES237" s="373"/>
      <c r="ET237" s="373"/>
      <c r="EU237" s="373"/>
      <c r="EV237" s="373"/>
      <c r="EW237" s="373"/>
      <c r="EX237" s="373"/>
      <c r="EY237" s="373"/>
      <c r="EZ237" s="373"/>
      <c r="FA237" s="373"/>
      <c r="FB237" s="373"/>
      <c r="FC237" s="373"/>
      <c r="FD237" s="373"/>
      <c r="FE237" s="373"/>
      <c r="FF237" s="373"/>
      <c r="FG237" s="373"/>
      <c r="FH237" s="373"/>
      <c r="FI237" s="373"/>
      <c r="FJ237" s="373"/>
      <c r="FK237" s="373"/>
      <c r="FL237" s="373"/>
      <c r="FM237" s="373"/>
      <c r="FN237" s="373"/>
      <c r="FO237" s="373"/>
      <c r="FP237" s="373"/>
      <c r="FQ237" s="373"/>
      <c r="FR237" s="373"/>
      <c r="FS237" s="373"/>
      <c r="FT237" s="373"/>
      <c r="FU237" s="373"/>
      <c r="FV237" s="373"/>
      <c r="FW237" s="373"/>
      <c r="FX237" s="373"/>
      <c r="FY237" s="373"/>
      <c r="FZ237" s="373"/>
      <c r="GA237" s="373"/>
      <c r="GB237" s="373"/>
      <c r="GC237" s="373"/>
      <c r="GD237" s="373"/>
      <c r="GE237" s="373"/>
      <c r="GF237" s="373"/>
      <c r="GG237" s="373"/>
      <c r="GH237" s="373"/>
      <c r="GI237" s="373"/>
      <c r="GJ237" s="373"/>
      <c r="GK237" s="373"/>
      <c r="GL237" s="373"/>
      <c r="GM237" s="373"/>
      <c r="GN237" s="373"/>
      <c r="GO237" s="373"/>
      <c r="GP237" s="373"/>
      <c r="GQ237" s="373"/>
      <c r="GR237" s="373"/>
      <c r="GS237" s="373"/>
      <c r="GT237" s="373"/>
      <c r="GU237" s="373"/>
      <c r="GV237" s="373"/>
      <c r="GW237" s="373"/>
      <c r="GX237" s="373"/>
      <c r="GY237" s="373"/>
      <c r="GZ237" s="373"/>
      <c r="HA237" s="373"/>
      <c r="HB237" s="373"/>
      <c r="HC237" s="373"/>
      <c r="HD237" s="373"/>
      <c r="HE237" s="373"/>
      <c r="HF237" s="373"/>
      <c r="HG237" s="373"/>
      <c r="HH237" s="373"/>
      <c r="HI237" s="373"/>
      <c r="HJ237" s="373"/>
      <c r="HK237" s="373"/>
      <c r="HL237" s="373"/>
      <c r="HM237" s="373"/>
      <c r="HN237" s="373"/>
      <c r="HO237" s="373"/>
      <c r="HP237" s="373"/>
      <c r="HQ237" s="373"/>
      <c r="HR237" s="373"/>
      <c r="HS237" s="373"/>
      <c r="HT237" s="373"/>
      <c r="HU237" s="373"/>
      <c r="HV237" s="373"/>
      <c r="HW237" s="373"/>
      <c r="HX237" s="373"/>
      <c r="HY237" s="373"/>
      <c r="HZ237" s="373"/>
      <c r="IA237" s="373"/>
      <c r="IB237" s="373"/>
      <c r="IC237" s="373"/>
      <c r="ID237" s="373"/>
      <c r="IE237" s="373"/>
      <c r="IF237" s="373"/>
      <c r="IG237" s="373"/>
      <c r="IH237" s="373"/>
      <c r="II237" s="373"/>
      <c r="IJ237" s="373"/>
    </row>
    <row r="238" spans="1:244" s="281" customFormat="1" ht="19" x14ac:dyDescent="0.2">
      <c r="A238"/>
      <c r="B238" s="186"/>
      <c r="C238"/>
      <c r="D238" s="251"/>
      <c r="E238" s="341"/>
      <c r="F238" s="341"/>
      <c r="G238" s="172"/>
      <c r="H238"/>
      <c r="I238" s="45"/>
      <c r="J238"/>
      <c r="K238"/>
      <c r="L238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5"/>
      <c r="AC238"/>
      <c r="AD238" s="38"/>
      <c r="AE238"/>
      <c r="AF238"/>
      <c r="AG238"/>
      <c r="AH238" s="42"/>
      <c r="AI238" s="277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277"/>
      <c r="AZ238" s="269"/>
      <c r="BA238" s="560"/>
      <c r="BB238"/>
      <c r="BC238" s="560"/>
      <c r="BD238"/>
      <c r="BE238" s="560"/>
      <c r="BF238"/>
      <c r="BG238" s="560"/>
      <c r="BH238"/>
      <c r="BI238" s="560"/>
      <c r="BJ238"/>
      <c r="BK238" s="560"/>
      <c r="BL238"/>
      <c r="BM238" s="560"/>
      <c r="BN238"/>
      <c r="BO238" s="270"/>
      <c r="BP238"/>
      <c r="BQ238" s="270"/>
      <c r="BR238"/>
      <c r="BS238" s="270"/>
      <c r="BT238"/>
      <c r="BU238" s="270"/>
      <c r="BV238"/>
      <c r="BW238" s="270"/>
      <c r="BX238"/>
      <c r="BY238" s="270"/>
      <c r="BZ238"/>
      <c r="CA238" s="270"/>
      <c r="CB238"/>
      <c r="CC238" s="270"/>
      <c r="CD238"/>
      <c r="CE238" s="270"/>
      <c r="CF238"/>
      <c r="CG238" s="270"/>
      <c r="CH238"/>
      <c r="CI238" s="270"/>
      <c r="CJ238"/>
      <c r="CK238" s="910"/>
      <c r="CL238" s="373"/>
      <c r="CM238" s="373"/>
      <c r="CN238" s="373"/>
      <c r="CO238" s="373"/>
      <c r="CP238" s="373"/>
      <c r="CQ238" s="373"/>
      <c r="CR238" s="373"/>
      <c r="CS238" s="373"/>
      <c r="CT238" s="920"/>
      <c r="CU238" s="373"/>
      <c r="CV238" s="373"/>
      <c r="CW238" s="373"/>
      <c r="CX238" s="920"/>
      <c r="CY238" s="373"/>
      <c r="CZ238" s="373"/>
      <c r="DN238" s="373"/>
      <c r="DO238" s="373"/>
      <c r="DP238" s="373"/>
      <c r="DQ238" s="373"/>
      <c r="DR238" s="373"/>
      <c r="DS238" s="373"/>
      <c r="DT238" s="373"/>
      <c r="DU238" s="373"/>
      <c r="DV238" s="373"/>
      <c r="DW238" s="373"/>
      <c r="DX238" s="373"/>
      <c r="DY238" s="373"/>
      <c r="DZ238" s="373"/>
      <c r="EA238" s="373"/>
      <c r="EB238" s="373"/>
      <c r="EC238" s="373"/>
      <c r="ED238" s="373"/>
      <c r="EE238" s="373"/>
      <c r="EF238" s="373"/>
      <c r="EG238" s="373"/>
      <c r="EH238" s="373"/>
      <c r="EI238" s="373"/>
      <c r="EJ238" s="373"/>
      <c r="EK238" s="373"/>
      <c r="EL238" s="373"/>
      <c r="EM238" s="373"/>
      <c r="EN238" s="373"/>
      <c r="EO238" s="373"/>
      <c r="EP238" s="373"/>
      <c r="EQ238" s="373"/>
      <c r="ER238" s="373"/>
      <c r="ES238" s="373"/>
      <c r="ET238" s="373"/>
      <c r="EU238" s="373"/>
      <c r="EV238" s="373"/>
      <c r="EW238" s="373"/>
      <c r="EX238" s="373"/>
      <c r="EY238" s="373"/>
      <c r="EZ238" s="373"/>
      <c r="FA238" s="373"/>
      <c r="FB238" s="373"/>
      <c r="FC238" s="373"/>
      <c r="FD238" s="373"/>
      <c r="FE238" s="373"/>
      <c r="FF238" s="373"/>
      <c r="FG238" s="373"/>
      <c r="FH238" s="373"/>
      <c r="FI238" s="373"/>
      <c r="FJ238" s="373"/>
      <c r="FK238" s="373"/>
      <c r="FL238" s="373"/>
      <c r="FM238" s="373"/>
      <c r="FN238" s="373"/>
      <c r="FO238" s="373"/>
      <c r="FP238" s="373"/>
      <c r="FQ238" s="373"/>
      <c r="FR238" s="373"/>
      <c r="FS238" s="373"/>
      <c r="FT238" s="373"/>
      <c r="FU238" s="373"/>
      <c r="FV238" s="373"/>
      <c r="FW238" s="373"/>
      <c r="FX238" s="373"/>
      <c r="FY238" s="373"/>
      <c r="FZ238" s="373"/>
      <c r="GA238" s="373"/>
      <c r="GB238" s="373"/>
      <c r="GC238" s="373"/>
      <c r="GD238" s="373"/>
      <c r="GE238" s="373"/>
      <c r="GF238" s="373"/>
      <c r="GG238" s="373"/>
      <c r="GH238" s="373"/>
      <c r="GI238" s="373"/>
      <c r="GJ238" s="373"/>
      <c r="GK238" s="373"/>
      <c r="GL238" s="373"/>
      <c r="GM238" s="373"/>
      <c r="GN238" s="373"/>
      <c r="GO238" s="373"/>
      <c r="GP238" s="373"/>
      <c r="GQ238" s="373"/>
      <c r="GR238" s="373"/>
      <c r="GS238" s="373"/>
      <c r="GT238" s="373"/>
      <c r="GU238" s="373"/>
      <c r="GV238" s="373"/>
      <c r="GW238" s="373"/>
      <c r="GX238" s="373"/>
      <c r="GY238" s="373"/>
      <c r="GZ238" s="373"/>
      <c r="HA238" s="373"/>
      <c r="HB238" s="373"/>
      <c r="HC238" s="373"/>
      <c r="HD238" s="373"/>
      <c r="HE238" s="373"/>
      <c r="HF238" s="373"/>
      <c r="HG238" s="373"/>
      <c r="HH238" s="373"/>
      <c r="HI238" s="373"/>
      <c r="HJ238" s="373"/>
      <c r="HK238" s="373"/>
      <c r="HL238" s="373"/>
      <c r="HM238" s="373"/>
      <c r="HN238" s="373"/>
      <c r="HO238" s="373"/>
      <c r="HP238" s="373"/>
      <c r="HQ238" s="373"/>
      <c r="HR238" s="373"/>
      <c r="HS238" s="373"/>
      <c r="HT238" s="373"/>
      <c r="HU238" s="373"/>
      <c r="HV238" s="373"/>
      <c r="HW238" s="373"/>
      <c r="HX238" s="373"/>
      <c r="HY238" s="373"/>
      <c r="HZ238" s="373"/>
      <c r="IA238" s="373"/>
      <c r="IB238" s="373"/>
      <c r="IC238" s="373"/>
      <c r="ID238" s="373"/>
      <c r="IE238" s="373"/>
      <c r="IF238" s="373"/>
      <c r="IG238" s="373"/>
      <c r="IH238" s="373"/>
      <c r="II238" s="373"/>
      <c r="IJ238" s="373"/>
    </row>
    <row r="239" spans="1:244" s="281" customFormat="1" ht="19" x14ac:dyDescent="0.2">
      <c r="A239"/>
      <c r="B239" s="186"/>
      <c r="C239"/>
      <c r="D239" s="251"/>
      <c r="E239" s="341"/>
      <c r="F239" s="341"/>
      <c r="G239" s="172"/>
      <c r="H239"/>
      <c r="I239" s="45"/>
      <c r="J239"/>
      <c r="K239"/>
      <c r="L239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5"/>
      <c r="AC239"/>
      <c r="AD239" s="38"/>
      <c r="AE239"/>
      <c r="AF239"/>
      <c r="AG239"/>
      <c r="AH239" s="42"/>
      <c r="AI239" s="277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277"/>
      <c r="AZ239" s="269"/>
      <c r="BA239" s="560"/>
      <c r="BB239"/>
      <c r="BC239" s="560"/>
      <c r="BD239"/>
      <c r="BE239" s="560"/>
      <c r="BF239"/>
      <c r="BG239" s="560"/>
      <c r="BH239"/>
      <c r="BI239" s="560"/>
      <c r="BJ239"/>
      <c r="BK239" s="560"/>
      <c r="BL239"/>
      <c r="BM239" s="560"/>
      <c r="BN239"/>
      <c r="BO239" s="270"/>
      <c r="BP239"/>
      <c r="BQ239" s="270"/>
      <c r="BR239"/>
      <c r="BS239" s="270"/>
      <c r="BT239"/>
      <c r="BU239" s="270"/>
      <c r="BV239"/>
      <c r="BW239" s="270"/>
      <c r="BX239"/>
      <c r="BY239" s="270"/>
      <c r="BZ239"/>
      <c r="CA239" s="270"/>
      <c r="CB239"/>
      <c r="CC239" s="270"/>
      <c r="CD239"/>
      <c r="CE239" s="270"/>
      <c r="CF239"/>
      <c r="CG239" s="270"/>
      <c r="CH239"/>
      <c r="CI239" s="270"/>
      <c r="CJ239"/>
      <c r="CK239" s="910"/>
      <c r="CL239" s="373"/>
      <c r="CM239" s="373"/>
      <c r="CN239" s="373"/>
      <c r="CO239" s="373"/>
      <c r="CP239" s="373"/>
      <c r="CQ239" s="373"/>
      <c r="CR239" s="373"/>
      <c r="CS239" s="373"/>
      <c r="CT239" s="920"/>
      <c r="CU239" s="373"/>
      <c r="CV239" s="373"/>
      <c r="CW239" s="373"/>
      <c r="CX239" s="920"/>
      <c r="CY239" s="373"/>
      <c r="CZ239" s="373"/>
      <c r="DN239" s="373"/>
      <c r="DO239" s="373"/>
      <c r="DP239" s="373"/>
      <c r="DQ239" s="373"/>
      <c r="DR239" s="373"/>
      <c r="DS239" s="373"/>
      <c r="DT239" s="373"/>
      <c r="DU239" s="373"/>
      <c r="DV239" s="373"/>
      <c r="DW239" s="373"/>
      <c r="DX239" s="373"/>
      <c r="DY239" s="373"/>
      <c r="DZ239" s="373"/>
      <c r="EA239" s="373"/>
      <c r="EB239" s="373"/>
      <c r="EC239" s="373"/>
      <c r="ED239" s="373"/>
      <c r="EE239" s="373"/>
      <c r="EF239" s="373"/>
      <c r="EG239" s="373"/>
      <c r="EH239" s="373"/>
      <c r="EI239" s="373"/>
      <c r="EJ239" s="373"/>
      <c r="EK239" s="373"/>
      <c r="EL239" s="373"/>
      <c r="EM239" s="373"/>
      <c r="EN239" s="373"/>
      <c r="EO239" s="373"/>
      <c r="EP239" s="373"/>
      <c r="EQ239" s="373"/>
      <c r="ER239" s="373"/>
      <c r="ES239" s="373"/>
      <c r="ET239" s="373"/>
      <c r="EU239" s="373"/>
      <c r="EV239" s="373"/>
      <c r="EW239" s="373"/>
      <c r="EX239" s="373"/>
      <c r="EY239" s="373"/>
      <c r="EZ239" s="373"/>
      <c r="FA239" s="373"/>
      <c r="FB239" s="373"/>
      <c r="FC239" s="373"/>
      <c r="FD239" s="373"/>
      <c r="FE239" s="373"/>
      <c r="FF239" s="373"/>
      <c r="FG239" s="373"/>
      <c r="FH239" s="373"/>
      <c r="FI239" s="373"/>
      <c r="FJ239" s="373"/>
      <c r="FK239" s="373"/>
      <c r="FL239" s="373"/>
      <c r="FM239" s="373"/>
      <c r="FN239" s="373"/>
      <c r="FO239" s="373"/>
      <c r="FP239" s="373"/>
      <c r="FQ239" s="373"/>
      <c r="FR239" s="373"/>
      <c r="FS239" s="373"/>
      <c r="FT239" s="373"/>
      <c r="FU239" s="373"/>
      <c r="FV239" s="373"/>
      <c r="FW239" s="373"/>
      <c r="FX239" s="373"/>
      <c r="FY239" s="373"/>
      <c r="FZ239" s="373"/>
      <c r="GA239" s="373"/>
      <c r="GB239" s="373"/>
      <c r="GC239" s="373"/>
      <c r="GD239" s="373"/>
      <c r="GE239" s="373"/>
      <c r="GF239" s="373"/>
      <c r="GG239" s="373"/>
      <c r="GH239" s="373"/>
      <c r="GI239" s="373"/>
      <c r="GJ239" s="373"/>
      <c r="GK239" s="373"/>
      <c r="GL239" s="373"/>
      <c r="GM239" s="373"/>
      <c r="GN239" s="373"/>
      <c r="GO239" s="373"/>
      <c r="GP239" s="373"/>
      <c r="GQ239" s="373"/>
      <c r="GR239" s="373"/>
      <c r="GS239" s="373"/>
      <c r="GT239" s="373"/>
      <c r="GU239" s="373"/>
      <c r="GV239" s="373"/>
      <c r="GW239" s="373"/>
      <c r="GX239" s="373"/>
      <c r="GY239" s="373"/>
      <c r="GZ239" s="373"/>
      <c r="HA239" s="373"/>
      <c r="HB239" s="373"/>
      <c r="HC239" s="373"/>
      <c r="HD239" s="373"/>
      <c r="HE239" s="373"/>
      <c r="HF239" s="373"/>
      <c r="HG239" s="373"/>
      <c r="HH239" s="373"/>
      <c r="HI239" s="373"/>
      <c r="HJ239" s="373"/>
      <c r="HK239" s="373"/>
      <c r="HL239" s="373"/>
      <c r="HM239" s="373"/>
      <c r="HN239" s="373"/>
      <c r="HO239" s="373"/>
      <c r="HP239" s="373"/>
      <c r="HQ239" s="373"/>
      <c r="HR239" s="373"/>
      <c r="HS239" s="373"/>
      <c r="HT239" s="373"/>
      <c r="HU239" s="373"/>
      <c r="HV239" s="373"/>
      <c r="HW239" s="373"/>
      <c r="HX239" s="373"/>
      <c r="HY239" s="373"/>
      <c r="HZ239" s="373"/>
      <c r="IA239" s="373"/>
      <c r="IB239" s="373"/>
      <c r="IC239" s="373"/>
      <c r="ID239" s="373"/>
      <c r="IE239" s="373"/>
      <c r="IF239" s="373"/>
      <c r="IG239" s="373"/>
      <c r="IH239" s="373"/>
      <c r="II239" s="373"/>
      <c r="IJ239" s="373"/>
    </row>
    <row r="240" spans="1:244" s="281" customFormat="1" ht="19" x14ac:dyDescent="0.2">
      <c r="A240"/>
      <c r="B240" s="186"/>
      <c r="C240"/>
      <c r="D240" s="251"/>
      <c r="E240" s="341"/>
      <c r="F240" s="341"/>
      <c r="G240" s="172"/>
      <c r="H240"/>
      <c r="I240" s="45"/>
      <c r="J240"/>
      <c r="K240"/>
      <c r="L240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5"/>
      <c r="AC240"/>
      <c r="AD240" s="38"/>
      <c r="AE240"/>
      <c r="AF240"/>
      <c r="AG240"/>
      <c r="AH240" s="42"/>
      <c r="AI240" s="277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277"/>
      <c r="AZ240" s="269"/>
      <c r="BA240" s="560"/>
      <c r="BB240"/>
      <c r="BC240" s="560"/>
      <c r="BD240"/>
      <c r="BE240" s="560"/>
      <c r="BF240"/>
      <c r="BG240" s="560"/>
      <c r="BH240"/>
      <c r="BI240" s="560"/>
      <c r="BJ240"/>
      <c r="BK240" s="560"/>
      <c r="BL240"/>
      <c r="BM240" s="560"/>
      <c r="BN240"/>
      <c r="BO240" s="270"/>
      <c r="BP240"/>
      <c r="BQ240" s="270"/>
      <c r="BR240"/>
      <c r="BS240" s="270"/>
      <c r="BT240"/>
      <c r="BU240" s="270"/>
      <c r="BV240"/>
      <c r="BW240" s="270"/>
      <c r="BX240"/>
      <c r="BY240" s="270"/>
      <c r="BZ240"/>
      <c r="CA240" s="270"/>
      <c r="CB240"/>
      <c r="CC240" s="270"/>
      <c r="CD240"/>
      <c r="CE240" s="270"/>
      <c r="CF240"/>
      <c r="CG240" s="270"/>
      <c r="CH240"/>
      <c r="CI240" s="270"/>
      <c r="CJ240"/>
      <c r="CK240" s="910"/>
      <c r="CL240" s="373"/>
      <c r="CM240" s="373"/>
      <c r="CN240" s="373"/>
      <c r="CO240" s="373"/>
      <c r="CP240" s="373"/>
      <c r="CQ240" s="373"/>
      <c r="CR240" s="373"/>
      <c r="CS240" s="373"/>
      <c r="CT240" s="920"/>
      <c r="CU240" s="373"/>
      <c r="CV240" s="373"/>
      <c r="CW240" s="373"/>
      <c r="CX240" s="920"/>
      <c r="CY240" s="373"/>
      <c r="CZ240" s="373"/>
      <c r="DN240" s="373"/>
      <c r="DO240" s="373"/>
      <c r="DP240" s="373"/>
      <c r="DQ240" s="373"/>
      <c r="DR240" s="373"/>
      <c r="DS240" s="373"/>
      <c r="DT240" s="373"/>
      <c r="DU240" s="373"/>
      <c r="DV240" s="373"/>
      <c r="DW240" s="373"/>
      <c r="DX240" s="373"/>
      <c r="DY240" s="373"/>
      <c r="DZ240" s="373"/>
      <c r="EA240" s="373"/>
      <c r="EB240" s="373"/>
      <c r="EC240" s="373"/>
      <c r="ED240" s="373"/>
      <c r="EE240" s="373"/>
      <c r="EF240" s="373"/>
      <c r="EG240" s="373"/>
      <c r="EH240" s="373"/>
      <c r="EI240" s="373"/>
      <c r="EJ240" s="373"/>
      <c r="EK240" s="373"/>
      <c r="EL240" s="373"/>
      <c r="EM240" s="373"/>
      <c r="EN240" s="373"/>
      <c r="EO240" s="373"/>
      <c r="EP240" s="373"/>
      <c r="EQ240" s="373"/>
      <c r="ER240" s="373"/>
      <c r="ES240" s="373"/>
      <c r="ET240" s="373"/>
      <c r="EU240" s="373"/>
      <c r="EV240" s="373"/>
      <c r="EW240" s="373"/>
      <c r="EX240" s="373"/>
      <c r="EY240" s="373"/>
      <c r="EZ240" s="373"/>
      <c r="FA240" s="373"/>
      <c r="FB240" s="373"/>
      <c r="FC240" s="373"/>
      <c r="FD240" s="373"/>
      <c r="FE240" s="373"/>
      <c r="FF240" s="373"/>
      <c r="FG240" s="373"/>
      <c r="FH240" s="373"/>
      <c r="FI240" s="373"/>
      <c r="FJ240" s="373"/>
      <c r="FK240" s="373"/>
      <c r="FL240" s="373"/>
      <c r="FM240" s="373"/>
      <c r="FN240" s="373"/>
      <c r="FO240" s="373"/>
      <c r="FP240" s="373"/>
      <c r="FQ240" s="373"/>
      <c r="FR240" s="373"/>
      <c r="FS240" s="373"/>
      <c r="FT240" s="373"/>
      <c r="FU240" s="373"/>
      <c r="FV240" s="373"/>
      <c r="FW240" s="373"/>
      <c r="FX240" s="373"/>
      <c r="FY240" s="373"/>
      <c r="FZ240" s="373"/>
      <c r="GA240" s="373"/>
      <c r="GB240" s="373"/>
      <c r="GC240" s="373"/>
      <c r="GD240" s="373"/>
      <c r="GE240" s="373"/>
      <c r="GF240" s="373"/>
      <c r="GG240" s="373"/>
      <c r="GH240" s="373"/>
      <c r="GI240" s="373"/>
      <c r="GJ240" s="373"/>
      <c r="GK240" s="373"/>
      <c r="GL240" s="373"/>
      <c r="GM240" s="373"/>
      <c r="GN240" s="373"/>
      <c r="GO240" s="373"/>
      <c r="GP240" s="373"/>
      <c r="GQ240" s="373"/>
      <c r="GR240" s="373"/>
      <c r="GS240" s="373"/>
      <c r="GT240" s="373"/>
      <c r="GU240" s="373"/>
      <c r="GV240" s="373"/>
      <c r="GW240" s="373"/>
      <c r="GX240" s="373"/>
      <c r="GY240" s="373"/>
      <c r="GZ240" s="373"/>
      <c r="HA240" s="373"/>
      <c r="HB240" s="373"/>
      <c r="HC240" s="373"/>
      <c r="HD240" s="373"/>
      <c r="HE240" s="373"/>
      <c r="HF240" s="373"/>
      <c r="HG240" s="373"/>
      <c r="HH240" s="373"/>
      <c r="HI240" s="373"/>
      <c r="HJ240" s="373"/>
      <c r="HK240" s="373"/>
      <c r="HL240" s="373"/>
      <c r="HM240" s="373"/>
      <c r="HN240" s="373"/>
      <c r="HO240" s="373"/>
      <c r="HP240" s="373"/>
      <c r="HQ240" s="373"/>
      <c r="HR240" s="373"/>
      <c r="HS240" s="373"/>
      <c r="HT240" s="373"/>
      <c r="HU240" s="373"/>
      <c r="HV240" s="373"/>
      <c r="HW240" s="373"/>
      <c r="HX240" s="373"/>
      <c r="HY240" s="373"/>
      <c r="HZ240" s="373"/>
      <c r="IA240" s="373"/>
      <c r="IB240" s="373"/>
      <c r="IC240" s="373"/>
      <c r="ID240" s="373"/>
      <c r="IE240" s="373"/>
      <c r="IF240" s="373"/>
      <c r="IG240" s="373"/>
      <c r="IH240" s="373"/>
      <c r="II240" s="373"/>
      <c r="IJ240" s="373"/>
    </row>
    <row r="241" spans="1:244" s="281" customFormat="1" ht="19" x14ac:dyDescent="0.2">
      <c r="A241"/>
      <c r="B241" s="186"/>
      <c r="C241"/>
      <c r="D241" s="251"/>
      <c r="E241" s="341"/>
      <c r="F241" s="341"/>
      <c r="G241" s="172"/>
      <c r="H241"/>
      <c r="I241" s="45"/>
      <c r="J241"/>
      <c r="K241"/>
      <c r="L241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5"/>
      <c r="AC241"/>
      <c r="AD241" s="38"/>
      <c r="AE241"/>
      <c r="AF241"/>
      <c r="AG241"/>
      <c r="AH241" s="42"/>
      <c r="AI241" s="277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277"/>
      <c r="AZ241" s="269"/>
      <c r="BA241" s="560"/>
      <c r="BB241"/>
      <c r="BC241" s="560"/>
      <c r="BD241"/>
      <c r="BE241" s="560"/>
      <c r="BF241"/>
      <c r="BG241" s="560"/>
      <c r="BH241"/>
      <c r="BI241" s="560"/>
      <c r="BJ241"/>
      <c r="BK241" s="560"/>
      <c r="BL241"/>
      <c r="BM241" s="560"/>
      <c r="BN241"/>
      <c r="BO241" s="270"/>
      <c r="BP241"/>
      <c r="BQ241" s="270"/>
      <c r="BR241"/>
      <c r="BS241" s="270"/>
      <c r="BT241"/>
      <c r="BU241" s="270"/>
      <c r="BV241"/>
      <c r="BW241" s="270"/>
      <c r="BX241"/>
      <c r="BY241" s="270"/>
      <c r="BZ241"/>
      <c r="CA241" s="270"/>
      <c r="CB241"/>
      <c r="CC241" s="270"/>
      <c r="CD241"/>
      <c r="CE241" s="270"/>
      <c r="CF241"/>
      <c r="CG241" s="270"/>
      <c r="CH241"/>
      <c r="CI241" s="270"/>
      <c r="CJ241"/>
      <c r="CK241" s="910"/>
      <c r="CL241" s="373"/>
      <c r="CM241" s="373"/>
      <c r="CN241" s="373"/>
      <c r="CO241" s="373"/>
      <c r="CP241" s="373"/>
      <c r="CQ241" s="373"/>
      <c r="CR241" s="373"/>
      <c r="CS241" s="373"/>
      <c r="CT241" s="920"/>
      <c r="CU241" s="373"/>
      <c r="CV241" s="373"/>
      <c r="CW241" s="373"/>
      <c r="CX241" s="920"/>
      <c r="CY241" s="373"/>
      <c r="CZ241" s="373"/>
      <c r="DN241" s="373"/>
      <c r="DO241" s="373"/>
      <c r="DP241" s="373"/>
      <c r="DQ241" s="373"/>
      <c r="DR241" s="373"/>
      <c r="DS241" s="373"/>
      <c r="DT241" s="373"/>
      <c r="DU241" s="373"/>
      <c r="DV241" s="373"/>
      <c r="DW241" s="373"/>
      <c r="DX241" s="373"/>
      <c r="DY241" s="373"/>
      <c r="DZ241" s="373"/>
      <c r="EA241" s="373"/>
      <c r="EB241" s="373"/>
      <c r="EC241" s="373"/>
      <c r="ED241" s="373"/>
      <c r="EE241" s="373"/>
      <c r="EF241" s="373"/>
      <c r="EG241" s="373"/>
      <c r="EH241" s="373"/>
      <c r="EI241" s="373"/>
      <c r="EJ241" s="373"/>
      <c r="EK241" s="373"/>
      <c r="EL241" s="373"/>
      <c r="EM241" s="373"/>
      <c r="EN241" s="373"/>
      <c r="EO241" s="373"/>
      <c r="EP241" s="373"/>
      <c r="EQ241" s="373"/>
      <c r="ER241" s="373"/>
      <c r="ES241" s="373"/>
      <c r="ET241" s="373"/>
      <c r="EU241" s="373"/>
      <c r="EV241" s="373"/>
      <c r="EW241" s="373"/>
      <c r="EX241" s="373"/>
      <c r="EY241" s="373"/>
      <c r="EZ241" s="373"/>
      <c r="FA241" s="373"/>
      <c r="FB241" s="373"/>
      <c r="FC241" s="373"/>
      <c r="FD241" s="373"/>
      <c r="FE241" s="373"/>
      <c r="FF241" s="373"/>
      <c r="FG241" s="373"/>
      <c r="FH241" s="373"/>
      <c r="FI241" s="373"/>
      <c r="FJ241" s="373"/>
      <c r="FK241" s="373"/>
      <c r="FL241" s="373"/>
      <c r="FM241" s="373"/>
      <c r="FN241" s="373"/>
      <c r="FO241" s="373"/>
      <c r="FP241" s="373"/>
      <c r="FQ241" s="373"/>
      <c r="FR241" s="373"/>
      <c r="FS241" s="373"/>
      <c r="FT241" s="373"/>
      <c r="FU241" s="373"/>
      <c r="FV241" s="373"/>
      <c r="FW241" s="373"/>
      <c r="FX241" s="373"/>
      <c r="FY241" s="373"/>
      <c r="FZ241" s="373"/>
      <c r="GA241" s="373"/>
      <c r="GB241" s="373"/>
      <c r="GC241" s="373"/>
      <c r="GD241" s="373"/>
      <c r="GE241" s="373"/>
      <c r="GF241" s="373"/>
      <c r="GG241" s="373"/>
      <c r="GH241" s="373"/>
      <c r="GI241" s="373"/>
      <c r="GJ241" s="373"/>
      <c r="GK241" s="373"/>
      <c r="GL241" s="373"/>
      <c r="GM241" s="373"/>
      <c r="GN241" s="373"/>
      <c r="GO241" s="373"/>
      <c r="GP241" s="373"/>
      <c r="GQ241" s="373"/>
      <c r="GR241" s="373"/>
      <c r="GS241" s="373"/>
      <c r="GT241" s="373"/>
      <c r="GU241" s="373"/>
      <c r="GV241" s="373"/>
      <c r="GW241" s="373"/>
      <c r="GX241" s="373"/>
      <c r="GY241" s="373"/>
      <c r="GZ241" s="373"/>
      <c r="HA241" s="373"/>
      <c r="HB241" s="373"/>
      <c r="HC241" s="373"/>
      <c r="HD241" s="373"/>
      <c r="HE241" s="373"/>
      <c r="HF241" s="373"/>
      <c r="HG241" s="373"/>
      <c r="HH241" s="373"/>
      <c r="HI241" s="373"/>
      <c r="HJ241" s="373"/>
      <c r="HK241" s="373"/>
      <c r="HL241" s="373"/>
      <c r="HM241" s="373"/>
      <c r="HN241" s="373"/>
      <c r="HO241" s="373"/>
      <c r="HP241" s="373"/>
      <c r="HQ241" s="373"/>
      <c r="HR241" s="373"/>
      <c r="HS241" s="373"/>
      <c r="HT241" s="373"/>
      <c r="HU241" s="373"/>
      <c r="HV241" s="373"/>
      <c r="HW241" s="373"/>
      <c r="HX241" s="373"/>
      <c r="HY241" s="373"/>
      <c r="HZ241" s="373"/>
      <c r="IA241" s="373"/>
      <c r="IB241" s="373"/>
      <c r="IC241" s="373"/>
      <c r="ID241" s="373"/>
      <c r="IE241" s="373"/>
      <c r="IF241" s="373"/>
      <c r="IG241" s="373"/>
      <c r="IH241" s="373"/>
      <c r="II241" s="373"/>
      <c r="IJ241" s="373"/>
    </row>
    <row r="242" spans="1:244" s="281" customFormat="1" ht="19" x14ac:dyDescent="0.2">
      <c r="A242"/>
      <c r="B242" s="186"/>
      <c r="C242"/>
      <c r="D242" s="251"/>
      <c r="E242" s="341"/>
      <c r="F242" s="341"/>
      <c r="G242" s="172"/>
      <c r="H242"/>
      <c r="I242" s="45"/>
      <c r="J242"/>
      <c r="K242"/>
      <c r="L242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5"/>
      <c r="AC242"/>
      <c r="AD242" s="38"/>
      <c r="AE242"/>
      <c r="AF242"/>
      <c r="AG242"/>
      <c r="AH242" s="42"/>
      <c r="AI242" s="277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277"/>
      <c r="AZ242" s="269"/>
      <c r="BA242" s="560"/>
      <c r="BB242"/>
      <c r="BC242" s="560"/>
      <c r="BD242"/>
      <c r="BE242" s="560"/>
      <c r="BF242"/>
      <c r="BG242" s="560"/>
      <c r="BH242"/>
      <c r="BI242" s="560"/>
      <c r="BJ242"/>
      <c r="BK242" s="560"/>
      <c r="BL242"/>
      <c r="BM242" s="560"/>
      <c r="BN242"/>
      <c r="BO242" s="270"/>
      <c r="BP242"/>
      <c r="BQ242" s="270"/>
      <c r="BR242"/>
      <c r="BS242" s="270"/>
      <c r="BT242"/>
      <c r="BU242" s="270"/>
      <c r="BV242"/>
      <c r="BW242" s="270"/>
      <c r="BX242"/>
      <c r="BY242" s="270"/>
      <c r="BZ242"/>
      <c r="CA242" s="270"/>
      <c r="CB242"/>
      <c r="CC242" s="270"/>
      <c r="CD242"/>
      <c r="CE242" s="270"/>
      <c r="CF242"/>
      <c r="CG242" s="270"/>
      <c r="CH242"/>
      <c r="CI242" s="270"/>
      <c r="CJ242"/>
      <c r="CK242" s="910"/>
      <c r="CL242" s="373"/>
      <c r="CM242" s="373"/>
      <c r="CN242" s="373"/>
      <c r="CO242" s="373"/>
      <c r="CP242" s="373"/>
      <c r="CQ242" s="373"/>
      <c r="CR242" s="373"/>
      <c r="CS242" s="373"/>
      <c r="CT242" s="920"/>
      <c r="CU242" s="373"/>
      <c r="CV242" s="373"/>
      <c r="CW242" s="373"/>
      <c r="CX242" s="920"/>
      <c r="CY242" s="373"/>
      <c r="CZ242" s="373"/>
      <c r="DN242" s="373"/>
      <c r="DO242" s="373"/>
      <c r="DP242" s="373"/>
      <c r="DQ242" s="373"/>
      <c r="DR242" s="373"/>
      <c r="DS242" s="373"/>
      <c r="DT242" s="373"/>
      <c r="DU242" s="373"/>
      <c r="DV242" s="373"/>
      <c r="DW242" s="373"/>
      <c r="DX242" s="373"/>
      <c r="DY242" s="373"/>
      <c r="DZ242" s="373"/>
      <c r="EA242" s="373"/>
      <c r="EB242" s="373"/>
      <c r="EC242" s="373"/>
      <c r="ED242" s="373"/>
      <c r="EE242" s="373"/>
      <c r="EF242" s="373"/>
      <c r="EG242" s="373"/>
      <c r="EH242" s="373"/>
      <c r="EI242" s="373"/>
      <c r="EJ242" s="373"/>
      <c r="EK242" s="373"/>
      <c r="EL242" s="373"/>
      <c r="EM242" s="373"/>
      <c r="EN242" s="373"/>
      <c r="EO242" s="373"/>
      <c r="EP242" s="373"/>
      <c r="EQ242" s="373"/>
      <c r="ER242" s="373"/>
      <c r="ES242" s="373"/>
      <c r="ET242" s="373"/>
      <c r="EU242" s="373"/>
      <c r="EV242" s="373"/>
      <c r="EW242" s="373"/>
      <c r="EX242" s="373"/>
      <c r="EY242" s="373"/>
      <c r="EZ242" s="373"/>
      <c r="FA242" s="373"/>
      <c r="FB242" s="373"/>
      <c r="FC242" s="373"/>
      <c r="FD242" s="373"/>
      <c r="FE242" s="373"/>
      <c r="FF242" s="373"/>
      <c r="FG242" s="373"/>
      <c r="FH242" s="373"/>
      <c r="FI242" s="373"/>
      <c r="FJ242" s="373"/>
      <c r="FK242" s="373"/>
      <c r="FL242" s="373"/>
      <c r="FM242" s="373"/>
      <c r="FN242" s="373"/>
      <c r="FO242" s="373"/>
      <c r="FP242" s="373"/>
      <c r="FQ242" s="373"/>
      <c r="FR242" s="373"/>
      <c r="FS242" s="373"/>
      <c r="FT242" s="373"/>
      <c r="FU242" s="373"/>
      <c r="FV242" s="373"/>
      <c r="FW242" s="373"/>
      <c r="FX242" s="373"/>
      <c r="FY242" s="373"/>
      <c r="FZ242" s="373"/>
      <c r="GA242" s="373"/>
      <c r="GB242" s="373"/>
      <c r="GC242" s="373"/>
      <c r="GD242" s="373"/>
      <c r="GE242" s="373"/>
      <c r="GF242" s="373"/>
      <c r="GG242" s="373"/>
      <c r="GH242" s="373"/>
      <c r="GI242" s="373"/>
      <c r="GJ242" s="373"/>
      <c r="GK242" s="373"/>
      <c r="GL242" s="373"/>
      <c r="GM242" s="373"/>
      <c r="GN242" s="373"/>
      <c r="GO242" s="373"/>
      <c r="GP242" s="373"/>
      <c r="GQ242" s="373"/>
      <c r="GR242" s="373"/>
      <c r="GS242" s="373"/>
      <c r="GT242" s="373"/>
      <c r="GU242" s="373"/>
      <c r="GV242" s="373"/>
      <c r="GW242" s="373"/>
      <c r="GX242" s="373"/>
      <c r="GY242" s="373"/>
      <c r="GZ242" s="373"/>
      <c r="HA242" s="373"/>
      <c r="HB242" s="373"/>
      <c r="HC242" s="373"/>
      <c r="HD242" s="373"/>
      <c r="HE242" s="373"/>
      <c r="HF242" s="373"/>
      <c r="HG242" s="373"/>
      <c r="HH242" s="373"/>
      <c r="HI242" s="373"/>
      <c r="HJ242" s="373"/>
      <c r="HK242" s="373"/>
      <c r="HL242" s="373"/>
      <c r="HM242" s="373"/>
      <c r="HN242" s="373"/>
      <c r="HO242" s="373"/>
      <c r="HP242" s="373"/>
      <c r="HQ242" s="373"/>
      <c r="HR242" s="373"/>
      <c r="HS242" s="373"/>
      <c r="HT242" s="373"/>
      <c r="HU242" s="373"/>
      <c r="HV242" s="373"/>
      <c r="HW242" s="373"/>
      <c r="HX242" s="373"/>
      <c r="HY242" s="373"/>
      <c r="HZ242" s="373"/>
      <c r="IA242" s="373"/>
      <c r="IB242" s="373"/>
      <c r="IC242" s="373"/>
      <c r="ID242" s="373"/>
      <c r="IE242" s="373"/>
      <c r="IF242" s="373"/>
      <c r="IG242" s="373"/>
      <c r="IH242" s="373"/>
      <c r="II242" s="373"/>
      <c r="IJ242" s="373"/>
    </row>
    <row r="243" spans="1:244" s="281" customFormat="1" ht="19" x14ac:dyDescent="0.2">
      <c r="A243"/>
      <c r="B243" s="186"/>
      <c r="C243"/>
      <c r="D243" s="251"/>
      <c r="E243" s="341"/>
      <c r="F243" s="341"/>
      <c r="G243" s="172"/>
      <c r="H243"/>
      <c r="I243" s="45"/>
      <c r="J243"/>
      <c r="K243"/>
      <c r="L243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5"/>
      <c r="AC243"/>
      <c r="AD243" s="38"/>
      <c r="AE243"/>
      <c r="AF243"/>
      <c r="AG243"/>
      <c r="AH243" s="42"/>
      <c r="AI243" s="277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277"/>
      <c r="AZ243" s="269"/>
      <c r="BA243" s="560"/>
      <c r="BB243"/>
      <c r="BC243" s="560"/>
      <c r="BD243"/>
      <c r="BE243" s="560"/>
      <c r="BF243"/>
      <c r="BG243" s="560"/>
      <c r="BH243"/>
      <c r="BI243" s="560"/>
      <c r="BJ243"/>
      <c r="BK243" s="560"/>
      <c r="BL243"/>
      <c r="BM243" s="560"/>
      <c r="BN243"/>
      <c r="BO243" s="270"/>
      <c r="BP243"/>
      <c r="BQ243" s="270"/>
      <c r="BR243"/>
      <c r="BS243" s="270"/>
      <c r="BT243"/>
      <c r="BU243" s="270"/>
      <c r="BV243"/>
      <c r="BW243" s="270"/>
      <c r="BX243"/>
      <c r="BY243" s="270"/>
      <c r="BZ243"/>
      <c r="CA243" s="270"/>
      <c r="CB243"/>
      <c r="CC243" s="270"/>
      <c r="CD243"/>
      <c r="CE243" s="270"/>
      <c r="CF243"/>
      <c r="CG243" s="270"/>
      <c r="CH243"/>
      <c r="CI243" s="270"/>
      <c r="CJ243"/>
      <c r="CK243" s="910"/>
      <c r="CL243" s="373"/>
      <c r="CM243" s="373"/>
      <c r="CN243" s="373"/>
      <c r="CO243" s="373"/>
      <c r="CP243" s="373"/>
      <c r="CQ243" s="373"/>
      <c r="CR243" s="373"/>
      <c r="CS243" s="373"/>
      <c r="CT243" s="920"/>
      <c r="CU243" s="373"/>
      <c r="CV243" s="373"/>
      <c r="CW243" s="373"/>
      <c r="CX243" s="920"/>
      <c r="CY243" s="373"/>
      <c r="CZ243" s="373"/>
      <c r="DN243" s="373"/>
      <c r="DO243" s="373"/>
      <c r="DP243" s="373"/>
      <c r="DQ243" s="373"/>
      <c r="DR243" s="373"/>
      <c r="DS243" s="373"/>
      <c r="DT243" s="373"/>
      <c r="DU243" s="373"/>
      <c r="DV243" s="373"/>
      <c r="DW243" s="373"/>
      <c r="DX243" s="373"/>
      <c r="DY243" s="373"/>
      <c r="DZ243" s="373"/>
      <c r="EA243" s="373"/>
      <c r="EB243" s="373"/>
      <c r="EC243" s="373"/>
      <c r="ED243" s="373"/>
      <c r="EE243" s="373"/>
      <c r="EF243" s="373"/>
      <c r="EG243" s="373"/>
      <c r="EH243" s="373"/>
      <c r="EI243" s="373"/>
      <c r="EJ243" s="373"/>
      <c r="EK243" s="373"/>
      <c r="EL243" s="373"/>
      <c r="EM243" s="373"/>
      <c r="EN243" s="373"/>
      <c r="EO243" s="373"/>
      <c r="EP243" s="373"/>
      <c r="EQ243" s="373"/>
      <c r="ER243" s="373"/>
      <c r="ES243" s="373"/>
      <c r="ET243" s="373"/>
      <c r="EU243" s="373"/>
      <c r="EV243" s="373"/>
      <c r="EW243" s="373"/>
      <c r="EX243" s="373"/>
      <c r="EY243" s="373"/>
      <c r="EZ243" s="373"/>
      <c r="FA243" s="373"/>
      <c r="FB243" s="373"/>
      <c r="FC243" s="373"/>
      <c r="FD243" s="373"/>
      <c r="FE243" s="373"/>
      <c r="FF243" s="373"/>
      <c r="FG243" s="373"/>
      <c r="FH243" s="373"/>
      <c r="FI243" s="373"/>
      <c r="FJ243" s="373"/>
      <c r="FK243" s="373"/>
      <c r="FL243" s="373"/>
      <c r="FM243" s="373"/>
      <c r="FN243" s="373"/>
      <c r="FO243" s="373"/>
      <c r="FP243" s="373"/>
      <c r="FQ243" s="373"/>
      <c r="FR243" s="373"/>
      <c r="FS243" s="373"/>
      <c r="FT243" s="373"/>
      <c r="FU243" s="373"/>
      <c r="FV243" s="373"/>
      <c r="FW243" s="373"/>
      <c r="FX243" s="373"/>
      <c r="FY243" s="373"/>
      <c r="FZ243" s="373"/>
      <c r="GA243" s="373"/>
      <c r="GB243" s="373"/>
      <c r="GC243" s="373"/>
      <c r="GD243" s="373"/>
      <c r="GE243" s="373"/>
      <c r="GF243" s="373"/>
      <c r="GG243" s="373"/>
      <c r="GH243" s="373"/>
      <c r="GI243" s="373"/>
      <c r="GJ243" s="373"/>
      <c r="GK243" s="373"/>
      <c r="GL243" s="373"/>
      <c r="GM243" s="373"/>
      <c r="GN243" s="373"/>
      <c r="GO243" s="373"/>
      <c r="GP243" s="373"/>
      <c r="GQ243" s="373"/>
      <c r="GR243" s="373"/>
      <c r="GS243" s="373"/>
      <c r="GT243" s="373"/>
      <c r="GU243" s="373"/>
      <c r="GV243" s="373"/>
      <c r="GW243" s="373"/>
      <c r="GX243" s="373"/>
      <c r="GY243" s="373"/>
      <c r="GZ243" s="373"/>
      <c r="HA243" s="373"/>
      <c r="HB243" s="373"/>
      <c r="HC243" s="373"/>
      <c r="HD243" s="373"/>
      <c r="HE243" s="373"/>
      <c r="HF243" s="373"/>
      <c r="HG243" s="373"/>
      <c r="HH243" s="373"/>
      <c r="HI243" s="373"/>
      <c r="HJ243" s="373"/>
      <c r="HK243" s="373"/>
      <c r="HL243" s="373"/>
      <c r="HM243" s="373"/>
      <c r="HN243" s="373"/>
      <c r="HO243" s="373"/>
      <c r="HP243" s="373"/>
      <c r="HQ243" s="373"/>
      <c r="HR243" s="373"/>
      <c r="HS243" s="373"/>
      <c r="HT243" s="373"/>
      <c r="HU243" s="373"/>
      <c r="HV243" s="373"/>
      <c r="HW243" s="373"/>
      <c r="HX243" s="373"/>
      <c r="HY243" s="373"/>
      <c r="HZ243" s="373"/>
      <c r="IA243" s="373"/>
      <c r="IB243" s="373"/>
      <c r="IC243" s="373"/>
      <c r="ID243" s="373"/>
      <c r="IE243" s="373"/>
      <c r="IF243" s="373"/>
      <c r="IG243" s="373"/>
      <c r="IH243" s="373"/>
      <c r="II243" s="373"/>
      <c r="IJ243" s="373"/>
    </row>
    <row r="244" spans="1:244" s="281" customFormat="1" ht="19" x14ac:dyDescent="0.2">
      <c r="A244"/>
      <c r="B244" s="186"/>
      <c r="C244"/>
      <c r="D244" s="251"/>
      <c r="E244" s="341"/>
      <c r="F244" s="341"/>
      <c r="G244" s="172"/>
      <c r="H244"/>
      <c r="I244" s="45"/>
      <c r="J244"/>
      <c r="K244"/>
      <c r="L244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5"/>
      <c r="AC244"/>
      <c r="AD244" s="38"/>
      <c r="AE244"/>
      <c r="AF244"/>
      <c r="AG244"/>
      <c r="AH244" s="42"/>
      <c r="AI244" s="277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277"/>
      <c r="AZ244" s="269"/>
      <c r="BA244" s="560"/>
      <c r="BB244"/>
      <c r="BC244" s="560"/>
      <c r="BD244"/>
      <c r="BE244" s="560"/>
      <c r="BF244"/>
      <c r="BG244" s="560"/>
      <c r="BH244"/>
      <c r="BI244" s="560"/>
      <c r="BJ244"/>
      <c r="BK244" s="560"/>
      <c r="BL244"/>
      <c r="BM244" s="560"/>
      <c r="BN244"/>
      <c r="BO244" s="270"/>
      <c r="BP244"/>
      <c r="BQ244" s="270"/>
      <c r="BR244"/>
      <c r="BS244" s="270"/>
      <c r="BT244"/>
      <c r="BU244" s="270"/>
      <c r="BV244"/>
      <c r="BW244" s="270"/>
      <c r="BX244"/>
      <c r="BY244" s="270"/>
      <c r="BZ244"/>
      <c r="CA244" s="270"/>
      <c r="CB244"/>
      <c r="CC244" s="270"/>
      <c r="CD244"/>
      <c r="CE244" s="270"/>
      <c r="CF244"/>
      <c r="CG244" s="270"/>
      <c r="CH244"/>
      <c r="CI244" s="270"/>
      <c r="CJ244"/>
      <c r="CK244" s="910"/>
      <c r="CL244" s="373"/>
      <c r="CM244" s="373"/>
      <c r="CN244" s="373"/>
      <c r="CO244" s="373"/>
      <c r="CP244" s="373"/>
      <c r="CQ244" s="373"/>
      <c r="CR244" s="373"/>
      <c r="CS244" s="373"/>
      <c r="CT244" s="920"/>
      <c r="CU244" s="373"/>
      <c r="CV244" s="373"/>
      <c r="CW244" s="373"/>
      <c r="CX244" s="920"/>
      <c r="CY244" s="373"/>
      <c r="CZ244" s="373"/>
      <c r="DN244" s="373"/>
      <c r="DO244" s="373"/>
      <c r="DP244" s="373"/>
      <c r="DQ244" s="373"/>
      <c r="DR244" s="373"/>
      <c r="DS244" s="373"/>
      <c r="DT244" s="373"/>
      <c r="DU244" s="373"/>
      <c r="DV244" s="373"/>
      <c r="DW244" s="373"/>
      <c r="DX244" s="373"/>
      <c r="DY244" s="373"/>
      <c r="DZ244" s="373"/>
      <c r="EA244" s="373"/>
      <c r="EB244" s="373"/>
      <c r="EC244" s="373"/>
      <c r="ED244" s="373"/>
      <c r="EE244" s="373"/>
      <c r="EF244" s="373"/>
      <c r="EG244" s="373"/>
      <c r="EH244" s="373"/>
      <c r="EI244" s="373"/>
      <c r="EJ244" s="373"/>
      <c r="EK244" s="373"/>
      <c r="EL244" s="373"/>
      <c r="EM244" s="373"/>
      <c r="EN244" s="373"/>
      <c r="EO244" s="373"/>
      <c r="EP244" s="373"/>
      <c r="EQ244" s="373"/>
      <c r="ER244" s="373"/>
      <c r="ES244" s="373"/>
      <c r="ET244" s="373"/>
      <c r="EU244" s="373"/>
      <c r="EV244" s="373"/>
      <c r="EW244" s="373"/>
      <c r="EX244" s="373"/>
      <c r="EY244" s="373"/>
      <c r="EZ244" s="373"/>
      <c r="FA244" s="373"/>
      <c r="FB244" s="373"/>
      <c r="FC244" s="373"/>
      <c r="FD244" s="373"/>
      <c r="FE244" s="373"/>
      <c r="FF244" s="373"/>
      <c r="FG244" s="373"/>
      <c r="FH244" s="373"/>
      <c r="FI244" s="373"/>
      <c r="FJ244" s="373"/>
      <c r="FK244" s="373"/>
      <c r="FL244" s="373"/>
      <c r="FM244" s="373"/>
      <c r="FN244" s="373"/>
      <c r="FO244" s="373"/>
      <c r="FP244" s="373"/>
      <c r="FQ244" s="373"/>
      <c r="FR244" s="373"/>
      <c r="FS244" s="373"/>
      <c r="FT244" s="373"/>
      <c r="FU244" s="373"/>
      <c r="FV244" s="373"/>
      <c r="FW244" s="373"/>
      <c r="FX244" s="373"/>
      <c r="FY244" s="373"/>
      <c r="FZ244" s="373"/>
      <c r="GA244" s="373"/>
      <c r="GB244" s="373"/>
      <c r="GC244" s="373"/>
      <c r="GD244" s="373"/>
      <c r="GE244" s="373"/>
      <c r="GF244" s="373"/>
      <c r="GG244" s="373"/>
      <c r="GH244" s="373"/>
      <c r="GI244" s="373"/>
      <c r="GJ244" s="373"/>
      <c r="GK244" s="373"/>
      <c r="GL244" s="373"/>
      <c r="GM244" s="373"/>
      <c r="GN244" s="373"/>
      <c r="GO244" s="373"/>
      <c r="GP244" s="373"/>
      <c r="GQ244" s="373"/>
      <c r="GR244" s="373"/>
      <c r="GS244" s="373"/>
      <c r="GT244" s="373"/>
      <c r="GU244" s="373"/>
      <c r="GV244" s="373"/>
      <c r="GW244" s="373"/>
      <c r="GX244" s="373"/>
      <c r="GY244" s="373"/>
      <c r="GZ244" s="373"/>
      <c r="HA244" s="373"/>
      <c r="HB244" s="373"/>
      <c r="HC244" s="373"/>
      <c r="HD244" s="373"/>
      <c r="HE244" s="373"/>
      <c r="HF244" s="373"/>
      <c r="HG244" s="373"/>
      <c r="HH244" s="373"/>
      <c r="HI244" s="373"/>
      <c r="HJ244" s="373"/>
      <c r="HK244" s="373"/>
      <c r="HL244" s="373"/>
      <c r="HM244" s="373"/>
      <c r="HN244" s="373"/>
      <c r="HO244" s="373"/>
      <c r="HP244" s="373"/>
      <c r="HQ244" s="373"/>
      <c r="HR244" s="373"/>
      <c r="HS244" s="373"/>
      <c r="HT244" s="373"/>
      <c r="HU244" s="373"/>
      <c r="HV244" s="373"/>
      <c r="HW244" s="373"/>
      <c r="HX244" s="373"/>
      <c r="HY244" s="373"/>
      <c r="HZ244" s="373"/>
      <c r="IA244" s="373"/>
      <c r="IB244" s="373"/>
      <c r="IC244" s="373"/>
      <c r="ID244" s="373"/>
      <c r="IE244" s="373"/>
      <c r="IF244" s="373"/>
      <c r="IG244" s="373"/>
      <c r="IH244" s="373"/>
      <c r="II244" s="373"/>
      <c r="IJ244" s="373"/>
    </row>
    <row r="245" spans="1:244" s="281" customFormat="1" ht="19" x14ac:dyDescent="0.2">
      <c r="A245"/>
      <c r="B245" s="186"/>
      <c r="C245"/>
      <c r="D245" s="251"/>
      <c r="E245" s="341"/>
      <c r="F245" s="341"/>
      <c r="G245" s="172"/>
      <c r="H245"/>
      <c r="I245" s="45"/>
      <c r="J245"/>
      <c r="K245"/>
      <c r="L245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5"/>
      <c r="AC245"/>
      <c r="AD245" s="38"/>
      <c r="AE245"/>
      <c r="AF245"/>
      <c r="AG245"/>
      <c r="AH245" s="42"/>
      <c r="AI245" s="277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277"/>
      <c r="AZ245" s="269"/>
      <c r="BA245" s="560"/>
      <c r="BB245"/>
      <c r="BC245" s="560"/>
      <c r="BD245"/>
      <c r="BE245" s="560"/>
      <c r="BF245"/>
      <c r="BG245" s="560"/>
      <c r="BH245"/>
      <c r="BI245" s="560"/>
      <c r="BJ245"/>
      <c r="BK245" s="560"/>
      <c r="BL245"/>
      <c r="BM245" s="560"/>
      <c r="BN245"/>
      <c r="BO245" s="270"/>
      <c r="BP245"/>
      <c r="BQ245" s="270"/>
      <c r="BR245"/>
      <c r="BS245" s="270"/>
      <c r="BT245"/>
      <c r="BU245" s="270"/>
      <c r="BV245"/>
      <c r="BW245" s="270"/>
      <c r="BX245"/>
      <c r="BY245" s="270"/>
      <c r="BZ245"/>
      <c r="CA245" s="270"/>
      <c r="CB245"/>
      <c r="CC245" s="270"/>
      <c r="CD245"/>
      <c r="CE245" s="270"/>
      <c r="CF245"/>
      <c r="CG245" s="270"/>
      <c r="CH245"/>
      <c r="CI245" s="270"/>
      <c r="CJ245"/>
      <c r="CK245" s="910"/>
      <c r="CL245" s="373"/>
      <c r="CM245" s="373"/>
      <c r="CN245" s="373"/>
      <c r="CO245" s="373"/>
      <c r="CP245" s="373"/>
      <c r="CQ245" s="373"/>
      <c r="CR245" s="373"/>
      <c r="CS245" s="373"/>
      <c r="CT245" s="920"/>
      <c r="CU245" s="373"/>
      <c r="CV245" s="373"/>
      <c r="CW245" s="373"/>
      <c r="CX245" s="920"/>
      <c r="CY245" s="373"/>
      <c r="CZ245" s="373"/>
      <c r="DN245" s="373"/>
      <c r="DO245" s="373"/>
      <c r="DP245" s="373"/>
      <c r="DQ245" s="373"/>
      <c r="DR245" s="373"/>
      <c r="DS245" s="373"/>
      <c r="DT245" s="373"/>
      <c r="DU245" s="373"/>
      <c r="DV245" s="373"/>
      <c r="DW245" s="373"/>
      <c r="DX245" s="373"/>
      <c r="DY245" s="373"/>
      <c r="DZ245" s="373"/>
      <c r="EA245" s="373"/>
      <c r="EB245" s="373"/>
      <c r="EC245" s="373"/>
      <c r="ED245" s="373"/>
      <c r="EE245" s="373"/>
      <c r="EF245" s="373"/>
      <c r="EG245" s="373"/>
      <c r="EH245" s="373"/>
      <c r="EI245" s="373"/>
      <c r="EJ245" s="373"/>
      <c r="EK245" s="373"/>
      <c r="EL245" s="373"/>
      <c r="EM245" s="373"/>
      <c r="EN245" s="373"/>
      <c r="EO245" s="373"/>
      <c r="EP245" s="373"/>
      <c r="EQ245" s="373"/>
      <c r="ER245" s="373"/>
      <c r="ES245" s="373"/>
      <c r="ET245" s="373"/>
      <c r="EU245" s="373"/>
      <c r="EV245" s="373"/>
      <c r="EW245" s="373"/>
      <c r="EX245" s="373"/>
      <c r="EY245" s="373"/>
      <c r="EZ245" s="373"/>
      <c r="FA245" s="373"/>
      <c r="FB245" s="373"/>
      <c r="FC245" s="373"/>
      <c r="FD245" s="373"/>
      <c r="FE245" s="373"/>
      <c r="FF245" s="373"/>
      <c r="FG245" s="373"/>
      <c r="FH245" s="373"/>
      <c r="FI245" s="373"/>
      <c r="FJ245" s="373"/>
      <c r="FK245" s="373"/>
      <c r="FL245" s="373"/>
      <c r="FM245" s="373"/>
      <c r="FN245" s="373"/>
      <c r="FO245" s="373"/>
      <c r="FP245" s="373"/>
      <c r="FQ245" s="373"/>
      <c r="FR245" s="373"/>
      <c r="FS245" s="373"/>
      <c r="FT245" s="373"/>
      <c r="FU245" s="373"/>
      <c r="FV245" s="373"/>
      <c r="FW245" s="373"/>
      <c r="FX245" s="373"/>
      <c r="FY245" s="373"/>
      <c r="FZ245" s="373"/>
      <c r="GA245" s="373"/>
      <c r="GB245" s="373"/>
      <c r="GC245" s="373"/>
      <c r="GD245" s="373"/>
      <c r="GE245" s="373"/>
      <c r="GF245" s="373"/>
      <c r="GG245" s="373"/>
      <c r="GH245" s="373"/>
      <c r="GI245" s="373"/>
      <c r="GJ245" s="373"/>
      <c r="GK245" s="373"/>
      <c r="GL245" s="373"/>
      <c r="GM245" s="373"/>
      <c r="GN245" s="373"/>
      <c r="GO245" s="373"/>
      <c r="GP245" s="373"/>
      <c r="GQ245" s="373"/>
      <c r="GR245" s="373"/>
      <c r="GS245" s="373"/>
      <c r="GT245" s="373"/>
      <c r="GU245" s="373"/>
      <c r="GV245" s="373"/>
      <c r="GW245" s="373"/>
      <c r="GX245" s="373"/>
      <c r="GY245" s="373"/>
      <c r="GZ245" s="373"/>
      <c r="HA245" s="373"/>
      <c r="HB245" s="373"/>
      <c r="HC245" s="373"/>
      <c r="HD245" s="373"/>
      <c r="HE245" s="373"/>
      <c r="HF245" s="373"/>
      <c r="HG245" s="373"/>
      <c r="HH245" s="373"/>
      <c r="HI245" s="373"/>
      <c r="HJ245" s="373"/>
      <c r="HK245" s="373"/>
      <c r="HL245" s="373"/>
      <c r="HM245" s="373"/>
      <c r="HN245" s="373"/>
      <c r="HO245" s="373"/>
      <c r="HP245" s="373"/>
      <c r="HQ245" s="373"/>
      <c r="HR245" s="373"/>
      <c r="HS245" s="373"/>
      <c r="HT245" s="373"/>
      <c r="HU245" s="373"/>
      <c r="HV245" s="373"/>
      <c r="HW245" s="373"/>
      <c r="HX245" s="373"/>
      <c r="HY245" s="373"/>
      <c r="HZ245" s="373"/>
      <c r="IA245" s="373"/>
      <c r="IB245" s="373"/>
      <c r="IC245" s="373"/>
      <c r="ID245" s="373"/>
      <c r="IE245" s="373"/>
      <c r="IF245" s="373"/>
      <c r="IG245" s="373"/>
      <c r="IH245" s="373"/>
      <c r="II245" s="373"/>
      <c r="IJ245" s="373"/>
    </row>
    <row r="246" spans="1:244" s="281" customFormat="1" ht="19" x14ac:dyDescent="0.2">
      <c r="A246"/>
      <c r="B246" s="186"/>
      <c r="C246"/>
      <c r="D246" s="251"/>
      <c r="E246" s="341"/>
      <c r="F246" s="341"/>
      <c r="G246" s="172"/>
      <c r="H246"/>
      <c r="I246" s="45"/>
      <c r="J246"/>
      <c r="K246"/>
      <c r="L24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5"/>
      <c r="AC246"/>
      <c r="AD246" s="38"/>
      <c r="AE246"/>
      <c r="AF246"/>
      <c r="AG246"/>
      <c r="AH246" s="42"/>
      <c r="AI246" s="277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277"/>
      <c r="AZ246" s="269"/>
      <c r="BA246" s="560"/>
      <c r="BB246"/>
      <c r="BC246" s="560"/>
      <c r="BD246"/>
      <c r="BE246" s="560"/>
      <c r="BF246"/>
      <c r="BG246" s="560"/>
      <c r="BH246"/>
      <c r="BI246" s="560"/>
      <c r="BJ246"/>
      <c r="BK246" s="560"/>
      <c r="BL246"/>
      <c r="BM246" s="560"/>
      <c r="BN246"/>
      <c r="BO246" s="270"/>
      <c r="BP246"/>
      <c r="BQ246" s="270"/>
      <c r="BR246"/>
      <c r="BS246" s="270"/>
      <c r="BT246"/>
      <c r="BU246" s="270"/>
      <c r="BV246"/>
      <c r="BW246" s="270"/>
      <c r="BX246"/>
      <c r="BY246" s="270"/>
      <c r="BZ246"/>
      <c r="CA246" s="270"/>
      <c r="CB246"/>
      <c r="CC246" s="270"/>
      <c r="CD246"/>
      <c r="CE246" s="270"/>
      <c r="CF246"/>
      <c r="CG246" s="270"/>
      <c r="CH246"/>
      <c r="CI246" s="270"/>
      <c r="CJ246"/>
      <c r="CK246" s="910"/>
      <c r="CL246" s="373"/>
      <c r="CM246" s="373"/>
      <c r="CN246" s="373"/>
      <c r="CO246" s="373"/>
      <c r="CP246" s="373"/>
      <c r="CQ246" s="373"/>
      <c r="CR246" s="373"/>
      <c r="CS246" s="373"/>
      <c r="CT246" s="920"/>
      <c r="CU246" s="373"/>
      <c r="CV246" s="373"/>
      <c r="CW246" s="373"/>
      <c r="CX246" s="920"/>
      <c r="CY246" s="373"/>
      <c r="CZ246" s="373"/>
      <c r="DN246" s="373"/>
      <c r="DO246" s="373"/>
      <c r="DP246" s="373"/>
      <c r="DQ246" s="373"/>
      <c r="DR246" s="373"/>
      <c r="DS246" s="373"/>
      <c r="DT246" s="373"/>
      <c r="DU246" s="373"/>
      <c r="DV246" s="373"/>
      <c r="DW246" s="373"/>
      <c r="DX246" s="373"/>
      <c r="DY246" s="373"/>
      <c r="DZ246" s="373"/>
      <c r="EA246" s="373"/>
      <c r="EB246" s="373"/>
      <c r="EC246" s="373"/>
      <c r="ED246" s="373"/>
      <c r="EE246" s="373"/>
      <c r="EF246" s="373"/>
      <c r="EG246" s="373"/>
      <c r="EH246" s="373"/>
      <c r="EI246" s="373"/>
      <c r="EJ246" s="373"/>
      <c r="EK246" s="373"/>
      <c r="EL246" s="373"/>
      <c r="EM246" s="373"/>
      <c r="EN246" s="373"/>
      <c r="EO246" s="373"/>
      <c r="EP246" s="373"/>
      <c r="EQ246" s="373"/>
      <c r="ER246" s="373"/>
      <c r="ES246" s="373"/>
      <c r="ET246" s="373"/>
      <c r="EU246" s="373"/>
      <c r="EV246" s="373"/>
      <c r="EW246" s="373"/>
      <c r="EX246" s="373"/>
      <c r="EY246" s="373"/>
      <c r="EZ246" s="373"/>
      <c r="FA246" s="373"/>
      <c r="FB246" s="373"/>
      <c r="FC246" s="373"/>
      <c r="FD246" s="373"/>
      <c r="FE246" s="373"/>
      <c r="FF246" s="373"/>
      <c r="FG246" s="373"/>
      <c r="FH246" s="373"/>
      <c r="FI246" s="373"/>
      <c r="FJ246" s="373"/>
      <c r="FK246" s="373"/>
      <c r="FL246" s="373"/>
      <c r="FM246" s="373"/>
      <c r="FN246" s="373"/>
      <c r="FO246" s="373"/>
      <c r="FP246" s="373"/>
      <c r="FQ246" s="373"/>
      <c r="FR246" s="373"/>
      <c r="FS246" s="373"/>
      <c r="FT246" s="373"/>
      <c r="FU246" s="373"/>
      <c r="FV246" s="373"/>
      <c r="FW246" s="373"/>
      <c r="FX246" s="373"/>
      <c r="FY246" s="373"/>
      <c r="FZ246" s="373"/>
      <c r="GA246" s="373"/>
      <c r="GB246" s="373"/>
      <c r="GC246" s="373"/>
      <c r="GD246" s="373"/>
      <c r="GE246" s="373"/>
      <c r="GF246" s="373"/>
      <c r="GG246" s="373"/>
      <c r="GH246" s="373"/>
      <c r="GI246" s="373"/>
      <c r="GJ246" s="373"/>
      <c r="GK246" s="373"/>
      <c r="GL246" s="373"/>
      <c r="GM246" s="373"/>
      <c r="GN246" s="373"/>
      <c r="GO246" s="373"/>
      <c r="GP246" s="373"/>
      <c r="GQ246" s="373"/>
      <c r="GR246" s="373"/>
      <c r="GS246" s="373"/>
      <c r="GT246" s="373"/>
      <c r="GU246" s="373"/>
      <c r="GV246" s="373"/>
      <c r="GW246" s="373"/>
      <c r="GX246" s="373"/>
      <c r="GY246" s="373"/>
      <c r="GZ246" s="373"/>
      <c r="HA246" s="373"/>
      <c r="HB246" s="373"/>
      <c r="HC246" s="373"/>
      <c r="HD246" s="373"/>
      <c r="HE246" s="373"/>
      <c r="HF246" s="373"/>
      <c r="HG246" s="373"/>
      <c r="HH246" s="373"/>
      <c r="HI246" s="373"/>
      <c r="HJ246" s="373"/>
      <c r="HK246" s="373"/>
      <c r="HL246" s="373"/>
      <c r="HM246" s="373"/>
      <c r="HN246" s="373"/>
      <c r="HO246" s="373"/>
      <c r="HP246" s="373"/>
      <c r="HQ246" s="373"/>
      <c r="HR246" s="373"/>
      <c r="HS246" s="373"/>
      <c r="HT246" s="373"/>
      <c r="HU246" s="373"/>
      <c r="HV246" s="373"/>
      <c r="HW246" s="373"/>
      <c r="HX246" s="373"/>
      <c r="HY246" s="373"/>
      <c r="HZ246" s="373"/>
      <c r="IA246" s="373"/>
      <c r="IB246" s="373"/>
      <c r="IC246" s="373"/>
      <c r="ID246" s="373"/>
      <c r="IE246" s="373"/>
      <c r="IF246" s="373"/>
      <c r="IG246" s="373"/>
      <c r="IH246" s="373"/>
      <c r="II246" s="373"/>
      <c r="IJ246" s="373"/>
    </row>
    <row r="247" spans="1:244" s="281" customFormat="1" ht="19" x14ac:dyDescent="0.2">
      <c r="A247"/>
      <c r="B247" s="186"/>
      <c r="C247"/>
      <c r="D247" s="251"/>
      <c r="E247" s="341"/>
      <c r="F247" s="341"/>
      <c r="G247" s="172"/>
      <c r="H247"/>
      <c r="I247" s="45"/>
      <c r="J247"/>
      <c r="K247"/>
      <c r="L247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5"/>
      <c r="AC247"/>
      <c r="AD247" s="38"/>
      <c r="AE247"/>
      <c r="AF247"/>
      <c r="AG247"/>
      <c r="AH247" s="42"/>
      <c r="AI247" s="277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277"/>
      <c r="AZ247" s="269"/>
      <c r="BA247" s="560"/>
      <c r="BB247"/>
      <c r="BC247" s="560"/>
      <c r="BD247"/>
      <c r="BE247" s="560"/>
      <c r="BF247"/>
      <c r="BG247" s="560"/>
      <c r="BH247"/>
      <c r="BI247" s="560"/>
      <c r="BJ247"/>
      <c r="BK247" s="560"/>
      <c r="BL247"/>
      <c r="BM247" s="560"/>
      <c r="BN247"/>
      <c r="BO247" s="270"/>
      <c r="BP247"/>
      <c r="BQ247" s="270"/>
      <c r="BR247"/>
      <c r="BS247" s="270"/>
      <c r="BT247"/>
      <c r="BU247" s="270"/>
      <c r="BV247"/>
      <c r="BW247" s="270"/>
      <c r="BX247"/>
      <c r="BY247" s="270"/>
      <c r="BZ247"/>
      <c r="CA247" s="270"/>
      <c r="CB247"/>
      <c r="CC247" s="270"/>
      <c r="CD247"/>
      <c r="CE247" s="270"/>
      <c r="CF247"/>
      <c r="CG247" s="270"/>
      <c r="CH247"/>
      <c r="CI247" s="270"/>
      <c r="CJ247"/>
      <c r="CK247" s="910"/>
      <c r="CL247" s="373"/>
      <c r="CM247" s="373"/>
      <c r="CN247" s="373"/>
      <c r="CO247" s="373"/>
      <c r="CP247" s="373"/>
      <c r="CQ247" s="373"/>
      <c r="CR247" s="373"/>
      <c r="CS247" s="373"/>
      <c r="CT247" s="920"/>
      <c r="CU247" s="373"/>
      <c r="CV247" s="373"/>
      <c r="CW247" s="373"/>
      <c r="CX247" s="920"/>
      <c r="CY247" s="373"/>
      <c r="CZ247" s="373"/>
      <c r="DN247" s="373"/>
      <c r="DO247" s="373"/>
      <c r="DP247" s="373"/>
      <c r="DQ247" s="373"/>
      <c r="DR247" s="373"/>
      <c r="DS247" s="373"/>
      <c r="DT247" s="373"/>
      <c r="DU247" s="373"/>
      <c r="DV247" s="373"/>
      <c r="DW247" s="373"/>
      <c r="DX247" s="373"/>
      <c r="DY247" s="373"/>
      <c r="DZ247" s="373"/>
      <c r="EA247" s="373"/>
      <c r="EB247" s="373"/>
      <c r="EC247" s="373"/>
      <c r="ED247" s="373"/>
      <c r="EE247" s="373"/>
      <c r="EF247" s="373"/>
      <c r="EG247" s="373"/>
      <c r="EH247" s="373"/>
      <c r="EI247" s="373"/>
      <c r="EJ247" s="373"/>
      <c r="EK247" s="373"/>
      <c r="EL247" s="373"/>
      <c r="EM247" s="373"/>
      <c r="EN247" s="373"/>
      <c r="EO247" s="373"/>
      <c r="EP247" s="373"/>
      <c r="EQ247" s="373"/>
      <c r="ER247" s="373"/>
      <c r="ES247" s="373"/>
      <c r="ET247" s="373"/>
      <c r="EU247" s="373"/>
      <c r="EV247" s="373"/>
      <c r="EW247" s="373"/>
      <c r="EX247" s="373"/>
      <c r="EY247" s="373"/>
      <c r="EZ247" s="373"/>
      <c r="FA247" s="373"/>
      <c r="FB247" s="373"/>
      <c r="FC247" s="373"/>
      <c r="FD247" s="373"/>
      <c r="FE247" s="373"/>
      <c r="FF247" s="373"/>
      <c r="FG247" s="373"/>
      <c r="FH247" s="373"/>
      <c r="FI247" s="373"/>
      <c r="FJ247" s="373"/>
      <c r="FK247" s="373"/>
      <c r="FL247" s="373"/>
      <c r="FM247" s="373"/>
      <c r="FN247" s="373"/>
      <c r="FO247" s="373"/>
      <c r="FP247" s="373"/>
      <c r="FQ247" s="373"/>
      <c r="FR247" s="373"/>
      <c r="FS247" s="373"/>
      <c r="FT247" s="373"/>
      <c r="FU247" s="373"/>
      <c r="FV247" s="373"/>
      <c r="FW247" s="373"/>
      <c r="FX247" s="373"/>
      <c r="FY247" s="373"/>
      <c r="FZ247" s="373"/>
      <c r="GA247" s="373"/>
      <c r="GB247" s="373"/>
      <c r="GC247" s="373"/>
      <c r="GD247" s="373"/>
      <c r="GE247" s="373"/>
      <c r="GF247" s="373"/>
      <c r="GG247" s="373"/>
      <c r="GH247" s="373"/>
      <c r="GI247" s="373"/>
      <c r="GJ247" s="373"/>
      <c r="GK247" s="373"/>
      <c r="GL247" s="373"/>
      <c r="GM247" s="373"/>
      <c r="GN247" s="373"/>
      <c r="GO247" s="373"/>
      <c r="GP247" s="373"/>
      <c r="GQ247" s="373"/>
      <c r="GR247" s="373"/>
      <c r="GS247" s="373"/>
      <c r="GT247" s="373"/>
      <c r="GU247" s="373"/>
      <c r="GV247" s="373"/>
      <c r="GW247" s="373"/>
      <c r="GX247" s="373"/>
      <c r="GY247" s="373"/>
      <c r="GZ247" s="373"/>
      <c r="HA247" s="373"/>
      <c r="HB247" s="373"/>
      <c r="HC247" s="373"/>
      <c r="HD247" s="373"/>
      <c r="HE247" s="373"/>
      <c r="HF247" s="373"/>
      <c r="HG247" s="373"/>
      <c r="HH247" s="373"/>
      <c r="HI247" s="373"/>
      <c r="HJ247" s="373"/>
      <c r="HK247" s="373"/>
      <c r="HL247" s="373"/>
      <c r="HM247" s="373"/>
      <c r="HN247" s="373"/>
      <c r="HO247" s="373"/>
      <c r="HP247" s="373"/>
      <c r="HQ247" s="373"/>
      <c r="HR247" s="373"/>
      <c r="HS247" s="373"/>
      <c r="HT247" s="373"/>
      <c r="HU247" s="373"/>
      <c r="HV247" s="373"/>
      <c r="HW247" s="373"/>
      <c r="HX247" s="373"/>
      <c r="HY247" s="373"/>
      <c r="HZ247" s="373"/>
      <c r="IA247" s="373"/>
      <c r="IB247" s="373"/>
      <c r="IC247" s="373"/>
      <c r="ID247" s="373"/>
      <c r="IE247" s="373"/>
      <c r="IF247" s="373"/>
      <c r="IG247" s="373"/>
      <c r="IH247" s="373"/>
      <c r="II247" s="373"/>
      <c r="IJ247" s="373"/>
    </row>
    <row r="248" spans="1:244" s="281" customFormat="1" ht="19" x14ac:dyDescent="0.2">
      <c r="A248"/>
      <c r="B248" s="186"/>
      <c r="C248"/>
      <c r="D248" s="251"/>
      <c r="E248" s="341"/>
      <c r="F248" s="341"/>
      <c r="G248" s="172"/>
      <c r="H248"/>
      <c r="I248" s="45"/>
      <c r="J248"/>
      <c r="K248"/>
      <c r="L248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5"/>
      <c r="AC248"/>
      <c r="AD248" s="38"/>
      <c r="AE248"/>
      <c r="AF248"/>
      <c r="AG248"/>
      <c r="AH248" s="42"/>
      <c r="AI248" s="277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277"/>
      <c r="AZ248" s="269"/>
      <c r="BA248" s="560"/>
      <c r="BB248"/>
      <c r="BC248" s="560"/>
      <c r="BD248"/>
      <c r="BE248" s="560"/>
      <c r="BF248"/>
      <c r="BG248" s="560"/>
      <c r="BH248"/>
      <c r="BI248" s="560"/>
      <c r="BJ248"/>
      <c r="BK248" s="560"/>
      <c r="BL248"/>
      <c r="BM248" s="560"/>
      <c r="BN248"/>
      <c r="BO248" s="270"/>
      <c r="BP248"/>
      <c r="BQ248" s="270"/>
      <c r="BR248"/>
      <c r="BS248" s="270"/>
      <c r="BT248"/>
      <c r="BU248" s="270"/>
      <c r="BV248"/>
      <c r="BW248" s="270"/>
      <c r="BX248"/>
      <c r="BY248" s="270"/>
      <c r="BZ248"/>
      <c r="CA248" s="270"/>
      <c r="CB248"/>
      <c r="CC248" s="270"/>
      <c r="CD248"/>
      <c r="CE248" s="270"/>
      <c r="CF248"/>
      <c r="CG248" s="270"/>
      <c r="CH248"/>
      <c r="CI248" s="270"/>
      <c r="CJ248"/>
      <c r="CK248" s="910"/>
      <c r="CL248" s="373"/>
      <c r="CM248" s="373"/>
      <c r="CN248" s="373"/>
      <c r="CO248" s="373"/>
      <c r="CP248" s="373"/>
      <c r="CQ248" s="373"/>
      <c r="CR248" s="373"/>
      <c r="CS248" s="373"/>
      <c r="CT248" s="920"/>
      <c r="CU248" s="373"/>
      <c r="CV248" s="373"/>
      <c r="CW248" s="373"/>
      <c r="CX248" s="920"/>
      <c r="CY248" s="373"/>
      <c r="CZ248" s="373"/>
      <c r="DN248" s="373"/>
      <c r="DO248" s="373"/>
      <c r="DP248" s="373"/>
      <c r="DQ248" s="373"/>
      <c r="DR248" s="373"/>
      <c r="DS248" s="373"/>
      <c r="DT248" s="373"/>
      <c r="DU248" s="373"/>
      <c r="DV248" s="373"/>
      <c r="DW248" s="373"/>
      <c r="DX248" s="373"/>
      <c r="DY248" s="373"/>
      <c r="DZ248" s="373"/>
      <c r="EA248" s="373"/>
      <c r="EB248" s="373"/>
      <c r="EC248" s="373"/>
      <c r="ED248" s="373"/>
      <c r="EE248" s="373"/>
      <c r="EF248" s="373"/>
      <c r="EG248" s="373"/>
      <c r="EH248" s="373"/>
      <c r="EI248" s="373"/>
      <c r="EJ248" s="373"/>
      <c r="EK248" s="373"/>
      <c r="EL248" s="373"/>
      <c r="EM248" s="373"/>
      <c r="EN248" s="373"/>
      <c r="EO248" s="373"/>
      <c r="EP248" s="373"/>
      <c r="EQ248" s="373"/>
      <c r="ER248" s="373"/>
      <c r="ES248" s="373"/>
      <c r="ET248" s="373"/>
      <c r="EU248" s="373"/>
      <c r="EV248" s="373"/>
      <c r="EW248" s="373"/>
      <c r="EX248" s="373"/>
      <c r="EY248" s="373"/>
      <c r="EZ248" s="373"/>
      <c r="FA248" s="373"/>
      <c r="FB248" s="373"/>
      <c r="FC248" s="373"/>
      <c r="FD248" s="373"/>
      <c r="FE248" s="373"/>
      <c r="FF248" s="373"/>
      <c r="FG248" s="373"/>
      <c r="FH248" s="373"/>
      <c r="FI248" s="373"/>
      <c r="FJ248" s="373"/>
      <c r="FK248" s="373"/>
      <c r="FL248" s="373"/>
      <c r="FM248" s="373"/>
      <c r="FN248" s="373"/>
      <c r="FO248" s="373"/>
      <c r="FP248" s="373"/>
      <c r="FQ248" s="373"/>
      <c r="FR248" s="373"/>
      <c r="FS248" s="373"/>
      <c r="FT248" s="373"/>
      <c r="FU248" s="373"/>
      <c r="FV248" s="373"/>
      <c r="FW248" s="373"/>
      <c r="FX248" s="373"/>
      <c r="FY248" s="373"/>
      <c r="FZ248" s="373"/>
      <c r="GA248" s="373"/>
      <c r="GB248" s="373"/>
      <c r="GC248" s="373"/>
      <c r="GD248" s="373"/>
      <c r="GE248" s="373"/>
      <c r="GF248" s="373"/>
      <c r="GG248" s="373"/>
      <c r="GH248" s="373"/>
      <c r="GI248" s="373"/>
      <c r="GJ248" s="373"/>
      <c r="GK248" s="373"/>
      <c r="GL248" s="373"/>
      <c r="GM248" s="373"/>
      <c r="GN248" s="373"/>
      <c r="GO248" s="373"/>
      <c r="GP248" s="373"/>
      <c r="GQ248" s="373"/>
      <c r="GR248" s="373"/>
      <c r="GS248" s="373"/>
      <c r="GT248" s="373"/>
      <c r="GU248" s="373"/>
      <c r="GV248" s="373"/>
      <c r="GW248" s="373"/>
      <c r="GX248" s="373"/>
      <c r="GY248" s="373"/>
      <c r="GZ248" s="373"/>
      <c r="HA248" s="373"/>
      <c r="HB248" s="373"/>
      <c r="HC248" s="373"/>
      <c r="HD248" s="373"/>
      <c r="HE248" s="373"/>
      <c r="HF248" s="373"/>
      <c r="HG248" s="373"/>
      <c r="HH248" s="373"/>
      <c r="HI248" s="373"/>
      <c r="HJ248" s="373"/>
      <c r="HK248" s="373"/>
      <c r="HL248" s="373"/>
      <c r="HM248" s="373"/>
      <c r="HN248" s="373"/>
      <c r="HO248" s="373"/>
      <c r="HP248" s="373"/>
      <c r="HQ248" s="373"/>
      <c r="HR248" s="373"/>
      <c r="HS248" s="373"/>
      <c r="HT248" s="373"/>
      <c r="HU248" s="373"/>
      <c r="HV248" s="373"/>
      <c r="HW248" s="373"/>
      <c r="HX248" s="373"/>
      <c r="HY248" s="373"/>
      <c r="HZ248" s="373"/>
      <c r="IA248" s="373"/>
      <c r="IB248" s="373"/>
      <c r="IC248" s="373"/>
      <c r="ID248" s="373"/>
      <c r="IE248" s="373"/>
      <c r="IF248" s="373"/>
      <c r="IG248" s="373"/>
      <c r="IH248" s="373"/>
      <c r="II248" s="373"/>
      <c r="IJ248" s="373"/>
    </row>
    <row r="249" spans="1:244" s="281" customFormat="1" ht="19" x14ac:dyDescent="0.2">
      <c r="A249"/>
      <c r="B249" s="186"/>
      <c r="C249"/>
      <c r="D249" s="251"/>
      <c r="E249" s="341"/>
      <c r="F249" s="341"/>
      <c r="G249" s="172"/>
      <c r="H249"/>
      <c r="I249" s="45"/>
      <c r="J249"/>
      <c r="K249"/>
      <c r="L249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5"/>
      <c r="AC249"/>
      <c r="AD249" s="38"/>
      <c r="AE249"/>
      <c r="AF249"/>
      <c r="AG249"/>
      <c r="AH249" s="42"/>
      <c r="AI249" s="277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277"/>
      <c r="AZ249" s="269"/>
      <c r="BA249" s="560"/>
      <c r="BB249"/>
      <c r="BC249" s="560"/>
      <c r="BD249"/>
      <c r="BE249" s="560"/>
      <c r="BF249"/>
      <c r="BG249" s="560"/>
      <c r="BH249"/>
      <c r="BI249" s="560"/>
      <c r="BJ249"/>
      <c r="BK249" s="560"/>
      <c r="BL249"/>
      <c r="BM249" s="560"/>
      <c r="BN249"/>
      <c r="BO249" s="270"/>
      <c r="BP249"/>
      <c r="BQ249" s="270"/>
      <c r="BR249"/>
      <c r="BS249" s="270"/>
      <c r="BT249"/>
      <c r="BU249" s="270"/>
      <c r="BV249"/>
      <c r="BW249" s="270"/>
      <c r="BX249"/>
      <c r="BY249" s="270"/>
      <c r="BZ249"/>
      <c r="CA249" s="270"/>
      <c r="CB249"/>
      <c r="CC249" s="270"/>
      <c r="CD249"/>
      <c r="CE249" s="270"/>
      <c r="CF249"/>
      <c r="CG249" s="270"/>
      <c r="CH249"/>
      <c r="CI249" s="270"/>
      <c r="CJ249"/>
      <c r="CK249" s="910"/>
      <c r="CL249" s="373"/>
      <c r="CM249" s="373"/>
      <c r="CN249" s="373"/>
      <c r="CO249" s="373"/>
      <c r="CP249" s="373"/>
      <c r="CQ249" s="373"/>
      <c r="CR249" s="373"/>
      <c r="CS249" s="373"/>
      <c r="CT249" s="920"/>
      <c r="CU249" s="373"/>
      <c r="CV249" s="373"/>
      <c r="CW249" s="373"/>
      <c r="CX249" s="920"/>
      <c r="CY249" s="373"/>
      <c r="CZ249" s="373"/>
      <c r="DN249" s="373"/>
      <c r="DO249" s="373"/>
      <c r="DP249" s="373"/>
      <c r="DQ249" s="373"/>
      <c r="DR249" s="373"/>
      <c r="DS249" s="373"/>
      <c r="DT249" s="373"/>
      <c r="DU249" s="373"/>
      <c r="DV249" s="373"/>
      <c r="DW249" s="373"/>
      <c r="DX249" s="373"/>
      <c r="DY249" s="373"/>
      <c r="DZ249" s="373"/>
      <c r="EA249" s="373"/>
      <c r="EB249" s="373"/>
      <c r="EC249" s="373"/>
      <c r="ED249" s="373"/>
      <c r="EE249" s="373"/>
      <c r="EF249" s="373"/>
      <c r="EG249" s="373"/>
      <c r="EH249" s="373"/>
      <c r="EI249" s="373"/>
      <c r="EJ249" s="373"/>
      <c r="EK249" s="373"/>
      <c r="EL249" s="373"/>
      <c r="EM249" s="373"/>
      <c r="EN249" s="373"/>
      <c r="EO249" s="373"/>
      <c r="EP249" s="373"/>
      <c r="EQ249" s="373"/>
      <c r="ER249" s="373"/>
      <c r="ES249" s="373"/>
      <c r="ET249" s="373"/>
      <c r="EU249" s="373"/>
      <c r="EV249" s="373"/>
      <c r="EW249" s="373"/>
      <c r="EX249" s="373"/>
      <c r="EY249" s="373"/>
      <c r="EZ249" s="373"/>
      <c r="FA249" s="373"/>
      <c r="FB249" s="373"/>
      <c r="FC249" s="373"/>
      <c r="FD249" s="373"/>
      <c r="FE249" s="373"/>
      <c r="FF249" s="373"/>
      <c r="FG249" s="373"/>
      <c r="FH249" s="373"/>
      <c r="FI249" s="373"/>
      <c r="FJ249" s="373"/>
      <c r="FK249" s="373"/>
      <c r="FL249" s="373"/>
      <c r="FM249" s="373"/>
      <c r="FN249" s="373"/>
      <c r="FO249" s="373"/>
      <c r="FP249" s="373"/>
      <c r="FQ249" s="373"/>
      <c r="FR249" s="373"/>
      <c r="FS249" s="373"/>
      <c r="FT249" s="373"/>
      <c r="FU249" s="373"/>
      <c r="FV249" s="373"/>
      <c r="FW249" s="373"/>
      <c r="FX249" s="373"/>
      <c r="FY249" s="373"/>
      <c r="FZ249" s="373"/>
      <c r="GA249" s="373"/>
      <c r="GB249" s="373"/>
      <c r="GC249" s="373"/>
      <c r="GD249" s="373"/>
      <c r="GE249" s="373"/>
      <c r="GF249" s="373"/>
      <c r="GG249" s="373"/>
      <c r="GH249" s="373"/>
      <c r="GI249" s="373"/>
      <c r="GJ249" s="373"/>
      <c r="GK249" s="373"/>
      <c r="GL249" s="373"/>
      <c r="GM249" s="373"/>
      <c r="GN249" s="373"/>
      <c r="GO249" s="373"/>
      <c r="GP249" s="373"/>
      <c r="GQ249" s="373"/>
      <c r="GR249" s="373"/>
      <c r="GS249" s="373"/>
      <c r="GT249" s="373"/>
      <c r="GU249" s="373"/>
      <c r="GV249" s="373"/>
      <c r="GW249" s="373"/>
      <c r="GX249" s="373"/>
      <c r="GY249" s="373"/>
      <c r="GZ249" s="373"/>
      <c r="HA249" s="373"/>
      <c r="HB249" s="373"/>
      <c r="HC249" s="373"/>
      <c r="HD249" s="373"/>
      <c r="HE249" s="373"/>
      <c r="HF249" s="373"/>
      <c r="HG249" s="373"/>
      <c r="HH249" s="373"/>
      <c r="HI249" s="373"/>
      <c r="HJ249" s="373"/>
      <c r="HK249" s="373"/>
      <c r="HL249" s="373"/>
      <c r="HM249" s="373"/>
      <c r="HN249" s="373"/>
      <c r="HO249" s="373"/>
      <c r="HP249" s="373"/>
      <c r="HQ249" s="373"/>
      <c r="HR249" s="373"/>
      <c r="HS249" s="373"/>
      <c r="HT249" s="373"/>
      <c r="HU249" s="373"/>
      <c r="HV249" s="373"/>
      <c r="HW249" s="373"/>
      <c r="HX249" s="373"/>
      <c r="HY249" s="373"/>
      <c r="HZ249" s="373"/>
      <c r="IA249" s="373"/>
      <c r="IB249" s="373"/>
      <c r="IC249" s="373"/>
      <c r="ID249" s="373"/>
      <c r="IE249" s="373"/>
      <c r="IF249" s="373"/>
      <c r="IG249" s="373"/>
      <c r="IH249" s="373"/>
      <c r="II249" s="373"/>
      <c r="IJ249" s="373"/>
    </row>
    <row r="250" spans="1:244" s="281" customFormat="1" ht="19" x14ac:dyDescent="0.2">
      <c r="A250"/>
      <c r="B250" s="186"/>
      <c r="C250"/>
      <c r="D250" s="251"/>
      <c r="E250" s="341"/>
      <c r="F250" s="341"/>
      <c r="G250" s="172"/>
      <c r="H250"/>
      <c r="I250" s="45"/>
      <c r="J250"/>
      <c r="K250"/>
      <c r="L250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5"/>
      <c r="AC250"/>
      <c r="AD250" s="38"/>
      <c r="AE250"/>
      <c r="AF250"/>
      <c r="AG250"/>
      <c r="AH250" s="42"/>
      <c r="AI250" s="277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277"/>
      <c r="AZ250" s="269"/>
      <c r="BA250" s="560"/>
      <c r="BB250"/>
      <c r="BC250" s="560"/>
      <c r="BD250"/>
      <c r="BE250" s="560"/>
      <c r="BF250"/>
      <c r="BG250" s="560"/>
      <c r="BH250"/>
      <c r="BI250" s="560"/>
      <c r="BJ250"/>
      <c r="BK250" s="560"/>
      <c r="BL250"/>
      <c r="BM250" s="560"/>
      <c r="BN250"/>
      <c r="BO250" s="270"/>
      <c r="BP250"/>
      <c r="BQ250" s="270"/>
      <c r="BR250"/>
      <c r="BS250" s="270"/>
      <c r="BT250"/>
      <c r="BU250" s="270"/>
      <c r="BV250"/>
      <c r="BW250" s="270"/>
      <c r="BX250"/>
      <c r="BY250" s="270"/>
      <c r="BZ250"/>
      <c r="CA250" s="270"/>
      <c r="CB250"/>
      <c r="CC250" s="270"/>
      <c r="CD250"/>
      <c r="CE250" s="270"/>
      <c r="CF250"/>
      <c r="CG250" s="270"/>
      <c r="CH250"/>
      <c r="CI250" s="270"/>
      <c r="CJ250"/>
      <c r="CK250" s="910"/>
      <c r="CL250" s="373"/>
      <c r="CM250" s="373"/>
      <c r="CN250" s="373"/>
      <c r="CO250" s="373"/>
      <c r="CP250" s="373"/>
      <c r="CQ250" s="373"/>
      <c r="CR250" s="373"/>
      <c r="CS250" s="373"/>
      <c r="CT250" s="920"/>
      <c r="CU250" s="373"/>
      <c r="CV250" s="373"/>
      <c r="CW250" s="373"/>
      <c r="CX250" s="920"/>
      <c r="CY250" s="373"/>
      <c r="CZ250" s="373"/>
      <c r="DN250" s="373"/>
      <c r="DO250" s="373"/>
      <c r="DP250" s="373"/>
      <c r="DQ250" s="373"/>
      <c r="DR250" s="373"/>
      <c r="DS250" s="373"/>
      <c r="DT250" s="373"/>
      <c r="DU250" s="373"/>
      <c r="DV250" s="373"/>
      <c r="DW250" s="373"/>
      <c r="DX250" s="373"/>
      <c r="DY250" s="373"/>
      <c r="DZ250" s="373"/>
      <c r="EA250" s="373"/>
      <c r="EB250" s="373"/>
      <c r="EC250" s="373"/>
      <c r="ED250" s="373"/>
      <c r="EE250" s="373"/>
      <c r="EF250" s="373"/>
      <c r="EG250" s="373"/>
      <c r="EH250" s="373"/>
      <c r="EI250" s="373"/>
      <c r="EJ250" s="373"/>
      <c r="EK250" s="373"/>
      <c r="EL250" s="373"/>
      <c r="EM250" s="373"/>
      <c r="EN250" s="373"/>
      <c r="EO250" s="373"/>
      <c r="EP250" s="373"/>
      <c r="EQ250" s="373"/>
      <c r="ER250" s="373"/>
      <c r="ES250" s="373"/>
      <c r="ET250" s="373"/>
      <c r="EU250" s="373"/>
      <c r="EV250" s="373"/>
      <c r="EW250" s="373"/>
      <c r="EX250" s="373"/>
      <c r="EY250" s="373"/>
      <c r="EZ250" s="373"/>
      <c r="FA250" s="373"/>
      <c r="FB250" s="373"/>
      <c r="FC250" s="373"/>
      <c r="FD250" s="373"/>
      <c r="FE250" s="373"/>
      <c r="FF250" s="373"/>
      <c r="FG250" s="373"/>
      <c r="FH250" s="373"/>
      <c r="FI250" s="373"/>
      <c r="FJ250" s="373"/>
      <c r="FK250" s="373"/>
      <c r="FL250" s="373"/>
      <c r="FM250" s="373"/>
      <c r="FN250" s="373"/>
      <c r="FO250" s="373"/>
      <c r="FP250" s="373"/>
      <c r="FQ250" s="373"/>
      <c r="FR250" s="373"/>
      <c r="FS250" s="373"/>
      <c r="FT250" s="373"/>
      <c r="FU250" s="373"/>
      <c r="FV250" s="373"/>
      <c r="FW250" s="373"/>
      <c r="FX250" s="373"/>
      <c r="FY250" s="373"/>
      <c r="FZ250" s="373"/>
      <c r="GA250" s="373"/>
      <c r="GB250" s="373"/>
      <c r="GC250" s="373"/>
      <c r="GD250" s="373"/>
      <c r="GE250" s="373"/>
      <c r="GF250" s="373"/>
      <c r="GG250" s="373"/>
      <c r="GH250" s="373"/>
      <c r="GI250" s="373"/>
      <c r="GJ250" s="373"/>
      <c r="GK250" s="373"/>
      <c r="GL250" s="373"/>
      <c r="GM250" s="373"/>
      <c r="GN250" s="373"/>
      <c r="GO250" s="373"/>
      <c r="GP250" s="373"/>
      <c r="GQ250" s="373"/>
      <c r="GR250" s="373"/>
      <c r="GS250" s="373"/>
      <c r="GT250" s="373"/>
      <c r="GU250" s="373"/>
      <c r="GV250" s="373"/>
      <c r="GW250" s="373"/>
      <c r="GX250" s="373"/>
      <c r="GY250" s="373"/>
      <c r="GZ250" s="373"/>
      <c r="HA250" s="373"/>
      <c r="HB250" s="373"/>
      <c r="HC250" s="373"/>
      <c r="HD250" s="373"/>
      <c r="HE250" s="373"/>
      <c r="HF250" s="373"/>
      <c r="HG250" s="373"/>
      <c r="HH250" s="373"/>
      <c r="HI250" s="373"/>
      <c r="HJ250" s="373"/>
      <c r="HK250" s="373"/>
      <c r="HL250" s="373"/>
      <c r="HM250" s="373"/>
      <c r="HN250" s="373"/>
      <c r="HO250" s="373"/>
      <c r="HP250" s="373"/>
      <c r="HQ250" s="373"/>
      <c r="HR250" s="373"/>
      <c r="HS250" s="373"/>
      <c r="HT250" s="373"/>
      <c r="HU250" s="373"/>
      <c r="HV250" s="373"/>
      <c r="HW250" s="373"/>
      <c r="HX250" s="373"/>
      <c r="HY250" s="373"/>
      <c r="HZ250" s="373"/>
      <c r="IA250" s="373"/>
      <c r="IB250" s="373"/>
      <c r="IC250" s="373"/>
      <c r="ID250" s="373"/>
      <c r="IE250" s="373"/>
      <c r="IF250" s="373"/>
      <c r="IG250" s="373"/>
      <c r="IH250" s="373"/>
      <c r="II250" s="373"/>
      <c r="IJ250" s="373"/>
    </row>
    <row r="251" spans="1:244" s="281" customFormat="1" ht="19" x14ac:dyDescent="0.2">
      <c r="A251"/>
      <c r="B251" s="186"/>
      <c r="C251"/>
      <c r="D251" s="251"/>
      <c r="E251" s="341"/>
      <c r="F251" s="341"/>
      <c r="G251" s="172"/>
      <c r="H251"/>
      <c r="I251" s="45"/>
      <c r="J251"/>
      <c r="K251"/>
      <c r="L251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5"/>
      <c r="AC251"/>
      <c r="AD251" s="38"/>
      <c r="AE251"/>
      <c r="AF251"/>
      <c r="AG251"/>
      <c r="AH251" s="42"/>
      <c r="AI251" s="277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277"/>
      <c r="AZ251" s="269"/>
      <c r="BA251" s="560"/>
      <c r="BB251"/>
      <c r="BC251" s="560"/>
      <c r="BD251"/>
      <c r="BE251" s="560"/>
      <c r="BF251"/>
      <c r="BG251" s="560"/>
      <c r="BH251"/>
      <c r="BI251" s="560"/>
      <c r="BJ251"/>
      <c r="BK251" s="560"/>
      <c r="BL251"/>
      <c r="BM251" s="560"/>
      <c r="BN251"/>
      <c r="BO251" s="270"/>
      <c r="BP251"/>
      <c r="BQ251" s="270"/>
      <c r="BR251"/>
      <c r="BS251" s="270"/>
      <c r="BT251"/>
      <c r="BU251" s="270"/>
      <c r="BV251"/>
      <c r="BW251" s="270"/>
      <c r="BX251"/>
      <c r="BY251" s="270"/>
      <c r="BZ251"/>
      <c r="CA251" s="270"/>
      <c r="CB251"/>
      <c r="CC251" s="270"/>
      <c r="CD251"/>
      <c r="CE251" s="270"/>
      <c r="CF251"/>
      <c r="CG251" s="270"/>
      <c r="CH251"/>
      <c r="CI251" s="270"/>
      <c r="CJ251"/>
      <c r="CK251" s="910"/>
      <c r="CL251" s="373"/>
      <c r="CM251" s="373"/>
      <c r="CN251" s="373"/>
      <c r="CO251" s="373"/>
      <c r="CP251" s="373"/>
      <c r="CQ251" s="373"/>
      <c r="CR251" s="373"/>
      <c r="CS251" s="373"/>
      <c r="CT251" s="920"/>
      <c r="CU251" s="373"/>
      <c r="CV251" s="373"/>
      <c r="CW251" s="373"/>
      <c r="CX251" s="920"/>
      <c r="CY251" s="373"/>
      <c r="CZ251" s="373"/>
      <c r="DN251" s="373"/>
      <c r="DO251" s="373"/>
      <c r="DP251" s="373"/>
      <c r="DQ251" s="373"/>
      <c r="DR251" s="373"/>
      <c r="DS251" s="373"/>
      <c r="DT251" s="373"/>
      <c r="DU251" s="373"/>
      <c r="DV251" s="373"/>
      <c r="DW251" s="373"/>
      <c r="DX251" s="373"/>
      <c r="DY251" s="373"/>
      <c r="DZ251" s="373"/>
      <c r="EA251" s="373"/>
      <c r="EB251" s="373"/>
      <c r="EC251" s="373"/>
      <c r="ED251" s="373"/>
      <c r="EE251" s="373"/>
      <c r="EF251" s="373"/>
      <c r="EG251" s="373"/>
      <c r="EH251" s="373"/>
      <c r="EI251" s="373"/>
      <c r="EJ251" s="373"/>
      <c r="EK251" s="373"/>
      <c r="EL251" s="373"/>
      <c r="EM251" s="373"/>
      <c r="EN251" s="373"/>
      <c r="EO251" s="373"/>
      <c r="EP251" s="373"/>
      <c r="EQ251" s="373"/>
      <c r="ER251" s="373"/>
      <c r="ES251" s="373"/>
      <c r="ET251" s="373"/>
      <c r="EU251" s="373"/>
      <c r="EV251" s="373"/>
      <c r="EW251" s="373"/>
      <c r="EX251" s="373"/>
      <c r="EY251" s="373"/>
      <c r="EZ251" s="373"/>
      <c r="FA251" s="373"/>
      <c r="FB251" s="373"/>
      <c r="FC251" s="373"/>
      <c r="FD251" s="373"/>
      <c r="FE251" s="373"/>
      <c r="FF251" s="373"/>
      <c r="FG251" s="373"/>
      <c r="FH251" s="373"/>
      <c r="FI251" s="373"/>
      <c r="FJ251" s="373"/>
      <c r="FK251" s="373"/>
      <c r="FL251" s="373"/>
      <c r="FM251" s="373"/>
      <c r="FN251" s="373"/>
      <c r="FO251" s="373"/>
      <c r="FP251" s="373"/>
      <c r="FQ251" s="373"/>
      <c r="FR251" s="373"/>
      <c r="FS251" s="373"/>
      <c r="FT251" s="373"/>
      <c r="FU251" s="373"/>
      <c r="FV251" s="373"/>
      <c r="FW251" s="373"/>
      <c r="FX251" s="373"/>
      <c r="FY251" s="373"/>
      <c r="FZ251" s="373"/>
      <c r="GA251" s="373"/>
      <c r="GB251" s="373"/>
      <c r="GC251" s="373"/>
      <c r="GD251" s="373"/>
      <c r="GE251" s="373"/>
      <c r="GF251" s="373"/>
      <c r="GG251" s="373"/>
      <c r="GH251" s="373"/>
      <c r="GI251" s="373"/>
      <c r="GJ251" s="373"/>
      <c r="GK251" s="373"/>
      <c r="GL251" s="373"/>
      <c r="GM251" s="373"/>
      <c r="GN251" s="373"/>
      <c r="GO251" s="373"/>
      <c r="GP251" s="373"/>
      <c r="GQ251" s="373"/>
      <c r="GR251" s="373"/>
      <c r="GS251" s="373"/>
      <c r="GT251" s="373"/>
      <c r="GU251" s="373"/>
      <c r="GV251" s="373"/>
      <c r="GW251" s="373"/>
      <c r="GX251" s="373"/>
      <c r="GY251" s="373"/>
      <c r="GZ251" s="373"/>
      <c r="HA251" s="373"/>
      <c r="HB251" s="373"/>
      <c r="HC251" s="373"/>
      <c r="HD251" s="373"/>
      <c r="HE251" s="373"/>
      <c r="HF251" s="373"/>
      <c r="HG251" s="373"/>
      <c r="HH251" s="373"/>
      <c r="HI251" s="373"/>
      <c r="HJ251" s="373"/>
      <c r="HK251" s="373"/>
      <c r="HL251" s="373"/>
      <c r="HM251" s="373"/>
      <c r="HN251" s="373"/>
      <c r="HO251" s="373"/>
      <c r="HP251" s="373"/>
      <c r="HQ251" s="373"/>
      <c r="HR251" s="373"/>
      <c r="HS251" s="373"/>
      <c r="HT251" s="373"/>
      <c r="HU251" s="373"/>
      <c r="HV251" s="373"/>
      <c r="HW251" s="373"/>
      <c r="HX251" s="373"/>
      <c r="HY251" s="373"/>
      <c r="HZ251" s="373"/>
      <c r="IA251" s="373"/>
      <c r="IB251" s="373"/>
      <c r="IC251" s="373"/>
      <c r="ID251" s="373"/>
      <c r="IE251" s="373"/>
      <c r="IF251" s="373"/>
      <c r="IG251" s="373"/>
      <c r="IH251" s="373"/>
      <c r="II251" s="373"/>
      <c r="IJ251" s="373"/>
    </row>
    <row r="252" spans="1:244" s="281" customFormat="1" ht="19" x14ac:dyDescent="0.2">
      <c r="A252"/>
      <c r="B252" s="186"/>
      <c r="C252"/>
      <c r="D252" s="251"/>
      <c r="E252" s="341"/>
      <c r="F252" s="341"/>
      <c r="G252" s="172"/>
      <c r="H252"/>
      <c r="I252" s="45"/>
      <c r="J252"/>
      <c r="K252"/>
      <c r="L252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5"/>
      <c r="AC252"/>
      <c r="AD252" s="38"/>
      <c r="AE252"/>
      <c r="AF252"/>
      <c r="AG252"/>
      <c r="AH252" s="42"/>
      <c r="AI252" s="277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277"/>
      <c r="AZ252" s="269"/>
      <c r="BA252" s="560"/>
      <c r="BB252"/>
      <c r="BC252" s="560"/>
      <c r="BD252"/>
      <c r="BE252" s="560"/>
      <c r="BF252"/>
      <c r="BG252" s="560"/>
      <c r="BH252"/>
      <c r="BI252" s="560"/>
      <c r="BJ252"/>
      <c r="BK252" s="560"/>
      <c r="BL252"/>
      <c r="BM252" s="560"/>
      <c r="BN252"/>
      <c r="BO252" s="270"/>
      <c r="BP252"/>
      <c r="BQ252" s="270"/>
      <c r="BR252"/>
      <c r="BS252" s="270"/>
      <c r="BT252"/>
      <c r="BU252" s="270"/>
      <c r="BV252"/>
      <c r="BW252" s="270"/>
      <c r="BX252"/>
      <c r="BY252" s="270"/>
      <c r="BZ252"/>
      <c r="CA252" s="270"/>
      <c r="CB252"/>
      <c r="CC252" s="270"/>
      <c r="CD252"/>
      <c r="CE252" s="270"/>
      <c r="CF252"/>
      <c r="CG252" s="270"/>
      <c r="CH252"/>
      <c r="CI252" s="270"/>
      <c r="CJ252"/>
      <c r="CK252" s="910"/>
      <c r="CL252" s="373"/>
      <c r="CM252" s="373"/>
      <c r="CN252" s="373"/>
      <c r="CO252" s="373"/>
      <c r="CP252" s="373"/>
      <c r="CQ252" s="373"/>
      <c r="CR252" s="373"/>
      <c r="CS252" s="373"/>
      <c r="CT252" s="920"/>
      <c r="CU252" s="373"/>
      <c r="CV252" s="373"/>
      <c r="CW252" s="373"/>
      <c r="CX252" s="920"/>
      <c r="CY252" s="373"/>
      <c r="CZ252" s="373"/>
      <c r="DN252" s="373"/>
      <c r="DO252" s="373"/>
      <c r="DP252" s="373"/>
      <c r="DQ252" s="373"/>
      <c r="DR252" s="373"/>
      <c r="DS252" s="373"/>
      <c r="DT252" s="373"/>
      <c r="DU252" s="373"/>
      <c r="DV252" s="373"/>
      <c r="DW252" s="373"/>
      <c r="DX252" s="373"/>
      <c r="DY252" s="373"/>
      <c r="DZ252" s="373"/>
      <c r="EA252" s="373"/>
      <c r="EB252" s="373"/>
      <c r="EC252" s="373"/>
      <c r="ED252" s="373"/>
      <c r="EE252" s="373"/>
      <c r="EF252" s="373"/>
      <c r="EG252" s="373"/>
      <c r="EH252" s="373"/>
      <c r="EI252" s="373"/>
      <c r="EJ252" s="373"/>
      <c r="EK252" s="373"/>
      <c r="EL252" s="373"/>
      <c r="EM252" s="373"/>
      <c r="EN252" s="373"/>
      <c r="EO252" s="373"/>
      <c r="EP252" s="373"/>
      <c r="EQ252" s="373"/>
      <c r="ER252" s="373"/>
      <c r="ES252" s="373"/>
      <c r="ET252" s="373"/>
      <c r="EU252" s="373"/>
      <c r="EV252" s="373"/>
      <c r="EW252" s="373"/>
      <c r="EX252" s="373"/>
      <c r="EY252" s="373"/>
      <c r="EZ252" s="373"/>
      <c r="FA252" s="373"/>
      <c r="FB252" s="373"/>
      <c r="FC252" s="373"/>
      <c r="FD252" s="373"/>
      <c r="FE252" s="373"/>
      <c r="FF252" s="373"/>
      <c r="FG252" s="373"/>
      <c r="FH252" s="373"/>
      <c r="FI252" s="373"/>
      <c r="FJ252" s="373"/>
      <c r="FK252" s="373"/>
      <c r="FL252" s="373"/>
      <c r="FM252" s="373"/>
      <c r="FN252" s="373"/>
      <c r="FO252" s="373"/>
      <c r="FP252" s="373"/>
      <c r="FQ252" s="373"/>
      <c r="FR252" s="373"/>
      <c r="FS252" s="373"/>
      <c r="FT252" s="373"/>
      <c r="FU252" s="373"/>
      <c r="FV252" s="373"/>
      <c r="FW252" s="373"/>
      <c r="FX252" s="373"/>
      <c r="FY252" s="373"/>
      <c r="FZ252" s="373"/>
      <c r="GA252" s="373"/>
      <c r="GB252" s="373"/>
      <c r="GC252" s="373"/>
      <c r="GD252" s="373"/>
      <c r="GE252" s="373"/>
      <c r="GF252" s="373"/>
      <c r="GG252" s="373"/>
      <c r="GH252" s="373"/>
      <c r="GI252" s="373"/>
      <c r="GJ252" s="373"/>
      <c r="GK252" s="373"/>
      <c r="GL252" s="373"/>
      <c r="GM252" s="373"/>
      <c r="GN252" s="373"/>
      <c r="GO252" s="373"/>
      <c r="GP252" s="373"/>
      <c r="GQ252" s="373"/>
      <c r="GR252" s="373"/>
      <c r="GS252" s="373"/>
      <c r="GT252" s="373"/>
      <c r="GU252" s="373"/>
      <c r="GV252" s="373"/>
      <c r="GW252" s="373"/>
      <c r="GX252" s="373"/>
      <c r="GY252" s="373"/>
      <c r="GZ252" s="373"/>
      <c r="HA252" s="373"/>
      <c r="HB252" s="373"/>
      <c r="HC252" s="373"/>
      <c r="HD252" s="373"/>
      <c r="HE252" s="373"/>
      <c r="HF252" s="373"/>
      <c r="HG252" s="373"/>
      <c r="HH252" s="373"/>
      <c r="HI252" s="373"/>
      <c r="HJ252" s="373"/>
      <c r="HK252" s="373"/>
      <c r="HL252" s="373"/>
      <c r="HM252" s="373"/>
      <c r="HN252" s="373"/>
      <c r="HO252" s="373"/>
      <c r="HP252" s="373"/>
      <c r="HQ252" s="373"/>
      <c r="HR252" s="373"/>
      <c r="HS252" s="373"/>
      <c r="HT252" s="373"/>
      <c r="HU252" s="373"/>
      <c r="HV252" s="373"/>
      <c r="HW252" s="373"/>
      <c r="HX252" s="373"/>
      <c r="HY252" s="373"/>
      <c r="HZ252" s="373"/>
      <c r="IA252" s="373"/>
      <c r="IB252" s="373"/>
      <c r="IC252" s="373"/>
      <c r="ID252" s="373"/>
      <c r="IE252" s="373"/>
      <c r="IF252" s="373"/>
      <c r="IG252" s="373"/>
      <c r="IH252" s="373"/>
      <c r="II252" s="373"/>
      <c r="IJ252" s="373"/>
    </row>
    <row r="253" spans="1:244" s="281" customFormat="1" ht="19" x14ac:dyDescent="0.2">
      <c r="A253"/>
      <c r="B253" s="186"/>
      <c r="C253"/>
      <c r="D253" s="251"/>
      <c r="E253" s="341"/>
      <c r="F253" s="341"/>
      <c r="G253" s="172"/>
      <c r="H253"/>
      <c r="I253" s="45"/>
      <c r="J253"/>
      <c r="K253"/>
      <c r="L253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5"/>
      <c r="AC253"/>
      <c r="AD253" s="38"/>
      <c r="AE253"/>
      <c r="AF253"/>
      <c r="AG253"/>
      <c r="AH253" s="42"/>
      <c r="AI253" s="277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277"/>
      <c r="AZ253" s="269"/>
      <c r="BA253" s="560"/>
      <c r="BB253"/>
      <c r="BC253" s="560"/>
      <c r="BD253"/>
      <c r="BE253" s="560"/>
      <c r="BF253"/>
      <c r="BG253" s="560"/>
      <c r="BH253"/>
      <c r="BI253" s="560"/>
      <c r="BJ253"/>
      <c r="BK253" s="560"/>
      <c r="BL253"/>
      <c r="BM253" s="560"/>
      <c r="BN253"/>
      <c r="BO253" s="270"/>
      <c r="BP253"/>
      <c r="BQ253" s="270"/>
      <c r="BR253"/>
      <c r="BS253" s="270"/>
      <c r="BT253"/>
      <c r="BU253" s="270"/>
      <c r="BV253"/>
      <c r="BW253" s="270"/>
      <c r="BX253"/>
      <c r="BY253" s="270"/>
      <c r="BZ253"/>
      <c r="CA253" s="270"/>
      <c r="CB253"/>
      <c r="CC253" s="270"/>
      <c r="CD253"/>
      <c r="CE253" s="270"/>
      <c r="CF253"/>
      <c r="CG253" s="270"/>
      <c r="CH253"/>
      <c r="CI253" s="270"/>
      <c r="CJ253"/>
      <c r="CK253" s="910"/>
      <c r="CL253" s="373"/>
      <c r="CM253" s="373"/>
      <c r="CN253" s="373"/>
      <c r="CO253" s="373"/>
      <c r="CP253" s="373"/>
      <c r="CQ253" s="373"/>
      <c r="CR253" s="373"/>
      <c r="CS253" s="373"/>
      <c r="CT253" s="920"/>
      <c r="CU253" s="373"/>
      <c r="CV253" s="373"/>
      <c r="CW253" s="373"/>
      <c r="CX253" s="920"/>
      <c r="CY253" s="373"/>
      <c r="CZ253" s="373"/>
      <c r="DN253" s="373"/>
      <c r="DO253" s="373"/>
      <c r="DP253" s="373"/>
      <c r="DQ253" s="373"/>
      <c r="DR253" s="373"/>
      <c r="DS253" s="373"/>
      <c r="DT253" s="373"/>
      <c r="DU253" s="373"/>
      <c r="DV253" s="373"/>
      <c r="DW253" s="373"/>
      <c r="DX253" s="373"/>
      <c r="DY253" s="373"/>
      <c r="DZ253" s="373"/>
      <c r="EA253" s="373"/>
      <c r="EB253" s="373"/>
      <c r="EC253" s="373"/>
      <c r="ED253" s="373"/>
      <c r="EE253" s="373"/>
      <c r="EF253" s="373"/>
      <c r="EG253" s="373"/>
      <c r="EH253" s="373"/>
      <c r="EI253" s="373"/>
      <c r="EJ253" s="373"/>
      <c r="EK253" s="373"/>
      <c r="EL253" s="373"/>
      <c r="EM253" s="373"/>
      <c r="EN253" s="373"/>
      <c r="EO253" s="373"/>
      <c r="EP253" s="373"/>
      <c r="EQ253" s="373"/>
      <c r="ER253" s="373"/>
      <c r="ES253" s="373"/>
      <c r="ET253" s="373"/>
      <c r="EU253" s="373"/>
      <c r="EV253" s="373"/>
      <c r="EW253" s="373"/>
      <c r="EX253" s="373"/>
      <c r="EY253" s="373"/>
      <c r="EZ253" s="373"/>
      <c r="FA253" s="373"/>
      <c r="FB253" s="373"/>
      <c r="FC253" s="373"/>
      <c r="FD253" s="373"/>
      <c r="FE253" s="373"/>
      <c r="FF253" s="373"/>
      <c r="FG253" s="373"/>
      <c r="FH253" s="373"/>
      <c r="FI253" s="373"/>
      <c r="FJ253" s="373"/>
      <c r="FK253" s="373"/>
      <c r="FL253" s="373"/>
      <c r="FM253" s="373"/>
      <c r="FN253" s="373"/>
      <c r="FO253" s="373"/>
      <c r="FP253" s="373"/>
      <c r="FQ253" s="373"/>
      <c r="FR253" s="373"/>
      <c r="FS253" s="373"/>
      <c r="FT253" s="373"/>
      <c r="FU253" s="373"/>
      <c r="FV253" s="373"/>
      <c r="FW253" s="373"/>
      <c r="FX253" s="373"/>
      <c r="FY253" s="373"/>
      <c r="FZ253" s="373"/>
      <c r="GA253" s="373"/>
      <c r="GB253" s="373"/>
      <c r="GC253" s="373"/>
      <c r="GD253" s="373"/>
      <c r="GE253" s="373"/>
      <c r="GF253" s="373"/>
      <c r="GG253" s="373"/>
      <c r="GH253" s="373"/>
      <c r="GI253" s="373"/>
      <c r="GJ253" s="373"/>
      <c r="GK253" s="373"/>
      <c r="GL253" s="373"/>
      <c r="GM253" s="373"/>
      <c r="GN253" s="373"/>
      <c r="GO253" s="373"/>
      <c r="GP253" s="373"/>
      <c r="GQ253" s="373"/>
      <c r="GR253" s="373"/>
      <c r="GS253" s="373"/>
      <c r="GT253" s="373"/>
      <c r="GU253" s="373"/>
      <c r="GV253" s="373"/>
      <c r="GW253" s="373"/>
      <c r="GX253" s="373"/>
      <c r="GY253" s="373"/>
      <c r="GZ253" s="373"/>
      <c r="HA253" s="373"/>
      <c r="HB253" s="373"/>
      <c r="HC253" s="373"/>
      <c r="HD253" s="373"/>
      <c r="HE253" s="373"/>
      <c r="HF253" s="373"/>
      <c r="HG253" s="373"/>
      <c r="HH253" s="373"/>
      <c r="HI253" s="373"/>
      <c r="HJ253" s="373"/>
      <c r="HK253" s="373"/>
      <c r="HL253" s="373"/>
      <c r="HM253" s="373"/>
      <c r="HN253" s="373"/>
      <c r="HO253" s="373"/>
      <c r="HP253" s="373"/>
      <c r="HQ253" s="373"/>
      <c r="HR253" s="373"/>
      <c r="HS253" s="373"/>
      <c r="HT253" s="373"/>
      <c r="HU253" s="373"/>
      <c r="HV253" s="373"/>
      <c r="HW253" s="373"/>
      <c r="HX253" s="373"/>
      <c r="HY253" s="373"/>
      <c r="HZ253" s="373"/>
      <c r="IA253" s="373"/>
      <c r="IB253" s="373"/>
      <c r="IC253" s="373"/>
      <c r="ID253" s="373"/>
      <c r="IE253" s="373"/>
      <c r="IF253" s="373"/>
      <c r="IG253" s="373"/>
      <c r="IH253" s="373"/>
      <c r="II253" s="373"/>
      <c r="IJ253" s="373"/>
    </row>
    <row r="254" spans="1:244" s="281" customFormat="1" ht="19" x14ac:dyDescent="0.2">
      <c r="A254"/>
      <c r="B254" s="186"/>
      <c r="C254"/>
      <c r="D254" s="251"/>
      <c r="E254" s="341"/>
      <c r="F254" s="341"/>
      <c r="G254" s="172"/>
      <c r="H254"/>
      <c r="I254" s="45"/>
      <c r="J254"/>
      <c r="K254"/>
      <c r="L254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5"/>
      <c r="AC254"/>
      <c r="AD254" s="38"/>
      <c r="AE254"/>
      <c r="AF254"/>
      <c r="AG254"/>
      <c r="AH254" s="42"/>
      <c r="AI254" s="277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277"/>
      <c r="AZ254" s="269"/>
      <c r="BA254" s="560"/>
      <c r="BB254"/>
      <c r="BC254" s="560"/>
      <c r="BD254"/>
      <c r="BE254" s="560"/>
      <c r="BF254"/>
      <c r="BG254" s="560"/>
      <c r="BH254"/>
      <c r="BI254" s="560"/>
      <c r="BJ254"/>
      <c r="BK254" s="560"/>
      <c r="BL254"/>
      <c r="BM254" s="560"/>
      <c r="BN254"/>
      <c r="BO254" s="270"/>
      <c r="BP254"/>
      <c r="BQ254" s="270"/>
      <c r="BR254"/>
      <c r="BS254" s="270"/>
      <c r="BT254"/>
      <c r="BU254" s="270"/>
      <c r="BV254"/>
      <c r="BW254" s="270"/>
      <c r="BX254"/>
      <c r="BY254" s="270"/>
      <c r="BZ254"/>
      <c r="CA254" s="270"/>
      <c r="CB254"/>
      <c r="CC254" s="270"/>
      <c r="CD254"/>
      <c r="CE254" s="270"/>
      <c r="CF254"/>
      <c r="CG254" s="270"/>
      <c r="CH254"/>
      <c r="CI254" s="270"/>
      <c r="CJ254"/>
      <c r="CK254" s="910"/>
      <c r="CL254" s="373"/>
      <c r="CM254" s="373"/>
      <c r="CN254" s="373"/>
      <c r="CO254" s="373"/>
      <c r="CP254" s="373"/>
      <c r="CQ254" s="373"/>
      <c r="CR254" s="373"/>
      <c r="CS254" s="373"/>
      <c r="CT254" s="920"/>
      <c r="CU254" s="373"/>
      <c r="CV254" s="373"/>
      <c r="CW254" s="373"/>
      <c r="CX254" s="920"/>
      <c r="CY254" s="373"/>
      <c r="CZ254" s="373"/>
      <c r="DN254" s="373"/>
      <c r="DO254" s="373"/>
      <c r="DP254" s="373"/>
      <c r="DQ254" s="373"/>
      <c r="DR254" s="373"/>
      <c r="DS254" s="373"/>
      <c r="DT254" s="373"/>
      <c r="DU254" s="373"/>
      <c r="DV254" s="373"/>
      <c r="DW254" s="373"/>
      <c r="DX254" s="373"/>
      <c r="DY254" s="373"/>
      <c r="DZ254" s="373"/>
      <c r="EA254" s="373"/>
      <c r="EB254" s="373"/>
      <c r="EC254" s="373"/>
      <c r="ED254" s="373"/>
      <c r="EE254" s="373"/>
      <c r="EF254" s="373"/>
      <c r="EG254" s="373"/>
      <c r="EH254" s="373"/>
      <c r="EI254" s="373"/>
      <c r="EJ254" s="373"/>
      <c r="EK254" s="373"/>
      <c r="EL254" s="373"/>
      <c r="EM254" s="373"/>
      <c r="EN254" s="373"/>
      <c r="EO254" s="373"/>
      <c r="EP254" s="373"/>
      <c r="EQ254" s="373"/>
      <c r="ER254" s="373"/>
      <c r="ES254" s="373"/>
      <c r="ET254" s="373"/>
      <c r="EU254" s="373"/>
      <c r="EV254" s="373"/>
      <c r="EW254" s="373"/>
      <c r="EX254" s="373"/>
      <c r="EY254" s="373"/>
      <c r="EZ254" s="373"/>
      <c r="FA254" s="373"/>
      <c r="FB254" s="373"/>
      <c r="FC254" s="373"/>
      <c r="FD254" s="373"/>
      <c r="FE254" s="373"/>
      <c r="FF254" s="373"/>
      <c r="FG254" s="373"/>
      <c r="FH254" s="373"/>
      <c r="FI254" s="373"/>
      <c r="FJ254" s="373"/>
      <c r="FK254" s="373"/>
      <c r="FL254" s="373"/>
      <c r="FM254" s="373"/>
      <c r="FN254" s="373"/>
      <c r="FO254" s="373"/>
      <c r="FP254" s="373"/>
      <c r="FQ254" s="373"/>
      <c r="FR254" s="373"/>
      <c r="FS254" s="373"/>
      <c r="FT254" s="373"/>
      <c r="FU254" s="373"/>
      <c r="FV254" s="373"/>
      <c r="FW254" s="373"/>
      <c r="FX254" s="373"/>
      <c r="FY254" s="373"/>
      <c r="FZ254" s="373"/>
      <c r="GA254" s="373"/>
      <c r="GB254" s="373"/>
      <c r="GC254" s="373"/>
      <c r="GD254" s="373"/>
      <c r="GE254" s="373"/>
      <c r="GF254" s="373"/>
      <c r="GG254" s="373"/>
      <c r="GH254" s="373"/>
      <c r="GI254" s="373"/>
      <c r="GJ254" s="373"/>
      <c r="GK254" s="373"/>
      <c r="GL254" s="373"/>
      <c r="GM254" s="373"/>
      <c r="GN254" s="373"/>
      <c r="GO254" s="373"/>
      <c r="GP254" s="373"/>
      <c r="GQ254" s="373"/>
      <c r="GR254" s="373"/>
      <c r="GS254" s="373"/>
      <c r="GT254" s="373"/>
      <c r="GU254" s="373"/>
      <c r="GV254" s="373"/>
      <c r="GW254" s="373"/>
      <c r="GX254" s="373"/>
      <c r="GY254" s="373"/>
      <c r="GZ254" s="373"/>
      <c r="HA254" s="373"/>
      <c r="HB254" s="373"/>
      <c r="HC254" s="373"/>
      <c r="HD254" s="373"/>
      <c r="HE254" s="373"/>
      <c r="HF254" s="373"/>
      <c r="HG254" s="373"/>
      <c r="HH254" s="373"/>
      <c r="HI254" s="373"/>
      <c r="HJ254" s="373"/>
      <c r="HK254" s="373"/>
      <c r="HL254" s="373"/>
      <c r="HM254" s="373"/>
      <c r="HN254" s="373"/>
      <c r="HO254" s="373"/>
      <c r="HP254" s="373"/>
      <c r="HQ254" s="373"/>
      <c r="HR254" s="373"/>
      <c r="HS254" s="373"/>
      <c r="HT254" s="373"/>
      <c r="HU254" s="373"/>
      <c r="HV254" s="373"/>
      <c r="HW254" s="373"/>
      <c r="HX254" s="373"/>
      <c r="HY254" s="373"/>
      <c r="HZ254" s="373"/>
      <c r="IA254" s="373"/>
      <c r="IB254" s="373"/>
      <c r="IC254" s="373"/>
      <c r="ID254" s="373"/>
      <c r="IE254" s="373"/>
      <c r="IF254" s="373"/>
      <c r="IG254" s="373"/>
      <c r="IH254" s="373"/>
      <c r="II254" s="373"/>
      <c r="IJ254" s="373"/>
    </row>
    <row r="255" spans="1:244" s="281" customFormat="1" ht="19" x14ac:dyDescent="0.2">
      <c r="A255"/>
      <c r="B255" s="186"/>
      <c r="C255"/>
      <c r="D255" s="251"/>
      <c r="E255" s="341"/>
      <c r="F255" s="341"/>
      <c r="G255" s="172"/>
      <c r="H255"/>
      <c r="I255" s="45"/>
      <c r="J255"/>
      <c r="K255"/>
      <c r="L255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5"/>
      <c r="AC255"/>
      <c r="AD255" s="38"/>
      <c r="AE255"/>
      <c r="AF255"/>
      <c r="AG255"/>
      <c r="AH255" s="42"/>
      <c r="AI255" s="277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277"/>
      <c r="AZ255" s="269"/>
      <c r="BA255" s="560"/>
      <c r="BB255"/>
      <c r="BC255" s="560"/>
      <c r="BD255"/>
      <c r="BE255" s="560"/>
      <c r="BF255"/>
      <c r="BG255" s="560"/>
      <c r="BH255"/>
      <c r="BI255" s="560"/>
      <c r="BJ255"/>
      <c r="BK255" s="560"/>
      <c r="BL255"/>
      <c r="BM255" s="560"/>
      <c r="BN255"/>
      <c r="BO255" s="270"/>
      <c r="BP255"/>
      <c r="BQ255" s="270"/>
      <c r="BR255"/>
      <c r="BS255" s="270"/>
      <c r="BT255"/>
      <c r="BU255" s="270"/>
      <c r="BV255"/>
      <c r="BW255" s="270"/>
      <c r="BX255"/>
      <c r="BY255" s="270"/>
      <c r="BZ255"/>
      <c r="CA255" s="270"/>
      <c r="CB255"/>
      <c r="CC255" s="270"/>
      <c r="CD255"/>
      <c r="CE255" s="270"/>
      <c r="CF255"/>
      <c r="CG255" s="270"/>
      <c r="CH255"/>
      <c r="CI255" s="270"/>
      <c r="CJ255"/>
      <c r="CK255" s="910"/>
      <c r="CL255" s="373"/>
      <c r="CM255" s="373"/>
      <c r="CN255" s="373"/>
      <c r="CO255" s="373"/>
      <c r="CP255" s="373"/>
      <c r="CQ255" s="373"/>
      <c r="CR255" s="373"/>
      <c r="CS255" s="373"/>
      <c r="CT255" s="920"/>
      <c r="CU255" s="373"/>
      <c r="CV255" s="373"/>
      <c r="CW255" s="373"/>
      <c r="CX255" s="920"/>
      <c r="CY255" s="373"/>
      <c r="CZ255" s="373"/>
      <c r="DN255" s="373"/>
      <c r="DO255" s="373"/>
      <c r="DP255" s="373"/>
      <c r="DQ255" s="373"/>
      <c r="DR255" s="373"/>
      <c r="DS255" s="373"/>
      <c r="DT255" s="373"/>
      <c r="DU255" s="373"/>
      <c r="DV255" s="373"/>
      <c r="DW255" s="373"/>
      <c r="DX255" s="373"/>
      <c r="DY255" s="373"/>
      <c r="DZ255" s="373"/>
      <c r="EA255" s="373"/>
      <c r="EB255" s="373"/>
      <c r="EC255" s="373"/>
      <c r="ED255" s="373"/>
      <c r="EE255" s="373"/>
      <c r="EF255" s="373"/>
      <c r="EG255" s="373"/>
      <c r="EH255" s="373"/>
      <c r="EI255" s="373"/>
      <c r="EJ255" s="373"/>
      <c r="EK255" s="373"/>
      <c r="EL255" s="373"/>
      <c r="EM255" s="373"/>
      <c r="EN255" s="373"/>
      <c r="EO255" s="373"/>
      <c r="EP255" s="373"/>
      <c r="EQ255" s="373"/>
      <c r="ER255" s="373"/>
      <c r="ES255" s="373"/>
      <c r="ET255" s="373"/>
      <c r="EU255" s="373"/>
      <c r="EV255" s="373"/>
      <c r="EW255" s="373"/>
      <c r="EX255" s="373"/>
      <c r="EY255" s="373"/>
      <c r="EZ255" s="373"/>
      <c r="FA255" s="373"/>
      <c r="FB255" s="373"/>
      <c r="FC255" s="373"/>
      <c r="FD255" s="373"/>
      <c r="FE255" s="373"/>
      <c r="FF255" s="373"/>
      <c r="FG255" s="373"/>
      <c r="FH255" s="373"/>
      <c r="FI255" s="373"/>
      <c r="FJ255" s="373"/>
      <c r="FK255" s="373"/>
      <c r="FL255" s="373"/>
      <c r="FM255" s="373"/>
      <c r="FN255" s="373"/>
      <c r="FO255" s="373"/>
      <c r="FP255" s="373"/>
      <c r="FQ255" s="373"/>
      <c r="FR255" s="373"/>
      <c r="FS255" s="373"/>
      <c r="FT255" s="373"/>
      <c r="FU255" s="373"/>
      <c r="FV255" s="373"/>
      <c r="FW255" s="373"/>
      <c r="FX255" s="373"/>
      <c r="FY255" s="373"/>
      <c r="FZ255" s="373"/>
      <c r="GA255" s="373"/>
      <c r="GB255" s="373"/>
      <c r="GC255" s="373"/>
      <c r="GD255" s="373"/>
      <c r="GE255" s="373"/>
      <c r="GF255" s="373"/>
      <c r="GG255" s="373"/>
      <c r="GH255" s="373"/>
      <c r="GI255" s="373"/>
      <c r="GJ255" s="373"/>
      <c r="GK255" s="373"/>
      <c r="GL255" s="373"/>
      <c r="GM255" s="373"/>
      <c r="GN255" s="373"/>
      <c r="GO255" s="373"/>
      <c r="GP255" s="373"/>
      <c r="GQ255" s="373"/>
      <c r="GR255" s="373"/>
      <c r="GS255" s="373"/>
      <c r="GT255" s="373"/>
      <c r="GU255" s="373"/>
      <c r="GV255" s="373"/>
      <c r="GW255" s="373"/>
      <c r="GX255" s="373"/>
      <c r="GY255" s="373"/>
      <c r="GZ255" s="373"/>
      <c r="HA255" s="373"/>
      <c r="HB255" s="373"/>
      <c r="HC255" s="373"/>
      <c r="HD255" s="373"/>
      <c r="HE255" s="373"/>
      <c r="HF255" s="373"/>
      <c r="HG255" s="373"/>
      <c r="HH255" s="373"/>
      <c r="HI255" s="373"/>
      <c r="HJ255" s="373"/>
      <c r="HK255" s="373"/>
      <c r="HL255" s="373"/>
      <c r="HM255" s="373"/>
      <c r="HN255" s="373"/>
      <c r="HO255" s="373"/>
      <c r="HP255" s="373"/>
      <c r="HQ255" s="373"/>
      <c r="HR255" s="373"/>
      <c r="HS255" s="373"/>
      <c r="HT255" s="373"/>
      <c r="HU255" s="373"/>
      <c r="HV255" s="373"/>
      <c r="HW255" s="373"/>
      <c r="HX255" s="373"/>
      <c r="HY255" s="373"/>
      <c r="HZ255" s="373"/>
      <c r="IA255" s="373"/>
      <c r="IB255" s="373"/>
      <c r="IC255" s="373"/>
      <c r="ID255" s="373"/>
      <c r="IE255" s="373"/>
      <c r="IF255" s="373"/>
      <c r="IG255" s="373"/>
      <c r="IH255" s="373"/>
      <c r="II255" s="373"/>
      <c r="IJ255" s="373"/>
    </row>
    <row r="256" spans="1:244" s="281" customFormat="1" ht="19" x14ac:dyDescent="0.2">
      <c r="A256"/>
      <c r="B256" s="186"/>
      <c r="C256"/>
      <c r="D256" s="251"/>
      <c r="E256" s="341"/>
      <c r="F256" s="341"/>
      <c r="G256" s="172"/>
      <c r="H256"/>
      <c r="I256" s="45"/>
      <c r="J256"/>
      <c r="K256"/>
      <c r="L25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5"/>
      <c r="AC256"/>
      <c r="AD256" s="38"/>
      <c r="AE256"/>
      <c r="AF256"/>
      <c r="AG256"/>
      <c r="AH256" s="42"/>
      <c r="AI256" s="277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277"/>
      <c r="AZ256" s="269"/>
      <c r="BA256" s="560"/>
      <c r="BB256"/>
      <c r="BC256" s="560"/>
      <c r="BD256"/>
      <c r="BE256" s="560"/>
      <c r="BF256"/>
      <c r="BG256" s="560"/>
      <c r="BH256"/>
      <c r="BI256" s="560"/>
      <c r="BJ256"/>
      <c r="BK256" s="560"/>
      <c r="BL256"/>
      <c r="BM256" s="560"/>
      <c r="BN256"/>
      <c r="BO256" s="270"/>
      <c r="BP256"/>
      <c r="BQ256" s="270"/>
      <c r="BR256"/>
      <c r="BS256" s="270"/>
      <c r="BT256"/>
      <c r="BU256" s="270"/>
      <c r="BV256"/>
      <c r="BW256" s="270"/>
      <c r="BX256"/>
      <c r="BY256" s="270"/>
      <c r="BZ256"/>
      <c r="CA256" s="270"/>
      <c r="CB256"/>
      <c r="CC256" s="270"/>
      <c r="CD256"/>
      <c r="CE256" s="270"/>
      <c r="CF256"/>
      <c r="CG256" s="270"/>
      <c r="CH256"/>
      <c r="CI256" s="270"/>
      <c r="CJ256"/>
      <c r="CK256" s="910"/>
      <c r="CL256" s="373"/>
      <c r="CM256" s="373"/>
      <c r="CN256" s="373"/>
      <c r="CO256" s="373"/>
      <c r="CP256" s="373"/>
      <c r="CQ256" s="373"/>
      <c r="CR256" s="373"/>
      <c r="CS256" s="373"/>
      <c r="CT256" s="920"/>
      <c r="CU256" s="373"/>
      <c r="CV256" s="373"/>
      <c r="CW256" s="373"/>
      <c r="CX256" s="920"/>
      <c r="CY256" s="373"/>
      <c r="CZ256" s="373"/>
      <c r="DN256" s="373"/>
      <c r="DO256" s="373"/>
      <c r="DP256" s="373"/>
      <c r="DQ256" s="373"/>
      <c r="DR256" s="373"/>
      <c r="DS256" s="373"/>
      <c r="DT256" s="373"/>
      <c r="DU256" s="373"/>
      <c r="DV256" s="373"/>
      <c r="DW256" s="373"/>
      <c r="DX256" s="373"/>
      <c r="DY256" s="373"/>
      <c r="DZ256" s="373"/>
      <c r="EA256" s="373"/>
      <c r="EB256" s="373"/>
      <c r="EC256" s="373"/>
      <c r="ED256" s="373"/>
      <c r="EE256" s="373"/>
      <c r="EF256" s="373"/>
      <c r="EG256" s="373"/>
      <c r="EH256" s="373"/>
      <c r="EI256" s="373"/>
      <c r="EJ256" s="373"/>
      <c r="EK256" s="373"/>
      <c r="EL256" s="373"/>
      <c r="EM256" s="373"/>
      <c r="EN256" s="373"/>
      <c r="EO256" s="373"/>
      <c r="EP256" s="373"/>
      <c r="EQ256" s="373"/>
      <c r="ER256" s="373"/>
      <c r="ES256" s="373"/>
      <c r="ET256" s="373"/>
      <c r="EU256" s="373"/>
      <c r="EV256" s="373"/>
      <c r="EW256" s="373"/>
      <c r="EX256" s="373"/>
      <c r="EY256" s="373"/>
      <c r="EZ256" s="373"/>
      <c r="FA256" s="373"/>
      <c r="FB256" s="373"/>
      <c r="FC256" s="373"/>
      <c r="FD256" s="373"/>
      <c r="FE256" s="373"/>
      <c r="FF256" s="373"/>
      <c r="FG256" s="373"/>
      <c r="FH256" s="373"/>
      <c r="FI256" s="373"/>
      <c r="FJ256" s="373"/>
      <c r="FK256" s="373"/>
      <c r="FL256" s="373"/>
      <c r="FM256" s="373"/>
      <c r="FN256" s="373"/>
      <c r="FO256" s="373"/>
      <c r="FP256" s="373"/>
      <c r="FQ256" s="373"/>
      <c r="FR256" s="373"/>
      <c r="FS256" s="373"/>
      <c r="FT256" s="373"/>
      <c r="FU256" s="373"/>
      <c r="FV256" s="373"/>
      <c r="FW256" s="373"/>
      <c r="FX256" s="373"/>
      <c r="FY256" s="373"/>
      <c r="FZ256" s="373"/>
      <c r="GA256" s="373"/>
      <c r="GB256" s="373"/>
      <c r="GC256" s="373"/>
      <c r="GD256" s="373"/>
      <c r="GE256" s="373"/>
      <c r="GF256" s="373"/>
      <c r="GG256" s="373"/>
      <c r="GH256" s="373"/>
      <c r="GI256" s="373"/>
      <c r="GJ256" s="373"/>
      <c r="GK256" s="373"/>
      <c r="GL256" s="373"/>
      <c r="GM256" s="373"/>
      <c r="GN256" s="373"/>
      <c r="GO256" s="373"/>
      <c r="GP256" s="373"/>
      <c r="GQ256" s="373"/>
      <c r="GR256" s="373"/>
      <c r="GS256" s="373"/>
      <c r="GT256" s="373"/>
      <c r="GU256" s="373"/>
      <c r="GV256" s="373"/>
      <c r="GW256" s="373"/>
      <c r="GX256" s="373"/>
      <c r="GY256" s="373"/>
      <c r="GZ256" s="373"/>
      <c r="HA256" s="373"/>
      <c r="HB256" s="373"/>
      <c r="HC256" s="373"/>
      <c r="HD256" s="373"/>
      <c r="HE256" s="373"/>
      <c r="HF256" s="373"/>
      <c r="HG256" s="373"/>
      <c r="HH256" s="373"/>
      <c r="HI256" s="373"/>
      <c r="HJ256" s="373"/>
      <c r="HK256" s="373"/>
      <c r="HL256" s="373"/>
      <c r="HM256" s="373"/>
      <c r="HN256" s="373"/>
      <c r="HO256" s="373"/>
      <c r="HP256" s="373"/>
      <c r="HQ256" s="373"/>
      <c r="HR256" s="373"/>
      <c r="HS256" s="373"/>
      <c r="HT256" s="373"/>
      <c r="HU256" s="373"/>
      <c r="HV256" s="373"/>
      <c r="HW256" s="373"/>
      <c r="HX256" s="373"/>
      <c r="HY256" s="373"/>
      <c r="HZ256" s="373"/>
      <c r="IA256" s="373"/>
      <c r="IB256" s="373"/>
      <c r="IC256" s="373"/>
      <c r="ID256" s="373"/>
      <c r="IE256" s="373"/>
      <c r="IF256" s="373"/>
      <c r="IG256" s="373"/>
      <c r="IH256" s="373"/>
      <c r="II256" s="373"/>
      <c r="IJ256" s="373"/>
    </row>
    <row r="257" spans="1:244" s="281" customFormat="1" ht="19" x14ac:dyDescent="0.2">
      <c r="A257"/>
      <c r="B257" s="186"/>
      <c r="C257"/>
      <c r="D257" s="251"/>
      <c r="E257" s="341"/>
      <c r="F257" s="341"/>
      <c r="G257" s="172"/>
      <c r="H257"/>
      <c r="I257" s="45"/>
      <c r="J257"/>
      <c r="K257"/>
      <c r="L257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5"/>
      <c r="AC257"/>
      <c r="AD257" s="38"/>
      <c r="AE257"/>
      <c r="AF257"/>
      <c r="AG257"/>
      <c r="AH257" s="42"/>
      <c r="AI257" s="277"/>
      <c r="AJ257" s="152"/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277"/>
      <c r="AZ257" s="269"/>
      <c r="BA257" s="560"/>
      <c r="BB257"/>
      <c r="BC257" s="560"/>
      <c r="BD257"/>
      <c r="BE257" s="560"/>
      <c r="BF257"/>
      <c r="BG257" s="560"/>
      <c r="BH257"/>
      <c r="BI257" s="560"/>
      <c r="BJ257"/>
      <c r="BK257" s="560"/>
      <c r="BL257"/>
      <c r="BM257" s="560"/>
      <c r="BN257"/>
      <c r="BO257" s="270"/>
      <c r="BP257"/>
      <c r="BQ257" s="270"/>
      <c r="BR257"/>
      <c r="BS257" s="270"/>
      <c r="BT257"/>
      <c r="BU257" s="270"/>
      <c r="BV257"/>
      <c r="BW257" s="270"/>
      <c r="BX257"/>
      <c r="BY257" s="270"/>
      <c r="BZ257"/>
      <c r="CA257" s="270"/>
      <c r="CB257"/>
      <c r="CC257" s="270"/>
      <c r="CD257"/>
      <c r="CE257" s="270"/>
      <c r="CF257"/>
      <c r="CG257" s="270"/>
      <c r="CH257"/>
      <c r="CI257" s="270"/>
      <c r="CJ257"/>
      <c r="CK257" s="910"/>
      <c r="CL257" s="373"/>
      <c r="CM257" s="373"/>
      <c r="CN257" s="373"/>
      <c r="CO257" s="373"/>
      <c r="CP257" s="373"/>
      <c r="CQ257" s="373"/>
      <c r="CR257" s="373"/>
      <c r="CS257" s="373"/>
      <c r="CT257" s="920"/>
      <c r="CU257" s="373"/>
      <c r="CV257" s="373"/>
      <c r="CW257" s="373"/>
      <c r="CX257" s="920"/>
      <c r="CY257" s="373"/>
      <c r="CZ257" s="373"/>
      <c r="DN257" s="373"/>
      <c r="DO257" s="373"/>
      <c r="DP257" s="373"/>
      <c r="DQ257" s="373"/>
      <c r="DR257" s="373"/>
      <c r="DS257" s="373"/>
      <c r="DT257" s="373"/>
      <c r="DU257" s="373"/>
      <c r="DV257" s="373"/>
      <c r="DW257" s="373"/>
      <c r="DX257" s="373"/>
      <c r="DY257" s="373"/>
      <c r="DZ257" s="373"/>
      <c r="EA257" s="373"/>
      <c r="EB257" s="373"/>
      <c r="EC257" s="373"/>
      <c r="ED257" s="373"/>
      <c r="EE257" s="373"/>
      <c r="EF257" s="373"/>
      <c r="EG257" s="373"/>
      <c r="EH257" s="373"/>
      <c r="EI257" s="373"/>
      <c r="EJ257" s="373"/>
      <c r="EK257" s="373"/>
      <c r="EL257" s="373"/>
      <c r="EM257" s="373"/>
      <c r="EN257" s="373"/>
      <c r="EO257" s="373"/>
      <c r="EP257" s="373"/>
      <c r="EQ257" s="373"/>
      <c r="ER257" s="373"/>
      <c r="ES257" s="373"/>
      <c r="ET257" s="373"/>
      <c r="EU257" s="373"/>
      <c r="EV257" s="373"/>
      <c r="EW257" s="373"/>
      <c r="EX257" s="373"/>
      <c r="EY257" s="373"/>
      <c r="EZ257" s="373"/>
      <c r="FA257" s="373"/>
      <c r="FB257" s="373"/>
      <c r="FC257" s="373"/>
      <c r="FD257" s="373"/>
      <c r="FE257" s="373"/>
      <c r="FF257" s="373"/>
      <c r="FG257" s="373"/>
      <c r="FH257" s="373"/>
      <c r="FI257" s="373"/>
      <c r="FJ257" s="373"/>
      <c r="FK257" s="373"/>
      <c r="FL257" s="373"/>
      <c r="FM257" s="373"/>
      <c r="FN257" s="373"/>
      <c r="FO257" s="373"/>
      <c r="FP257" s="373"/>
      <c r="FQ257" s="373"/>
      <c r="FR257" s="373"/>
      <c r="FS257" s="373"/>
      <c r="FT257" s="373"/>
      <c r="FU257" s="373"/>
      <c r="FV257" s="373"/>
      <c r="FW257" s="373"/>
      <c r="FX257" s="373"/>
      <c r="FY257" s="373"/>
      <c r="FZ257" s="373"/>
      <c r="GA257" s="373"/>
      <c r="GB257" s="373"/>
      <c r="GC257" s="373"/>
      <c r="GD257" s="373"/>
      <c r="GE257" s="373"/>
      <c r="GF257" s="373"/>
      <c r="GG257" s="373"/>
      <c r="GH257" s="373"/>
      <c r="GI257" s="373"/>
      <c r="GJ257" s="373"/>
      <c r="GK257" s="373"/>
      <c r="GL257" s="373"/>
      <c r="GM257" s="373"/>
      <c r="GN257" s="373"/>
      <c r="GO257" s="373"/>
      <c r="GP257" s="373"/>
      <c r="GQ257" s="373"/>
      <c r="GR257" s="373"/>
      <c r="GS257" s="373"/>
      <c r="GT257" s="373"/>
      <c r="GU257" s="373"/>
      <c r="GV257" s="373"/>
      <c r="GW257" s="373"/>
      <c r="GX257" s="373"/>
      <c r="GY257" s="373"/>
      <c r="GZ257" s="373"/>
      <c r="HA257" s="373"/>
      <c r="HB257" s="373"/>
      <c r="HC257" s="373"/>
      <c r="HD257" s="373"/>
      <c r="HE257" s="373"/>
      <c r="HF257" s="373"/>
      <c r="HG257" s="373"/>
      <c r="HH257" s="373"/>
      <c r="HI257" s="373"/>
      <c r="HJ257" s="373"/>
      <c r="HK257" s="373"/>
      <c r="HL257" s="373"/>
      <c r="HM257" s="373"/>
      <c r="HN257" s="373"/>
      <c r="HO257" s="373"/>
      <c r="HP257" s="373"/>
      <c r="HQ257" s="373"/>
      <c r="HR257" s="373"/>
      <c r="HS257" s="373"/>
      <c r="HT257" s="373"/>
      <c r="HU257" s="373"/>
      <c r="HV257" s="373"/>
      <c r="HW257" s="373"/>
      <c r="HX257" s="373"/>
      <c r="HY257" s="373"/>
      <c r="HZ257" s="373"/>
      <c r="IA257" s="373"/>
      <c r="IB257" s="373"/>
      <c r="IC257" s="373"/>
      <c r="ID257" s="373"/>
      <c r="IE257" s="373"/>
      <c r="IF257" s="373"/>
      <c r="IG257" s="373"/>
      <c r="IH257" s="373"/>
      <c r="II257" s="373"/>
      <c r="IJ257" s="373"/>
    </row>
    <row r="258" spans="1:244" s="281" customFormat="1" ht="19" x14ac:dyDescent="0.2">
      <c r="A258"/>
      <c r="B258" s="186"/>
      <c r="C258"/>
      <c r="D258" s="251"/>
      <c r="E258" s="341"/>
      <c r="F258" s="341"/>
      <c r="G258" s="172"/>
      <c r="H258"/>
      <c r="I258" s="45"/>
      <c r="J258"/>
      <c r="K258"/>
      <c r="L258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5"/>
      <c r="AC258"/>
      <c r="AD258" s="38"/>
      <c r="AE258"/>
      <c r="AF258"/>
      <c r="AG258"/>
      <c r="AH258" s="42"/>
      <c r="AI258" s="277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277"/>
      <c r="AZ258" s="269"/>
      <c r="BA258" s="560"/>
      <c r="BB258"/>
      <c r="BC258" s="560"/>
      <c r="BD258"/>
      <c r="BE258" s="560"/>
      <c r="BF258"/>
      <c r="BG258" s="560"/>
      <c r="BH258"/>
      <c r="BI258" s="560"/>
      <c r="BJ258"/>
      <c r="BK258" s="560"/>
      <c r="BL258"/>
      <c r="BM258" s="560"/>
      <c r="BN258"/>
      <c r="BO258" s="270"/>
      <c r="BP258"/>
      <c r="BQ258" s="270"/>
      <c r="BR258"/>
      <c r="BS258" s="270"/>
      <c r="BT258"/>
      <c r="BU258" s="270"/>
      <c r="BV258"/>
      <c r="BW258" s="270"/>
      <c r="BX258"/>
      <c r="BY258" s="270"/>
      <c r="BZ258"/>
      <c r="CA258" s="270"/>
      <c r="CB258"/>
      <c r="CC258" s="270"/>
      <c r="CD258"/>
      <c r="CE258" s="270"/>
      <c r="CF258"/>
      <c r="CG258" s="270"/>
      <c r="CH258"/>
      <c r="CI258" s="270"/>
      <c r="CJ258"/>
      <c r="CK258" s="910"/>
      <c r="CL258" s="373"/>
      <c r="CM258" s="373"/>
      <c r="CN258" s="373"/>
      <c r="CO258" s="373"/>
      <c r="CP258" s="373"/>
      <c r="CQ258" s="373"/>
      <c r="CR258" s="373"/>
      <c r="CS258" s="373"/>
      <c r="CT258" s="920"/>
      <c r="CU258" s="373"/>
      <c r="CV258" s="373"/>
      <c r="CW258" s="373"/>
      <c r="CX258" s="920"/>
      <c r="CY258" s="373"/>
      <c r="CZ258" s="373"/>
      <c r="DN258" s="373"/>
      <c r="DO258" s="373"/>
      <c r="DP258" s="373"/>
      <c r="DQ258" s="373"/>
      <c r="DR258" s="373"/>
      <c r="DS258" s="373"/>
      <c r="DT258" s="373"/>
      <c r="DU258" s="373"/>
      <c r="DV258" s="373"/>
      <c r="DW258" s="373"/>
      <c r="DX258" s="373"/>
      <c r="DY258" s="373"/>
      <c r="DZ258" s="373"/>
      <c r="EA258" s="373"/>
      <c r="EB258" s="373"/>
      <c r="EC258" s="373"/>
      <c r="ED258" s="373"/>
      <c r="EE258" s="373"/>
      <c r="EF258" s="373"/>
      <c r="EG258" s="373"/>
      <c r="EH258" s="373"/>
      <c r="EI258" s="373"/>
      <c r="EJ258" s="373"/>
      <c r="EK258" s="373"/>
      <c r="EL258" s="373"/>
      <c r="EM258" s="373"/>
      <c r="EN258" s="373"/>
      <c r="EO258" s="373"/>
      <c r="EP258" s="373"/>
      <c r="EQ258" s="373"/>
      <c r="ER258" s="373"/>
      <c r="ES258" s="373"/>
      <c r="ET258" s="373"/>
      <c r="EU258" s="373"/>
      <c r="EV258" s="373"/>
      <c r="EW258" s="373"/>
      <c r="EX258" s="373"/>
      <c r="EY258" s="373"/>
      <c r="EZ258" s="373"/>
      <c r="FA258" s="373"/>
      <c r="FB258" s="373"/>
      <c r="FC258" s="373"/>
      <c r="FD258" s="373"/>
      <c r="FE258" s="373"/>
      <c r="FF258" s="373"/>
      <c r="FG258" s="373"/>
      <c r="FH258" s="373"/>
      <c r="FI258" s="373"/>
      <c r="FJ258" s="373"/>
      <c r="FK258" s="373"/>
      <c r="FL258" s="373"/>
      <c r="FM258" s="373"/>
      <c r="FN258" s="373"/>
      <c r="FO258" s="373"/>
      <c r="FP258" s="373"/>
      <c r="FQ258" s="373"/>
      <c r="FR258" s="373"/>
      <c r="FS258" s="373"/>
      <c r="FT258" s="373"/>
      <c r="FU258" s="373"/>
      <c r="FV258" s="373"/>
      <c r="FW258" s="373"/>
      <c r="FX258" s="373"/>
      <c r="FY258" s="373"/>
      <c r="FZ258" s="373"/>
      <c r="GA258" s="373"/>
      <c r="GB258" s="373"/>
      <c r="GC258" s="373"/>
      <c r="GD258" s="373"/>
      <c r="GE258" s="373"/>
      <c r="GF258" s="373"/>
      <c r="GG258" s="373"/>
      <c r="GH258" s="373"/>
      <c r="GI258" s="373"/>
      <c r="GJ258" s="373"/>
      <c r="GK258" s="373"/>
      <c r="GL258" s="373"/>
      <c r="GM258" s="373"/>
      <c r="GN258" s="373"/>
      <c r="GO258" s="373"/>
      <c r="GP258" s="373"/>
      <c r="GQ258" s="373"/>
      <c r="GR258" s="373"/>
      <c r="GS258" s="373"/>
      <c r="GT258" s="373"/>
      <c r="GU258" s="373"/>
      <c r="GV258" s="373"/>
      <c r="GW258" s="373"/>
      <c r="GX258" s="373"/>
      <c r="GY258" s="373"/>
      <c r="GZ258" s="373"/>
      <c r="HA258" s="373"/>
      <c r="HB258" s="373"/>
      <c r="HC258" s="373"/>
      <c r="HD258" s="373"/>
      <c r="HE258" s="373"/>
      <c r="HF258" s="373"/>
      <c r="HG258" s="373"/>
      <c r="HH258" s="373"/>
      <c r="HI258" s="373"/>
      <c r="HJ258" s="373"/>
      <c r="HK258" s="373"/>
      <c r="HL258" s="373"/>
      <c r="HM258" s="373"/>
      <c r="HN258" s="373"/>
      <c r="HO258" s="373"/>
      <c r="HP258" s="373"/>
      <c r="HQ258" s="373"/>
      <c r="HR258" s="373"/>
      <c r="HS258" s="373"/>
      <c r="HT258" s="373"/>
      <c r="HU258" s="373"/>
      <c r="HV258" s="373"/>
      <c r="HW258" s="373"/>
      <c r="HX258" s="373"/>
      <c r="HY258" s="373"/>
      <c r="HZ258" s="373"/>
      <c r="IA258" s="373"/>
      <c r="IB258" s="373"/>
      <c r="IC258" s="373"/>
      <c r="ID258" s="373"/>
      <c r="IE258" s="373"/>
      <c r="IF258" s="373"/>
      <c r="IG258" s="373"/>
      <c r="IH258" s="373"/>
      <c r="II258" s="373"/>
      <c r="IJ258" s="373"/>
    </row>
    <row r="259" spans="1:244" s="281" customFormat="1" ht="19" x14ac:dyDescent="0.2">
      <c r="A259"/>
      <c r="B259" s="186"/>
      <c r="C259"/>
      <c r="D259" s="251"/>
      <c r="E259" s="341"/>
      <c r="F259" s="341"/>
      <c r="G259" s="172"/>
      <c r="H259"/>
      <c r="I259" s="45"/>
      <c r="J259"/>
      <c r="K259"/>
      <c r="L259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5"/>
      <c r="AC259"/>
      <c r="AD259" s="38"/>
      <c r="AE259"/>
      <c r="AF259"/>
      <c r="AG259"/>
      <c r="AH259" s="42"/>
      <c r="AI259" s="277"/>
      <c r="AJ259" s="152"/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277"/>
      <c r="AZ259" s="269"/>
      <c r="BA259" s="560"/>
      <c r="BB259"/>
      <c r="BC259" s="560"/>
      <c r="BD259"/>
      <c r="BE259" s="560"/>
      <c r="BF259"/>
      <c r="BG259" s="560"/>
      <c r="BH259"/>
      <c r="BI259" s="560"/>
      <c r="BJ259"/>
      <c r="BK259" s="560"/>
      <c r="BL259"/>
      <c r="BM259" s="560"/>
      <c r="BN259"/>
      <c r="BO259" s="270"/>
      <c r="BP259"/>
      <c r="BQ259" s="270"/>
      <c r="BR259"/>
      <c r="BS259" s="270"/>
      <c r="BT259"/>
      <c r="BU259" s="270"/>
      <c r="BV259"/>
      <c r="BW259" s="270"/>
      <c r="BX259"/>
      <c r="BY259" s="270"/>
      <c r="BZ259"/>
      <c r="CA259" s="270"/>
      <c r="CB259"/>
      <c r="CC259" s="270"/>
      <c r="CD259"/>
      <c r="CE259" s="270"/>
      <c r="CF259"/>
      <c r="CG259" s="270"/>
      <c r="CH259"/>
      <c r="CI259" s="270"/>
      <c r="CJ259"/>
      <c r="CK259" s="910"/>
      <c r="CL259" s="373"/>
      <c r="CM259" s="373"/>
      <c r="CN259" s="373"/>
      <c r="CO259" s="373"/>
      <c r="CP259" s="373"/>
      <c r="CQ259" s="373"/>
      <c r="CR259" s="373"/>
      <c r="CS259" s="373"/>
      <c r="CT259" s="920"/>
      <c r="CU259" s="373"/>
      <c r="CV259" s="373"/>
      <c r="CW259" s="373"/>
      <c r="CX259" s="920"/>
      <c r="CY259" s="373"/>
      <c r="CZ259" s="373"/>
      <c r="DN259" s="373"/>
      <c r="DO259" s="373"/>
      <c r="DP259" s="373"/>
      <c r="DQ259" s="373"/>
      <c r="DR259" s="373"/>
      <c r="DS259" s="373"/>
      <c r="DT259" s="373"/>
      <c r="DU259" s="373"/>
      <c r="DV259" s="373"/>
      <c r="DW259" s="373"/>
      <c r="DX259" s="373"/>
      <c r="DY259" s="373"/>
      <c r="DZ259" s="373"/>
      <c r="EA259" s="373"/>
      <c r="EB259" s="373"/>
      <c r="EC259" s="373"/>
      <c r="ED259" s="373"/>
      <c r="EE259" s="373"/>
      <c r="EF259" s="373"/>
      <c r="EG259" s="373"/>
      <c r="EH259" s="373"/>
      <c r="EI259" s="373"/>
      <c r="EJ259" s="373"/>
      <c r="EK259" s="373"/>
      <c r="EL259" s="373"/>
      <c r="EM259" s="373"/>
      <c r="EN259" s="373"/>
      <c r="EO259" s="373"/>
      <c r="EP259" s="373"/>
      <c r="EQ259" s="373"/>
      <c r="ER259" s="373"/>
      <c r="ES259" s="373"/>
      <c r="ET259" s="373"/>
      <c r="EU259" s="373"/>
      <c r="EV259" s="373"/>
      <c r="EW259" s="373"/>
      <c r="EX259" s="373"/>
      <c r="EY259" s="373"/>
      <c r="EZ259" s="373"/>
      <c r="FA259" s="373"/>
      <c r="FB259" s="373"/>
      <c r="FC259" s="373"/>
      <c r="FD259" s="373"/>
      <c r="FE259" s="373"/>
      <c r="FF259" s="373"/>
      <c r="FG259" s="373"/>
      <c r="FH259" s="373"/>
      <c r="FI259" s="373"/>
      <c r="FJ259" s="373"/>
      <c r="FK259" s="373"/>
      <c r="FL259" s="373"/>
      <c r="FM259" s="373"/>
      <c r="FN259" s="373"/>
      <c r="FO259" s="373"/>
      <c r="FP259" s="373"/>
      <c r="FQ259" s="373"/>
      <c r="FR259" s="373"/>
      <c r="FS259" s="373"/>
      <c r="FT259" s="373"/>
      <c r="FU259" s="373"/>
      <c r="FV259" s="373"/>
      <c r="FW259" s="373"/>
      <c r="FX259" s="373"/>
      <c r="FY259" s="373"/>
      <c r="FZ259" s="373"/>
      <c r="GA259" s="373"/>
      <c r="GB259" s="373"/>
      <c r="GC259" s="373"/>
      <c r="GD259" s="373"/>
      <c r="GE259" s="373"/>
      <c r="GF259" s="373"/>
      <c r="GG259" s="373"/>
      <c r="GH259" s="373"/>
      <c r="GI259" s="373"/>
      <c r="GJ259" s="373"/>
      <c r="GK259" s="373"/>
      <c r="GL259" s="373"/>
      <c r="GM259" s="373"/>
      <c r="GN259" s="373"/>
      <c r="GO259" s="373"/>
      <c r="GP259" s="373"/>
      <c r="GQ259" s="373"/>
      <c r="GR259" s="373"/>
      <c r="GS259" s="373"/>
      <c r="GT259" s="373"/>
      <c r="GU259" s="373"/>
      <c r="GV259" s="373"/>
      <c r="GW259" s="373"/>
      <c r="GX259" s="373"/>
      <c r="GY259" s="373"/>
      <c r="GZ259" s="373"/>
      <c r="HA259" s="373"/>
      <c r="HB259" s="373"/>
      <c r="HC259" s="373"/>
      <c r="HD259" s="373"/>
      <c r="HE259" s="373"/>
      <c r="HF259" s="373"/>
      <c r="HG259" s="373"/>
      <c r="HH259" s="373"/>
      <c r="HI259" s="373"/>
      <c r="HJ259" s="373"/>
      <c r="HK259" s="373"/>
      <c r="HL259" s="373"/>
      <c r="HM259" s="373"/>
      <c r="HN259" s="373"/>
      <c r="HO259" s="373"/>
      <c r="HP259" s="373"/>
      <c r="HQ259" s="373"/>
      <c r="HR259" s="373"/>
      <c r="HS259" s="373"/>
      <c r="HT259" s="373"/>
      <c r="HU259" s="373"/>
      <c r="HV259" s="373"/>
      <c r="HW259" s="373"/>
      <c r="HX259" s="373"/>
      <c r="HY259" s="373"/>
      <c r="HZ259" s="373"/>
      <c r="IA259" s="373"/>
      <c r="IB259" s="373"/>
      <c r="IC259" s="373"/>
      <c r="ID259" s="373"/>
      <c r="IE259" s="373"/>
      <c r="IF259" s="373"/>
      <c r="IG259" s="373"/>
      <c r="IH259" s="373"/>
      <c r="II259" s="373"/>
      <c r="IJ259" s="373"/>
    </row>
    <row r="260" spans="1:244" s="281" customFormat="1" ht="19" x14ac:dyDescent="0.2">
      <c r="A260"/>
      <c r="B260" s="186"/>
      <c r="C260"/>
      <c r="D260" s="251"/>
      <c r="E260" s="341"/>
      <c r="F260" s="341"/>
      <c r="G260" s="172"/>
      <c r="H260"/>
      <c r="I260" s="45"/>
      <c r="J260"/>
      <c r="K260"/>
      <c r="L260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5"/>
      <c r="AC260"/>
      <c r="AD260" s="38"/>
      <c r="AE260"/>
      <c r="AF260"/>
      <c r="AG260"/>
      <c r="AH260" s="42"/>
      <c r="AI260" s="277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277"/>
      <c r="AZ260" s="269"/>
      <c r="BA260" s="560"/>
      <c r="BB260"/>
      <c r="BC260" s="560"/>
      <c r="BD260"/>
      <c r="BE260" s="560"/>
      <c r="BF260"/>
      <c r="BG260" s="560"/>
      <c r="BH260"/>
      <c r="BI260" s="560"/>
      <c r="BJ260"/>
      <c r="BK260" s="560"/>
      <c r="BL260"/>
      <c r="BM260" s="560"/>
      <c r="BN260"/>
      <c r="BO260" s="270"/>
      <c r="BP260"/>
      <c r="BQ260" s="270"/>
      <c r="BR260"/>
      <c r="BS260" s="270"/>
      <c r="BT260"/>
      <c r="BU260" s="270"/>
      <c r="BV260"/>
      <c r="BW260" s="270"/>
      <c r="BX260"/>
      <c r="BY260" s="270"/>
      <c r="BZ260"/>
      <c r="CA260" s="270"/>
      <c r="CB260"/>
      <c r="CC260" s="270"/>
      <c r="CD260"/>
      <c r="CE260" s="270"/>
      <c r="CF260"/>
      <c r="CG260" s="270"/>
      <c r="CH260"/>
      <c r="CI260" s="270"/>
      <c r="CJ260"/>
      <c r="CK260" s="910"/>
      <c r="CL260" s="373"/>
      <c r="CM260" s="373"/>
      <c r="CN260" s="373"/>
      <c r="CO260" s="373"/>
      <c r="CP260" s="373"/>
      <c r="CQ260" s="373"/>
      <c r="CR260" s="373"/>
      <c r="CS260" s="373"/>
      <c r="CT260" s="920"/>
      <c r="CU260" s="373"/>
      <c r="CV260" s="373"/>
      <c r="CW260" s="373"/>
      <c r="CX260" s="920"/>
      <c r="CY260" s="373"/>
      <c r="CZ260" s="373"/>
      <c r="DN260" s="373"/>
      <c r="DO260" s="373"/>
      <c r="DP260" s="373"/>
      <c r="DQ260" s="373"/>
      <c r="DR260" s="373"/>
      <c r="DS260" s="373"/>
      <c r="DT260" s="373"/>
      <c r="DU260" s="373"/>
      <c r="DV260" s="373"/>
      <c r="DW260" s="373"/>
      <c r="DX260" s="373"/>
      <c r="DY260" s="373"/>
      <c r="DZ260" s="373"/>
      <c r="EA260" s="373"/>
      <c r="EB260" s="373"/>
      <c r="EC260" s="373"/>
      <c r="ED260" s="373"/>
      <c r="EE260" s="373"/>
      <c r="EF260" s="373"/>
      <c r="EG260" s="373"/>
      <c r="EH260" s="373"/>
      <c r="EI260" s="373"/>
      <c r="EJ260" s="373"/>
      <c r="EK260" s="373"/>
      <c r="EL260" s="373"/>
      <c r="EM260" s="373"/>
      <c r="EN260" s="373"/>
      <c r="EO260" s="373"/>
      <c r="EP260" s="373"/>
      <c r="EQ260" s="373"/>
      <c r="ER260" s="373"/>
      <c r="ES260" s="373"/>
      <c r="ET260" s="373"/>
      <c r="EU260" s="373"/>
      <c r="EV260" s="373"/>
      <c r="EW260" s="373"/>
      <c r="EX260" s="373"/>
      <c r="EY260" s="373"/>
      <c r="EZ260" s="373"/>
      <c r="FA260" s="373"/>
      <c r="FB260" s="373"/>
      <c r="FC260" s="373"/>
      <c r="FD260" s="373"/>
      <c r="FE260" s="373"/>
      <c r="FF260" s="373"/>
      <c r="FG260" s="373"/>
      <c r="FH260" s="373"/>
      <c r="FI260" s="373"/>
      <c r="FJ260" s="373"/>
      <c r="FK260" s="373"/>
      <c r="FL260" s="373"/>
      <c r="FM260" s="373"/>
      <c r="FN260" s="373"/>
      <c r="FO260" s="373"/>
      <c r="FP260" s="373"/>
      <c r="FQ260" s="373"/>
      <c r="FR260" s="373"/>
      <c r="FS260" s="373"/>
      <c r="FT260" s="373"/>
      <c r="FU260" s="373"/>
      <c r="FV260" s="373"/>
      <c r="FW260" s="373"/>
      <c r="FX260" s="373"/>
      <c r="FY260" s="373"/>
      <c r="FZ260" s="373"/>
      <c r="GA260" s="373"/>
      <c r="GB260" s="373"/>
      <c r="GC260" s="373"/>
      <c r="GD260" s="373"/>
      <c r="GE260" s="373"/>
      <c r="GF260" s="373"/>
      <c r="GG260" s="373"/>
      <c r="GH260" s="373"/>
      <c r="GI260" s="373"/>
      <c r="GJ260" s="373"/>
      <c r="GK260" s="373"/>
      <c r="GL260" s="373"/>
      <c r="GM260" s="373"/>
      <c r="GN260" s="373"/>
      <c r="GO260" s="373"/>
      <c r="GP260" s="373"/>
      <c r="GQ260" s="373"/>
      <c r="GR260" s="373"/>
      <c r="GS260" s="373"/>
      <c r="GT260" s="373"/>
      <c r="GU260" s="373"/>
      <c r="GV260" s="373"/>
      <c r="GW260" s="373"/>
      <c r="GX260" s="373"/>
      <c r="GY260" s="373"/>
      <c r="GZ260" s="373"/>
      <c r="HA260" s="373"/>
      <c r="HB260" s="373"/>
      <c r="HC260" s="373"/>
      <c r="HD260" s="373"/>
      <c r="HE260" s="373"/>
      <c r="HF260" s="373"/>
      <c r="HG260" s="373"/>
      <c r="HH260" s="373"/>
      <c r="HI260" s="373"/>
      <c r="HJ260" s="373"/>
      <c r="HK260" s="373"/>
      <c r="HL260" s="373"/>
      <c r="HM260" s="373"/>
      <c r="HN260" s="373"/>
      <c r="HO260" s="373"/>
      <c r="HP260" s="373"/>
      <c r="HQ260" s="373"/>
      <c r="HR260" s="373"/>
      <c r="HS260" s="373"/>
      <c r="HT260" s="373"/>
      <c r="HU260" s="373"/>
      <c r="HV260" s="373"/>
      <c r="HW260" s="373"/>
      <c r="HX260" s="373"/>
      <c r="HY260" s="373"/>
      <c r="HZ260" s="373"/>
      <c r="IA260" s="373"/>
      <c r="IB260" s="373"/>
      <c r="IC260" s="373"/>
      <c r="ID260" s="373"/>
      <c r="IE260" s="373"/>
      <c r="IF260" s="373"/>
      <c r="IG260" s="373"/>
      <c r="IH260" s="373"/>
      <c r="II260" s="373"/>
      <c r="IJ260" s="373"/>
    </row>
    <row r="261" spans="1:244" s="281" customFormat="1" ht="19" x14ac:dyDescent="0.2">
      <c r="A261"/>
      <c r="B261" s="186"/>
      <c r="C261"/>
      <c r="D261" s="251"/>
      <c r="E261" s="341"/>
      <c r="F261" s="341"/>
      <c r="G261" s="172"/>
      <c r="H261"/>
      <c r="I261" s="45"/>
      <c r="J261"/>
      <c r="K261"/>
      <c r="L261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5"/>
      <c r="AC261"/>
      <c r="AD261" s="38"/>
      <c r="AE261"/>
      <c r="AF261"/>
      <c r="AG261"/>
      <c r="AH261" s="42"/>
      <c r="AI261" s="277"/>
      <c r="AJ261" s="152"/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277"/>
      <c r="AZ261" s="269"/>
      <c r="BA261" s="560"/>
      <c r="BB261"/>
      <c r="BC261" s="560"/>
      <c r="BD261"/>
      <c r="BE261" s="560"/>
      <c r="BF261"/>
      <c r="BG261" s="560"/>
      <c r="BH261"/>
      <c r="BI261" s="560"/>
      <c r="BJ261"/>
      <c r="BK261" s="560"/>
      <c r="BL261"/>
      <c r="BM261" s="560"/>
      <c r="BN261"/>
      <c r="BO261" s="270"/>
      <c r="BP261"/>
      <c r="BQ261" s="270"/>
      <c r="BR261"/>
      <c r="BS261" s="270"/>
      <c r="BT261"/>
      <c r="BU261" s="270"/>
      <c r="BV261"/>
      <c r="BW261" s="270"/>
      <c r="BX261"/>
      <c r="BY261" s="270"/>
      <c r="BZ261"/>
      <c r="CA261" s="270"/>
      <c r="CB261"/>
      <c r="CC261" s="270"/>
      <c r="CD261"/>
      <c r="CE261" s="270"/>
      <c r="CF261"/>
      <c r="CG261" s="270"/>
      <c r="CH261"/>
      <c r="CI261" s="270"/>
      <c r="CJ261"/>
      <c r="CK261" s="910"/>
      <c r="CL261" s="373"/>
      <c r="CM261" s="373"/>
      <c r="CN261" s="373"/>
      <c r="CO261" s="373"/>
      <c r="CP261" s="373"/>
      <c r="CQ261" s="373"/>
      <c r="CR261" s="373"/>
      <c r="CS261" s="373"/>
      <c r="CT261" s="920"/>
      <c r="CU261" s="373"/>
      <c r="CV261" s="373"/>
      <c r="CW261" s="373"/>
      <c r="CX261" s="920"/>
      <c r="CY261" s="373"/>
      <c r="CZ261" s="373"/>
      <c r="DN261" s="373"/>
      <c r="DO261" s="373"/>
      <c r="DP261" s="373"/>
      <c r="DQ261" s="373"/>
      <c r="DR261" s="373"/>
      <c r="DS261" s="373"/>
      <c r="DT261" s="373"/>
      <c r="DU261" s="373"/>
      <c r="DV261" s="373"/>
      <c r="DW261" s="373"/>
      <c r="DX261" s="373"/>
      <c r="DY261" s="373"/>
      <c r="DZ261" s="373"/>
      <c r="EA261" s="373"/>
      <c r="EB261" s="373"/>
      <c r="EC261" s="373"/>
      <c r="ED261" s="373"/>
      <c r="EE261" s="373"/>
      <c r="EF261" s="373"/>
      <c r="EG261" s="373"/>
      <c r="EH261" s="373"/>
      <c r="EI261" s="373"/>
      <c r="EJ261" s="373"/>
      <c r="EK261" s="373"/>
      <c r="EL261" s="373"/>
      <c r="EM261" s="373"/>
      <c r="EN261" s="373"/>
      <c r="EO261" s="373"/>
      <c r="EP261" s="373"/>
      <c r="EQ261" s="373"/>
      <c r="ER261" s="373"/>
      <c r="ES261" s="373"/>
      <c r="ET261" s="373"/>
      <c r="EU261" s="373"/>
      <c r="EV261" s="373"/>
      <c r="EW261" s="373"/>
      <c r="EX261" s="373"/>
      <c r="EY261" s="373"/>
      <c r="EZ261" s="373"/>
      <c r="FA261" s="373"/>
      <c r="FB261" s="373"/>
      <c r="FC261" s="373"/>
      <c r="FD261" s="373"/>
      <c r="FE261" s="373"/>
      <c r="FF261" s="373"/>
      <c r="FG261" s="373"/>
      <c r="FH261" s="373"/>
      <c r="FI261" s="373"/>
      <c r="FJ261" s="373"/>
      <c r="FK261" s="373"/>
      <c r="FL261" s="373"/>
      <c r="FM261" s="373"/>
      <c r="FN261" s="373"/>
      <c r="FO261" s="373"/>
      <c r="FP261" s="373"/>
      <c r="FQ261" s="373"/>
      <c r="FR261" s="373"/>
      <c r="FS261" s="373"/>
      <c r="FT261" s="373"/>
      <c r="FU261" s="373"/>
      <c r="FV261" s="373"/>
      <c r="FW261" s="373"/>
      <c r="FX261" s="373"/>
      <c r="FY261" s="373"/>
      <c r="FZ261" s="373"/>
      <c r="GA261" s="373"/>
      <c r="GB261" s="373"/>
      <c r="GC261" s="373"/>
      <c r="GD261" s="373"/>
      <c r="GE261" s="373"/>
      <c r="GF261" s="373"/>
      <c r="GG261" s="373"/>
      <c r="GH261" s="373"/>
      <c r="GI261" s="373"/>
      <c r="GJ261" s="373"/>
      <c r="GK261" s="373"/>
      <c r="GL261" s="373"/>
      <c r="GM261" s="373"/>
      <c r="GN261" s="373"/>
      <c r="GO261" s="373"/>
      <c r="GP261" s="373"/>
      <c r="GQ261" s="373"/>
      <c r="GR261" s="373"/>
      <c r="GS261" s="373"/>
      <c r="GT261" s="373"/>
      <c r="GU261" s="373"/>
      <c r="GV261" s="373"/>
      <c r="GW261" s="373"/>
      <c r="GX261" s="373"/>
      <c r="GY261" s="373"/>
      <c r="GZ261" s="373"/>
      <c r="HA261" s="373"/>
      <c r="HB261" s="373"/>
      <c r="HC261" s="373"/>
      <c r="HD261" s="373"/>
      <c r="HE261" s="373"/>
      <c r="HF261" s="373"/>
      <c r="HG261" s="373"/>
      <c r="HH261" s="373"/>
      <c r="HI261" s="373"/>
      <c r="HJ261" s="373"/>
      <c r="HK261" s="373"/>
      <c r="HL261" s="373"/>
      <c r="HM261" s="373"/>
      <c r="HN261" s="373"/>
      <c r="HO261" s="373"/>
      <c r="HP261" s="373"/>
      <c r="HQ261" s="373"/>
      <c r="HR261" s="373"/>
      <c r="HS261" s="373"/>
      <c r="HT261" s="373"/>
      <c r="HU261" s="373"/>
      <c r="HV261" s="373"/>
      <c r="HW261" s="373"/>
      <c r="HX261" s="373"/>
      <c r="HY261" s="373"/>
      <c r="HZ261" s="373"/>
      <c r="IA261" s="373"/>
      <c r="IB261" s="373"/>
      <c r="IC261" s="373"/>
      <c r="ID261" s="373"/>
      <c r="IE261" s="373"/>
      <c r="IF261" s="373"/>
      <c r="IG261" s="373"/>
      <c r="IH261" s="373"/>
      <c r="II261" s="373"/>
      <c r="IJ261" s="373"/>
    </row>
    <row r="262" spans="1:244" s="281" customFormat="1" ht="19" x14ac:dyDescent="0.2">
      <c r="A262"/>
      <c r="B262" s="186"/>
      <c r="C262"/>
      <c r="D262" s="251"/>
      <c r="E262" s="341"/>
      <c r="F262" s="341"/>
      <c r="G262" s="172"/>
      <c r="H262"/>
      <c r="I262" s="45"/>
      <c r="J262"/>
      <c r="K262"/>
      <c r="L262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5"/>
      <c r="AC262"/>
      <c r="AD262" s="38"/>
      <c r="AE262"/>
      <c r="AF262"/>
      <c r="AG262"/>
      <c r="AH262" s="42"/>
      <c r="AI262" s="277"/>
      <c r="AJ262" s="152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277"/>
      <c r="AZ262" s="269"/>
      <c r="BA262" s="560"/>
      <c r="BB262"/>
      <c r="BC262" s="560"/>
      <c r="BD262"/>
      <c r="BE262" s="560"/>
      <c r="BF262"/>
      <c r="BG262" s="560"/>
      <c r="BH262"/>
      <c r="BI262" s="560"/>
      <c r="BJ262"/>
      <c r="BK262" s="560"/>
      <c r="BL262"/>
      <c r="BM262" s="560"/>
      <c r="BN262"/>
      <c r="BO262" s="270"/>
      <c r="BP262"/>
      <c r="BQ262" s="270"/>
      <c r="BR262"/>
      <c r="BS262" s="270"/>
      <c r="BT262"/>
      <c r="BU262" s="270"/>
      <c r="BV262"/>
      <c r="BW262" s="270"/>
      <c r="BX262"/>
      <c r="BY262" s="270"/>
      <c r="BZ262"/>
      <c r="CA262" s="270"/>
      <c r="CB262"/>
      <c r="CC262" s="270"/>
      <c r="CD262"/>
      <c r="CE262" s="270"/>
      <c r="CF262"/>
      <c r="CG262" s="270"/>
      <c r="CH262"/>
      <c r="CI262" s="270"/>
      <c r="CJ262"/>
      <c r="CK262" s="910"/>
      <c r="CL262" s="373"/>
      <c r="CM262" s="373"/>
      <c r="CN262" s="373"/>
      <c r="CO262" s="373"/>
      <c r="CP262" s="373"/>
      <c r="CQ262" s="373"/>
      <c r="CR262" s="373"/>
      <c r="CS262" s="373"/>
      <c r="CT262" s="920"/>
      <c r="CU262" s="373"/>
      <c r="CV262" s="373"/>
      <c r="CW262" s="373"/>
      <c r="CX262" s="920"/>
      <c r="CY262" s="373"/>
      <c r="CZ262" s="373"/>
      <c r="DN262" s="373"/>
      <c r="DO262" s="373"/>
      <c r="DP262" s="373"/>
      <c r="DQ262" s="373"/>
      <c r="DR262" s="373"/>
      <c r="DS262" s="373"/>
      <c r="DT262" s="373"/>
      <c r="DU262" s="373"/>
      <c r="DV262" s="373"/>
      <c r="DW262" s="373"/>
      <c r="DX262" s="373"/>
      <c r="DY262" s="373"/>
      <c r="DZ262" s="373"/>
      <c r="EA262" s="373"/>
      <c r="EB262" s="373"/>
      <c r="EC262" s="373"/>
      <c r="ED262" s="373"/>
      <c r="EE262" s="373"/>
      <c r="EF262" s="373"/>
      <c r="EG262" s="373"/>
      <c r="EH262" s="373"/>
      <c r="EI262" s="373"/>
      <c r="EJ262" s="373"/>
      <c r="EK262" s="373"/>
      <c r="EL262" s="373"/>
      <c r="EM262" s="373"/>
      <c r="EN262" s="373"/>
      <c r="EO262" s="373"/>
      <c r="EP262" s="373"/>
      <c r="EQ262" s="373"/>
      <c r="ER262" s="373"/>
      <c r="ES262" s="373"/>
      <c r="ET262" s="373"/>
      <c r="EU262" s="373"/>
      <c r="EV262" s="373"/>
      <c r="EW262" s="373"/>
      <c r="EX262" s="373"/>
      <c r="EY262" s="373"/>
      <c r="EZ262" s="373"/>
      <c r="FA262" s="373"/>
      <c r="FB262" s="373"/>
      <c r="FC262" s="373"/>
      <c r="FD262" s="373"/>
      <c r="FE262" s="373"/>
      <c r="FF262" s="373"/>
      <c r="FG262" s="373"/>
      <c r="FH262" s="373"/>
      <c r="FI262" s="373"/>
      <c r="FJ262" s="373"/>
      <c r="FK262" s="373"/>
      <c r="FL262" s="373"/>
      <c r="FM262" s="373"/>
      <c r="FN262" s="373"/>
      <c r="FO262" s="373"/>
      <c r="FP262" s="373"/>
      <c r="FQ262" s="373"/>
      <c r="FR262" s="373"/>
      <c r="FS262" s="373"/>
      <c r="FT262" s="373"/>
      <c r="FU262" s="373"/>
      <c r="FV262" s="373"/>
      <c r="FW262" s="373"/>
      <c r="FX262" s="373"/>
      <c r="FY262" s="373"/>
      <c r="FZ262" s="373"/>
      <c r="GA262" s="373"/>
      <c r="GB262" s="373"/>
      <c r="GC262" s="373"/>
      <c r="GD262" s="373"/>
      <c r="GE262" s="373"/>
      <c r="GF262" s="373"/>
      <c r="GG262" s="373"/>
      <c r="GH262" s="373"/>
      <c r="GI262" s="373"/>
      <c r="GJ262" s="373"/>
      <c r="GK262" s="373"/>
      <c r="GL262" s="373"/>
      <c r="GM262" s="373"/>
      <c r="GN262" s="373"/>
      <c r="GO262" s="373"/>
      <c r="GP262" s="373"/>
      <c r="GQ262" s="373"/>
      <c r="GR262" s="373"/>
      <c r="GS262" s="373"/>
      <c r="GT262" s="373"/>
      <c r="GU262" s="373"/>
      <c r="GV262" s="373"/>
      <c r="GW262" s="373"/>
      <c r="GX262" s="373"/>
      <c r="GY262" s="373"/>
      <c r="GZ262" s="373"/>
      <c r="HA262" s="373"/>
      <c r="HB262" s="373"/>
      <c r="HC262" s="373"/>
      <c r="HD262" s="373"/>
      <c r="HE262" s="373"/>
      <c r="HF262" s="373"/>
      <c r="HG262" s="373"/>
      <c r="HH262" s="373"/>
      <c r="HI262" s="373"/>
      <c r="HJ262" s="373"/>
      <c r="HK262" s="373"/>
      <c r="HL262" s="373"/>
      <c r="HM262" s="373"/>
      <c r="HN262" s="373"/>
      <c r="HO262" s="373"/>
      <c r="HP262" s="373"/>
      <c r="HQ262" s="373"/>
      <c r="HR262" s="373"/>
      <c r="HS262" s="373"/>
      <c r="HT262" s="373"/>
      <c r="HU262" s="373"/>
      <c r="HV262" s="373"/>
      <c r="HW262" s="373"/>
      <c r="HX262" s="373"/>
      <c r="HY262" s="373"/>
      <c r="HZ262" s="373"/>
      <c r="IA262" s="373"/>
      <c r="IB262" s="373"/>
      <c r="IC262" s="373"/>
      <c r="ID262" s="373"/>
      <c r="IE262" s="373"/>
      <c r="IF262" s="373"/>
      <c r="IG262" s="373"/>
      <c r="IH262" s="373"/>
      <c r="II262" s="373"/>
      <c r="IJ262" s="373"/>
    </row>
    <row r="263" spans="1:244" s="281" customFormat="1" ht="19" x14ac:dyDescent="0.2">
      <c r="A263"/>
      <c r="B263" s="186"/>
      <c r="C263"/>
      <c r="D263" s="251"/>
      <c r="E263" s="341"/>
      <c r="F263" s="341"/>
      <c r="G263" s="172"/>
      <c r="H263"/>
      <c r="I263" s="45"/>
      <c r="J263"/>
      <c r="K263"/>
      <c r="L263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5"/>
      <c r="AC263"/>
      <c r="AD263" s="38"/>
      <c r="AE263"/>
      <c r="AF263"/>
      <c r="AG263"/>
      <c r="AH263" s="42"/>
      <c r="AI263" s="277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277"/>
      <c r="AZ263" s="269"/>
      <c r="BA263" s="560"/>
      <c r="BB263"/>
      <c r="BC263" s="560"/>
      <c r="BD263"/>
      <c r="BE263" s="560"/>
      <c r="BF263"/>
      <c r="BG263" s="560"/>
      <c r="BH263"/>
      <c r="BI263" s="560"/>
      <c r="BJ263"/>
      <c r="BK263" s="560"/>
      <c r="BL263"/>
      <c r="BM263" s="560"/>
      <c r="BN263"/>
      <c r="BO263" s="270"/>
      <c r="BP263"/>
      <c r="BQ263" s="270"/>
      <c r="BR263"/>
      <c r="BS263" s="270"/>
      <c r="BT263"/>
      <c r="BU263" s="270"/>
      <c r="BV263"/>
      <c r="BW263" s="270"/>
      <c r="BX263"/>
      <c r="BY263" s="270"/>
      <c r="BZ263"/>
      <c r="CA263" s="270"/>
      <c r="CB263"/>
      <c r="CC263" s="270"/>
      <c r="CD263"/>
      <c r="CE263" s="270"/>
      <c r="CF263"/>
      <c r="CG263" s="270"/>
      <c r="CH263"/>
      <c r="CI263" s="270"/>
      <c r="CJ263"/>
      <c r="CK263" s="910"/>
      <c r="CL263" s="373"/>
      <c r="CM263" s="373"/>
      <c r="CN263" s="373"/>
      <c r="CO263" s="373"/>
      <c r="CP263" s="373"/>
      <c r="CQ263" s="373"/>
      <c r="CR263" s="373"/>
      <c r="CS263" s="373"/>
      <c r="CT263" s="920"/>
      <c r="CU263" s="373"/>
      <c r="CV263" s="373"/>
      <c r="CW263" s="373"/>
      <c r="CX263" s="920"/>
      <c r="CY263" s="373"/>
      <c r="CZ263" s="373"/>
      <c r="DN263" s="373"/>
      <c r="DO263" s="373"/>
      <c r="DP263" s="373"/>
      <c r="DQ263" s="373"/>
      <c r="DR263" s="373"/>
      <c r="DS263" s="373"/>
      <c r="DT263" s="373"/>
      <c r="DU263" s="373"/>
      <c r="DV263" s="373"/>
      <c r="DW263" s="373"/>
      <c r="DX263" s="373"/>
      <c r="DY263" s="373"/>
      <c r="DZ263" s="373"/>
      <c r="EA263" s="373"/>
      <c r="EB263" s="373"/>
      <c r="EC263" s="373"/>
      <c r="ED263" s="373"/>
      <c r="EE263" s="373"/>
      <c r="EF263" s="373"/>
      <c r="EG263" s="373"/>
      <c r="EH263" s="373"/>
      <c r="EI263" s="373"/>
      <c r="EJ263" s="373"/>
      <c r="EK263" s="373"/>
      <c r="EL263" s="373"/>
      <c r="EM263" s="373"/>
      <c r="EN263" s="373"/>
      <c r="EO263" s="373"/>
      <c r="EP263" s="373"/>
      <c r="EQ263" s="373"/>
      <c r="ER263" s="373"/>
      <c r="ES263" s="373"/>
      <c r="ET263" s="373"/>
      <c r="EU263" s="373"/>
      <c r="EV263" s="373"/>
      <c r="EW263" s="373"/>
      <c r="EX263" s="373"/>
      <c r="EY263" s="373"/>
      <c r="EZ263" s="373"/>
      <c r="FA263" s="373"/>
      <c r="FB263" s="373"/>
      <c r="FC263" s="373"/>
      <c r="FD263" s="373"/>
      <c r="FE263" s="373"/>
      <c r="FF263" s="373"/>
      <c r="FG263" s="373"/>
      <c r="FH263" s="373"/>
      <c r="FI263" s="373"/>
      <c r="FJ263" s="373"/>
      <c r="FK263" s="373"/>
      <c r="FL263" s="373"/>
      <c r="FM263" s="373"/>
      <c r="FN263" s="373"/>
      <c r="FO263" s="373"/>
      <c r="FP263" s="373"/>
      <c r="FQ263" s="373"/>
      <c r="FR263" s="373"/>
      <c r="FS263" s="373"/>
      <c r="FT263" s="373"/>
      <c r="FU263" s="373"/>
      <c r="FV263" s="373"/>
      <c r="FW263" s="373"/>
      <c r="FX263" s="373"/>
      <c r="FY263" s="373"/>
      <c r="FZ263" s="373"/>
      <c r="GA263" s="373"/>
      <c r="GB263" s="373"/>
      <c r="GC263" s="373"/>
      <c r="GD263" s="373"/>
      <c r="GE263" s="373"/>
      <c r="GF263" s="373"/>
      <c r="GG263" s="373"/>
      <c r="GH263" s="373"/>
      <c r="GI263" s="373"/>
      <c r="GJ263" s="373"/>
      <c r="GK263" s="373"/>
      <c r="GL263" s="373"/>
      <c r="GM263" s="373"/>
      <c r="GN263" s="373"/>
      <c r="GO263" s="373"/>
      <c r="GP263" s="373"/>
      <c r="GQ263" s="373"/>
      <c r="GR263" s="373"/>
      <c r="GS263" s="373"/>
      <c r="GT263" s="373"/>
      <c r="GU263" s="373"/>
      <c r="GV263" s="373"/>
      <c r="GW263" s="373"/>
      <c r="GX263" s="373"/>
      <c r="GY263" s="373"/>
      <c r="GZ263" s="373"/>
      <c r="HA263" s="373"/>
      <c r="HB263" s="373"/>
      <c r="HC263" s="373"/>
      <c r="HD263" s="373"/>
      <c r="HE263" s="373"/>
      <c r="HF263" s="373"/>
      <c r="HG263" s="373"/>
      <c r="HH263" s="373"/>
      <c r="HI263" s="373"/>
      <c r="HJ263" s="373"/>
      <c r="HK263" s="373"/>
      <c r="HL263" s="373"/>
      <c r="HM263" s="373"/>
      <c r="HN263" s="373"/>
      <c r="HO263" s="373"/>
      <c r="HP263" s="373"/>
      <c r="HQ263" s="373"/>
      <c r="HR263" s="373"/>
      <c r="HS263" s="373"/>
      <c r="HT263" s="373"/>
      <c r="HU263" s="373"/>
      <c r="HV263" s="373"/>
      <c r="HW263" s="373"/>
      <c r="HX263" s="373"/>
      <c r="HY263" s="373"/>
      <c r="HZ263" s="373"/>
      <c r="IA263" s="373"/>
      <c r="IB263" s="373"/>
      <c r="IC263" s="373"/>
      <c r="ID263" s="373"/>
      <c r="IE263" s="373"/>
      <c r="IF263" s="373"/>
      <c r="IG263" s="373"/>
      <c r="IH263" s="373"/>
      <c r="II263" s="373"/>
      <c r="IJ263" s="373"/>
    </row>
    <row r="264" spans="1:244" s="281" customFormat="1" ht="19" x14ac:dyDescent="0.2">
      <c r="A264"/>
      <c r="B264" s="186"/>
      <c r="C264"/>
      <c r="D264" s="251"/>
      <c r="E264" s="341"/>
      <c r="F264" s="341"/>
      <c r="G264" s="172"/>
      <c r="H264"/>
      <c r="I264" s="45"/>
      <c r="J264"/>
      <c r="K264"/>
      <c r="L264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5"/>
      <c r="AC264"/>
      <c r="AD264" s="38"/>
      <c r="AE264"/>
      <c r="AF264"/>
      <c r="AG264"/>
      <c r="AH264" s="42"/>
      <c r="AI264" s="277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277"/>
      <c r="AZ264" s="269"/>
      <c r="BA264" s="560"/>
      <c r="BB264"/>
      <c r="BC264" s="560"/>
      <c r="BD264"/>
      <c r="BE264" s="560"/>
      <c r="BF264"/>
      <c r="BG264" s="560"/>
      <c r="BH264"/>
      <c r="BI264" s="560"/>
      <c r="BJ264"/>
      <c r="BK264" s="560"/>
      <c r="BL264"/>
      <c r="BM264" s="560"/>
      <c r="BN264"/>
      <c r="BO264" s="270"/>
      <c r="BP264"/>
      <c r="BQ264" s="270"/>
      <c r="BR264"/>
      <c r="BS264" s="270"/>
      <c r="BT264"/>
      <c r="BU264" s="270"/>
      <c r="BV264"/>
      <c r="BW264" s="270"/>
      <c r="BX264"/>
      <c r="BY264" s="270"/>
      <c r="BZ264"/>
      <c r="CA264" s="270"/>
      <c r="CB264"/>
      <c r="CC264" s="270"/>
      <c r="CD264"/>
      <c r="CE264" s="270"/>
      <c r="CF264"/>
      <c r="CG264" s="270"/>
      <c r="CH264"/>
      <c r="CI264" s="270"/>
      <c r="CJ264"/>
      <c r="CK264" s="910"/>
      <c r="CL264" s="373"/>
      <c r="CM264" s="373"/>
      <c r="CN264" s="373"/>
      <c r="CO264" s="373"/>
      <c r="CP264" s="373"/>
      <c r="CQ264" s="373"/>
      <c r="CR264" s="373"/>
      <c r="CS264" s="373"/>
      <c r="CT264" s="920"/>
      <c r="CU264" s="373"/>
      <c r="CV264" s="373"/>
      <c r="CW264" s="373"/>
      <c r="CX264" s="920"/>
      <c r="CY264" s="373"/>
      <c r="CZ264" s="373"/>
      <c r="DN264" s="373"/>
      <c r="DO264" s="373"/>
      <c r="DP264" s="373"/>
      <c r="DQ264" s="373"/>
      <c r="DR264" s="373"/>
      <c r="DS264" s="373"/>
      <c r="DT264" s="373"/>
      <c r="DU264" s="373"/>
      <c r="DV264" s="373"/>
      <c r="DW264" s="373"/>
      <c r="DX264" s="373"/>
      <c r="DY264" s="373"/>
      <c r="DZ264" s="373"/>
      <c r="EA264" s="373"/>
      <c r="EB264" s="373"/>
      <c r="EC264" s="373"/>
      <c r="ED264" s="373"/>
      <c r="EE264" s="373"/>
      <c r="EF264" s="373"/>
      <c r="EG264" s="373"/>
      <c r="EH264" s="373"/>
      <c r="EI264" s="373"/>
      <c r="EJ264" s="373"/>
      <c r="EK264" s="373"/>
      <c r="EL264" s="373"/>
      <c r="EM264" s="373"/>
      <c r="EN264" s="373"/>
      <c r="EO264" s="373"/>
      <c r="EP264" s="373"/>
      <c r="EQ264" s="373"/>
      <c r="ER264" s="373"/>
      <c r="ES264" s="373"/>
      <c r="ET264" s="373"/>
      <c r="EU264" s="373"/>
      <c r="EV264" s="373"/>
      <c r="EW264" s="373"/>
      <c r="EX264" s="373"/>
      <c r="EY264" s="373"/>
      <c r="EZ264" s="373"/>
      <c r="FA264" s="373"/>
      <c r="FB264" s="373"/>
      <c r="FC264" s="373"/>
      <c r="FD264" s="373"/>
      <c r="FE264" s="373"/>
      <c r="FF264" s="373"/>
      <c r="FG264" s="373"/>
      <c r="FH264" s="373"/>
      <c r="FI264" s="373"/>
      <c r="FJ264" s="373"/>
      <c r="FK264" s="373"/>
      <c r="FL264" s="373"/>
      <c r="FM264" s="373"/>
      <c r="FN264" s="373"/>
      <c r="FO264" s="373"/>
      <c r="FP264" s="373"/>
      <c r="FQ264" s="373"/>
      <c r="FR264" s="373"/>
      <c r="FS264" s="373"/>
      <c r="FT264" s="373"/>
      <c r="FU264" s="373"/>
      <c r="FV264" s="373"/>
      <c r="FW264" s="373"/>
      <c r="FX264" s="373"/>
      <c r="FY264" s="373"/>
      <c r="FZ264" s="373"/>
      <c r="GA264" s="373"/>
      <c r="GB264" s="373"/>
      <c r="GC264" s="373"/>
      <c r="GD264" s="373"/>
      <c r="GE264" s="373"/>
      <c r="GF264" s="373"/>
      <c r="GG264" s="373"/>
      <c r="GH264" s="373"/>
      <c r="GI264" s="373"/>
      <c r="GJ264" s="373"/>
      <c r="GK264" s="373"/>
      <c r="GL264" s="373"/>
      <c r="GM264" s="373"/>
      <c r="GN264" s="373"/>
      <c r="GO264" s="373"/>
      <c r="GP264" s="373"/>
      <c r="GQ264" s="373"/>
      <c r="GR264" s="373"/>
      <c r="GS264" s="373"/>
      <c r="GT264" s="373"/>
      <c r="GU264" s="373"/>
      <c r="GV264" s="373"/>
      <c r="GW264" s="373"/>
      <c r="GX264" s="373"/>
      <c r="GY264" s="373"/>
      <c r="GZ264" s="373"/>
      <c r="HA264" s="373"/>
      <c r="HB264" s="373"/>
      <c r="HC264" s="373"/>
      <c r="HD264" s="373"/>
      <c r="HE264" s="373"/>
      <c r="HF264" s="373"/>
      <c r="HG264" s="373"/>
      <c r="HH264" s="373"/>
      <c r="HI264" s="373"/>
      <c r="HJ264" s="373"/>
      <c r="HK264" s="373"/>
      <c r="HL264" s="373"/>
      <c r="HM264" s="373"/>
      <c r="HN264" s="373"/>
      <c r="HO264" s="373"/>
      <c r="HP264" s="373"/>
      <c r="HQ264" s="373"/>
      <c r="HR264" s="373"/>
      <c r="HS264" s="373"/>
      <c r="HT264" s="373"/>
      <c r="HU264" s="373"/>
      <c r="HV264" s="373"/>
      <c r="HW264" s="373"/>
      <c r="HX264" s="373"/>
      <c r="HY264" s="373"/>
      <c r="HZ264" s="373"/>
      <c r="IA264" s="373"/>
      <c r="IB264" s="373"/>
      <c r="IC264" s="373"/>
      <c r="ID264" s="373"/>
      <c r="IE264" s="373"/>
      <c r="IF264" s="373"/>
      <c r="IG264" s="373"/>
      <c r="IH264" s="373"/>
      <c r="II264" s="373"/>
      <c r="IJ264" s="373"/>
    </row>
    <row r="265" spans="1:244" s="281" customFormat="1" ht="19" x14ac:dyDescent="0.2">
      <c r="A265"/>
      <c r="B265" s="186"/>
      <c r="C265"/>
      <c r="D265" s="251"/>
      <c r="E265" s="341"/>
      <c r="F265" s="341"/>
      <c r="G265" s="172"/>
      <c r="H265"/>
      <c r="I265" s="45"/>
      <c r="J265"/>
      <c r="K265"/>
      <c r="L265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5"/>
      <c r="AC265"/>
      <c r="AD265" s="38"/>
      <c r="AE265"/>
      <c r="AF265"/>
      <c r="AG265"/>
      <c r="AH265" s="42"/>
      <c r="AI265" s="277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277"/>
      <c r="AZ265" s="269"/>
      <c r="BA265" s="560"/>
      <c r="BB265"/>
      <c r="BC265" s="560"/>
      <c r="BD265"/>
      <c r="BE265" s="560"/>
      <c r="BF265"/>
      <c r="BG265" s="560"/>
      <c r="BH265"/>
      <c r="BI265" s="560"/>
      <c r="BJ265"/>
      <c r="BK265" s="560"/>
      <c r="BL265"/>
      <c r="BM265" s="560"/>
      <c r="BN265"/>
      <c r="BO265" s="270"/>
      <c r="BP265"/>
      <c r="BQ265" s="270"/>
      <c r="BR265"/>
      <c r="BS265" s="270"/>
      <c r="BT265"/>
      <c r="BU265" s="270"/>
      <c r="BV265"/>
      <c r="BW265" s="270"/>
      <c r="BX265"/>
      <c r="BY265" s="270"/>
      <c r="BZ265"/>
      <c r="CA265" s="270"/>
      <c r="CB265"/>
      <c r="CC265" s="270"/>
      <c r="CD265"/>
      <c r="CE265" s="270"/>
      <c r="CF265"/>
      <c r="CG265" s="270"/>
      <c r="CH265"/>
      <c r="CI265" s="270"/>
      <c r="CJ265"/>
      <c r="CK265" s="910"/>
      <c r="CL265" s="373"/>
      <c r="CM265" s="373"/>
      <c r="CN265" s="373"/>
      <c r="CO265" s="373"/>
      <c r="CP265" s="373"/>
      <c r="CQ265" s="373"/>
      <c r="CR265" s="373"/>
      <c r="CS265" s="373"/>
      <c r="CT265" s="920"/>
      <c r="CU265" s="373"/>
      <c r="CV265" s="373"/>
      <c r="CW265" s="373"/>
      <c r="CX265" s="920"/>
      <c r="CY265" s="373"/>
      <c r="CZ265" s="373"/>
      <c r="DN265" s="373"/>
      <c r="DO265" s="373"/>
      <c r="DP265" s="373"/>
      <c r="DQ265" s="373"/>
      <c r="DR265" s="373"/>
      <c r="DS265" s="373"/>
      <c r="DT265" s="373"/>
      <c r="DU265" s="373"/>
      <c r="DV265" s="373"/>
      <c r="DW265" s="373"/>
      <c r="DX265" s="373"/>
      <c r="DY265" s="373"/>
      <c r="DZ265" s="373"/>
      <c r="EA265" s="373"/>
      <c r="EB265" s="373"/>
      <c r="EC265" s="373"/>
      <c r="ED265" s="373"/>
      <c r="EE265" s="373"/>
      <c r="EF265" s="373"/>
      <c r="EG265" s="373"/>
      <c r="EH265" s="373"/>
      <c r="EI265" s="373"/>
      <c r="EJ265" s="373"/>
      <c r="EK265" s="373"/>
      <c r="EL265" s="373"/>
      <c r="EM265" s="373"/>
      <c r="EN265" s="373"/>
      <c r="EO265" s="373"/>
      <c r="EP265" s="373"/>
      <c r="EQ265" s="373"/>
      <c r="ER265" s="373"/>
      <c r="ES265" s="373"/>
      <c r="ET265" s="373"/>
      <c r="EU265" s="373"/>
      <c r="EV265" s="373"/>
      <c r="EW265" s="373"/>
      <c r="EX265" s="373"/>
      <c r="EY265" s="373"/>
      <c r="EZ265" s="373"/>
      <c r="FA265" s="373"/>
      <c r="FB265" s="373"/>
      <c r="FC265" s="373"/>
      <c r="FD265" s="373"/>
      <c r="FE265" s="373"/>
      <c r="FF265" s="373"/>
      <c r="FG265" s="373"/>
      <c r="FH265" s="373"/>
      <c r="FI265" s="373"/>
      <c r="FJ265" s="373"/>
      <c r="FK265" s="373"/>
      <c r="FL265" s="373"/>
      <c r="FM265" s="373"/>
      <c r="FN265" s="373"/>
      <c r="FO265" s="373"/>
      <c r="FP265" s="373"/>
      <c r="FQ265" s="373"/>
      <c r="FR265" s="373"/>
      <c r="FS265" s="373"/>
      <c r="FT265" s="373"/>
      <c r="FU265" s="373"/>
      <c r="FV265" s="373"/>
      <c r="FW265" s="373"/>
      <c r="FX265" s="373"/>
      <c r="FY265" s="373"/>
      <c r="FZ265" s="373"/>
      <c r="GA265" s="373"/>
      <c r="GB265" s="373"/>
      <c r="GC265" s="373"/>
      <c r="GD265" s="373"/>
      <c r="GE265" s="373"/>
      <c r="GF265" s="373"/>
      <c r="GG265" s="373"/>
      <c r="GH265" s="373"/>
      <c r="GI265" s="373"/>
      <c r="GJ265" s="373"/>
      <c r="GK265" s="373"/>
      <c r="GL265" s="373"/>
      <c r="GM265" s="373"/>
      <c r="GN265" s="373"/>
      <c r="GO265" s="373"/>
      <c r="GP265" s="373"/>
      <c r="GQ265" s="373"/>
      <c r="GR265" s="373"/>
      <c r="GS265" s="373"/>
      <c r="GT265" s="373"/>
      <c r="GU265" s="373"/>
      <c r="GV265" s="373"/>
      <c r="GW265" s="373"/>
      <c r="GX265" s="373"/>
      <c r="GY265" s="373"/>
      <c r="GZ265" s="373"/>
      <c r="HA265" s="373"/>
      <c r="HB265" s="373"/>
      <c r="HC265" s="373"/>
      <c r="HD265" s="373"/>
      <c r="HE265" s="373"/>
      <c r="HF265" s="373"/>
      <c r="HG265" s="373"/>
      <c r="HH265" s="373"/>
      <c r="HI265" s="373"/>
      <c r="HJ265" s="373"/>
      <c r="HK265" s="373"/>
      <c r="HL265" s="373"/>
      <c r="HM265" s="373"/>
      <c r="HN265" s="373"/>
      <c r="HO265" s="373"/>
      <c r="HP265" s="373"/>
      <c r="HQ265" s="373"/>
      <c r="HR265" s="373"/>
      <c r="HS265" s="373"/>
      <c r="HT265" s="373"/>
      <c r="HU265" s="373"/>
      <c r="HV265" s="373"/>
      <c r="HW265" s="373"/>
      <c r="HX265" s="373"/>
      <c r="HY265" s="373"/>
      <c r="HZ265" s="373"/>
      <c r="IA265" s="373"/>
      <c r="IB265" s="373"/>
      <c r="IC265" s="373"/>
      <c r="ID265" s="373"/>
      <c r="IE265" s="373"/>
      <c r="IF265" s="373"/>
      <c r="IG265" s="373"/>
      <c r="IH265" s="373"/>
      <c r="II265" s="373"/>
      <c r="IJ265" s="373"/>
    </row>
    <row r="266" spans="1:244" s="281" customFormat="1" ht="19" x14ac:dyDescent="0.2">
      <c r="A266"/>
      <c r="B266" s="186"/>
      <c r="C266"/>
      <c r="D266" s="251"/>
      <c r="E266" s="341"/>
      <c r="F266" s="341"/>
      <c r="G266" s="172"/>
      <c r="H266"/>
      <c r="I266" s="45"/>
      <c r="J266"/>
      <c r="K266"/>
      <c r="L26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5"/>
      <c r="AC266"/>
      <c r="AD266" s="38"/>
      <c r="AE266"/>
      <c r="AF266"/>
      <c r="AG266"/>
      <c r="AH266" s="42"/>
      <c r="AI266" s="277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277"/>
      <c r="AZ266" s="269"/>
      <c r="BA266" s="560"/>
      <c r="BB266"/>
      <c r="BC266" s="560"/>
      <c r="BD266"/>
      <c r="BE266" s="560"/>
      <c r="BF266"/>
      <c r="BG266" s="560"/>
      <c r="BH266"/>
      <c r="BI266" s="560"/>
      <c r="BJ266"/>
      <c r="BK266" s="560"/>
      <c r="BL266"/>
      <c r="BM266" s="560"/>
      <c r="BN266"/>
      <c r="BO266" s="270"/>
      <c r="BP266"/>
      <c r="BQ266" s="270"/>
      <c r="BR266"/>
      <c r="BS266" s="270"/>
      <c r="BT266"/>
      <c r="BU266" s="270"/>
      <c r="BV266"/>
      <c r="BW266" s="270"/>
      <c r="BX266"/>
      <c r="BY266" s="270"/>
      <c r="BZ266"/>
      <c r="CA266" s="270"/>
      <c r="CB266"/>
      <c r="CC266" s="270"/>
      <c r="CD266"/>
      <c r="CE266" s="270"/>
      <c r="CF266"/>
      <c r="CG266" s="270"/>
      <c r="CH266"/>
      <c r="CI266" s="270"/>
      <c r="CJ266"/>
      <c r="CK266" s="910"/>
      <c r="CL266" s="373"/>
      <c r="CM266" s="373"/>
      <c r="CN266" s="373"/>
      <c r="CO266" s="373"/>
      <c r="CP266" s="373"/>
      <c r="CQ266" s="373"/>
      <c r="CR266" s="373"/>
      <c r="CS266" s="373"/>
      <c r="CT266" s="920"/>
      <c r="CU266" s="373"/>
      <c r="CV266" s="373"/>
      <c r="CW266" s="373"/>
      <c r="CX266" s="920"/>
      <c r="CY266" s="373"/>
      <c r="CZ266" s="373"/>
      <c r="DN266" s="373"/>
      <c r="DO266" s="373"/>
      <c r="DP266" s="373"/>
      <c r="DQ266" s="373"/>
      <c r="DR266" s="373"/>
      <c r="DS266" s="373"/>
      <c r="DT266" s="373"/>
      <c r="DU266" s="373"/>
      <c r="DV266" s="373"/>
      <c r="DW266" s="373"/>
      <c r="DX266" s="373"/>
      <c r="DY266" s="373"/>
      <c r="DZ266" s="373"/>
      <c r="EA266" s="373"/>
      <c r="EB266" s="373"/>
      <c r="EC266" s="373"/>
      <c r="ED266" s="373"/>
      <c r="EE266" s="373"/>
      <c r="EF266" s="373"/>
      <c r="EG266" s="373"/>
      <c r="EH266" s="373"/>
      <c r="EI266" s="373"/>
      <c r="EJ266" s="373"/>
      <c r="EK266" s="373"/>
      <c r="EL266" s="373"/>
      <c r="EM266" s="373"/>
      <c r="EN266" s="373"/>
      <c r="EO266" s="373"/>
      <c r="EP266" s="373"/>
      <c r="EQ266" s="373"/>
      <c r="ER266" s="373"/>
      <c r="ES266" s="373"/>
      <c r="ET266" s="373"/>
      <c r="EU266" s="373"/>
      <c r="EV266" s="373"/>
      <c r="EW266" s="373"/>
      <c r="EX266" s="373"/>
      <c r="EY266" s="373"/>
      <c r="EZ266" s="373"/>
      <c r="FA266" s="373"/>
      <c r="FB266" s="373"/>
      <c r="FC266" s="373"/>
      <c r="FD266" s="373"/>
      <c r="FE266" s="373"/>
      <c r="FF266" s="373"/>
      <c r="FG266" s="373"/>
      <c r="FH266" s="373"/>
      <c r="FI266" s="373"/>
      <c r="FJ266" s="373"/>
      <c r="FK266" s="373"/>
      <c r="FL266" s="373"/>
      <c r="FM266" s="373"/>
      <c r="FN266" s="373"/>
      <c r="FO266" s="373"/>
      <c r="FP266" s="373"/>
      <c r="FQ266" s="373"/>
      <c r="FR266" s="373"/>
      <c r="FS266" s="373"/>
      <c r="FT266" s="373"/>
      <c r="FU266" s="373"/>
      <c r="FV266" s="373"/>
      <c r="FW266" s="373"/>
      <c r="FX266" s="373"/>
      <c r="FY266" s="373"/>
      <c r="FZ266" s="373"/>
      <c r="GA266" s="373"/>
      <c r="GB266" s="373"/>
      <c r="GC266" s="373"/>
      <c r="GD266" s="373"/>
      <c r="GE266" s="373"/>
      <c r="GF266" s="373"/>
      <c r="GG266" s="373"/>
      <c r="GH266" s="373"/>
      <c r="GI266" s="373"/>
      <c r="GJ266" s="373"/>
      <c r="GK266" s="373"/>
      <c r="GL266" s="373"/>
      <c r="GM266" s="373"/>
      <c r="GN266" s="373"/>
      <c r="GO266" s="373"/>
      <c r="GP266" s="373"/>
      <c r="GQ266" s="373"/>
      <c r="GR266" s="373"/>
      <c r="GS266" s="373"/>
      <c r="GT266" s="373"/>
      <c r="GU266" s="373"/>
      <c r="GV266" s="373"/>
      <c r="GW266" s="373"/>
      <c r="GX266" s="373"/>
      <c r="GY266" s="373"/>
      <c r="GZ266" s="373"/>
      <c r="HA266" s="373"/>
      <c r="HB266" s="373"/>
      <c r="HC266" s="373"/>
      <c r="HD266" s="373"/>
      <c r="HE266" s="373"/>
      <c r="HF266" s="373"/>
      <c r="HG266" s="373"/>
      <c r="HH266" s="373"/>
      <c r="HI266" s="373"/>
      <c r="HJ266" s="373"/>
      <c r="HK266" s="373"/>
      <c r="HL266" s="373"/>
      <c r="HM266" s="373"/>
      <c r="HN266" s="373"/>
      <c r="HO266" s="373"/>
      <c r="HP266" s="373"/>
      <c r="HQ266" s="373"/>
      <c r="HR266" s="373"/>
      <c r="HS266" s="373"/>
      <c r="HT266" s="373"/>
      <c r="HU266" s="373"/>
      <c r="HV266" s="373"/>
      <c r="HW266" s="373"/>
      <c r="HX266" s="373"/>
      <c r="HY266" s="373"/>
      <c r="HZ266" s="373"/>
      <c r="IA266" s="373"/>
      <c r="IB266" s="373"/>
      <c r="IC266" s="373"/>
      <c r="ID266" s="373"/>
      <c r="IE266" s="373"/>
      <c r="IF266" s="373"/>
      <c r="IG266" s="373"/>
      <c r="IH266" s="373"/>
      <c r="II266" s="373"/>
      <c r="IJ266" s="373"/>
    </row>
    <row r="267" spans="1:244" s="281" customFormat="1" ht="19" x14ac:dyDescent="0.2">
      <c r="A267"/>
      <c r="B267" s="186"/>
      <c r="C267"/>
      <c r="D267" s="251"/>
      <c r="E267" s="341"/>
      <c r="F267" s="341"/>
      <c r="G267" s="172"/>
      <c r="H267"/>
      <c r="I267" s="45"/>
      <c r="J267"/>
      <c r="K267"/>
      <c r="L267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5"/>
      <c r="AC267"/>
      <c r="AD267" s="38"/>
      <c r="AE267"/>
      <c r="AF267"/>
      <c r="AG267"/>
      <c r="AH267" s="42"/>
      <c r="AI267" s="277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277"/>
      <c r="AZ267" s="269"/>
      <c r="BA267" s="560"/>
      <c r="BB267"/>
      <c r="BC267" s="560"/>
      <c r="BD267"/>
      <c r="BE267" s="560"/>
      <c r="BF267"/>
      <c r="BG267" s="560"/>
      <c r="BH267"/>
      <c r="BI267" s="560"/>
      <c r="BJ267"/>
      <c r="BK267" s="560"/>
      <c r="BL267"/>
      <c r="BM267" s="560"/>
      <c r="BN267"/>
      <c r="BO267" s="270"/>
      <c r="BP267"/>
      <c r="BQ267" s="270"/>
      <c r="BR267"/>
      <c r="BS267" s="270"/>
      <c r="BT267"/>
      <c r="BU267" s="270"/>
      <c r="BV267"/>
      <c r="BW267" s="270"/>
      <c r="BX267"/>
      <c r="BY267" s="270"/>
      <c r="BZ267"/>
      <c r="CA267" s="270"/>
      <c r="CB267"/>
      <c r="CC267" s="270"/>
      <c r="CD267"/>
      <c r="CE267" s="270"/>
      <c r="CF267"/>
      <c r="CG267" s="270"/>
      <c r="CH267"/>
      <c r="CI267" s="270"/>
      <c r="CJ267"/>
      <c r="CK267" s="910"/>
      <c r="CL267" s="373"/>
      <c r="CM267" s="373"/>
      <c r="CN267" s="373"/>
      <c r="CO267" s="373"/>
      <c r="CP267" s="373"/>
      <c r="CQ267" s="373"/>
      <c r="CR267" s="373"/>
      <c r="CS267" s="373"/>
      <c r="CT267" s="920"/>
      <c r="CU267" s="373"/>
      <c r="CV267" s="373"/>
      <c r="CW267" s="373"/>
      <c r="CX267" s="920"/>
      <c r="CY267" s="373"/>
      <c r="CZ267" s="373"/>
      <c r="DN267" s="373"/>
      <c r="DO267" s="373"/>
      <c r="DP267" s="373"/>
      <c r="DQ267" s="373"/>
      <c r="DR267" s="373"/>
      <c r="DS267" s="373"/>
      <c r="DT267" s="373"/>
      <c r="DU267" s="373"/>
      <c r="DV267" s="373"/>
      <c r="DW267" s="373"/>
      <c r="DX267" s="373"/>
      <c r="DY267" s="373"/>
      <c r="DZ267" s="373"/>
      <c r="EA267" s="373"/>
      <c r="EB267" s="373"/>
      <c r="EC267" s="373"/>
      <c r="ED267" s="373"/>
      <c r="EE267" s="373"/>
      <c r="EF267" s="373"/>
      <c r="EG267" s="373"/>
      <c r="EH267" s="373"/>
      <c r="EI267" s="373"/>
      <c r="EJ267" s="373"/>
      <c r="EK267" s="373"/>
      <c r="EL267" s="373"/>
      <c r="EM267" s="373"/>
      <c r="EN267" s="373"/>
      <c r="EO267" s="373"/>
      <c r="EP267" s="373"/>
      <c r="EQ267" s="373"/>
      <c r="ER267" s="373"/>
      <c r="ES267" s="373"/>
      <c r="ET267" s="373"/>
      <c r="EU267" s="373"/>
      <c r="EV267" s="373"/>
      <c r="EW267" s="373"/>
      <c r="EX267" s="373"/>
      <c r="EY267" s="373"/>
      <c r="EZ267" s="373"/>
      <c r="FA267" s="373"/>
      <c r="FB267" s="373"/>
      <c r="FC267" s="373"/>
      <c r="FD267" s="373"/>
      <c r="FE267" s="373"/>
      <c r="FF267" s="373"/>
      <c r="FG267" s="373"/>
      <c r="FH267" s="373"/>
      <c r="FI267" s="373"/>
      <c r="FJ267" s="373"/>
      <c r="FK267" s="373"/>
      <c r="FL267" s="373"/>
      <c r="FM267" s="373"/>
      <c r="FN267" s="373"/>
      <c r="FO267" s="373"/>
      <c r="FP267" s="373"/>
      <c r="FQ267" s="373"/>
      <c r="FR267" s="373"/>
      <c r="FS267" s="373"/>
      <c r="FT267" s="373"/>
      <c r="FU267" s="373"/>
      <c r="FV267" s="373"/>
      <c r="FW267" s="373"/>
      <c r="FX267" s="373"/>
      <c r="FY267" s="373"/>
      <c r="FZ267" s="373"/>
      <c r="GA267" s="373"/>
      <c r="GB267" s="373"/>
      <c r="GC267" s="373"/>
      <c r="GD267" s="373"/>
      <c r="GE267" s="373"/>
      <c r="GF267" s="373"/>
      <c r="GG267" s="373"/>
      <c r="GH267" s="373"/>
      <c r="GI267" s="373"/>
      <c r="GJ267" s="373"/>
      <c r="GK267" s="373"/>
      <c r="GL267" s="373"/>
      <c r="GM267" s="373"/>
      <c r="GN267" s="373"/>
      <c r="GO267" s="373"/>
      <c r="GP267" s="373"/>
      <c r="GQ267" s="373"/>
      <c r="GR267" s="373"/>
      <c r="GS267" s="373"/>
      <c r="GT267" s="373"/>
      <c r="GU267" s="373"/>
      <c r="GV267" s="373"/>
      <c r="GW267" s="373"/>
      <c r="GX267" s="373"/>
      <c r="GY267" s="373"/>
      <c r="GZ267" s="373"/>
      <c r="HA267" s="373"/>
      <c r="HB267" s="373"/>
      <c r="HC267" s="373"/>
      <c r="HD267" s="373"/>
      <c r="HE267" s="373"/>
      <c r="HF267" s="373"/>
      <c r="HG267" s="373"/>
      <c r="HH267" s="373"/>
      <c r="HI267" s="373"/>
      <c r="HJ267" s="373"/>
      <c r="HK267" s="373"/>
      <c r="HL267" s="373"/>
      <c r="HM267" s="373"/>
      <c r="HN267" s="373"/>
      <c r="HO267" s="373"/>
      <c r="HP267" s="373"/>
      <c r="HQ267" s="373"/>
      <c r="HR267" s="373"/>
      <c r="HS267" s="373"/>
      <c r="HT267" s="373"/>
      <c r="HU267" s="373"/>
      <c r="HV267" s="373"/>
      <c r="HW267" s="373"/>
      <c r="HX267" s="373"/>
      <c r="HY267" s="373"/>
      <c r="HZ267" s="373"/>
      <c r="IA267" s="373"/>
      <c r="IB267" s="373"/>
      <c r="IC267" s="373"/>
      <c r="ID267" s="373"/>
      <c r="IE267" s="373"/>
      <c r="IF267" s="373"/>
      <c r="IG267" s="373"/>
      <c r="IH267" s="373"/>
      <c r="II267" s="373"/>
      <c r="IJ267" s="373"/>
    </row>
    <row r="268" spans="1:244" s="281" customFormat="1" ht="19" x14ac:dyDescent="0.2">
      <c r="A268"/>
      <c r="B268" s="186"/>
      <c r="C268"/>
      <c r="D268" s="251"/>
      <c r="E268" s="341"/>
      <c r="F268" s="341"/>
      <c r="G268" s="172"/>
      <c r="H268"/>
      <c r="I268" s="45"/>
      <c r="J268"/>
      <c r="K268"/>
      <c r="L268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5"/>
      <c r="AC268"/>
      <c r="AD268" s="38"/>
      <c r="AE268"/>
      <c r="AF268"/>
      <c r="AG268"/>
      <c r="AH268" s="42"/>
      <c r="AI268" s="277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277"/>
      <c r="AZ268" s="269"/>
      <c r="BA268" s="560"/>
      <c r="BB268"/>
      <c r="BC268" s="560"/>
      <c r="BD268"/>
      <c r="BE268" s="560"/>
      <c r="BF268"/>
      <c r="BG268" s="560"/>
      <c r="BH268"/>
      <c r="BI268" s="560"/>
      <c r="BJ268"/>
      <c r="BK268" s="560"/>
      <c r="BL268"/>
      <c r="BM268" s="560"/>
      <c r="BN268"/>
      <c r="BO268" s="270"/>
      <c r="BP268"/>
      <c r="BQ268" s="270"/>
      <c r="BR268"/>
      <c r="BS268" s="270"/>
      <c r="BT268"/>
      <c r="BU268" s="270"/>
      <c r="BV268"/>
      <c r="BW268" s="270"/>
      <c r="BX268"/>
      <c r="BY268" s="270"/>
      <c r="BZ268"/>
      <c r="CA268" s="270"/>
      <c r="CB268"/>
      <c r="CC268" s="270"/>
      <c r="CD268"/>
      <c r="CE268" s="270"/>
      <c r="CF268"/>
      <c r="CG268" s="270"/>
      <c r="CH268"/>
      <c r="CI268" s="270"/>
      <c r="CJ268"/>
      <c r="CK268" s="910"/>
      <c r="CL268" s="373"/>
      <c r="CM268" s="373"/>
      <c r="CN268" s="373"/>
      <c r="CO268" s="373"/>
      <c r="CP268" s="373"/>
      <c r="CQ268" s="373"/>
      <c r="CR268" s="373"/>
      <c r="CS268" s="373"/>
      <c r="CT268" s="920"/>
      <c r="CU268" s="373"/>
      <c r="CV268" s="373"/>
      <c r="CW268" s="373"/>
      <c r="CX268" s="920"/>
      <c r="CY268" s="373"/>
      <c r="CZ268" s="373"/>
      <c r="DN268" s="373"/>
      <c r="DO268" s="373"/>
      <c r="DP268" s="373"/>
      <c r="DQ268" s="373"/>
      <c r="DR268" s="373"/>
      <c r="DS268" s="373"/>
      <c r="DT268" s="373"/>
      <c r="DU268" s="373"/>
      <c r="DV268" s="373"/>
      <c r="DW268" s="373"/>
      <c r="DX268" s="373"/>
      <c r="DY268" s="373"/>
      <c r="DZ268" s="373"/>
      <c r="EA268" s="373"/>
      <c r="EB268" s="373"/>
      <c r="EC268" s="373"/>
      <c r="ED268" s="373"/>
      <c r="EE268" s="373"/>
      <c r="EF268" s="373"/>
      <c r="EG268" s="373"/>
      <c r="EH268" s="373"/>
      <c r="EI268" s="373"/>
      <c r="EJ268" s="373"/>
      <c r="EK268" s="373"/>
      <c r="EL268" s="373"/>
      <c r="EM268" s="373"/>
      <c r="EN268" s="373"/>
      <c r="EO268" s="373"/>
      <c r="EP268" s="373"/>
      <c r="EQ268" s="373"/>
      <c r="ER268" s="373"/>
      <c r="ES268" s="373"/>
      <c r="ET268" s="373"/>
      <c r="EU268" s="373"/>
      <c r="EV268" s="373"/>
      <c r="EW268" s="373"/>
      <c r="EX268" s="373"/>
      <c r="EY268" s="373"/>
      <c r="EZ268" s="373"/>
      <c r="FA268" s="373"/>
      <c r="FB268" s="373"/>
      <c r="FC268" s="373"/>
      <c r="FD268" s="373"/>
      <c r="FE268" s="373"/>
      <c r="FF268" s="373"/>
      <c r="FG268" s="373"/>
      <c r="FH268" s="373"/>
      <c r="FI268" s="373"/>
      <c r="FJ268" s="373"/>
      <c r="FK268" s="373"/>
      <c r="FL268" s="373"/>
      <c r="FM268" s="373"/>
      <c r="FN268" s="373"/>
      <c r="FO268" s="373"/>
      <c r="FP268" s="373"/>
      <c r="FQ268" s="373"/>
      <c r="FR268" s="373"/>
      <c r="FS268" s="373"/>
      <c r="FT268" s="373"/>
      <c r="FU268" s="373"/>
      <c r="FV268" s="373"/>
      <c r="FW268" s="373"/>
      <c r="FX268" s="373"/>
      <c r="FY268" s="373"/>
      <c r="FZ268" s="373"/>
      <c r="GA268" s="373"/>
      <c r="GB268" s="373"/>
      <c r="GC268" s="373"/>
      <c r="GD268" s="373"/>
      <c r="GE268" s="373"/>
      <c r="GF268" s="373"/>
      <c r="GG268" s="373"/>
      <c r="GH268" s="373"/>
      <c r="GI268" s="373"/>
      <c r="GJ268" s="373"/>
      <c r="GK268" s="373"/>
      <c r="GL268" s="373"/>
      <c r="GM268" s="373"/>
      <c r="GN268" s="373"/>
      <c r="GO268" s="373"/>
      <c r="GP268" s="373"/>
      <c r="GQ268" s="373"/>
      <c r="GR268" s="373"/>
      <c r="GS268" s="373"/>
      <c r="GT268" s="373"/>
      <c r="GU268" s="373"/>
      <c r="GV268" s="373"/>
      <c r="GW268" s="373"/>
      <c r="GX268" s="373"/>
      <c r="GY268" s="373"/>
      <c r="GZ268" s="373"/>
      <c r="HA268" s="373"/>
      <c r="HB268" s="373"/>
      <c r="HC268" s="373"/>
      <c r="HD268" s="373"/>
      <c r="HE268" s="373"/>
      <c r="HF268" s="373"/>
      <c r="HG268" s="373"/>
      <c r="HH268" s="373"/>
      <c r="HI268" s="373"/>
      <c r="HJ268" s="373"/>
      <c r="HK268" s="373"/>
      <c r="HL268" s="373"/>
      <c r="HM268" s="373"/>
      <c r="HN268" s="373"/>
      <c r="HO268" s="373"/>
      <c r="HP268" s="373"/>
      <c r="HQ268" s="373"/>
      <c r="HR268" s="373"/>
      <c r="HS268" s="373"/>
      <c r="HT268" s="373"/>
      <c r="HU268" s="373"/>
      <c r="HV268" s="373"/>
      <c r="HW268" s="373"/>
      <c r="HX268" s="373"/>
      <c r="HY268" s="373"/>
      <c r="HZ268" s="373"/>
      <c r="IA268" s="373"/>
      <c r="IB268" s="373"/>
      <c r="IC268" s="373"/>
      <c r="ID268" s="373"/>
      <c r="IE268" s="373"/>
      <c r="IF268" s="373"/>
      <c r="IG268" s="373"/>
      <c r="IH268" s="373"/>
      <c r="II268" s="373"/>
      <c r="IJ268" s="373"/>
    </row>
    <row r="269" spans="1:244" s="281" customFormat="1" ht="19" x14ac:dyDescent="0.2">
      <c r="A269"/>
      <c r="B269" s="186"/>
      <c r="C269"/>
      <c r="D269" s="251"/>
      <c r="E269" s="341"/>
      <c r="F269" s="341"/>
      <c r="G269" s="172"/>
      <c r="H269"/>
      <c r="I269" s="45"/>
      <c r="J269"/>
      <c r="K269"/>
      <c r="L269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5"/>
      <c r="AC269"/>
      <c r="AD269" s="38"/>
      <c r="AE269"/>
      <c r="AF269"/>
      <c r="AG269"/>
      <c r="AH269" s="42"/>
      <c r="AI269" s="277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277"/>
      <c r="AZ269" s="269"/>
      <c r="BA269" s="560"/>
      <c r="BB269"/>
      <c r="BC269" s="560"/>
      <c r="BD269"/>
      <c r="BE269" s="560"/>
      <c r="BF269"/>
      <c r="BG269" s="560"/>
      <c r="BH269"/>
      <c r="BI269" s="560"/>
      <c r="BJ269"/>
      <c r="BK269" s="560"/>
      <c r="BL269"/>
      <c r="BM269" s="560"/>
      <c r="BN269"/>
      <c r="BO269" s="270"/>
      <c r="BP269"/>
      <c r="BQ269" s="270"/>
      <c r="BR269"/>
      <c r="BS269" s="270"/>
      <c r="BT269"/>
      <c r="BU269" s="270"/>
      <c r="BV269"/>
      <c r="BW269" s="270"/>
      <c r="BX269"/>
      <c r="BY269" s="270"/>
      <c r="BZ269"/>
      <c r="CA269" s="270"/>
      <c r="CB269"/>
      <c r="CC269" s="270"/>
      <c r="CD269"/>
      <c r="CE269" s="270"/>
      <c r="CF269"/>
      <c r="CG269" s="270"/>
      <c r="CH269"/>
      <c r="CI269" s="270"/>
      <c r="CJ269"/>
      <c r="CK269" s="910"/>
      <c r="CL269" s="373"/>
      <c r="CM269" s="373"/>
      <c r="CN269" s="373"/>
      <c r="CO269" s="373"/>
      <c r="CP269" s="373"/>
      <c r="CQ269" s="373"/>
      <c r="CR269" s="373"/>
      <c r="CS269" s="373"/>
      <c r="CT269" s="920"/>
      <c r="CU269" s="373"/>
      <c r="CV269" s="373"/>
      <c r="CW269" s="373"/>
      <c r="CX269" s="920"/>
      <c r="CY269" s="373"/>
      <c r="CZ269" s="373"/>
      <c r="DN269" s="373"/>
      <c r="DO269" s="373"/>
      <c r="DP269" s="373"/>
      <c r="DQ269" s="373"/>
      <c r="DR269" s="373"/>
      <c r="DS269" s="373"/>
      <c r="DT269" s="373"/>
      <c r="DU269" s="373"/>
      <c r="DV269" s="373"/>
      <c r="DW269" s="373"/>
      <c r="DX269" s="373"/>
      <c r="DY269" s="373"/>
      <c r="DZ269" s="373"/>
      <c r="EA269" s="373"/>
      <c r="EB269" s="373"/>
      <c r="EC269" s="373"/>
      <c r="ED269" s="373"/>
      <c r="EE269" s="373"/>
      <c r="EF269" s="373"/>
      <c r="EG269" s="373"/>
      <c r="EH269" s="373"/>
      <c r="EI269" s="373"/>
      <c r="EJ269" s="373"/>
      <c r="EK269" s="373"/>
      <c r="EL269" s="373"/>
      <c r="EM269" s="373"/>
      <c r="EN269" s="373"/>
      <c r="EO269" s="373"/>
      <c r="EP269" s="373"/>
      <c r="EQ269" s="373"/>
      <c r="ER269" s="373"/>
      <c r="ES269" s="373"/>
      <c r="ET269" s="373"/>
      <c r="EU269" s="373"/>
      <c r="EV269" s="373"/>
      <c r="EW269" s="373"/>
      <c r="EX269" s="373"/>
      <c r="EY269" s="373"/>
      <c r="EZ269" s="373"/>
      <c r="FA269" s="373"/>
      <c r="FB269" s="373"/>
      <c r="FC269" s="373"/>
      <c r="FD269" s="373"/>
      <c r="FE269" s="373"/>
      <c r="FF269" s="373"/>
      <c r="FG269" s="373"/>
      <c r="FH269" s="373"/>
      <c r="FI269" s="373"/>
      <c r="FJ269" s="373"/>
      <c r="FK269" s="373"/>
      <c r="FL269" s="373"/>
      <c r="FM269" s="373"/>
      <c r="FN269" s="373"/>
      <c r="FO269" s="373"/>
      <c r="FP269" s="373"/>
      <c r="FQ269" s="373"/>
      <c r="FR269" s="373"/>
      <c r="FS269" s="373"/>
      <c r="FT269" s="373"/>
      <c r="FU269" s="373"/>
      <c r="FV269" s="373"/>
      <c r="FW269" s="373"/>
      <c r="FX269" s="373"/>
      <c r="FY269" s="373"/>
      <c r="FZ269" s="373"/>
      <c r="GA269" s="373"/>
      <c r="GB269" s="373"/>
      <c r="GC269" s="373"/>
      <c r="GD269" s="373"/>
      <c r="GE269" s="373"/>
      <c r="GF269" s="373"/>
      <c r="GG269" s="373"/>
      <c r="GH269" s="373"/>
      <c r="GI269" s="373"/>
      <c r="GJ269" s="373"/>
      <c r="GK269" s="373"/>
      <c r="GL269" s="373"/>
      <c r="GM269" s="373"/>
      <c r="GN269" s="373"/>
      <c r="GO269" s="373"/>
      <c r="GP269" s="373"/>
      <c r="GQ269" s="373"/>
      <c r="GR269" s="373"/>
      <c r="GS269" s="373"/>
      <c r="GT269" s="373"/>
      <c r="GU269" s="373"/>
      <c r="GV269" s="373"/>
      <c r="GW269" s="373"/>
      <c r="GX269" s="373"/>
      <c r="GY269" s="373"/>
      <c r="GZ269" s="373"/>
      <c r="HA269" s="373"/>
      <c r="HB269" s="373"/>
      <c r="HC269" s="373"/>
      <c r="HD269" s="373"/>
      <c r="HE269" s="373"/>
      <c r="HF269" s="373"/>
      <c r="HG269" s="373"/>
      <c r="HH269" s="373"/>
      <c r="HI269" s="373"/>
      <c r="HJ269" s="373"/>
      <c r="HK269" s="373"/>
      <c r="HL269" s="373"/>
      <c r="HM269" s="373"/>
      <c r="HN269" s="373"/>
      <c r="HO269" s="373"/>
      <c r="HP269" s="373"/>
      <c r="HQ269" s="373"/>
      <c r="HR269" s="373"/>
      <c r="HS269" s="373"/>
      <c r="HT269" s="373"/>
      <c r="HU269" s="373"/>
      <c r="HV269" s="373"/>
      <c r="HW269" s="373"/>
      <c r="HX269" s="373"/>
      <c r="HY269" s="373"/>
      <c r="HZ269" s="373"/>
      <c r="IA269" s="373"/>
      <c r="IB269" s="373"/>
      <c r="IC269" s="373"/>
      <c r="ID269" s="373"/>
      <c r="IE269" s="373"/>
      <c r="IF269" s="373"/>
      <c r="IG269" s="373"/>
      <c r="IH269" s="373"/>
      <c r="II269" s="373"/>
      <c r="IJ269" s="373"/>
    </row>
    <row r="270" spans="1:244" s="281" customFormat="1" ht="19" x14ac:dyDescent="0.2">
      <c r="A270"/>
      <c r="B270" s="186"/>
      <c r="C270"/>
      <c r="D270" s="251"/>
      <c r="E270" s="341"/>
      <c r="F270" s="341"/>
      <c r="G270" s="172"/>
      <c r="H270"/>
      <c r="I270" s="45"/>
      <c r="J270"/>
      <c r="K270"/>
      <c r="L270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5"/>
      <c r="AC270"/>
      <c r="AD270" s="38"/>
      <c r="AE270"/>
      <c r="AF270"/>
      <c r="AG270"/>
      <c r="AH270" s="42"/>
      <c r="AI270" s="277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277"/>
      <c r="AZ270" s="269"/>
      <c r="BA270" s="560"/>
      <c r="BB270"/>
      <c r="BC270" s="560"/>
      <c r="BD270"/>
      <c r="BE270" s="560"/>
      <c r="BF270"/>
      <c r="BG270" s="560"/>
      <c r="BH270"/>
      <c r="BI270" s="560"/>
      <c r="BJ270"/>
      <c r="BK270" s="560"/>
      <c r="BL270"/>
      <c r="BM270" s="560"/>
      <c r="BN270"/>
      <c r="BO270" s="270"/>
      <c r="BP270"/>
      <c r="BQ270" s="270"/>
      <c r="BR270"/>
      <c r="BS270" s="270"/>
      <c r="BT270"/>
      <c r="BU270" s="270"/>
      <c r="BV270"/>
      <c r="BW270" s="270"/>
      <c r="BX270"/>
      <c r="BY270" s="270"/>
      <c r="BZ270"/>
      <c r="CA270" s="270"/>
      <c r="CB270"/>
      <c r="CC270" s="270"/>
      <c r="CD270"/>
      <c r="CE270" s="270"/>
      <c r="CF270"/>
      <c r="CG270" s="270"/>
      <c r="CH270"/>
      <c r="CI270" s="270"/>
      <c r="CJ270"/>
      <c r="CK270" s="910"/>
      <c r="CL270" s="373"/>
      <c r="CM270" s="373"/>
      <c r="CN270" s="373"/>
      <c r="CO270" s="373"/>
      <c r="CP270" s="373"/>
      <c r="CQ270" s="373"/>
      <c r="CR270" s="373"/>
      <c r="CS270" s="373"/>
      <c r="CT270" s="920"/>
      <c r="CU270" s="373"/>
      <c r="CV270" s="373"/>
      <c r="CW270" s="373"/>
      <c r="CX270" s="920"/>
      <c r="CY270" s="373"/>
      <c r="CZ270" s="373"/>
      <c r="DN270" s="373"/>
      <c r="DO270" s="373"/>
      <c r="DP270" s="373"/>
      <c r="DQ270" s="373"/>
      <c r="DR270" s="373"/>
      <c r="DS270" s="373"/>
      <c r="DT270" s="373"/>
      <c r="DU270" s="373"/>
      <c r="DV270" s="373"/>
      <c r="DW270" s="373"/>
      <c r="DX270" s="373"/>
      <c r="DY270" s="373"/>
      <c r="DZ270" s="373"/>
      <c r="EA270" s="373"/>
      <c r="EB270" s="373"/>
      <c r="EC270" s="373"/>
      <c r="ED270" s="373"/>
      <c r="EE270" s="373"/>
      <c r="EF270" s="373"/>
      <c r="EG270" s="373"/>
      <c r="EH270" s="373"/>
      <c r="EI270" s="373"/>
      <c r="EJ270" s="373"/>
      <c r="EK270" s="373"/>
      <c r="EL270" s="373"/>
      <c r="EM270" s="373"/>
      <c r="EN270" s="373"/>
      <c r="EO270" s="373"/>
      <c r="EP270" s="373"/>
      <c r="EQ270" s="373"/>
      <c r="ER270" s="373"/>
      <c r="ES270" s="373"/>
      <c r="ET270" s="373"/>
      <c r="EU270" s="373"/>
      <c r="EV270" s="373"/>
      <c r="EW270" s="373"/>
      <c r="EX270" s="373"/>
      <c r="EY270" s="373"/>
      <c r="EZ270" s="373"/>
      <c r="FA270" s="373"/>
      <c r="FB270" s="373"/>
      <c r="FC270" s="373"/>
      <c r="FD270" s="373"/>
      <c r="FE270" s="373"/>
      <c r="FF270" s="373"/>
      <c r="FG270" s="373"/>
      <c r="FH270" s="373"/>
      <c r="FI270" s="373"/>
      <c r="FJ270" s="373"/>
      <c r="FK270" s="373"/>
      <c r="FL270" s="373"/>
      <c r="FM270" s="373"/>
      <c r="FN270" s="373"/>
      <c r="FO270" s="373"/>
      <c r="FP270" s="373"/>
      <c r="FQ270" s="373"/>
      <c r="FR270" s="373"/>
      <c r="FS270" s="373"/>
      <c r="FT270" s="373"/>
      <c r="FU270" s="373"/>
      <c r="FV270" s="373"/>
      <c r="FW270" s="373"/>
      <c r="FX270" s="373"/>
      <c r="FY270" s="373"/>
      <c r="FZ270" s="373"/>
      <c r="GA270" s="373"/>
      <c r="GB270" s="373"/>
      <c r="GC270" s="373"/>
      <c r="GD270" s="373"/>
      <c r="GE270" s="373"/>
      <c r="GF270" s="373"/>
      <c r="GG270" s="373"/>
      <c r="GH270" s="373"/>
      <c r="GI270" s="373"/>
      <c r="GJ270" s="373"/>
      <c r="GK270" s="373"/>
      <c r="GL270" s="373"/>
      <c r="GM270" s="373"/>
      <c r="GN270" s="373"/>
      <c r="GO270" s="373"/>
      <c r="GP270" s="373"/>
      <c r="GQ270" s="373"/>
      <c r="GR270" s="373"/>
      <c r="GS270" s="373"/>
      <c r="GT270" s="373"/>
      <c r="GU270" s="373"/>
      <c r="GV270" s="373"/>
      <c r="GW270" s="373"/>
      <c r="GX270" s="373"/>
      <c r="GY270" s="373"/>
      <c r="GZ270" s="373"/>
      <c r="HA270" s="373"/>
      <c r="HB270" s="373"/>
      <c r="HC270" s="373"/>
      <c r="HD270" s="373"/>
      <c r="HE270" s="373"/>
      <c r="HF270" s="373"/>
      <c r="HG270" s="373"/>
      <c r="HH270" s="373"/>
      <c r="HI270" s="373"/>
      <c r="HJ270" s="373"/>
      <c r="HK270" s="373"/>
      <c r="HL270" s="373"/>
      <c r="HM270" s="373"/>
      <c r="HN270" s="373"/>
      <c r="HO270" s="373"/>
      <c r="HP270" s="373"/>
      <c r="HQ270" s="373"/>
      <c r="HR270" s="373"/>
      <c r="HS270" s="373"/>
      <c r="HT270" s="373"/>
      <c r="HU270" s="373"/>
      <c r="HV270" s="373"/>
      <c r="HW270" s="373"/>
      <c r="HX270" s="373"/>
      <c r="HY270" s="373"/>
      <c r="HZ270" s="373"/>
      <c r="IA270" s="373"/>
      <c r="IB270" s="373"/>
      <c r="IC270" s="373"/>
      <c r="ID270" s="373"/>
      <c r="IE270" s="373"/>
      <c r="IF270" s="373"/>
      <c r="IG270" s="373"/>
      <c r="IH270" s="373"/>
      <c r="II270" s="373"/>
      <c r="IJ270" s="373"/>
    </row>
    <row r="271" spans="1:244" s="281" customFormat="1" ht="19" x14ac:dyDescent="0.2">
      <c r="A271"/>
      <c r="B271" s="186"/>
      <c r="C271"/>
      <c r="D271" s="251"/>
      <c r="E271" s="341"/>
      <c r="F271" s="341"/>
      <c r="G271" s="172"/>
      <c r="H271"/>
      <c r="I271" s="45"/>
      <c r="J271"/>
      <c r="K271"/>
      <c r="L271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5"/>
      <c r="AC271"/>
      <c r="AD271" s="38"/>
      <c r="AE271"/>
      <c r="AF271"/>
      <c r="AG271"/>
      <c r="AH271" s="42"/>
      <c r="AI271" s="277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277"/>
      <c r="AZ271" s="269"/>
      <c r="BA271" s="560"/>
      <c r="BB271"/>
      <c r="BC271" s="560"/>
      <c r="BD271"/>
      <c r="BE271" s="560"/>
      <c r="BF271"/>
      <c r="BG271" s="560"/>
      <c r="BH271"/>
      <c r="BI271" s="560"/>
      <c r="BJ271"/>
      <c r="BK271" s="560"/>
      <c r="BL271"/>
      <c r="BM271" s="560"/>
      <c r="BN271"/>
      <c r="BO271" s="270"/>
      <c r="BP271"/>
      <c r="BQ271" s="270"/>
      <c r="BR271"/>
      <c r="BS271" s="270"/>
      <c r="BT271"/>
      <c r="BU271" s="270"/>
      <c r="BV271"/>
      <c r="BW271" s="270"/>
      <c r="BX271"/>
      <c r="BY271" s="270"/>
      <c r="BZ271"/>
      <c r="CA271" s="270"/>
      <c r="CB271"/>
      <c r="CC271" s="270"/>
      <c r="CD271"/>
      <c r="CE271" s="270"/>
      <c r="CF271"/>
      <c r="CG271" s="270"/>
      <c r="CH271"/>
      <c r="CI271" s="270"/>
      <c r="CJ271"/>
      <c r="CK271" s="910"/>
      <c r="CL271" s="373"/>
      <c r="CM271" s="373"/>
      <c r="CN271" s="373"/>
      <c r="CO271" s="373"/>
      <c r="CP271" s="373"/>
      <c r="CQ271" s="373"/>
      <c r="CR271" s="373"/>
      <c r="CS271" s="373"/>
      <c r="CT271" s="920"/>
      <c r="CU271" s="373"/>
      <c r="CV271" s="373"/>
      <c r="CW271" s="373"/>
      <c r="CX271" s="920"/>
      <c r="CY271" s="373"/>
      <c r="CZ271" s="373"/>
      <c r="DN271" s="373"/>
      <c r="DO271" s="373"/>
      <c r="DP271" s="373"/>
      <c r="DQ271" s="373"/>
      <c r="DR271" s="373"/>
      <c r="DS271" s="373"/>
      <c r="DT271" s="373"/>
      <c r="DU271" s="373"/>
      <c r="DV271" s="373"/>
      <c r="DW271" s="373"/>
      <c r="DX271" s="373"/>
      <c r="DY271" s="373"/>
      <c r="DZ271" s="373"/>
      <c r="EA271" s="373"/>
      <c r="EB271" s="373"/>
      <c r="EC271" s="373"/>
      <c r="ED271" s="373"/>
      <c r="EE271" s="373"/>
      <c r="EF271" s="373"/>
      <c r="EG271" s="373"/>
      <c r="EH271" s="373"/>
      <c r="EI271" s="373"/>
      <c r="EJ271" s="373"/>
      <c r="EK271" s="373"/>
      <c r="EL271" s="373"/>
      <c r="EM271" s="373"/>
      <c r="EN271" s="373"/>
      <c r="EO271" s="373"/>
      <c r="EP271" s="373"/>
      <c r="EQ271" s="373"/>
      <c r="ER271" s="373"/>
      <c r="ES271" s="373"/>
      <c r="ET271" s="373"/>
      <c r="EU271" s="373"/>
      <c r="EV271" s="373"/>
      <c r="EW271" s="373"/>
      <c r="EX271" s="373"/>
      <c r="EY271" s="373"/>
      <c r="EZ271" s="373"/>
      <c r="FA271" s="373"/>
      <c r="FB271" s="373"/>
      <c r="FC271" s="373"/>
      <c r="FD271" s="373"/>
      <c r="FE271" s="373"/>
      <c r="FF271" s="373"/>
      <c r="FG271" s="373"/>
      <c r="FH271" s="373"/>
      <c r="FI271" s="373"/>
      <c r="FJ271" s="373"/>
      <c r="FK271" s="373"/>
      <c r="FL271" s="373"/>
      <c r="FM271" s="373"/>
      <c r="FN271" s="373"/>
      <c r="FO271" s="373"/>
      <c r="FP271" s="373"/>
      <c r="FQ271" s="373"/>
      <c r="FR271" s="373"/>
      <c r="FS271" s="373"/>
      <c r="FT271" s="373"/>
      <c r="FU271" s="373"/>
      <c r="FV271" s="373"/>
      <c r="FW271" s="373"/>
      <c r="FX271" s="373"/>
      <c r="FY271" s="373"/>
      <c r="FZ271" s="373"/>
      <c r="GA271" s="373"/>
      <c r="GB271" s="373"/>
      <c r="GC271" s="373"/>
      <c r="GD271" s="373"/>
      <c r="GE271" s="373"/>
      <c r="GF271" s="373"/>
      <c r="GG271" s="373"/>
      <c r="GH271" s="373"/>
      <c r="GI271" s="373"/>
      <c r="GJ271" s="373"/>
      <c r="GK271" s="373"/>
      <c r="GL271" s="373"/>
      <c r="GM271" s="373"/>
      <c r="GN271" s="373"/>
      <c r="GO271" s="373"/>
      <c r="GP271" s="373"/>
      <c r="GQ271" s="373"/>
      <c r="GR271" s="373"/>
      <c r="GS271" s="373"/>
      <c r="GT271" s="373"/>
      <c r="GU271" s="373"/>
      <c r="GV271" s="373"/>
      <c r="GW271" s="373"/>
      <c r="GX271" s="373"/>
      <c r="GY271" s="373"/>
      <c r="GZ271" s="373"/>
      <c r="HA271" s="373"/>
      <c r="HB271" s="373"/>
      <c r="HC271" s="373"/>
      <c r="HD271" s="373"/>
      <c r="HE271" s="373"/>
      <c r="HF271" s="373"/>
      <c r="HG271" s="373"/>
      <c r="HH271" s="373"/>
      <c r="HI271" s="373"/>
      <c r="HJ271" s="373"/>
      <c r="HK271" s="373"/>
      <c r="HL271" s="373"/>
      <c r="HM271" s="373"/>
      <c r="HN271" s="373"/>
      <c r="HO271" s="373"/>
      <c r="HP271" s="373"/>
      <c r="HQ271" s="373"/>
      <c r="HR271" s="373"/>
      <c r="HS271" s="373"/>
      <c r="HT271" s="373"/>
      <c r="HU271" s="373"/>
      <c r="HV271" s="373"/>
      <c r="HW271" s="373"/>
      <c r="HX271" s="373"/>
      <c r="HY271" s="373"/>
      <c r="HZ271" s="373"/>
      <c r="IA271" s="373"/>
      <c r="IB271" s="373"/>
      <c r="IC271" s="373"/>
      <c r="ID271" s="373"/>
      <c r="IE271" s="373"/>
      <c r="IF271" s="373"/>
      <c r="IG271" s="373"/>
      <c r="IH271" s="373"/>
      <c r="II271" s="373"/>
      <c r="IJ271" s="373"/>
    </row>
    <row r="272" spans="1:244" s="281" customFormat="1" ht="19" x14ac:dyDescent="0.2">
      <c r="A272"/>
      <c r="B272" s="186"/>
      <c r="C272"/>
      <c r="D272" s="251"/>
      <c r="E272" s="341"/>
      <c r="F272" s="341"/>
      <c r="G272" s="172"/>
      <c r="H272"/>
      <c r="I272" s="45"/>
      <c r="J272"/>
      <c r="K272"/>
      <c r="L272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5"/>
      <c r="AC272"/>
      <c r="AD272" s="38"/>
      <c r="AE272"/>
      <c r="AF272"/>
      <c r="AG272"/>
      <c r="AH272" s="42"/>
      <c r="AI272" s="277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277"/>
      <c r="AZ272" s="269"/>
      <c r="BA272" s="560"/>
      <c r="BB272"/>
      <c r="BC272" s="560"/>
      <c r="BD272"/>
      <c r="BE272" s="560"/>
      <c r="BF272"/>
      <c r="BG272" s="560"/>
      <c r="BH272"/>
      <c r="BI272" s="560"/>
      <c r="BJ272"/>
      <c r="BK272" s="560"/>
      <c r="BL272"/>
      <c r="BM272" s="560"/>
      <c r="BN272"/>
      <c r="BO272" s="270"/>
      <c r="BP272"/>
      <c r="BQ272" s="270"/>
      <c r="BR272"/>
      <c r="BS272" s="270"/>
      <c r="BT272"/>
      <c r="BU272" s="270"/>
      <c r="BV272"/>
      <c r="BW272" s="270"/>
      <c r="BX272"/>
      <c r="BY272" s="270"/>
      <c r="BZ272"/>
      <c r="CA272" s="270"/>
      <c r="CB272"/>
      <c r="CC272" s="270"/>
      <c r="CD272"/>
      <c r="CE272" s="270"/>
      <c r="CF272"/>
      <c r="CG272" s="270"/>
      <c r="CH272"/>
      <c r="CI272" s="270"/>
      <c r="CJ272"/>
      <c r="CK272" s="910"/>
      <c r="CL272" s="373"/>
      <c r="CM272" s="373"/>
      <c r="CN272" s="373"/>
      <c r="CO272" s="373"/>
      <c r="CP272" s="373"/>
      <c r="CQ272" s="373"/>
      <c r="CR272" s="373"/>
      <c r="CS272" s="373"/>
      <c r="CT272" s="920"/>
      <c r="CU272" s="373"/>
      <c r="CV272" s="373"/>
      <c r="CW272" s="373"/>
      <c r="CX272" s="920"/>
      <c r="CY272" s="373"/>
      <c r="CZ272" s="373"/>
      <c r="DN272" s="373"/>
      <c r="DO272" s="373"/>
      <c r="DP272" s="373"/>
      <c r="DQ272" s="373"/>
      <c r="DR272" s="373"/>
      <c r="DS272" s="373"/>
      <c r="DT272" s="373"/>
      <c r="DU272" s="373"/>
      <c r="DV272" s="373"/>
      <c r="DW272" s="373"/>
      <c r="DX272" s="373"/>
      <c r="DY272" s="373"/>
      <c r="DZ272" s="373"/>
      <c r="EA272" s="373"/>
      <c r="EB272" s="373"/>
      <c r="EC272" s="373"/>
      <c r="ED272" s="373"/>
      <c r="EE272" s="373"/>
      <c r="EF272" s="373"/>
      <c r="EG272" s="373"/>
      <c r="EH272" s="373"/>
      <c r="EI272" s="373"/>
      <c r="EJ272" s="373"/>
      <c r="EK272" s="373"/>
      <c r="EL272" s="373"/>
      <c r="EM272" s="373"/>
      <c r="EN272" s="373"/>
      <c r="EO272" s="373"/>
      <c r="EP272" s="373"/>
      <c r="EQ272" s="373"/>
      <c r="ER272" s="373"/>
      <c r="ES272" s="373"/>
      <c r="ET272" s="373"/>
      <c r="EU272" s="373"/>
      <c r="EV272" s="373"/>
      <c r="EW272" s="373"/>
      <c r="EX272" s="373"/>
      <c r="EY272" s="373"/>
      <c r="EZ272" s="373"/>
      <c r="FA272" s="373"/>
      <c r="FB272" s="373"/>
      <c r="FC272" s="373"/>
      <c r="FD272" s="373"/>
      <c r="FE272" s="373"/>
      <c r="FF272" s="373"/>
      <c r="FG272" s="373"/>
      <c r="FH272" s="373"/>
      <c r="FI272" s="373"/>
      <c r="FJ272" s="373"/>
      <c r="FK272" s="373"/>
      <c r="FL272" s="373"/>
      <c r="FM272" s="373"/>
      <c r="FN272" s="373"/>
      <c r="FO272" s="373"/>
      <c r="FP272" s="373"/>
      <c r="FQ272" s="373"/>
      <c r="FR272" s="373"/>
      <c r="FS272" s="373"/>
      <c r="FT272" s="373"/>
      <c r="FU272" s="373"/>
      <c r="FV272" s="373"/>
      <c r="FW272" s="373"/>
      <c r="FX272" s="373"/>
      <c r="FY272" s="373"/>
      <c r="FZ272" s="373"/>
      <c r="GA272" s="373"/>
      <c r="GB272" s="373"/>
      <c r="GC272" s="373"/>
      <c r="GD272" s="373"/>
      <c r="GE272" s="373"/>
      <c r="GF272" s="373"/>
      <c r="GG272" s="373"/>
      <c r="GH272" s="373"/>
      <c r="GI272" s="373"/>
      <c r="GJ272" s="373"/>
      <c r="GK272" s="373"/>
      <c r="GL272" s="373"/>
      <c r="GM272" s="373"/>
      <c r="GN272" s="373"/>
      <c r="GO272" s="373"/>
      <c r="GP272" s="373"/>
      <c r="GQ272" s="373"/>
      <c r="GR272" s="373"/>
      <c r="GS272" s="373"/>
      <c r="GT272" s="373"/>
      <c r="GU272" s="373"/>
      <c r="GV272" s="373"/>
      <c r="GW272" s="373"/>
      <c r="GX272" s="373"/>
      <c r="GY272" s="373"/>
      <c r="GZ272" s="373"/>
      <c r="HA272" s="373"/>
      <c r="HB272" s="373"/>
      <c r="HC272" s="373"/>
      <c r="HD272" s="373"/>
      <c r="HE272" s="373"/>
      <c r="HF272" s="373"/>
      <c r="HG272" s="373"/>
      <c r="HH272" s="373"/>
      <c r="HI272" s="373"/>
      <c r="HJ272" s="373"/>
      <c r="HK272" s="373"/>
      <c r="HL272" s="373"/>
      <c r="HM272" s="373"/>
      <c r="HN272" s="373"/>
      <c r="HO272" s="373"/>
      <c r="HP272" s="373"/>
      <c r="HQ272" s="373"/>
      <c r="HR272" s="373"/>
      <c r="HS272" s="373"/>
      <c r="HT272" s="373"/>
      <c r="HU272" s="373"/>
      <c r="HV272" s="373"/>
      <c r="HW272" s="373"/>
      <c r="HX272" s="373"/>
      <c r="HY272" s="373"/>
      <c r="HZ272" s="373"/>
      <c r="IA272" s="373"/>
      <c r="IB272" s="373"/>
      <c r="IC272" s="373"/>
      <c r="ID272" s="373"/>
      <c r="IE272" s="373"/>
      <c r="IF272" s="373"/>
      <c r="IG272" s="373"/>
      <c r="IH272" s="373"/>
      <c r="II272" s="373"/>
      <c r="IJ272" s="373"/>
    </row>
    <row r="273" spans="1:244" s="281" customFormat="1" ht="19" x14ac:dyDescent="0.2">
      <c r="A273"/>
      <c r="B273" s="186"/>
      <c r="C273"/>
      <c r="D273" s="251"/>
      <c r="E273" s="341"/>
      <c r="F273" s="341"/>
      <c r="G273" s="172"/>
      <c r="H273"/>
      <c r="I273" s="45"/>
      <c r="J273"/>
      <c r="K273"/>
      <c r="L273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5"/>
      <c r="AC273"/>
      <c r="AD273" s="38"/>
      <c r="AE273"/>
      <c r="AF273"/>
      <c r="AG273"/>
      <c r="AH273" s="42"/>
      <c r="AI273" s="277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277"/>
      <c r="AZ273" s="269"/>
      <c r="BA273" s="560"/>
      <c r="BB273"/>
      <c r="BC273" s="560"/>
      <c r="BD273"/>
      <c r="BE273" s="560"/>
      <c r="BF273"/>
      <c r="BG273" s="560"/>
      <c r="BH273"/>
      <c r="BI273" s="560"/>
      <c r="BJ273"/>
      <c r="BK273" s="560"/>
      <c r="BL273"/>
      <c r="BM273" s="560"/>
      <c r="BN273"/>
      <c r="BO273" s="270"/>
      <c r="BP273"/>
      <c r="BQ273" s="270"/>
      <c r="BR273"/>
      <c r="BS273" s="270"/>
      <c r="BT273"/>
      <c r="BU273" s="270"/>
      <c r="BV273"/>
      <c r="BW273" s="270"/>
      <c r="BX273"/>
      <c r="BY273" s="270"/>
      <c r="BZ273"/>
      <c r="CA273" s="270"/>
      <c r="CB273"/>
      <c r="CC273" s="270"/>
      <c r="CD273"/>
      <c r="CE273" s="270"/>
      <c r="CF273"/>
      <c r="CG273" s="270"/>
      <c r="CH273"/>
      <c r="CI273" s="270"/>
      <c r="CJ273"/>
      <c r="CK273" s="910"/>
      <c r="CL273" s="373"/>
      <c r="CM273" s="373"/>
      <c r="CN273" s="373"/>
      <c r="CO273" s="373"/>
      <c r="CP273" s="373"/>
      <c r="CQ273" s="373"/>
      <c r="CR273" s="373"/>
      <c r="CS273" s="373"/>
      <c r="CT273" s="920"/>
      <c r="CU273" s="373"/>
      <c r="CV273" s="373"/>
      <c r="CW273" s="373"/>
      <c r="CX273" s="920"/>
      <c r="CY273" s="373"/>
      <c r="CZ273" s="373"/>
      <c r="DN273" s="373"/>
      <c r="DO273" s="373"/>
      <c r="DP273" s="373"/>
      <c r="DQ273" s="373"/>
      <c r="DR273" s="373"/>
      <c r="DS273" s="373"/>
      <c r="DT273" s="373"/>
      <c r="DU273" s="373"/>
      <c r="DV273" s="373"/>
      <c r="DW273" s="373"/>
      <c r="DX273" s="373"/>
      <c r="DY273" s="373"/>
      <c r="DZ273" s="373"/>
      <c r="EA273" s="373"/>
      <c r="EB273" s="373"/>
      <c r="EC273" s="373"/>
      <c r="ED273" s="373"/>
      <c r="EE273" s="373"/>
      <c r="EF273" s="373"/>
      <c r="EG273" s="373"/>
      <c r="EH273" s="373"/>
      <c r="EI273" s="373"/>
      <c r="EJ273" s="373"/>
      <c r="EK273" s="373"/>
      <c r="EL273" s="373"/>
      <c r="EM273" s="373"/>
      <c r="EN273" s="373"/>
      <c r="EO273" s="373"/>
      <c r="EP273" s="373"/>
      <c r="EQ273" s="373"/>
      <c r="ER273" s="373"/>
      <c r="ES273" s="373"/>
      <c r="ET273" s="373"/>
      <c r="EU273" s="373"/>
      <c r="EV273" s="373"/>
      <c r="EW273" s="373"/>
      <c r="EX273" s="373"/>
      <c r="EY273" s="373"/>
      <c r="EZ273" s="373"/>
      <c r="FA273" s="373"/>
      <c r="FB273" s="373"/>
      <c r="FC273" s="373"/>
      <c r="FD273" s="373"/>
      <c r="FE273" s="373"/>
      <c r="FF273" s="373"/>
      <c r="FG273" s="373"/>
      <c r="FH273" s="373"/>
      <c r="FI273" s="373"/>
      <c r="FJ273" s="373"/>
      <c r="FK273" s="373"/>
      <c r="FL273" s="373"/>
      <c r="FM273" s="373"/>
      <c r="FN273" s="373"/>
      <c r="FO273" s="373"/>
      <c r="FP273" s="373"/>
      <c r="FQ273" s="373"/>
      <c r="FR273" s="373"/>
      <c r="FS273" s="373"/>
      <c r="FT273" s="373"/>
      <c r="FU273" s="373"/>
      <c r="FV273" s="373"/>
      <c r="FW273" s="373"/>
      <c r="FX273" s="373"/>
      <c r="FY273" s="373"/>
      <c r="FZ273" s="373"/>
      <c r="GA273" s="373"/>
      <c r="GB273" s="373"/>
      <c r="GC273" s="373"/>
      <c r="GD273" s="373"/>
      <c r="GE273" s="373"/>
      <c r="GF273" s="373"/>
      <c r="GG273" s="373"/>
      <c r="GH273" s="373"/>
      <c r="GI273" s="373"/>
      <c r="GJ273" s="373"/>
      <c r="GK273" s="373"/>
      <c r="GL273" s="373"/>
      <c r="GM273" s="373"/>
      <c r="GN273" s="373"/>
      <c r="GO273" s="373"/>
      <c r="GP273" s="373"/>
      <c r="GQ273" s="373"/>
      <c r="GR273" s="373"/>
      <c r="GS273" s="373"/>
      <c r="GT273" s="373"/>
      <c r="GU273" s="373"/>
      <c r="GV273" s="373"/>
      <c r="GW273" s="373"/>
      <c r="GX273" s="373"/>
      <c r="GY273" s="373"/>
      <c r="GZ273" s="373"/>
      <c r="HA273" s="373"/>
      <c r="HB273" s="373"/>
      <c r="HC273" s="373"/>
      <c r="HD273" s="373"/>
      <c r="HE273" s="373"/>
      <c r="HF273" s="373"/>
      <c r="HG273" s="373"/>
      <c r="HH273" s="373"/>
      <c r="HI273" s="373"/>
      <c r="HJ273" s="373"/>
      <c r="HK273" s="373"/>
      <c r="HL273" s="373"/>
      <c r="HM273" s="373"/>
      <c r="HN273" s="373"/>
      <c r="HO273" s="373"/>
      <c r="HP273" s="373"/>
      <c r="HQ273" s="373"/>
      <c r="HR273" s="373"/>
      <c r="HS273" s="373"/>
      <c r="HT273" s="373"/>
      <c r="HU273" s="373"/>
      <c r="HV273" s="373"/>
      <c r="HW273" s="373"/>
      <c r="HX273" s="373"/>
      <c r="HY273" s="373"/>
      <c r="HZ273" s="373"/>
      <c r="IA273" s="373"/>
      <c r="IB273" s="373"/>
      <c r="IC273" s="373"/>
      <c r="ID273" s="373"/>
      <c r="IE273" s="373"/>
      <c r="IF273" s="373"/>
      <c r="IG273" s="373"/>
      <c r="IH273" s="373"/>
      <c r="II273" s="373"/>
      <c r="IJ273" s="373"/>
    </row>
    <row r="274" spans="1:244" s="281" customFormat="1" ht="19" x14ac:dyDescent="0.2">
      <c r="A274"/>
      <c r="B274" s="186"/>
      <c r="C274"/>
      <c r="D274" s="251"/>
      <c r="E274" s="341"/>
      <c r="F274" s="341"/>
      <c r="G274" s="172"/>
      <c r="H274"/>
      <c r="I274" s="45"/>
      <c r="J274"/>
      <c r="K274"/>
      <c r="L274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5"/>
      <c r="AC274"/>
      <c r="AD274" s="38"/>
      <c r="AE274"/>
      <c r="AF274"/>
      <c r="AG274"/>
      <c r="AH274" s="42"/>
      <c r="AI274" s="277"/>
      <c r="AJ274" s="152"/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  <c r="AX274" s="152"/>
      <c r="AY274" s="277"/>
      <c r="AZ274" s="269"/>
      <c r="BA274" s="560"/>
      <c r="BB274"/>
      <c r="BC274" s="560"/>
      <c r="BD274"/>
      <c r="BE274" s="560"/>
      <c r="BF274"/>
      <c r="BG274" s="560"/>
      <c r="BH274"/>
      <c r="BI274" s="560"/>
      <c r="BJ274"/>
      <c r="BK274" s="560"/>
      <c r="BL274"/>
      <c r="BM274" s="560"/>
      <c r="BN274"/>
      <c r="BO274" s="270"/>
      <c r="BP274"/>
      <c r="BQ274" s="270"/>
      <c r="BR274"/>
      <c r="BS274" s="270"/>
      <c r="BT274"/>
      <c r="BU274" s="270"/>
      <c r="BV274"/>
      <c r="BW274" s="270"/>
      <c r="BX274"/>
      <c r="BY274" s="270"/>
      <c r="BZ274"/>
      <c r="CA274" s="270"/>
      <c r="CB274"/>
      <c r="CC274" s="270"/>
      <c r="CD274"/>
      <c r="CE274" s="270"/>
      <c r="CF274"/>
      <c r="CG274" s="270"/>
      <c r="CH274"/>
      <c r="CI274" s="270"/>
      <c r="CJ274"/>
      <c r="CK274" s="910"/>
      <c r="CL274" s="373"/>
      <c r="CM274" s="373"/>
      <c r="CN274" s="373"/>
      <c r="CO274" s="373"/>
      <c r="CP274" s="373"/>
      <c r="CQ274" s="373"/>
      <c r="CR274" s="373"/>
      <c r="CS274" s="373"/>
      <c r="CT274" s="920"/>
      <c r="CU274" s="373"/>
      <c r="CV274" s="373"/>
      <c r="CW274" s="373"/>
      <c r="CX274" s="920"/>
      <c r="CY274" s="373"/>
      <c r="CZ274" s="373"/>
      <c r="DN274" s="373"/>
      <c r="DO274" s="373"/>
      <c r="DP274" s="373"/>
      <c r="DQ274" s="373"/>
      <c r="DR274" s="373"/>
      <c r="DS274" s="373"/>
      <c r="DT274" s="373"/>
      <c r="DU274" s="373"/>
      <c r="DV274" s="373"/>
      <c r="DW274" s="373"/>
      <c r="DX274" s="373"/>
      <c r="DY274" s="373"/>
      <c r="DZ274" s="373"/>
      <c r="EA274" s="373"/>
      <c r="EB274" s="373"/>
      <c r="EC274" s="373"/>
      <c r="ED274" s="373"/>
      <c r="EE274" s="373"/>
      <c r="EF274" s="373"/>
      <c r="EG274" s="373"/>
      <c r="EH274" s="373"/>
      <c r="EI274" s="373"/>
      <c r="EJ274" s="373"/>
      <c r="EK274" s="373"/>
      <c r="EL274" s="373"/>
      <c r="EM274" s="373"/>
      <c r="EN274" s="373"/>
      <c r="EO274" s="373"/>
      <c r="EP274" s="373"/>
      <c r="EQ274" s="373"/>
      <c r="ER274" s="373"/>
      <c r="ES274" s="373"/>
      <c r="ET274" s="373"/>
      <c r="EU274" s="373"/>
      <c r="EV274" s="373"/>
      <c r="EW274" s="373"/>
      <c r="EX274" s="373"/>
      <c r="EY274" s="373"/>
      <c r="EZ274" s="373"/>
      <c r="FA274" s="373"/>
      <c r="FB274" s="373"/>
      <c r="FC274" s="373"/>
      <c r="FD274" s="373"/>
      <c r="FE274" s="373"/>
      <c r="FF274" s="373"/>
      <c r="FG274" s="373"/>
      <c r="FH274" s="373"/>
      <c r="FI274" s="373"/>
      <c r="FJ274" s="373"/>
      <c r="FK274" s="373"/>
      <c r="FL274" s="373"/>
      <c r="FM274" s="373"/>
      <c r="FN274" s="373"/>
      <c r="FO274" s="373"/>
      <c r="FP274" s="373"/>
      <c r="FQ274" s="373"/>
      <c r="FR274" s="373"/>
      <c r="FS274" s="373"/>
      <c r="FT274" s="373"/>
      <c r="FU274" s="373"/>
      <c r="FV274" s="373"/>
      <c r="FW274" s="373"/>
      <c r="FX274" s="373"/>
      <c r="FY274" s="373"/>
      <c r="FZ274" s="373"/>
      <c r="GA274" s="373"/>
      <c r="GB274" s="373"/>
      <c r="GC274" s="373"/>
      <c r="GD274" s="373"/>
      <c r="GE274" s="373"/>
      <c r="GF274" s="373"/>
      <c r="GG274" s="373"/>
      <c r="GH274" s="373"/>
      <c r="GI274" s="373"/>
      <c r="GJ274" s="373"/>
      <c r="GK274" s="373"/>
      <c r="GL274" s="373"/>
      <c r="GM274" s="373"/>
      <c r="GN274" s="373"/>
      <c r="GO274" s="373"/>
      <c r="GP274" s="373"/>
      <c r="GQ274" s="373"/>
      <c r="GR274" s="373"/>
      <c r="GS274" s="373"/>
      <c r="GT274" s="373"/>
      <c r="GU274" s="373"/>
      <c r="GV274" s="373"/>
      <c r="GW274" s="373"/>
      <c r="GX274" s="373"/>
      <c r="GY274" s="373"/>
      <c r="GZ274" s="373"/>
      <c r="HA274" s="373"/>
      <c r="HB274" s="373"/>
      <c r="HC274" s="373"/>
      <c r="HD274" s="373"/>
      <c r="HE274" s="373"/>
      <c r="HF274" s="373"/>
      <c r="HG274" s="373"/>
      <c r="HH274" s="373"/>
      <c r="HI274" s="373"/>
      <c r="HJ274" s="373"/>
      <c r="HK274" s="373"/>
      <c r="HL274" s="373"/>
      <c r="HM274" s="373"/>
      <c r="HN274" s="373"/>
      <c r="HO274" s="373"/>
      <c r="HP274" s="373"/>
      <c r="HQ274" s="373"/>
      <c r="HR274" s="373"/>
      <c r="HS274" s="373"/>
      <c r="HT274" s="373"/>
      <c r="HU274" s="373"/>
      <c r="HV274" s="373"/>
      <c r="HW274" s="373"/>
      <c r="HX274" s="373"/>
      <c r="HY274" s="373"/>
      <c r="HZ274" s="373"/>
      <c r="IA274" s="373"/>
      <c r="IB274" s="373"/>
      <c r="IC274" s="373"/>
      <c r="ID274" s="373"/>
      <c r="IE274" s="373"/>
      <c r="IF274" s="373"/>
      <c r="IG274" s="373"/>
      <c r="IH274" s="373"/>
      <c r="II274" s="373"/>
      <c r="IJ274" s="373"/>
    </row>
    <row r="275" spans="1:244" s="281" customFormat="1" ht="19" x14ac:dyDescent="0.2">
      <c r="A275"/>
      <c r="B275" s="186"/>
      <c r="C275"/>
      <c r="D275" s="251"/>
      <c r="E275" s="341"/>
      <c r="F275" s="341"/>
      <c r="G275" s="172"/>
      <c r="H275"/>
      <c r="I275" s="45"/>
      <c r="J275"/>
      <c r="K275"/>
      <c r="L275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5"/>
      <c r="AC275"/>
      <c r="AD275" s="38"/>
      <c r="AE275"/>
      <c r="AF275"/>
      <c r="AG275"/>
      <c r="AH275" s="42"/>
      <c r="AI275" s="277"/>
      <c r="AJ275" s="152"/>
      <c r="AK275" s="152"/>
      <c r="AL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152"/>
      <c r="AW275" s="152"/>
      <c r="AX275" s="152"/>
      <c r="AY275" s="277"/>
      <c r="AZ275" s="269"/>
      <c r="BA275" s="560"/>
      <c r="BB275"/>
      <c r="BC275" s="560"/>
      <c r="BD275"/>
      <c r="BE275" s="560"/>
      <c r="BF275"/>
      <c r="BG275" s="560"/>
      <c r="BH275"/>
      <c r="BI275" s="560"/>
      <c r="BJ275"/>
      <c r="BK275" s="560"/>
      <c r="BL275"/>
      <c r="BM275" s="560"/>
      <c r="BN275"/>
      <c r="BO275" s="270"/>
      <c r="BP275"/>
      <c r="BQ275" s="270"/>
      <c r="BR275"/>
      <c r="BS275" s="270"/>
      <c r="BT275"/>
      <c r="BU275" s="270"/>
      <c r="BV275"/>
      <c r="BW275" s="270"/>
      <c r="BX275"/>
      <c r="BY275" s="270"/>
      <c r="BZ275"/>
      <c r="CA275" s="270"/>
      <c r="CB275"/>
      <c r="CC275" s="270"/>
      <c r="CD275"/>
      <c r="CE275" s="270"/>
      <c r="CF275"/>
      <c r="CG275" s="270"/>
      <c r="CH275"/>
      <c r="CI275" s="270"/>
      <c r="CJ275"/>
      <c r="CK275" s="910"/>
      <c r="CL275" s="373"/>
      <c r="CM275" s="373"/>
      <c r="CN275" s="373"/>
      <c r="CO275" s="373"/>
      <c r="CP275" s="373"/>
      <c r="CQ275" s="373"/>
      <c r="CR275" s="373"/>
      <c r="CS275" s="373"/>
      <c r="CT275" s="920"/>
      <c r="CU275" s="373"/>
      <c r="CV275" s="373"/>
      <c r="CW275" s="373"/>
      <c r="CX275" s="920"/>
      <c r="CY275" s="373"/>
      <c r="CZ275" s="373"/>
      <c r="DN275" s="373"/>
      <c r="DO275" s="373"/>
      <c r="DP275" s="373"/>
      <c r="DQ275" s="373"/>
      <c r="DR275" s="373"/>
      <c r="DS275" s="373"/>
      <c r="DT275" s="373"/>
      <c r="DU275" s="373"/>
      <c r="DV275" s="373"/>
      <c r="DW275" s="373"/>
      <c r="DX275" s="373"/>
      <c r="DY275" s="373"/>
      <c r="DZ275" s="373"/>
      <c r="EA275" s="373"/>
      <c r="EB275" s="373"/>
      <c r="EC275" s="373"/>
      <c r="ED275" s="373"/>
      <c r="EE275" s="373"/>
      <c r="EF275" s="373"/>
      <c r="EG275" s="373"/>
      <c r="EH275" s="373"/>
      <c r="EI275" s="373"/>
      <c r="EJ275" s="373"/>
      <c r="EK275" s="373"/>
      <c r="EL275" s="373"/>
      <c r="EM275" s="373"/>
      <c r="EN275" s="373"/>
      <c r="EO275" s="373"/>
      <c r="EP275" s="373"/>
      <c r="EQ275" s="373"/>
      <c r="ER275" s="373"/>
      <c r="ES275" s="373"/>
      <c r="ET275" s="373"/>
      <c r="EU275" s="373"/>
      <c r="EV275" s="373"/>
      <c r="EW275" s="373"/>
      <c r="EX275" s="373"/>
      <c r="EY275" s="373"/>
      <c r="EZ275" s="373"/>
      <c r="FA275" s="373"/>
      <c r="FB275" s="373"/>
      <c r="FC275" s="373"/>
      <c r="FD275" s="373"/>
      <c r="FE275" s="373"/>
      <c r="FF275" s="373"/>
      <c r="FG275" s="373"/>
      <c r="FH275" s="373"/>
      <c r="FI275" s="373"/>
      <c r="FJ275" s="373"/>
      <c r="FK275" s="373"/>
      <c r="FL275" s="373"/>
      <c r="FM275" s="373"/>
      <c r="FN275" s="373"/>
      <c r="FO275" s="373"/>
      <c r="FP275" s="373"/>
      <c r="FQ275" s="373"/>
      <c r="FR275" s="373"/>
      <c r="FS275" s="373"/>
      <c r="FT275" s="373"/>
      <c r="FU275" s="373"/>
      <c r="FV275" s="373"/>
      <c r="FW275" s="373"/>
      <c r="FX275" s="373"/>
      <c r="FY275" s="373"/>
      <c r="FZ275" s="373"/>
      <c r="GA275" s="373"/>
      <c r="GB275" s="373"/>
      <c r="GC275" s="373"/>
      <c r="GD275" s="373"/>
      <c r="GE275" s="373"/>
      <c r="GF275" s="373"/>
      <c r="GG275" s="373"/>
      <c r="GH275" s="373"/>
      <c r="GI275" s="373"/>
      <c r="GJ275" s="373"/>
      <c r="GK275" s="373"/>
      <c r="GL275" s="373"/>
      <c r="GM275" s="373"/>
      <c r="GN275" s="373"/>
      <c r="GO275" s="373"/>
      <c r="GP275" s="373"/>
      <c r="GQ275" s="373"/>
      <c r="GR275" s="373"/>
      <c r="GS275" s="373"/>
      <c r="GT275" s="373"/>
      <c r="GU275" s="373"/>
      <c r="GV275" s="373"/>
      <c r="GW275" s="373"/>
      <c r="GX275" s="373"/>
      <c r="GY275" s="373"/>
      <c r="GZ275" s="373"/>
      <c r="HA275" s="373"/>
      <c r="HB275" s="373"/>
      <c r="HC275" s="373"/>
      <c r="HD275" s="373"/>
      <c r="HE275" s="373"/>
      <c r="HF275" s="373"/>
      <c r="HG275" s="373"/>
      <c r="HH275" s="373"/>
      <c r="HI275" s="373"/>
      <c r="HJ275" s="373"/>
      <c r="HK275" s="373"/>
      <c r="HL275" s="373"/>
      <c r="HM275" s="373"/>
      <c r="HN275" s="373"/>
      <c r="HO275" s="373"/>
      <c r="HP275" s="373"/>
      <c r="HQ275" s="373"/>
      <c r="HR275" s="373"/>
      <c r="HS275" s="373"/>
      <c r="HT275" s="373"/>
      <c r="HU275" s="373"/>
      <c r="HV275" s="373"/>
      <c r="HW275" s="373"/>
      <c r="HX275" s="373"/>
      <c r="HY275" s="373"/>
      <c r="HZ275" s="373"/>
      <c r="IA275" s="373"/>
      <c r="IB275" s="373"/>
      <c r="IC275" s="373"/>
      <c r="ID275" s="373"/>
      <c r="IE275" s="373"/>
      <c r="IF275" s="373"/>
      <c r="IG275" s="373"/>
      <c r="IH275" s="373"/>
      <c r="II275" s="373"/>
      <c r="IJ275" s="373"/>
    </row>
    <row r="276" spans="1:244" s="281" customFormat="1" ht="19" x14ac:dyDescent="0.2">
      <c r="A276"/>
      <c r="B276" s="186"/>
      <c r="C276"/>
      <c r="D276" s="251"/>
      <c r="E276" s="341"/>
      <c r="F276" s="341"/>
      <c r="G276" s="172"/>
      <c r="H276"/>
      <c r="I276" s="45"/>
      <c r="J276"/>
      <c r="K276"/>
      <c r="L2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5"/>
      <c r="AC276"/>
      <c r="AD276" s="38"/>
      <c r="AE276"/>
      <c r="AF276"/>
      <c r="AG276"/>
      <c r="AH276" s="42"/>
      <c r="AI276" s="277"/>
      <c r="AJ276" s="152"/>
      <c r="AK276" s="152"/>
      <c r="AL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152"/>
      <c r="AW276" s="152"/>
      <c r="AX276" s="152"/>
      <c r="AY276" s="277"/>
      <c r="AZ276" s="269"/>
      <c r="BA276" s="560"/>
      <c r="BB276"/>
      <c r="BC276" s="560"/>
      <c r="BD276"/>
      <c r="BE276" s="560"/>
      <c r="BF276"/>
      <c r="BG276" s="560"/>
      <c r="BH276"/>
      <c r="BI276" s="560"/>
      <c r="BJ276"/>
      <c r="BK276" s="560"/>
      <c r="BL276"/>
      <c r="BM276" s="560"/>
      <c r="BN276"/>
      <c r="BO276" s="270"/>
      <c r="BP276"/>
      <c r="BQ276" s="270"/>
      <c r="BR276"/>
      <c r="BS276" s="270"/>
      <c r="BT276"/>
      <c r="BU276" s="270"/>
      <c r="BV276"/>
      <c r="BW276" s="270"/>
      <c r="BX276"/>
      <c r="BY276" s="270"/>
      <c r="BZ276"/>
      <c r="CA276" s="270"/>
      <c r="CB276"/>
      <c r="CC276" s="270"/>
      <c r="CD276"/>
      <c r="CE276" s="270"/>
      <c r="CF276"/>
      <c r="CG276" s="270"/>
      <c r="CH276"/>
      <c r="CI276" s="270"/>
      <c r="CJ276"/>
      <c r="CK276" s="910"/>
      <c r="CL276" s="373"/>
      <c r="CM276" s="373"/>
      <c r="CN276" s="373"/>
      <c r="CO276" s="373"/>
      <c r="CP276" s="373"/>
      <c r="CQ276" s="373"/>
      <c r="CR276" s="373"/>
      <c r="CS276" s="373"/>
      <c r="CT276" s="920"/>
      <c r="CU276" s="373"/>
      <c r="CV276" s="373"/>
      <c r="CW276" s="373"/>
      <c r="CX276" s="920"/>
      <c r="CY276" s="373"/>
      <c r="CZ276" s="373"/>
      <c r="DN276" s="373"/>
      <c r="DO276" s="373"/>
      <c r="DP276" s="373"/>
      <c r="DQ276" s="373"/>
      <c r="DR276" s="373"/>
      <c r="DS276" s="373"/>
      <c r="DT276" s="373"/>
      <c r="DU276" s="373"/>
      <c r="DV276" s="373"/>
      <c r="DW276" s="373"/>
      <c r="DX276" s="373"/>
      <c r="DY276" s="373"/>
      <c r="DZ276" s="373"/>
      <c r="EA276" s="373"/>
      <c r="EB276" s="373"/>
      <c r="EC276" s="373"/>
      <c r="ED276" s="373"/>
      <c r="EE276" s="373"/>
      <c r="EF276" s="373"/>
      <c r="EG276" s="373"/>
      <c r="EH276" s="373"/>
      <c r="EI276" s="373"/>
      <c r="EJ276" s="373"/>
      <c r="EK276" s="373"/>
      <c r="EL276" s="373"/>
      <c r="EM276" s="373"/>
      <c r="EN276" s="373"/>
      <c r="EO276" s="373"/>
      <c r="EP276" s="373"/>
      <c r="EQ276" s="373"/>
      <c r="ER276" s="373"/>
      <c r="ES276" s="373"/>
      <c r="ET276" s="373"/>
      <c r="EU276" s="373"/>
      <c r="EV276" s="373"/>
      <c r="EW276" s="373"/>
      <c r="EX276" s="373"/>
      <c r="EY276" s="373"/>
      <c r="EZ276" s="373"/>
      <c r="FA276" s="373"/>
      <c r="FB276" s="373"/>
      <c r="FC276" s="373"/>
      <c r="FD276" s="373"/>
      <c r="FE276" s="373"/>
      <c r="FF276" s="373"/>
      <c r="FG276" s="373"/>
      <c r="FH276" s="373"/>
      <c r="FI276" s="373"/>
      <c r="FJ276" s="373"/>
      <c r="FK276" s="373"/>
      <c r="FL276" s="373"/>
      <c r="FM276" s="373"/>
      <c r="FN276" s="373"/>
      <c r="FO276" s="373"/>
      <c r="FP276" s="373"/>
      <c r="FQ276" s="373"/>
      <c r="FR276" s="373"/>
      <c r="FS276" s="373"/>
      <c r="FT276" s="373"/>
      <c r="FU276" s="373"/>
      <c r="FV276" s="373"/>
      <c r="FW276" s="373"/>
      <c r="FX276" s="373"/>
      <c r="FY276" s="373"/>
      <c r="FZ276" s="373"/>
      <c r="GA276" s="373"/>
      <c r="GB276" s="373"/>
      <c r="GC276" s="373"/>
      <c r="GD276" s="373"/>
      <c r="GE276" s="373"/>
      <c r="GF276" s="373"/>
      <c r="GG276" s="373"/>
      <c r="GH276" s="373"/>
      <c r="GI276" s="373"/>
      <c r="GJ276" s="373"/>
      <c r="GK276" s="373"/>
      <c r="GL276" s="373"/>
      <c r="GM276" s="373"/>
      <c r="GN276" s="373"/>
      <c r="GO276" s="373"/>
      <c r="GP276" s="373"/>
      <c r="GQ276" s="373"/>
      <c r="GR276" s="373"/>
      <c r="GS276" s="373"/>
      <c r="GT276" s="373"/>
      <c r="GU276" s="373"/>
      <c r="GV276" s="373"/>
      <c r="GW276" s="373"/>
      <c r="GX276" s="373"/>
      <c r="GY276" s="373"/>
      <c r="GZ276" s="373"/>
      <c r="HA276" s="373"/>
      <c r="HB276" s="373"/>
      <c r="HC276" s="373"/>
      <c r="HD276" s="373"/>
      <c r="HE276" s="373"/>
      <c r="HF276" s="373"/>
      <c r="HG276" s="373"/>
      <c r="HH276" s="373"/>
      <c r="HI276" s="373"/>
      <c r="HJ276" s="373"/>
      <c r="HK276" s="373"/>
      <c r="HL276" s="373"/>
      <c r="HM276" s="373"/>
      <c r="HN276" s="373"/>
      <c r="HO276" s="373"/>
      <c r="HP276" s="373"/>
      <c r="HQ276" s="373"/>
      <c r="HR276" s="373"/>
      <c r="HS276" s="373"/>
      <c r="HT276" s="373"/>
      <c r="HU276" s="373"/>
      <c r="HV276" s="373"/>
      <c r="HW276" s="373"/>
      <c r="HX276" s="373"/>
      <c r="HY276" s="373"/>
      <c r="HZ276" s="373"/>
      <c r="IA276" s="373"/>
      <c r="IB276" s="373"/>
      <c r="IC276" s="373"/>
      <c r="ID276" s="373"/>
      <c r="IE276" s="373"/>
      <c r="IF276" s="373"/>
      <c r="IG276" s="373"/>
      <c r="IH276" s="373"/>
      <c r="II276" s="373"/>
      <c r="IJ276" s="373"/>
    </row>
    <row r="277" spans="1:244" s="281" customFormat="1" ht="19" x14ac:dyDescent="0.2">
      <c r="A277"/>
      <c r="B277" s="186"/>
      <c r="C277"/>
      <c r="D277" s="251"/>
      <c r="E277" s="341"/>
      <c r="F277" s="341"/>
      <c r="G277" s="172"/>
      <c r="H277"/>
      <c r="I277" s="45"/>
      <c r="J277"/>
      <c r="K277"/>
      <c r="L277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5"/>
      <c r="AC277"/>
      <c r="AD277" s="38"/>
      <c r="AE277"/>
      <c r="AF277"/>
      <c r="AG277"/>
      <c r="AH277" s="42"/>
      <c r="AI277" s="277"/>
      <c r="AJ277" s="152"/>
      <c r="AK277" s="152"/>
      <c r="AL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152"/>
      <c r="AW277" s="152"/>
      <c r="AX277" s="152"/>
      <c r="AY277" s="277"/>
      <c r="AZ277" s="269"/>
      <c r="BA277" s="560"/>
      <c r="BB277"/>
      <c r="BC277" s="560"/>
      <c r="BD277"/>
      <c r="BE277" s="560"/>
      <c r="BF277"/>
      <c r="BG277" s="560"/>
      <c r="BH277"/>
      <c r="BI277" s="560"/>
      <c r="BJ277"/>
      <c r="BK277" s="560"/>
      <c r="BL277"/>
      <c r="BM277" s="560"/>
      <c r="BN277"/>
      <c r="BO277" s="270"/>
      <c r="BP277"/>
      <c r="BQ277" s="270"/>
      <c r="BR277"/>
      <c r="BS277" s="270"/>
      <c r="BT277"/>
      <c r="BU277" s="270"/>
      <c r="BV277"/>
      <c r="BW277" s="270"/>
      <c r="BX277"/>
      <c r="BY277" s="270"/>
      <c r="BZ277"/>
      <c r="CA277" s="270"/>
      <c r="CB277"/>
      <c r="CC277" s="270"/>
      <c r="CD277"/>
      <c r="CE277" s="270"/>
      <c r="CF277"/>
      <c r="CG277" s="270"/>
      <c r="CH277"/>
      <c r="CI277" s="270"/>
      <c r="CJ277"/>
      <c r="CK277" s="910"/>
      <c r="CL277" s="373"/>
      <c r="CM277" s="373"/>
      <c r="CN277" s="373"/>
      <c r="CO277" s="373"/>
      <c r="CP277" s="373"/>
      <c r="CQ277" s="373"/>
      <c r="CR277" s="373"/>
      <c r="CS277" s="373"/>
      <c r="CT277" s="920"/>
      <c r="CU277" s="373"/>
      <c r="CV277" s="373"/>
      <c r="CW277" s="373"/>
      <c r="CX277" s="920"/>
      <c r="CY277" s="373"/>
      <c r="CZ277" s="373"/>
      <c r="DN277" s="373"/>
      <c r="DO277" s="373"/>
      <c r="DP277" s="373"/>
      <c r="DQ277" s="373"/>
      <c r="DR277" s="373"/>
      <c r="DS277" s="373"/>
      <c r="DT277" s="373"/>
      <c r="DU277" s="373"/>
      <c r="DV277" s="373"/>
      <c r="DW277" s="373"/>
      <c r="DX277" s="373"/>
      <c r="DY277" s="373"/>
      <c r="DZ277" s="373"/>
      <c r="EA277" s="373"/>
      <c r="EB277" s="373"/>
      <c r="EC277" s="373"/>
      <c r="ED277" s="373"/>
      <c r="EE277" s="373"/>
      <c r="EF277" s="373"/>
      <c r="EG277" s="373"/>
      <c r="EH277" s="373"/>
      <c r="EI277" s="373"/>
      <c r="EJ277" s="373"/>
      <c r="EK277" s="373"/>
      <c r="EL277" s="373"/>
      <c r="EM277" s="373"/>
      <c r="EN277" s="373"/>
      <c r="EO277" s="373"/>
      <c r="EP277" s="373"/>
      <c r="EQ277" s="373"/>
      <c r="ER277" s="373"/>
      <c r="ES277" s="373"/>
      <c r="ET277" s="373"/>
      <c r="EU277" s="373"/>
      <c r="EV277" s="373"/>
      <c r="EW277" s="373"/>
      <c r="EX277" s="373"/>
      <c r="EY277" s="373"/>
      <c r="EZ277" s="373"/>
      <c r="FA277" s="373"/>
      <c r="FB277" s="373"/>
      <c r="FC277" s="373"/>
      <c r="FD277" s="373"/>
      <c r="FE277" s="373"/>
      <c r="FF277" s="373"/>
      <c r="FG277" s="373"/>
      <c r="FH277" s="373"/>
      <c r="FI277" s="373"/>
      <c r="FJ277" s="373"/>
      <c r="FK277" s="373"/>
      <c r="FL277" s="373"/>
      <c r="FM277" s="373"/>
      <c r="FN277" s="373"/>
      <c r="FO277" s="373"/>
      <c r="FP277" s="373"/>
      <c r="FQ277" s="373"/>
      <c r="FR277" s="373"/>
      <c r="FS277" s="373"/>
      <c r="FT277" s="373"/>
      <c r="FU277" s="373"/>
      <c r="FV277" s="373"/>
      <c r="FW277" s="373"/>
      <c r="FX277" s="373"/>
      <c r="FY277" s="373"/>
      <c r="FZ277" s="373"/>
      <c r="GA277" s="373"/>
      <c r="GB277" s="373"/>
      <c r="GC277" s="373"/>
      <c r="GD277" s="373"/>
      <c r="GE277" s="373"/>
      <c r="GF277" s="373"/>
      <c r="GG277" s="373"/>
      <c r="GH277" s="373"/>
      <c r="GI277" s="373"/>
      <c r="GJ277" s="373"/>
      <c r="GK277" s="373"/>
      <c r="GL277" s="373"/>
      <c r="GM277" s="373"/>
      <c r="GN277" s="373"/>
      <c r="GO277" s="373"/>
      <c r="GP277" s="373"/>
      <c r="GQ277" s="373"/>
      <c r="GR277" s="373"/>
      <c r="GS277" s="373"/>
      <c r="GT277" s="373"/>
      <c r="GU277" s="373"/>
      <c r="GV277" s="373"/>
      <c r="GW277" s="373"/>
      <c r="GX277" s="373"/>
      <c r="GY277" s="373"/>
      <c r="GZ277" s="373"/>
      <c r="HA277" s="373"/>
      <c r="HB277" s="373"/>
      <c r="HC277" s="373"/>
      <c r="HD277" s="373"/>
      <c r="HE277" s="373"/>
      <c r="HF277" s="373"/>
      <c r="HG277" s="373"/>
      <c r="HH277" s="373"/>
      <c r="HI277" s="373"/>
      <c r="HJ277" s="373"/>
      <c r="HK277" s="373"/>
      <c r="HL277" s="373"/>
      <c r="HM277" s="373"/>
      <c r="HN277" s="373"/>
      <c r="HO277" s="373"/>
      <c r="HP277" s="373"/>
      <c r="HQ277" s="373"/>
      <c r="HR277" s="373"/>
      <c r="HS277" s="373"/>
      <c r="HT277" s="373"/>
      <c r="HU277" s="373"/>
      <c r="HV277" s="373"/>
      <c r="HW277" s="373"/>
      <c r="HX277" s="373"/>
      <c r="HY277" s="373"/>
      <c r="HZ277" s="373"/>
      <c r="IA277" s="373"/>
      <c r="IB277" s="373"/>
      <c r="IC277" s="373"/>
      <c r="ID277" s="373"/>
      <c r="IE277" s="373"/>
      <c r="IF277" s="373"/>
      <c r="IG277" s="373"/>
      <c r="IH277" s="373"/>
      <c r="II277" s="373"/>
      <c r="IJ277" s="373"/>
    </row>
    <row r="278" spans="1:244" s="281" customFormat="1" ht="19" x14ac:dyDescent="0.2">
      <c r="A278"/>
      <c r="B278" s="186"/>
      <c r="C278"/>
      <c r="D278" s="251"/>
      <c r="E278" s="341"/>
      <c r="F278" s="341"/>
      <c r="G278" s="172"/>
      <c r="H278"/>
      <c r="I278" s="45"/>
      <c r="J278"/>
      <c r="K278"/>
      <c r="L278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5"/>
      <c r="AC278"/>
      <c r="AD278" s="38"/>
      <c r="AE278"/>
      <c r="AF278"/>
      <c r="AG278"/>
      <c r="AH278" s="42"/>
      <c r="AI278" s="277"/>
      <c r="AJ278" s="152"/>
      <c r="AK278" s="152"/>
      <c r="AL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152"/>
      <c r="AW278" s="152"/>
      <c r="AX278" s="152"/>
      <c r="AY278" s="277"/>
      <c r="AZ278" s="269"/>
      <c r="BA278" s="560"/>
      <c r="BB278"/>
      <c r="BC278" s="560"/>
      <c r="BD278"/>
      <c r="BE278" s="560"/>
      <c r="BF278"/>
      <c r="BG278" s="560"/>
      <c r="BH278"/>
      <c r="BI278" s="560"/>
      <c r="BJ278"/>
      <c r="BK278" s="560"/>
      <c r="BL278"/>
      <c r="BM278" s="560"/>
      <c r="BN278"/>
      <c r="BO278" s="270"/>
      <c r="BP278"/>
      <c r="BQ278" s="270"/>
      <c r="BR278"/>
      <c r="BS278" s="270"/>
      <c r="BT278"/>
      <c r="BU278" s="270"/>
      <c r="BV278"/>
      <c r="BW278" s="270"/>
      <c r="BX278"/>
      <c r="BY278" s="270"/>
      <c r="BZ278"/>
      <c r="CA278" s="270"/>
      <c r="CB278"/>
      <c r="CC278" s="270"/>
      <c r="CD278"/>
      <c r="CE278" s="270"/>
      <c r="CF278"/>
      <c r="CG278" s="270"/>
      <c r="CH278"/>
      <c r="CI278" s="270"/>
      <c r="CJ278"/>
      <c r="CK278" s="910"/>
      <c r="CL278" s="373"/>
      <c r="CM278" s="373"/>
      <c r="CN278" s="373"/>
      <c r="CO278" s="373"/>
      <c r="CP278" s="373"/>
      <c r="CQ278" s="373"/>
      <c r="CR278" s="373"/>
      <c r="CS278" s="373"/>
      <c r="CT278" s="920"/>
      <c r="CU278" s="373"/>
      <c r="CV278" s="373"/>
      <c r="CW278" s="373"/>
      <c r="CX278" s="920"/>
      <c r="CY278" s="373"/>
      <c r="CZ278" s="373"/>
      <c r="DN278" s="373"/>
      <c r="DO278" s="373"/>
      <c r="DP278" s="373"/>
      <c r="DQ278" s="373"/>
      <c r="DR278" s="373"/>
      <c r="DS278" s="373"/>
      <c r="DT278" s="373"/>
      <c r="DU278" s="373"/>
      <c r="DV278" s="373"/>
      <c r="DW278" s="373"/>
      <c r="DX278" s="373"/>
      <c r="DY278" s="373"/>
      <c r="DZ278" s="373"/>
      <c r="EA278" s="373"/>
      <c r="EB278" s="373"/>
      <c r="EC278" s="373"/>
      <c r="ED278" s="373"/>
      <c r="EE278" s="373"/>
      <c r="EF278" s="373"/>
      <c r="EG278" s="373"/>
      <c r="EH278" s="373"/>
      <c r="EI278" s="373"/>
      <c r="EJ278" s="373"/>
      <c r="EK278" s="373"/>
      <c r="EL278" s="373"/>
      <c r="EM278" s="373"/>
      <c r="EN278" s="373"/>
      <c r="EO278" s="373"/>
      <c r="EP278" s="373"/>
      <c r="EQ278" s="373"/>
      <c r="ER278" s="373"/>
      <c r="ES278" s="373"/>
      <c r="ET278" s="373"/>
      <c r="EU278" s="373"/>
      <c r="EV278" s="373"/>
      <c r="EW278" s="373"/>
      <c r="EX278" s="373"/>
      <c r="EY278" s="373"/>
      <c r="EZ278" s="373"/>
      <c r="FA278" s="373"/>
      <c r="FB278" s="373"/>
      <c r="FC278" s="373"/>
      <c r="FD278" s="373"/>
      <c r="FE278" s="373"/>
      <c r="FF278" s="373"/>
      <c r="FG278" s="373"/>
      <c r="FH278" s="373"/>
      <c r="FI278" s="373"/>
      <c r="FJ278" s="373"/>
      <c r="FK278" s="373"/>
      <c r="FL278" s="373"/>
      <c r="FM278" s="373"/>
      <c r="FN278" s="373"/>
      <c r="FO278" s="373"/>
      <c r="FP278" s="373"/>
      <c r="FQ278" s="373"/>
      <c r="FR278" s="373"/>
      <c r="FS278" s="373"/>
      <c r="FT278" s="373"/>
      <c r="FU278" s="373"/>
      <c r="FV278" s="373"/>
      <c r="FW278" s="373"/>
      <c r="FX278" s="373"/>
      <c r="FY278" s="373"/>
      <c r="FZ278" s="373"/>
      <c r="GA278" s="373"/>
      <c r="GB278" s="373"/>
      <c r="GC278" s="373"/>
      <c r="GD278" s="373"/>
      <c r="GE278" s="373"/>
      <c r="GF278" s="373"/>
      <c r="GG278" s="373"/>
      <c r="GH278" s="373"/>
      <c r="GI278" s="373"/>
      <c r="GJ278" s="373"/>
      <c r="GK278" s="373"/>
      <c r="GL278" s="373"/>
      <c r="GM278" s="373"/>
      <c r="GN278" s="373"/>
      <c r="GO278" s="373"/>
      <c r="GP278" s="373"/>
      <c r="GQ278" s="373"/>
      <c r="GR278" s="373"/>
      <c r="GS278" s="373"/>
      <c r="GT278" s="373"/>
      <c r="GU278" s="373"/>
      <c r="GV278" s="373"/>
      <c r="GW278" s="373"/>
      <c r="GX278" s="373"/>
      <c r="GY278" s="373"/>
      <c r="GZ278" s="373"/>
      <c r="HA278" s="373"/>
      <c r="HB278" s="373"/>
      <c r="HC278" s="373"/>
      <c r="HD278" s="373"/>
      <c r="HE278" s="373"/>
      <c r="HF278" s="373"/>
      <c r="HG278" s="373"/>
      <c r="HH278" s="373"/>
      <c r="HI278" s="373"/>
      <c r="HJ278" s="373"/>
      <c r="HK278" s="373"/>
      <c r="HL278" s="373"/>
      <c r="HM278" s="373"/>
      <c r="HN278" s="373"/>
      <c r="HO278" s="373"/>
      <c r="HP278" s="373"/>
      <c r="HQ278" s="373"/>
      <c r="HR278" s="373"/>
      <c r="HS278" s="373"/>
      <c r="HT278" s="373"/>
      <c r="HU278" s="373"/>
      <c r="HV278" s="373"/>
      <c r="HW278" s="373"/>
      <c r="HX278" s="373"/>
      <c r="HY278" s="373"/>
      <c r="HZ278" s="373"/>
      <c r="IA278" s="373"/>
      <c r="IB278" s="373"/>
      <c r="IC278" s="373"/>
      <c r="ID278" s="373"/>
      <c r="IE278" s="373"/>
      <c r="IF278" s="373"/>
      <c r="IG278" s="373"/>
      <c r="IH278" s="373"/>
      <c r="II278" s="373"/>
      <c r="IJ278" s="373"/>
    </row>
    <row r="279" spans="1:244" s="281" customFormat="1" ht="19" x14ac:dyDescent="0.2">
      <c r="A279"/>
      <c r="B279" s="186"/>
      <c r="C279"/>
      <c r="D279" s="251"/>
      <c r="E279" s="341"/>
      <c r="F279" s="341"/>
      <c r="G279" s="172"/>
      <c r="H279"/>
      <c r="I279" s="45"/>
      <c r="J279"/>
      <c r="K279"/>
      <c r="L279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5"/>
      <c r="AC279"/>
      <c r="AD279" s="38"/>
      <c r="AE279"/>
      <c r="AF279"/>
      <c r="AG279"/>
      <c r="AH279" s="42"/>
      <c r="AI279" s="277"/>
      <c r="AJ279" s="152"/>
      <c r="AK279" s="152"/>
      <c r="AL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152"/>
      <c r="AW279" s="152"/>
      <c r="AX279" s="152"/>
      <c r="AY279" s="277"/>
      <c r="AZ279" s="269"/>
      <c r="BA279" s="560"/>
      <c r="BB279"/>
      <c r="BC279" s="560"/>
      <c r="BD279"/>
      <c r="BE279" s="560"/>
      <c r="BF279"/>
      <c r="BG279" s="560"/>
      <c r="BH279"/>
      <c r="BI279" s="560"/>
      <c r="BJ279"/>
      <c r="BK279" s="560"/>
      <c r="BL279"/>
      <c r="BM279" s="560"/>
      <c r="BN279"/>
      <c r="BO279" s="270"/>
      <c r="BP279"/>
      <c r="BQ279" s="270"/>
      <c r="BR279"/>
      <c r="BS279" s="270"/>
      <c r="BT279"/>
      <c r="BU279" s="270"/>
      <c r="BV279"/>
      <c r="BW279" s="270"/>
      <c r="BX279"/>
      <c r="BY279" s="270"/>
      <c r="BZ279"/>
      <c r="CA279" s="270"/>
      <c r="CB279"/>
      <c r="CC279" s="270"/>
      <c r="CD279"/>
      <c r="CE279" s="270"/>
      <c r="CF279"/>
      <c r="CG279" s="270"/>
      <c r="CH279"/>
      <c r="CI279" s="270"/>
      <c r="CJ279"/>
      <c r="CK279" s="910"/>
      <c r="CL279" s="373"/>
      <c r="CM279" s="373"/>
      <c r="CN279" s="373"/>
      <c r="CO279" s="373"/>
      <c r="CP279" s="373"/>
      <c r="CQ279" s="373"/>
      <c r="CR279" s="373"/>
      <c r="CS279" s="373"/>
      <c r="CT279" s="920"/>
      <c r="CU279" s="373"/>
      <c r="CV279" s="373"/>
      <c r="CW279" s="373"/>
      <c r="CX279" s="920"/>
      <c r="CY279" s="373"/>
      <c r="CZ279" s="373"/>
      <c r="DN279" s="373"/>
      <c r="DO279" s="373"/>
      <c r="DP279" s="373"/>
      <c r="DQ279" s="373"/>
      <c r="DR279" s="373"/>
      <c r="DS279" s="373"/>
      <c r="DT279" s="373"/>
      <c r="DU279" s="373"/>
      <c r="DV279" s="373"/>
      <c r="DW279" s="373"/>
      <c r="DX279" s="373"/>
      <c r="DY279" s="373"/>
      <c r="DZ279" s="373"/>
      <c r="EA279" s="373"/>
      <c r="EB279" s="373"/>
      <c r="EC279" s="373"/>
      <c r="ED279" s="373"/>
      <c r="EE279" s="373"/>
      <c r="EF279" s="373"/>
      <c r="EG279" s="373"/>
      <c r="EH279" s="373"/>
      <c r="EI279" s="373"/>
      <c r="EJ279" s="373"/>
      <c r="EK279" s="373"/>
      <c r="EL279" s="373"/>
      <c r="EM279" s="373"/>
      <c r="EN279" s="373"/>
      <c r="EO279" s="373"/>
      <c r="EP279" s="373"/>
      <c r="EQ279" s="373"/>
      <c r="ER279" s="373"/>
      <c r="ES279" s="373"/>
      <c r="ET279" s="373"/>
      <c r="EU279" s="373"/>
      <c r="EV279" s="373"/>
      <c r="EW279" s="373"/>
      <c r="EX279" s="373"/>
      <c r="EY279" s="373"/>
      <c r="EZ279" s="373"/>
      <c r="FA279" s="373"/>
      <c r="FB279" s="373"/>
      <c r="FC279" s="373"/>
      <c r="FD279" s="373"/>
      <c r="FE279" s="373"/>
      <c r="FF279" s="373"/>
      <c r="FG279" s="373"/>
      <c r="FH279" s="373"/>
      <c r="FI279" s="373"/>
      <c r="FJ279" s="373"/>
      <c r="FK279" s="373"/>
      <c r="FL279" s="373"/>
      <c r="FM279" s="373"/>
      <c r="FN279" s="373"/>
      <c r="FO279" s="373"/>
      <c r="FP279" s="373"/>
      <c r="FQ279" s="373"/>
      <c r="FR279" s="373"/>
      <c r="FS279" s="373"/>
      <c r="FT279" s="373"/>
      <c r="FU279" s="373"/>
      <c r="FV279" s="373"/>
      <c r="FW279" s="373"/>
      <c r="FX279" s="373"/>
      <c r="FY279" s="373"/>
      <c r="FZ279" s="373"/>
      <c r="GA279" s="373"/>
      <c r="GB279" s="373"/>
      <c r="GC279" s="373"/>
      <c r="GD279" s="373"/>
      <c r="GE279" s="373"/>
      <c r="GF279" s="373"/>
      <c r="GG279" s="373"/>
      <c r="GH279" s="373"/>
      <c r="GI279" s="373"/>
      <c r="GJ279" s="373"/>
      <c r="GK279" s="373"/>
      <c r="GL279" s="373"/>
      <c r="GM279" s="373"/>
      <c r="GN279" s="373"/>
      <c r="GO279" s="373"/>
      <c r="GP279" s="373"/>
      <c r="GQ279" s="373"/>
      <c r="GR279" s="373"/>
      <c r="GS279" s="373"/>
      <c r="GT279" s="373"/>
      <c r="GU279" s="373"/>
      <c r="GV279" s="373"/>
      <c r="GW279" s="373"/>
      <c r="GX279" s="373"/>
      <c r="GY279" s="373"/>
      <c r="GZ279" s="373"/>
      <c r="HA279" s="373"/>
      <c r="HB279" s="373"/>
      <c r="HC279" s="373"/>
      <c r="HD279" s="373"/>
      <c r="HE279" s="373"/>
      <c r="HF279" s="373"/>
      <c r="HG279" s="373"/>
      <c r="HH279" s="373"/>
      <c r="HI279" s="373"/>
      <c r="HJ279" s="373"/>
      <c r="HK279" s="373"/>
      <c r="HL279" s="373"/>
      <c r="HM279" s="373"/>
      <c r="HN279" s="373"/>
      <c r="HO279" s="373"/>
      <c r="HP279" s="373"/>
      <c r="HQ279" s="373"/>
      <c r="HR279" s="373"/>
      <c r="HS279" s="373"/>
      <c r="HT279" s="373"/>
      <c r="HU279" s="373"/>
      <c r="HV279" s="373"/>
      <c r="HW279" s="373"/>
      <c r="HX279" s="373"/>
      <c r="HY279" s="373"/>
      <c r="HZ279" s="373"/>
      <c r="IA279" s="373"/>
      <c r="IB279" s="373"/>
      <c r="IC279" s="373"/>
      <c r="ID279" s="373"/>
      <c r="IE279" s="373"/>
      <c r="IF279" s="373"/>
      <c r="IG279" s="373"/>
      <c r="IH279" s="373"/>
      <c r="II279" s="373"/>
      <c r="IJ279" s="373"/>
    </row>
    <row r="280" spans="1:244" s="281" customFormat="1" ht="19" x14ac:dyDescent="0.2">
      <c r="A280"/>
      <c r="B280" s="186"/>
      <c r="C280"/>
      <c r="D280" s="251"/>
      <c r="E280" s="341"/>
      <c r="F280" s="341"/>
      <c r="G280" s="172"/>
      <c r="H280"/>
      <c r="I280" s="45"/>
      <c r="J280"/>
      <c r="K280"/>
      <c r="L280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5"/>
      <c r="AC280"/>
      <c r="AD280" s="38"/>
      <c r="AE280"/>
      <c r="AF280"/>
      <c r="AG280"/>
      <c r="AH280" s="42"/>
      <c r="AI280" s="277"/>
      <c r="AJ280" s="152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  <c r="AX280" s="152"/>
      <c r="AY280" s="277"/>
      <c r="AZ280" s="269"/>
      <c r="BA280" s="560"/>
      <c r="BB280"/>
      <c r="BC280" s="560"/>
      <c r="BD280"/>
      <c r="BE280" s="560"/>
      <c r="BF280"/>
      <c r="BG280" s="560"/>
      <c r="BH280"/>
      <c r="BI280" s="560"/>
      <c r="BJ280"/>
      <c r="BK280" s="560"/>
      <c r="BL280"/>
      <c r="BM280" s="560"/>
      <c r="BN280"/>
      <c r="BO280" s="270"/>
      <c r="BP280"/>
      <c r="BQ280" s="270"/>
      <c r="BR280"/>
      <c r="BS280" s="270"/>
      <c r="BT280"/>
      <c r="BU280" s="270"/>
      <c r="BV280"/>
      <c r="BW280" s="270"/>
      <c r="BX280"/>
      <c r="BY280" s="270"/>
      <c r="BZ280"/>
      <c r="CA280" s="270"/>
      <c r="CB280"/>
      <c r="CC280" s="270"/>
      <c r="CD280"/>
      <c r="CE280" s="270"/>
      <c r="CF280"/>
      <c r="CG280" s="270"/>
      <c r="CH280"/>
      <c r="CI280" s="270"/>
      <c r="CJ280"/>
      <c r="CK280" s="910"/>
      <c r="CL280" s="373"/>
      <c r="CM280" s="373"/>
      <c r="CN280" s="373"/>
      <c r="CO280" s="373"/>
      <c r="CP280" s="373"/>
      <c r="CQ280" s="373"/>
      <c r="CR280" s="373"/>
      <c r="CS280" s="373"/>
      <c r="CT280" s="920"/>
      <c r="CU280" s="373"/>
      <c r="CV280" s="373"/>
      <c r="CW280" s="373"/>
      <c r="CX280" s="920"/>
      <c r="CY280" s="373"/>
      <c r="CZ280" s="373"/>
      <c r="DN280" s="373"/>
      <c r="DO280" s="373"/>
      <c r="DP280" s="373"/>
      <c r="DQ280" s="373"/>
      <c r="DR280" s="373"/>
      <c r="DS280" s="373"/>
      <c r="DT280" s="373"/>
      <c r="DU280" s="373"/>
      <c r="DV280" s="373"/>
      <c r="DW280" s="373"/>
      <c r="DX280" s="373"/>
      <c r="DY280" s="373"/>
      <c r="DZ280" s="373"/>
      <c r="EA280" s="373"/>
      <c r="EB280" s="373"/>
      <c r="EC280" s="373"/>
      <c r="ED280" s="373"/>
      <c r="EE280" s="373"/>
      <c r="EF280" s="373"/>
      <c r="EG280" s="373"/>
      <c r="EH280" s="373"/>
      <c r="EI280" s="373"/>
      <c r="EJ280" s="373"/>
      <c r="EK280" s="373"/>
      <c r="EL280" s="373"/>
      <c r="EM280" s="373"/>
      <c r="EN280" s="373"/>
      <c r="EO280" s="373"/>
      <c r="EP280" s="373"/>
      <c r="EQ280" s="373"/>
      <c r="ER280" s="373"/>
      <c r="ES280" s="373"/>
      <c r="ET280" s="373"/>
      <c r="EU280" s="373"/>
      <c r="EV280" s="373"/>
      <c r="EW280" s="373"/>
      <c r="EX280" s="373"/>
      <c r="EY280" s="373"/>
      <c r="EZ280" s="373"/>
      <c r="FA280" s="373"/>
      <c r="FB280" s="373"/>
      <c r="FC280" s="373"/>
      <c r="FD280" s="373"/>
      <c r="FE280" s="373"/>
      <c r="FF280" s="373"/>
      <c r="FG280" s="373"/>
      <c r="FH280" s="373"/>
      <c r="FI280" s="373"/>
      <c r="FJ280" s="373"/>
      <c r="FK280" s="373"/>
      <c r="FL280" s="373"/>
      <c r="FM280" s="373"/>
      <c r="FN280" s="373"/>
      <c r="FO280" s="373"/>
      <c r="FP280" s="373"/>
      <c r="FQ280" s="373"/>
      <c r="FR280" s="373"/>
      <c r="FS280" s="373"/>
      <c r="FT280" s="373"/>
      <c r="FU280" s="373"/>
      <c r="FV280" s="373"/>
      <c r="FW280" s="373"/>
      <c r="FX280" s="373"/>
      <c r="FY280" s="373"/>
      <c r="FZ280" s="373"/>
      <c r="GA280" s="373"/>
      <c r="GB280" s="373"/>
      <c r="GC280" s="373"/>
      <c r="GD280" s="373"/>
      <c r="GE280" s="373"/>
      <c r="GF280" s="373"/>
      <c r="GG280" s="373"/>
      <c r="GH280" s="373"/>
      <c r="GI280" s="373"/>
      <c r="GJ280" s="373"/>
      <c r="GK280" s="373"/>
      <c r="GL280" s="373"/>
      <c r="GM280" s="373"/>
      <c r="GN280" s="373"/>
      <c r="GO280" s="373"/>
      <c r="GP280" s="373"/>
      <c r="GQ280" s="373"/>
      <c r="GR280" s="373"/>
      <c r="GS280" s="373"/>
      <c r="GT280" s="373"/>
      <c r="GU280" s="373"/>
      <c r="GV280" s="373"/>
      <c r="GW280" s="373"/>
      <c r="GX280" s="373"/>
      <c r="GY280" s="373"/>
      <c r="GZ280" s="373"/>
      <c r="HA280" s="373"/>
      <c r="HB280" s="373"/>
      <c r="HC280" s="373"/>
      <c r="HD280" s="373"/>
      <c r="HE280" s="373"/>
      <c r="HF280" s="373"/>
      <c r="HG280" s="373"/>
      <c r="HH280" s="373"/>
      <c r="HI280" s="373"/>
      <c r="HJ280" s="373"/>
      <c r="HK280" s="373"/>
      <c r="HL280" s="373"/>
      <c r="HM280" s="373"/>
      <c r="HN280" s="373"/>
      <c r="HO280" s="373"/>
      <c r="HP280" s="373"/>
      <c r="HQ280" s="373"/>
      <c r="HR280" s="373"/>
      <c r="HS280" s="373"/>
      <c r="HT280" s="373"/>
      <c r="HU280" s="373"/>
      <c r="HV280" s="373"/>
      <c r="HW280" s="373"/>
      <c r="HX280" s="373"/>
      <c r="HY280" s="373"/>
      <c r="HZ280" s="373"/>
      <c r="IA280" s="373"/>
      <c r="IB280" s="373"/>
      <c r="IC280" s="373"/>
      <c r="ID280" s="373"/>
      <c r="IE280" s="373"/>
      <c r="IF280" s="373"/>
      <c r="IG280" s="373"/>
      <c r="IH280" s="373"/>
      <c r="II280" s="373"/>
      <c r="IJ280" s="373"/>
    </row>
    <row r="281" spans="1:244" s="281" customFormat="1" ht="19" x14ac:dyDescent="0.2">
      <c r="A281"/>
      <c r="B281" s="186"/>
      <c r="C281"/>
      <c r="D281" s="251"/>
      <c r="E281" s="341"/>
      <c r="F281" s="341"/>
      <c r="G281" s="172"/>
      <c r="H281"/>
      <c r="I281" s="45"/>
      <c r="J281"/>
      <c r="K281"/>
      <c r="L281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5"/>
      <c r="AC281"/>
      <c r="AD281" s="38"/>
      <c r="AE281"/>
      <c r="AF281"/>
      <c r="AG281"/>
      <c r="AH281" s="42"/>
      <c r="AI281" s="277"/>
      <c r="AJ281" s="152"/>
      <c r="AK281" s="152"/>
      <c r="AL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152"/>
      <c r="AW281" s="152"/>
      <c r="AX281" s="152"/>
      <c r="AY281" s="277"/>
      <c r="AZ281" s="269"/>
      <c r="BA281" s="560"/>
      <c r="BB281"/>
      <c r="BC281" s="560"/>
      <c r="BD281"/>
      <c r="BE281" s="560"/>
      <c r="BF281"/>
      <c r="BG281" s="560"/>
      <c r="BH281"/>
      <c r="BI281" s="560"/>
      <c r="BJ281"/>
      <c r="BK281" s="560"/>
      <c r="BL281"/>
      <c r="BM281" s="560"/>
      <c r="BN281"/>
      <c r="BO281" s="270"/>
      <c r="BP281"/>
      <c r="BQ281" s="270"/>
      <c r="BR281"/>
      <c r="BS281" s="270"/>
      <c r="BT281"/>
      <c r="BU281" s="270"/>
      <c r="BV281"/>
      <c r="BW281" s="270"/>
      <c r="BX281"/>
      <c r="BY281" s="270"/>
      <c r="BZ281"/>
      <c r="CA281" s="270"/>
      <c r="CB281"/>
      <c r="CC281" s="270"/>
      <c r="CD281"/>
      <c r="CE281" s="270"/>
      <c r="CF281"/>
      <c r="CG281" s="270"/>
      <c r="CH281"/>
      <c r="CI281" s="270"/>
      <c r="CJ281"/>
      <c r="CK281" s="910"/>
      <c r="CL281" s="373"/>
      <c r="CM281" s="373"/>
      <c r="CN281" s="373"/>
      <c r="CO281" s="373"/>
      <c r="CP281" s="373"/>
      <c r="CQ281" s="373"/>
      <c r="CR281" s="373"/>
      <c r="CS281" s="373"/>
      <c r="CT281" s="920"/>
      <c r="CU281" s="373"/>
      <c r="CV281" s="373"/>
      <c r="CW281" s="373"/>
      <c r="CX281" s="920"/>
      <c r="CY281" s="373"/>
      <c r="CZ281" s="373"/>
      <c r="DN281" s="373"/>
      <c r="DO281" s="373"/>
      <c r="DP281" s="373"/>
      <c r="DQ281" s="373"/>
      <c r="DR281" s="373"/>
      <c r="DS281" s="373"/>
      <c r="DT281" s="373"/>
      <c r="DU281" s="373"/>
      <c r="DV281" s="373"/>
      <c r="DW281" s="373"/>
      <c r="DX281" s="373"/>
      <c r="DY281" s="373"/>
      <c r="DZ281" s="373"/>
      <c r="EA281" s="373"/>
      <c r="EB281" s="373"/>
      <c r="EC281" s="373"/>
      <c r="ED281" s="373"/>
      <c r="EE281" s="373"/>
      <c r="EF281" s="373"/>
      <c r="EG281" s="373"/>
      <c r="EH281" s="373"/>
      <c r="EI281" s="373"/>
      <c r="EJ281" s="373"/>
      <c r="EK281" s="373"/>
      <c r="EL281" s="373"/>
      <c r="EM281" s="373"/>
      <c r="EN281" s="373"/>
      <c r="EO281" s="373"/>
      <c r="EP281" s="373"/>
      <c r="EQ281" s="373"/>
      <c r="ER281" s="373"/>
      <c r="ES281" s="373"/>
      <c r="ET281" s="373"/>
      <c r="EU281" s="373"/>
      <c r="EV281" s="373"/>
      <c r="EW281" s="373"/>
      <c r="EX281" s="373"/>
      <c r="EY281" s="373"/>
      <c r="EZ281" s="373"/>
      <c r="FA281" s="373"/>
      <c r="FB281" s="373"/>
      <c r="FC281" s="373"/>
      <c r="FD281" s="373"/>
      <c r="FE281" s="373"/>
      <c r="FF281" s="373"/>
      <c r="FG281" s="373"/>
      <c r="FH281" s="373"/>
      <c r="FI281" s="373"/>
      <c r="FJ281" s="373"/>
      <c r="FK281" s="373"/>
      <c r="FL281" s="373"/>
      <c r="FM281" s="373"/>
      <c r="FN281" s="373"/>
      <c r="FO281" s="373"/>
      <c r="FP281" s="373"/>
      <c r="FQ281" s="373"/>
      <c r="FR281" s="373"/>
      <c r="FS281" s="373"/>
      <c r="FT281" s="373"/>
      <c r="FU281" s="373"/>
      <c r="FV281" s="373"/>
      <c r="FW281" s="373"/>
      <c r="FX281" s="373"/>
      <c r="FY281" s="373"/>
      <c r="FZ281" s="373"/>
      <c r="GA281" s="373"/>
      <c r="GB281" s="373"/>
      <c r="GC281" s="373"/>
      <c r="GD281" s="373"/>
      <c r="GE281" s="373"/>
      <c r="GF281" s="373"/>
      <c r="GG281" s="373"/>
      <c r="GH281" s="373"/>
      <c r="GI281" s="373"/>
      <c r="GJ281" s="373"/>
      <c r="GK281" s="373"/>
      <c r="GL281" s="373"/>
      <c r="GM281" s="373"/>
      <c r="GN281" s="373"/>
      <c r="GO281" s="373"/>
      <c r="GP281" s="373"/>
      <c r="GQ281" s="373"/>
      <c r="GR281" s="373"/>
      <c r="GS281" s="373"/>
      <c r="GT281" s="373"/>
      <c r="GU281" s="373"/>
      <c r="GV281" s="373"/>
      <c r="GW281" s="373"/>
      <c r="GX281" s="373"/>
      <c r="GY281" s="373"/>
      <c r="GZ281" s="373"/>
      <c r="HA281" s="373"/>
      <c r="HB281" s="373"/>
      <c r="HC281" s="373"/>
      <c r="HD281" s="373"/>
      <c r="HE281" s="373"/>
      <c r="HF281" s="373"/>
      <c r="HG281" s="373"/>
      <c r="HH281" s="373"/>
      <c r="HI281" s="373"/>
      <c r="HJ281" s="373"/>
      <c r="HK281" s="373"/>
      <c r="HL281" s="373"/>
      <c r="HM281" s="373"/>
      <c r="HN281" s="373"/>
      <c r="HO281" s="373"/>
      <c r="HP281" s="373"/>
      <c r="HQ281" s="373"/>
      <c r="HR281" s="373"/>
      <c r="HS281" s="373"/>
      <c r="HT281" s="373"/>
      <c r="HU281" s="373"/>
      <c r="HV281" s="373"/>
      <c r="HW281" s="373"/>
      <c r="HX281" s="373"/>
      <c r="HY281" s="373"/>
      <c r="HZ281" s="373"/>
      <c r="IA281" s="373"/>
      <c r="IB281" s="373"/>
      <c r="IC281" s="373"/>
      <c r="ID281" s="373"/>
      <c r="IE281" s="373"/>
      <c r="IF281" s="373"/>
      <c r="IG281" s="373"/>
      <c r="IH281" s="373"/>
      <c r="II281" s="373"/>
      <c r="IJ281" s="373"/>
    </row>
    <row r="282" spans="1:244" s="281" customFormat="1" ht="19" x14ac:dyDescent="0.2">
      <c r="A282"/>
      <c r="B282" s="186"/>
      <c r="C282"/>
      <c r="D282" s="251"/>
      <c r="E282" s="341"/>
      <c r="F282" s="341"/>
      <c r="G282" s="172"/>
      <c r="H282"/>
      <c r="I282" s="45"/>
      <c r="J282"/>
      <c r="K282"/>
      <c r="L282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5"/>
      <c r="AC282"/>
      <c r="AD282" s="38"/>
      <c r="AE282"/>
      <c r="AF282"/>
      <c r="AG282"/>
      <c r="AH282" s="42"/>
      <c r="AI282" s="277"/>
      <c r="AJ282" s="152"/>
      <c r="AK282" s="152"/>
      <c r="AL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152"/>
      <c r="AW282" s="152"/>
      <c r="AX282" s="152"/>
      <c r="AY282" s="277"/>
      <c r="AZ282" s="269"/>
      <c r="BA282" s="560"/>
      <c r="BB282"/>
      <c r="BC282" s="560"/>
      <c r="BD282"/>
      <c r="BE282" s="560"/>
      <c r="BF282"/>
      <c r="BG282" s="560"/>
      <c r="BH282"/>
      <c r="BI282" s="560"/>
      <c r="BJ282"/>
      <c r="BK282" s="560"/>
      <c r="BL282"/>
      <c r="BM282" s="560"/>
      <c r="BN282"/>
      <c r="BO282" s="270"/>
      <c r="BP282"/>
      <c r="BQ282" s="270"/>
      <c r="BR282"/>
      <c r="BS282" s="270"/>
      <c r="BT282"/>
      <c r="BU282" s="270"/>
      <c r="BV282"/>
      <c r="BW282" s="270"/>
      <c r="BX282"/>
      <c r="BY282" s="270"/>
      <c r="BZ282"/>
      <c r="CA282" s="270"/>
      <c r="CB282"/>
      <c r="CC282" s="270"/>
      <c r="CD282"/>
      <c r="CE282" s="270"/>
      <c r="CF282"/>
      <c r="CG282" s="270"/>
      <c r="CH282"/>
      <c r="CI282" s="270"/>
      <c r="CJ282"/>
      <c r="CK282" s="910"/>
      <c r="CL282" s="373"/>
      <c r="CM282" s="373"/>
      <c r="CN282" s="373"/>
      <c r="CO282" s="373"/>
      <c r="CP282" s="373"/>
      <c r="CQ282" s="373"/>
      <c r="CR282" s="373"/>
      <c r="CS282" s="373"/>
      <c r="CT282" s="920"/>
      <c r="CU282" s="373"/>
      <c r="CV282" s="373"/>
      <c r="CW282" s="373"/>
      <c r="CX282" s="920"/>
      <c r="CY282" s="373"/>
      <c r="CZ282" s="373"/>
      <c r="DN282" s="373"/>
      <c r="DO282" s="373"/>
      <c r="DP282" s="373"/>
      <c r="DQ282" s="373"/>
      <c r="DR282" s="373"/>
      <c r="DS282" s="373"/>
      <c r="DT282" s="373"/>
      <c r="DU282" s="373"/>
      <c r="DV282" s="373"/>
      <c r="DW282" s="373"/>
      <c r="DX282" s="373"/>
      <c r="DY282" s="373"/>
      <c r="DZ282" s="373"/>
      <c r="EA282" s="373"/>
      <c r="EB282" s="373"/>
      <c r="EC282" s="373"/>
      <c r="ED282" s="373"/>
      <c r="EE282" s="373"/>
      <c r="EF282" s="373"/>
      <c r="EG282" s="373"/>
      <c r="EH282" s="373"/>
      <c r="EI282" s="373"/>
      <c r="EJ282" s="373"/>
      <c r="EK282" s="373"/>
      <c r="EL282" s="373"/>
      <c r="EM282" s="373"/>
      <c r="EN282" s="373"/>
      <c r="EO282" s="373"/>
      <c r="EP282" s="373"/>
      <c r="EQ282" s="373"/>
      <c r="ER282" s="373"/>
      <c r="ES282" s="373"/>
      <c r="ET282" s="373"/>
      <c r="EU282" s="373"/>
      <c r="EV282" s="373"/>
      <c r="EW282" s="373"/>
      <c r="EX282" s="373"/>
      <c r="EY282" s="373"/>
      <c r="EZ282" s="373"/>
      <c r="FA282" s="373"/>
      <c r="FB282" s="373"/>
      <c r="FC282" s="373"/>
      <c r="FD282" s="373"/>
      <c r="FE282" s="373"/>
      <c r="FF282" s="373"/>
      <c r="FG282" s="373"/>
      <c r="FH282" s="373"/>
      <c r="FI282" s="373"/>
      <c r="FJ282" s="373"/>
      <c r="FK282" s="373"/>
      <c r="FL282" s="373"/>
      <c r="FM282" s="373"/>
      <c r="FN282" s="373"/>
      <c r="FO282" s="373"/>
      <c r="FP282" s="373"/>
      <c r="FQ282" s="373"/>
      <c r="FR282" s="373"/>
      <c r="FS282" s="373"/>
      <c r="FT282" s="373"/>
      <c r="FU282" s="373"/>
      <c r="FV282" s="373"/>
      <c r="FW282" s="373"/>
      <c r="FX282" s="373"/>
      <c r="FY282" s="373"/>
      <c r="FZ282" s="373"/>
      <c r="GA282" s="373"/>
      <c r="GB282" s="373"/>
      <c r="GC282" s="373"/>
      <c r="GD282" s="373"/>
      <c r="GE282" s="373"/>
      <c r="GF282" s="373"/>
      <c r="GG282" s="373"/>
      <c r="GH282" s="373"/>
      <c r="GI282" s="373"/>
      <c r="GJ282" s="373"/>
      <c r="GK282" s="373"/>
      <c r="GL282" s="373"/>
      <c r="GM282" s="373"/>
      <c r="GN282" s="373"/>
      <c r="GO282" s="373"/>
      <c r="GP282" s="373"/>
      <c r="GQ282" s="373"/>
      <c r="GR282" s="373"/>
      <c r="GS282" s="373"/>
      <c r="GT282" s="373"/>
      <c r="GU282" s="373"/>
      <c r="GV282" s="373"/>
      <c r="GW282" s="373"/>
      <c r="GX282" s="373"/>
      <c r="GY282" s="373"/>
      <c r="GZ282" s="373"/>
      <c r="HA282" s="373"/>
      <c r="HB282" s="373"/>
      <c r="HC282" s="373"/>
      <c r="HD282" s="373"/>
      <c r="HE282" s="373"/>
      <c r="HF282" s="373"/>
      <c r="HG282" s="373"/>
      <c r="HH282" s="373"/>
      <c r="HI282" s="373"/>
      <c r="HJ282" s="373"/>
      <c r="HK282" s="373"/>
      <c r="HL282" s="373"/>
      <c r="HM282" s="373"/>
      <c r="HN282" s="373"/>
      <c r="HO282" s="373"/>
      <c r="HP282" s="373"/>
      <c r="HQ282" s="373"/>
      <c r="HR282" s="373"/>
      <c r="HS282" s="373"/>
      <c r="HT282" s="373"/>
      <c r="HU282" s="373"/>
      <c r="HV282" s="373"/>
      <c r="HW282" s="373"/>
      <c r="HX282" s="373"/>
      <c r="HY282" s="373"/>
      <c r="HZ282" s="373"/>
      <c r="IA282" s="373"/>
      <c r="IB282" s="373"/>
      <c r="IC282" s="373"/>
      <c r="ID282" s="373"/>
      <c r="IE282" s="373"/>
      <c r="IF282" s="373"/>
      <c r="IG282" s="373"/>
      <c r="IH282" s="373"/>
      <c r="II282" s="373"/>
      <c r="IJ282" s="373"/>
    </row>
    <row r="283" spans="1:244" s="281" customFormat="1" ht="19" x14ac:dyDescent="0.2">
      <c r="A283"/>
      <c r="B283" s="186"/>
      <c r="C283"/>
      <c r="D283" s="251"/>
      <c r="E283" s="341"/>
      <c r="F283" s="341"/>
      <c r="G283" s="172"/>
      <c r="H283"/>
      <c r="I283" s="45"/>
      <c r="J283"/>
      <c r="K283"/>
      <c r="L283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5"/>
      <c r="AC283"/>
      <c r="AD283" s="38"/>
      <c r="AE283"/>
      <c r="AF283"/>
      <c r="AG283"/>
      <c r="AH283" s="42"/>
      <c r="AI283" s="277"/>
      <c r="AJ283" s="152"/>
      <c r="AK283" s="152"/>
      <c r="AL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152"/>
      <c r="AW283" s="152"/>
      <c r="AX283" s="152"/>
      <c r="AY283" s="277"/>
      <c r="AZ283" s="269"/>
      <c r="BA283" s="560"/>
      <c r="BB283"/>
      <c r="BC283" s="560"/>
      <c r="BD283"/>
      <c r="BE283" s="560"/>
      <c r="BF283"/>
      <c r="BG283" s="560"/>
      <c r="BH283"/>
      <c r="BI283" s="560"/>
      <c r="BJ283"/>
      <c r="BK283" s="560"/>
      <c r="BL283"/>
      <c r="BM283" s="560"/>
      <c r="BN283"/>
      <c r="BO283" s="270"/>
      <c r="BP283"/>
      <c r="BQ283" s="270"/>
      <c r="BR283"/>
      <c r="BS283" s="270"/>
      <c r="BT283"/>
      <c r="BU283" s="270"/>
      <c r="BV283"/>
      <c r="BW283" s="270"/>
      <c r="BX283"/>
      <c r="BY283" s="270"/>
      <c r="BZ283"/>
      <c r="CA283" s="270"/>
      <c r="CB283"/>
      <c r="CC283" s="270"/>
      <c r="CD283"/>
      <c r="CE283" s="270"/>
      <c r="CF283"/>
      <c r="CG283" s="270"/>
      <c r="CH283"/>
      <c r="CI283" s="270"/>
      <c r="CJ283"/>
      <c r="CK283" s="910"/>
      <c r="CL283" s="373"/>
      <c r="CM283" s="373"/>
      <c r="CN283" s="373"/>
      <c r="CO283" s="373"/>
      <c r="CP283" s="373"/>
      <c r="CQ283" s="373"/>
      <c r="CR283" s="373"/>
      <c r="CS283" s="373"/>
      <c r="CT283" s="920"/>
      <c r="CU283" s="373"/>
      <c r="CV283" s="373"/>
      <c r="CW283" s="373"/>
      <c r="CX283" s="920"/>
      <c r="CY283" s="373"/>
      <c r="CZ283" s="373"/>
      <c r="DN283" s="373"/>
      <c r="DO283" s="373"/>
      <c r="DP283" s="373"/>
      <c r="DQ283" s="373"/>
      <c r="DR283" s="373"/>
      <c r="DS283" s="373"/>
      <c r="DT283" s="373"/>
      <c r="DU283" s="373"/>
      <c r="DV283" s="373"/>
      <c r="DW283" s="373"/>
      <c r="DX283" s="373"/>
      <c r="DY283" s="373"/>
      <c r="DZ283" s="373"/>
      <c r="EA283" s="373"/>
      <c r="EB283" s="373"/>
      <c r="EC283" s="373"/>
      <c r="ED283" s="373"/>
      <c r="EE283" s="373"/>
      <c r="EF283" s="373"/>
      <c r="EG283" s="373"/>
      <c r="EH283" s="373"/>
      <c r="EI283" s="373"/>
      <c r="EJ283" s="373"/>
      <c r="EK283" s="373"/>
      <c r="EL283" s="373"/>
      <c r="EM283" s="373"/>
      <c r="EN283" s="373"/>
      <c r="EO283" s="373"/>
      <c r="EP283" s="373"/>
      <c r="EQ283" s="373"/>
      <c r="ER283" s="373"/>
      <c r="ES283" s="373"/>
      <c r="ET283" s="373"/>
      <c r="EU283" s="373"/>
      <c r="EV283" s="373"/>
      <c r="EW283" s="373"/>
      <c r="EX283" s="373"/>
      <c r="EY283" s="373"/>
      <c r="EZ283" s="373"/>
      <c r="FA283" s="373"/>
      <c r="FB283" s="373"/>
      <c r="FC283" s="373"/>
      <c r="FD283" s="373"/>
      <c r="FE283" s="373"/>
      <c r="FF283" s="373"/>
      <c r="FG283" s="373"/>
      <c r="FH283" s="373"/>
      <c r="FI283" s="373"/>
      <c r="FJ283" s="373"/>
      <c r="FK283" s="373"/>
      <c r="FL283" s="373"/>
      <c r="FM283" s="373"/>
      <c r="FN283" s="373"/>
      <c r="FO283" s="373"/>
      <c r="FP283" s="373"/>
      <c r="FQ283" s="373"/>
      <c r="FR283" s="373"/>
      <c r="FS283" s="373"/>
      <c r="FT283" s="373"/>
      <c r="FU283" s="373"/>
      <c r="FV283" s="373"/>
      <c r="FW283" s="373"/>
      <c r="FX283" s="373"/>
      <c r="FY283" s="373"/>
      <c r="FZ283" s="373"/>
      <c r="GA283" s="373"/>
      <c r="GB283" s="373"/>
      <c r="GC283" s="373"/>
      <c r="GD283" s="373"/>
      <c r="GE283" s="373"/>
      <c r="GF283" s="373"/>
      <c r="GG283" s="373"/>
      <c r="GH283" s="373"/>
      <c r="GI283" s="373"/>
      <c r="GJ283" s="373"/>
      <c r="GK283" s="373"/>
      <c r="GL283" s="373"/>
      <c r="GM283" s="373"/>
      <c r="GN283" s="373"/>
      <c r="GO283" s="373"/>
      <c r="GP283" s="373"/>
      <c r="GQ283" s="373"/>
      <c r="GR283" s="373"/>
      <c r="GS283" s="373"/>
      <c r="GT283" s="373"/>
      <c r="GU283" s="373"/>
      <c r="GV283" s="373"/>
      <c r="GW283" s="373"/>
      <c r="GX283" s="373"/>
      <c r="GY283" s="373"/>
      <c r="GZ283" s="373"/>
      <c r="HA283" s="373"/>
      <c r="HB283" s="373"/>
      <c r="HC283" s="373"/>
      <c r="HD283" s="373"/>
      <c r="HE283" s="373"/>
      <c r="HF283" s="373"/>
      <c r="HG283" s="373"/>
      <c r="HH283" s="373"/>
      <c r="HI283" s="373"/>
      <c r="HJ283" s="373"/>
      <c r="HK283" s="373"/>
      <c r="HL283" s="373"/>
      <c r="HM283" s="373"/>
      <c r="HN283" s="373"/>
      <c r="HO283" s="373"/>
      <c r="HP283" s="373"/>
      <c r="HQ283" s="373"/>
      <c r="HR283" s="373"/>
      <c r="HS283" s="373"/>
      <c r="HT283" s="373"/>
      <c r="HU283" s="373"/>
      <c r="HV283" s="373"/>
      <c r="HW283" s="373"/>
      <c r="HX283" s="373"/>
      <c r="HY283" s="373"/>
      <c r="HZ283" s="373"/>
      <c r="IA283" s="373"/>
      <c r="IB283" s="373"/>
      <c r="IC283" s="373"/>
      <c r="ID283" s="373"/>
      <c r="IE283" s="373"/>
      <c r="IF283" s="373"/>
      <c r="IG283" s="373"/>
      <c r="IH283" s="373"/>
      <c r="II283" s="373"/>
      <c r="IJ283" s="373"/>
    </row>
    <row r="284" spans="1:244" s="281" customFormat="1" ht="19" x14ac:dyDescent="0.2">
      <c r="A284"/>
      <c r="B284" s="186"/>
      <c r="C284"/>
      <c r="D284" s="251"/>
      <c r="E284" s="341"/>
      <c r="F284" s="341"/>
      <c r="G284" s="172"/>
      <c r="H284"/>
      <c r="I284" s="45"/>
      <c r="J284"/>
      <c r="K284"/>
      <c r="L284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5"/>
      <c r="AC284"/>
      <c r="AD284" s="38"/>
      <c r="AE284"/>
      <c r="AF284"/>
      <c r="AG284"/>
      <c r="AH284" s="42"/>
      <c r="AI284" s="277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277"/>
      <c r="AZ284" s="269"/>
      <c r="BA284" s="560"/>
      <c r="BB284"/>
      <c r="BC284" s="560"/>
      <c r="BD284"/>
      <c r="BE284" s="560"/>
      <c r="BF284"/>
      <c r="BG284" s="560"/>
      <c r="BH284"/>
      <c r="BI284" s="560"/>
      <c r="BJ284"/>
      <c r="BK284" s="560"/>
      <c r="BL284"/>
      <c r="BM284" s="560"/>
      <c r="BN284"/>
      <c r="BO284" s="270"/>
      <c r="BP284"/>
      <c r="BQ284" s="270"/>
      <c r="BR284"/>
      <c r="BS284" s="270"/>
      <c r="BT284"/>
      <c r="BU284" s="270"/>
      <c r="BV284"/>
      <c r="BW284" s="270"/>
      <c r="BX284"/>
      <c r="BY284" s="270"/>
      <c r="BZ284"/>
      <c r="CA284" s="270"/>
      <c r="CB284"/>
      <c r="CC284" s="270"/>
      <c r="CD284"/>
      <c r="CE284" s="270"/>
      <c r="CF284"/>
      <c r="CG284" s="270"/>
      <c r="CH284"/>
      <c r="CI284" s="270"/>
      <c r="CJ284"/>
      <c r="CK284" s="910"/>
      <c r="CL284" s="373"/>
      <c r="CM284" s="373"/>
      <c r="CN284" s="373"/>
      <c r="CO284" s="373"/>
      <c r="CP284" s="373"/>
      <c r="CQ284" s="373"/>
      <c r="CR284" s="373"/>
      <c r="CS284" s="373"/>
      <c r="CT284" s="920"/>
      <c r="CU284" s="373"/>
      <c r="CV284" s="373"/>
      <c r="CW284" s="373"/>
      <c r="CX284" s="920"/>
      <c r="CY284" s="373"/>
      <c r="CZ284" s="373"/>
      <c r="DN284" s="373"/>
      <c r="DO284" s="373"/>
      <c r="DP284" s="373"/>
      <c r="DQ284" s="373"/>
      <c r="DR284" s="373"/>
      <c r="DS284" s="373"/>
      <c r="DT284" s="373"/>
      <c r="DU284" s="373"/>
      <c r="DV284" s="373"/>
      <c r="DW284" s="373"/>
      <c r="DX284" s="373"/>
      <c r="DY284" s="373"/>
      <c r="DZ284" s="373"/>
      <c r="EA284" s="373"/>
      <c r="EB284" s="373"/>
      <c r="EC284" s="373"/>
      <c r="ED284" s="373"/>
      <c r="EE284" s="373"/>
      <c r="EF284" s="373"/>
      <c r="EG284" s="373"/>
      <c r="EH284" s="373"/>
      <c r="EI284" s="373"/>
      <c r="EJ284" s="373"/>
      <c r="EK284" s="373"/>
      <c r="EL284" s="373"/>
      <c r="EM284" s="373"/>
      <c r="EN284" s="373"/>
      <c r="EO284" s="373"/>
      <c r="EP284" s="373"/>
      <c r="EQ284" s="373"/>
      <c r="ER284" s="373"/>
      <c r="ES284" s="373"/>
      <c r="ET284" s="373"/>
      <c r="EU284" s="373"/>
      <c r="EV284" s="373"/>
      <c r="EW284" s="373"/>
      <c r="EX284" s="373"/>
      <c r="EY284" s="373"/>
      <c r="EZ284" s="373"/>
      <c r="FA284" s="373"/>
      <c r="FB284" s="373"/>
      <c r="FC284" s="373"/>
      <c r="FD284" s="373"/>
      <c r="FE284" s="373"/>
      <c r="FF284" s="373"/>
      <c r="FG284" s="373"/>
      <c r="FH284" s="373"/>
      <c r="FI284" s="373"/>
      <c r="FJ284" s="373"/>
      <c r="FK284" s="373"/>
      <c r="FL284" s="373"/>
      <c r="FM284" s="373"/>
      <c r="FN284" s="373"/>
      <c r="FO284" s="373"/>
      <c r="FP284" s="373"/>
      <c r="FQ284" s="373"/>
      <c r="FR284" s="373"/>
      <c r="FS284" s="373"/>
      <c r="FT284" s="373"/>
      <c r="FU284" s="373"/>
      <c r="FV284" s="373"/>
      <c r="FW284" s="373"/>
      <c r="FX284" s="373"/>
      <c r="FY284" s="373"/>
      <c r="FZ284" s="373"/>
      <c r="GA284" s="373"/>
      <c r="GB284" s="373"/>
      <c r="GC284" s="373"/>
      <c r="GD284" s="373"/>
      <c r="GE284" s="373"/>
      <c r="GF284" s="373"/>
      <c r="GG284" s="373"/>
      <c r="GH284" s="373"/>
      <c r="GI284" s="373"/>
      <c r="GJ284" s="373"/>
      <c r="GK284" s="373"/>
      <c r="GL284" s="373"/>
      <c r="GM284" s="373"/>
      <c r="GN284" s="373"/>
      <c r="GO284" s="373"/>
      <c r="GP284" s="373"/>
      <c r="GQ284" s="373"/>
      <c r="GR284" s="373"/>
      <c r="GS284" s="373"/>
      <c r="GT284" s="373"/>
      <c r="GU284" s="373"/>
      <c r="GV284" s="373"/>
      <c r="GW284" s="373"/>
      <c r="GX284" s="373"/>
      <c r="GY284" s="373"/>
      <c r="GZ284" s="373"/>
      <c r="HA284" s="373"/>
      <c r="HB284" s="373"/>
      <c r="HC284" s="373"/>
      <c r="HD284" s="373"/>
      <c r="HE284" s="373"/>
      <c r="HF284" s="373"/>
      <c r="HG284" s="373"/>
      <c r="HH284" s="373"/>
      <c r="HI284" s="373"/>
      <c r="HJ284" s="373"/>
      <c r="HK284" s="373"/>
      <c r="HL284" s="373"/>
      <c r="HM284" s="373"/>
      <c r="HN284" s="373"/>
      <c r="HO284" s="373"/>
      <c r="HP284" s="373"/>
      <c r="HQ284" s="373"/>
      <c r="HR284" s="373"/>
      <c r="HS284" s="373"/>
      <c r="HT284" s="373"/>
      <c r="HU284" s="373"/>
      <c r="HV284" s="373"/>
      <c r="HW284" s="373"/>
      <c r="HX284" s="373"/>
      <c r="HY284" s="373"/>
      <c r="HZ284" s="373"/>
      <c r="IA284" s="373"/>
      <c r="IB284" s="373"/>
      <c r="IC284" s="373"/>
      <c r="ID284" s="373"/>
      <c r="IE284" s="373"/>
      <c r="IF284" s="373"/>
      <c r="IG284" s="373"/>
      <c r="IH284" s="373"/>
      <c r="II284" s="373"/>
      <c r="IJ284" s="373"/>
    </row>
    <row r="285" spans="1:244" s="281" customFormat="1" ht="19" x14ac:dyDescent="0.2">
      <c r="A285"/>
      <c r="B285" s="186"/>
      <c r="C285"/>
      <c r="D285" s="251"/>
      <c r="E285" s="341"/>
      <c r="F285" s="341"/>
      <c r="G285" s="172"/>
      <c r="H285"/>
      <c r="I285" s="45"/>
      <c r="J285"/>
      <c r="K285"/>
      <c r="L285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5"/>
      <c r="AC285"/>
      <c r="AD285" s="38"/>
      <c r="AE285"/>
      <c r="AF285"/>
      <c r="AG285"/>
      <c r="AH285" s="42"/>
      <c r="AI285" s="277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52"/>
      <c r="AY285" s="277"/>
      <c r="AZ285" s="269"/>
      <c r="BA285" s="560"/>
      <c r="BB285"/>
      <c r="BC285" s="560"/>
      <c r="BD285"/>
      <c r="BE285" s="560"/>
      <c r="BF285"/>
      <c r="BG285" s="560"/>
      <c r="BH285"/>
      <c r="BI285" s="560"/>
      <c r="BJ285"/>
      <c r="BK285" s="560"/>
      <c r="BL285"/>
      <c r="BM285" s="560"/>
      <c r="BN285"/>
      <c r="BO285" s="270"/>
      <c r="BP285"/>
      <c r="BQ285" s="270"/>
      <c r="BR285"/>
      <c r="BS285" s="270"/>
      <c r="BT285"/>
      <c r="BU285" s="270"/>
      <c r="BV285"/>
      <c r="BW285" s="270"/>
      <c r="BX285"/>
      <c r="BY285" s="270"/>
      <c r="BZ285"/>
      <c r="CA285" s="270"/>
      <c r="CB285"/>
      <c r="CC285" s="270"/>
      <c r="CD285"/>
      <c r="CE285" s="270"/>
      <c r="CF285"/>
      <c r="CG285" s="270"/>
      <c r="CH285"/>
      <c r="CI285" s="270"/>
      <c r="CJ285"/>
      <c r="CK285" s="910"/>
      <c r="CL285" s="373"/>
      <c r="CM285" s="373"/>
      <c r="CN285" s="373"/>
      <c r="CO285" s="373"/>
      <c r="CP285" s="373"/>
      <c r="CQ285" s="373"/>
      <c r="CR285" s="373"/>
      <c r="CS285" s="373"/>
      <c r="CT285" s="920"/>
      <c r="CU285" s="373"/>
      <c r="CV285" s="373"/>
      <c r="CW285" s="373"/>
      <c r="CX285" s="920"/>
      <c r="CY285" s="373"/>
      <c r="CZ285" s="373"/>
      <c r="DN285" s="373"/>
      <c r="DO285" s="373"/>
      <c r="DP285" s="373"/>
      <c r="DQ285" s="373"/>
      <c r="DR285" s="373"/>
      <c r="DS285" s="373"/>
      <c r="DT285" s="373"/>
      <c r="DU285" s="373"/>
      <c r="DV285" s="373"/>
      <c r="DW285" s="373"/>
      <c r="DX285" s="373"/>
      <c r="DY285" s="373"/>
      <c r="DZ285" s="373"/>
      <c r="EA285" s="373"/>
      <c r="EB285" s="373"/>
      <c r="EC285" s="373"/>
      <c r="ED285" s="373"/>
      <c r="EE285" s="373"/>
      <c r="EF285" s="373"/>
      <c r="EG285" s="373"/>
      <c r="EH285" s="373"/>
      <c r="EI285" s="373"/>
      <c r="EJ285" s="373"/>
      <c r="EK285" s="373"/>
      <c r="EL285" s="373"/>
      <c r="EM285" s="373"/>
      <c r="EN285" s="373"/>
      <c r="EO285" s="373"/>
      <c r="EP285" s="373"/>
      <c r="EQ285" s="373"/>
      <c r="ER285" s="373"/>
      <c r="ES285" s="373"/>
      <c r="ET285" s="373"/>
      <c r="EU285" s="373"/>
      <c r="EV285" s="373"/>
      <c r="EW285" s="373"/>
      <c r="EX285" s="373"/>
      <c r="EY285" s="373"/>
      <c r="EZ285" s="373"/>
      <c r="FA285" s="373"/>
      <c r="FB285" s="373"/>
      <c r="FC285" s="373"/>
      <c r="FD285" s="373"/>
      <c r="FE285" s="373"/>
      <c r="FF285" s="373"/>
      <c r="FG285" s="373"/>
      <c r="FH285" s="373"/>
      <c r="FI285" s="373"/>
      <c r="FJ285" s="373"/>
      <c r="FK285" s="373"/>
      <c r="FL285" s="373"/>
      <c r="FM285" s="373"/>
      <c r="FN285" s="373"/>
      <c r="FO285" s="373"/>
      <c r="FP285" s="373"/>
      <c r="FQ285" s="373"/>
      <c r="FR285" s="373"/>
      <c r="FS285" s="373"/>
      <c r="FT285" s="373"/>
      <c r="FU285" s="373"/>
      <c r="FV285" s="373"/>
      <c r="FW285" s="373"/>
      <c r="FX285" s="373"/>
      <c r="FY285" s="373"/>
      <c r="FZ285" s="373"/>
      <c r="GA285" s="373"/>
      <c r="GB285" s="373"/>
      <c r="GC285" s="373"/>
      <c r="GD285" s="373"/>
      <c r="GE285" s="373"/>
      <c r="GF285" s="373"/>
      <c r="GG285" s="373"/>
      <c r="GH285" s="373"/>
      <c r="GI285" s="373"/>
      <c r="GJ285" s="373"/>
      <c r="GK285" s="373"/>
      <c r="GL285" s="373"/>
      <c r="GM285" s="373"/>
      <c r="GN285" s="373"/>
      <c r="GO285" s="373"/>
      <c r="GP285" s="373"/>
      <c r="GQ285" s="373"/>
      <c r="GR285" s="373"/>
      <c r="GS285" s="373"/>
      <c r="GT285" s="373"/>
      <c r="GU285" s="373"/>
      <c r="GV285" s="373"/>
      <c r="GW285" s="373"/>
      <c r="GX285" s="373"/>
      <c r="GY285" s="373"/>
      <c r="GZ285" s="373"/>
      <c r="HA285" s="373"/>
      <c r="HB285" s="373"/>
      <c r="HC285" s="373"/>
      <c r="HD285" s="373"/>
      <c r="HE285" s="373"/>
      <c r="HF285" s="373"/>
      <c r="HG285" s="373"/>
      <c r="HH285" s="373"/>
      <c r="HI285" s="373"/>
      <c r="HJ285" s="373"/>
      <c r="HK285" s="373"/>
      <c r="HL285" s="373"/>
      <c r="HM285" s="373"/>
      <c r="HN285" s="373"/>
      <c r="HO285" s="373"/>
      <c r="HP285" s="373"/>
      <c r="HQ285" s="373"/>
      <c r="HR285" s="373"/>
      <c r="HS285" s="373"/>
      <c r="HT285" s="373"/>
      <c r="HU285" s="373"/>
      <c r="HV285" s="373"/>
      <c r="HW285" s="373"/>
      <c r="HX285" s="373"/>
      <c r="HY285" s="373"/>
      <c r="HZ285" s="373"/>
      <c r="IA285" s="373"/>
      <c r="IB285" s="373"/>
      <c r="IC285" s="373"/>
      <c r="ID285" s="373"/>
      <c r="IE285" s="373"/>
      <c r="IF285" s="373"/>
      <c r="IG285" s="373"/>
      <c r="IH285" s="373"/>
      <c r="II285" s="373"/>
      <c r="IJ285" s="373"/>
    </row>
    <row r="286" spans="1:244" s="281" customFormat="1" ht="19" x14ac:dyDescent="0.2">
      <c r="A286"/>
      <c r="B286" s="186"/>
      <c r="C286"/>
      <c r="D286" s="251"/>
      <c r="E286" s="341"/>
      <c r="F286" s="341"/>
      <c r="G286" s="172"/>
      <c r="H286"/>
      <c r="I286" s="45"/>
      <c r="J286"/>
      <c r="K286"/>
      <c r="L28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5"/>
      <c r="AC286"/>
      <c r="AD286" s="38"/>
      <c r="AE286"/>
      <c r="AF286"/>
      <c r="AG286"/>
      <c r="AH286" s="42"/>
      <c r="AI286" s="277"/>
      <c r="AJ286" s="152"/>
      <c r="AK286" s="152"/>
      <c r="AL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152"/>
      <c r="AW286" s="152"/>
      <c r="AX286" s="152"/>
      <c r="AY286" s="277"/>
      <c r="AZ286" s="269"/>
      <c r="BA286" s="560"/>
      <c r="BB286"/>
      <c r="BC286" s="560"/>
      <c r="BD286"/>
      <c r="BE286" s="560"/>
      <c r="BF286"/>
      <c r="BG286" s="560"/>
      <c r="BH286"/>
      <c r="BI286" s="560"/>
      <c r="BJ286"/>
      <c r="BK286" s="560"/>
      <c r="BL286"/>
      <c r="BM286" s="560"/>
      <c r="BN286"/>
      <c r="BO286" s="270"/>
      <c r="BP286"/>
      <c r="BQ286" s="270"/>
      <c r="BR286"/>
      <c r="BS286" s="270"/>
      <c r="BT286"/>
      <c r="BU286" s="270"/>
      <c r="BV286"/>
      <c r="BW286" s="270"/>
      <c r="BX286"/>
      <c r="BY286" s="270"/>
      <c r="BZ286"/>
      <c r="CA286" s="270"/>
      <c r="CB286"/>
      <c r="CC286" s="270"/>
      <c r="CD286"/>
      <c r="CE286" s="270"/>
      <c r="CF286"/>
      <c r="CG286" s="270"/>
      <c r="CH286"/>
      <c r="CI286" s="270"/>
      <c r="CJ286"/>
      <c r="CK286" s="910"/>
      <c r="CL286" s="373"/>
      <c r="CM286" s="373"/>
      <c r="CN286" s="373"/>
      <c r="CO286" s="373"/>
      <c r="CP286" s="373"/>
      <c r="CQ286" s="373"/>
      <c r="CR286" s="373"/>
      <c r="CS286" s="373"/>
      <c r="CT286" s="920"/>
      <c r="CU286" s="373"/>
      <c r="CV286" s="373"/>
      <c r="CW286" s="373"/>
      <c r="CX286" s="920"/>
      <c r="CY286" s="373"/>
      <c r="CZ286" s="373"/>
      <c r="DN286" s="373"/>
      <c r="DO286" s="373"/>
      <c r="DP286" s="373"/>
      <c r="DQ286" s="373"/>
      <c r="DR286" s="373"/>
      <c r="DS286" s="373"/>
      <c r="DT286" s="373"/>
      <c r="DU286" s="373"/>
      <c r="DV286" s="373"/>
      <c r="DW286" s="373"/>
      <c r="DX286" s="373"/>
      <c r="DY286" s="373"/>
      <c r="DZ286" s="373"/>
      <c r="EA286" s="373"/>
      <c r="EB286" s="373"/>
      <c r="EC286" s="373"/>
      <c r="ED286" s="373"/>
      <c r="EE286" s="373"/>
      <c r="EF286" s="373"/>
      <c r="EG286" s="373"/>
      <c r="EH286" s="373"/>
      <c r="EI286" s="373"/>
      <c r="EJ286" s="373"/>
      <c r="EK286" s="373"/>
      <c r="EL286" s="373"/>
      <c r="EM286" s="373"/>
      <c r="EN286" s="373"/>
      <c r="EO286" s="373"/>
      <c r="EP286" s="373"/>
      <c r="EQ286" s="373"/>
      <c r="ER286" s="373"/>
      <c r="ES286" s="373"/>
      <c r="ET286" s="373"/>
      <c r="EU286" s="373"/>
      <c r="EV286" s="373"/>
      <c r="EW286" s="373"/>
      <c r="EX286" s="373"/>
      <c r="EY286" s="373"/>
      <c r="EZ286" s="373"/>
      <c r="FA286" s="373"/>
      <c r="FB286" s="373"/>
      <c r="FC286" s="373"/>
      <c r="FD286" s="373"/>
      <c r="FE286" s="373"/>
      <c r="FF286" s="373"/>
      <c r="FG286" s="373"/>
      <c r="FH286" s="373"/>
      <c r="FI286" s="373"/>
      <c r="FJ286" s="373"/>
      <c r="FK286" s="373"/>
      <c r="FL286" s="373"/>
      <c r="FM286" s="373"/>
      <c r="FN286" s="373"/>
      <c r="FO286" s="373"/>
      <c r="FP286" s="373"/>
      <c r="FQ286" s="373"/>
      <c r="FR286" s="373"/>
      <c r="FS286" s="373"/>
      <c r="FT286" s="373"/>
      <c r="FU286" s="373"/>
      <c r="FV286" s="373"/>
      <c r="FW286" s="373"/>
      <c r="FX286" s="373"/>
      <c r="FY286" s="373"/>
      <c r="FZ286" s="373"/>
      <c r="GA286" s="373"/>
      <c r="GB286" s="373"/>
      <c r="GC286" s="373"/>
      <c r="GD286" s="373"/>
      <c r="GE286" s="373"/>
      <c r="GF286" s="373"/>
      <c r="GG286" s="373"/>
      <c r="GH286" s="373"/>
      <c r="GI286" s="373"/>
      <c r="GJ286" s="373"/>
      <c r="GK286" s="373"/>
      <c r="GL286" s="373"/>
      <c r="GM286" s="373"/>
      <c r="GN286" s="373"/>
      <c r="GO286" s="373"/>
      <c r="GP286" s="373"/>
      <c r="GQ286" s="373"/>
      <c r="GR286" s="373"/>
      <c r="GS286" s="373"/>
      <c r="GT286" s="373"/>
      <c r="GU286" s="373"/>
      <c r="GV286" s="373"/>
      <c r="GW286" s="373"/>
      <c r="GX286" s="373"/>
      <c r="GY286" s="373"/>
      <c r="GZ286" s="373"/>
      <c r="HA286" s="373"/>
      <c r="HB286" s="373"/>
      <c r="HC286" s="373"/>
      <c r="HD286" s="373"/>
      <c r="HE286" s="373"/>
      <c r="HF286" s="373"/>
      <c r="HG286" s="373"/>
      <c r="HH286" s="373"/>
      <c r="HI286" s="373"/>
      <c r="HJ286" s="373"/>
      <c r="HK286" s="373"/>
      <c r="HL286" s="373"/>
      <c r="HM286" s="373"/>
      <c r="HN286" s="373"/>
      <c r="HO286" s="373"/>
      <c r="HP286" s="373"/>
      <c r="HQ286" s="373"/>
      <c r="HR286" s="373"/>
      <c r="HS286" s="373"/>
      <c r="HT286" s="373"/>
      <c r="HU286" s="373"/>
      <c r="HV286" s="373"/>
      <c r="HW286" s="373"/>
      <c r="HX286" s="373"/>
      <c r="HY286" s="373"/>
      <c r="HZ286" s="373"/>
      <c r="IA286" s="373"/>
      <c r="IB286" s="373"/>
      <c r="IC286" s="373"/>
      <c r="ID286" s="373"/>
      <c r="IE286" s="373"/>
      <c r="IF286" s="373"/>
      <c r="IG286" s="373"/>
      <c r="IH286" s="373"/>
      <c r="II286" s="373"/>
      <c r="IJ286" s="373"/>
    </row>
    <row r="287" spans="1:244" s="281" customFormat="1" ht="19" x14ac:dyDescent="0.2">
      <c r="A287"/>
      <c r="B287" s="186"/>
      <c r="C287"/>
      <c r="D287" s="251"/>
      <c r="E287" s="341"/>
      <c r="F287" s="341"/>
      <c r="G287" s="172"/>
      <c r="H287"/>
      <c r="I287" s="45"/>
      <c r="J287"/>
      <c r="K287"/>
      <c r="L287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5"/>
      <c r="AC287"/>
      <c r="AD287" s="38"/>
      <c r="AE287"/>
      <c r="AF287"/>
      <c r="AG287"/>
      <c r="AH287" s="42"/>
      <c r="AI287" s="277"/>
      <c r="AJ287" s="152"/>
      <c r="AK287" s="152"/>
      <c r="AL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152"/>
      <c r="AW287" s="152"/>
      <c r="AX287" s="152"/>
      <c r="AY287" s="277"/>
      <c r="AZ287" s="269"/>
      <c r="BA287" s="560"/>
      <c r="BB287"/>
      <c r="BC287" s="560"/>
      <c r="BD287"/>
      <c r="BE287" s="560"/>
      <c r="BF287"/>
      <c r="BG287" s="560"/>
      <c r="BH287"/>
      <c r="BI287" s="560"/>
      <c r="BJ287"/>
      <c r="BK287" s="560"/>
      <c r="BL287"/>
      <c r="BM287" s="560"/>
      <c r="BN287"/>
      <c r="BO287" s="270"/>
      <c r="BP287"/>
      <c r="BQ287" s="270"/>
      <c r="BR287"/>
      <c r="BS287" s="270"/>
      <c r="BT287"/>
      <c r="BU287" s="270"/>
      <c r="BV287"/>
      <c r="BW287" s="270"/>
      <c r="BX287"/>
      <c r="BY287" s="270"/>
      <c r="BZ287"/>
      <c r="CA287" s="270"/>
      <c r="CB287"/>
      <c r="CC287" s="270"/>
      <c r="CD287"/>
      <c r="CE287" s="270"/>
      <c r="CF287"/>
      <c r="CG287" s="270"/>
      <c r="CH287"/>
      <c r="CI287" s="270"/>
      <c r="CJ287"/>
      <c r="CK287" s="910"/>
      <c r="CL287" s="373"/>
      <c r="CM287" s="373"/>
      <c r="CN287" s="373"/>
      <c r="CO287" s="373"/>
      <c r="CP287" s="373"/>
      <c r="CQ287" s="373"/>
      <c r="CR287" s="373"/>
      <c r="CS287" s="373"/>
      <c r="CT287" s="920"/>
      <c r="CU287" s="373"/>
      <c r="CV287" s="373"/>
      <c r="CW287" s="373"/>
      <c r="CX287" s="920"/>
      <c r="CY287" s="373"/>
      <c r="CZ287" s="373"/>
      <c r="DN287" s="373"/>
      <c r="DO287" s="373"/>
      <c r="DP287" s="373"/>
      <c r="DQ287" s="373"/>
      <c r="DR287" s="373"/>
      <c r="DS287" s="373"/>
      <c r="DT287" s="373"/>
      <c r="DU287" s="373"/>
      <c r="DV287" s="373"/>
      <c r="DW287" s="373"/>
      <c r="DX287" s="373"/>
      <c r="DY287" s="373"/>
      <c r="DZ287" s="373"/>
      <c r="EA287" s="373"/>
      <c r="EB287" s="373"/>
      <c r="EC287" s="373"/>
      <c r="ED287" s="373"/>
      <c r="EE287" s="373"/>
      <c r="EF287" s="373"/>
      <c r="EG287" s="373"/>
      <c r="EH287" s="373"/>
      <c r="EI287" s="373"/>
      <c r="EJ287" s="373"/>
      <c r="EK287" s="373"/>
      <c r="EL287" s="373"/>
      <c r="EM287" s="373"/>
      <c r="EN287" s="373"/>
      <c r="EO287" s="373"/>
      <c r="EP287" s="373"/>
      <c r="EQ287" s="373"/>
      <c r="ER287" s="373"/>
      <c r="ES287" s="373"/>
      <c r="ET287" s="373"/>
      <c r="EU287" s="373"/>
      <c r="EV287" s="373"/>
      <c r="EW287" s="373"/>
      <c r="EX287" s="373"/>
      <c r="EY287" s="373"/>
      <c r="EZ287" s="373"/>
      <c r="FA287" s="373"/>
      <c r="FB287" s="373"/>
      <c r="FC287" s="373"/>
      <c r="FD287" s="373"/>
      <c r="FE287" s="373"/>
      <c r="FF287" s="373"/>
      <c r="FG287" s="373"/>
      <c r="FH287" s="373"/>
      <c r="FI287" s="373"/>
      <c r="FJ287" s="373"/>
      <c r="FK287" s="373"/>
      <c r="FL287" s="373"/>
      <c r="FM287" s="373"/>
      <c r="FN287" s="373"/>
      <c r="FO287" s="373"/>
      <c r="FP287" s="373"/>
      <c r="FQ287" s="373"/>
      <c r="FR287" s="373"/>
      <c r="FS287" s="373"/>
      <c r="FT287" s="373"/>
      <c r="FU287" s="373"/>
      <c r="FV287" s="373"/>
      <c r="FW287" s="373"/>
      <c r="FX287" s="373"/>
      <c r="FY287" s="373"/>
      <c r="FZ287" s="373"/>
      <c r="GA287" s="373"/>
      <c r="GB287" s="373"/>
      <c r="GC287" s="373"/>
      <c r="GD287" s="373"/>
      <c r="GE287" s="373"/>
      <c r="GF287" s="373"/>
      <c r="GG287" s="373"/>
      <c r="GH287" s="373"/>
      <c r="GI287" s="373"/>
      <c r="GJ287" s="373"/>
      <c r="GK287" s="373"/>
      <c r="GL287" s="373"/>
      <c r="GM287" s="373"/>
      <c r="GN287" s="373"/>
      <c r="GO287" s="373"/>
      <c r="GP287" s="373"/>
      <c r="GQ287" s="373"/>
      <c r="GR287" s="373"/>
      <c r="GS287" s="373"/>
      <c r="GT287" s="373"/>
      <c r="GU287" s="373"/>
      <c r="GV287" s="373"/>
      <c r="GW287" s="373"/>
      <c r="GX287" s="373"/>
      <c r="GY287" s="373"/>
      <c r="GZ287" s="373"/>
      <c r="HA287" s="373"/>
      <c r="HB287" s="373"/>
      <c r="HC287" s="373"/>
      <c r="HD287" s="373"/>
      <c r="HE287" s="373"/>
      <c r="HF287" s="373"/>
      <c r="HG287" s="373"/>
      <c r="HH287" s="373"/>
      <c r="HI287" s="373"/>
      <c r="HJ287" s="373"/>
      <c r="HK287" s="373"/>
      <c r="HL287" s="373"/>
      <c r="HM287" s="373"/>
      <c r="HN287" s="373"/>
      <c r="HO287" s="373"/>
      <c r="HP287" s="373"/>
      <c r="HQ287" s="373"/>
      <c r="HR287" s="373"/>
      <c r="HS287" s="373"/>
      <c r="HT287" s="373"/>
      <c r="HU287" s="373"/>
      <c r="HV287" s="373"/>
      <c r="HW287" s="373"/>
      <c r="HX287" s="373"/>
      <c r="HY287" s="373"/>
      <c r="HZ287" s="373"/>
      <c r="IA287" s="373"/>
      <c r="IB287" s="373"/>
      <c r="IC287" s="373"/>
      <c r="ID287" s="373"/>
      <c r="IE287" s="373"/>
      <c r="IF287" s="373"/>
      <c r="IG287" s="373"/>
      <c r="IH287" s="373"/>
      <c r="II287" s="373"/>
      <c r="IJ287" s="373"/>
    </row>
    <row r="288" spans="1:244" s="281" customFormat="1" ht="19" x14ac:dyDescent="0.2">
      <c r="A288"/>
      <c r="B288" s="186"/>
      <c r="C288"/>
      <c r="D288" s="251"/>
      <c r="E288" s="341"/>
      <c r="F288" s="341"/>
      <c r="G288" s="172"/>
      <c r="H288"/>
      <c r="I288" s="45"/>
      <c r="J288"/>
      <c r="K288"/>
      <c r="L288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5"/>
      <c r="AC288"/>
      <c r="AD288" s="38"/>
      <c r="AE288"/>
      <c r="AF288"/>
      <c r="AG288"/>
      <c r="AH288" s="42"/>
      <c r="AI288" s="277"/>
      <c r="AJ288" s="152"/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  <c r="AX288" s="152"/>
      <c r="AY288" s="277"/>
      <c r="AZ288" s="269"/>
      <c r="BA288" s="560"/>
      <c r="BB288"/>
      <c r="BC288" s="560"/>
      <c r="BD288"/>
      <c r="BE288" s="560"/>
      <c r="BF288"/>
      <c r="BG288" s="560"/>
      <c r="BH288"/>
      <c r="BI288" s="560"/>
      <c r="BJ288"/>
      <c r="BK288" s="560"/>
      <c r="BL288"/>
      <c r="BM288" s="560"/>
      <c r="BN288"/>
      <c r="BO288" s="270"/>
      <c r="BP288"/>
      <c r="BQ288" s="270"/>
      <c r="BR288"/>
      <c r="BS288" s="270"/>
      <c r="BT288"/>
      <c r="BU288" s="270"/>
      <c r="BV288"/>
      <c r="BW288" s="270"/>
      <c r="BX288"/>
      <c r="BY288" s="270"/>
      <c r="BZ288"/>
      <c r="CA288" s="270"/>
      <c r="CB288"/>
      <c r="CC288" s="270"/>
      <c r="CD288"/>
      <c r="CE288" s="270"/>
      <c r="CF288"/>
      <c r="CG288" s="270"/>
      <c r="CH288"/>
      <c r="CI288" s="270"/>
      <c r="CJ288"/>
      <c r="CK288" s="910"/>
      <c r="CL288" s="373"/>
      <c r="CM288" s="373"/>
      <c r="CN288" s="373"/>
      <c r="CO288" s="373"/>
      <c r="CP288" s="373"/>
      <c r="CQ288" s="373"/>
      <c r="CR288" s="373"/>
      <c r="CS288" s="373"/>
      <c r="CT288" s="920"/>
      <c r="CU288" s="373"/>
      <c r="CV288" s="373"/>
      <c r="CW288" s="373"/>
      <c r="CX288" s="920"/>
      <c r="CY288" s="373"/>
      <c r="CZ288" s="373"/>
      <c r="DN288" s="373"/>
      <c r="DO288" s="373"/>
      <c r="DP288" s="373"/>
      <c r="DQ288" s="373"/>
      <c r="DR288" s="373"/>
      <c r="DS288" s="373"/>
      <c r="DT288" s="373"/>
      <c r="DU288" s="373"/>
      <c r="DV288" s="373"/>
      <c r="DW288" s="373"/>
      <c r="DX288" s="373"/>
      <c r="DY288" s="373"/>
      <c r="DZ288" s="373"/>
      <c r="EA288" s="373"/>
      <c r="EB288" s="373"/>
      <c r="EC288" s="373"/>
      <c r="ED288" s="373"/>
      <c r="EE288" s="373"/>
      <c r="EF288" s="373"/>
      <c r="EG288" s="373"/>
      <c r="EH288" s="373"/>
      <c r="EI288" s="373"/>
      <c r="EJ288" s="373"/>
      <c r="EK288" s="373"/>
      <c r="EL288" s="373"/>
      <c r="EM288" s="373"/>
      <c r="EN288" s="373"/>
      <c r="EO288" s="373"/>
      <c r="EP288" s="373"/>
      <c r="EQ288" s="373"/>
      <c r="ER288" s="373"/>
      <c r="ES288" s="373"/>
      <c r="ET288" s="373"/>
      <c r="EU288" s="373"/>
      <c r="EV288" s="373"/>
      <c r="EW288" s="373"/>
      <c r="EX288" s="373"/>
      <c r="EY288" s="373"/>
      <c r="EZ288" s="373"/>
      <c r="FA288" s="373"/>
      <c r="FB288" s="373"/>
      <c r="FC288" s="373"/>
      <c r="FD288" s="373"/>
      <c r="FE288" s="373"/>
      <c r="FF288" s="373"/>
      <c r="FG288" s="373"/>
      <c r="FH288" s="373"/>
      <c r="FI288" s="373"/>
      <c r="FJ288" s="373"/>
      <c r="FK288" s="373"/>
      <c r="FL288" s="373"/>
      <c r="FM288" s="373"/>
      <c r="FN288" s="373"/>
      <c r="FO288" s="373"/>
      <c r="FP288" s="373"/>
      <c r="FQ288" s="373"/>
      <c r="FR288" s="373"/>
      <c r="FS288" s="373"/>
      <c r="FT288" s="373"/>
      <c r="FU288" s="373"/>
      <c r="FV288" s="373"/>
      <c r="FW288" s="373"/>
      <c r="FX288" s="373"/>
      <c r="FY288" s="373"/>
      <c r="FZ288" s="373"/>
      <c r="GA288" s="373"/>
      <c r="GB288" s="373"/>
      <c r="GC288" s="373"/>
      <c r="GD288" s="373"/>
      <c r="GE288" s="373"/>
      <c r="GF288" s="373"/>
      <c r="GG288" s="373"/>
      <c r="GH288" s="373"/>
      <c r="GI288" s="373"/>
      <c r="GJ288" s="373"/>
      <c r="GK288" s="373"/>
      <c r="GL288" s="373"/>
      <c r="GM288" s="373"/>
      <c r="GN288" s="373"/>
      <c r="GO288" s="373"/>
      <c r="GP288" s="373"/>
      <c r="GQ288" s="373"/>
      <c r="GR288" s="373"/>
      <c r="GS288" s="373"/>
      <c r="GT288" s="373"/>
      <c r="GU288" s="373"/>
      <c r="GV288" s="373"/>
      <c r="GW288" s="373"/>
      <c r="GX288" s="373"/>
      <c r="GY288" s="373"/>
      <c r="GZ288" s="373"/>
      <c r="HA288" s="373"/>
      <c r="HB288" s="373"/>
      <c r="HC288" s="373"/>
      <c r="HD288" s="373"/>
      <c r="HE288" s="373"/>
      <c r="HF288" s="373"/>
      <c r="HG288" s="373"/>
      <c r="HH288" s="373"/>
      <c r="HI288" s="373"/>
      <c r="HJ288" s="373"/>
      <c r="HK288" s="373"/>
      <c r="HL288" s="373"/>
      <c r="HM288" s="373"/>
      <c r="HN288" s="373"/>
      <c r="HO288" s="373"/>
      <c r="HP288" s="373"/>
      <c r="HQ288" s="373"/>
      <c r="HR288" s="373"/>
      <c r="HS288" s="373"/>
      <c r="HT288" s="373"/>
      <c r="HU288" s="373"/>
      <c r="HV288" s="373"/>
      <c r="HW288" s="373"/>
      <c r="HX288" s="373"/>
      <c r="HY288" s="373"/>
      <c r="HZ288" s="373"/>
      <c r="IA288" s="373"/>
      <c r="IB288" s="373"/>
      <c r="IC288" s="373"/>
      <c r="ID288" s="373"/>
      <c r="IE288" s="373"/>
      <c r="IF288" s="373"/>
      <c r="IG288" s="373"/>
      <c r="IH288" s="373"/>
      <c r="II288" s="373"/>
      <c r="IJ288" s="373"/>
    </row>
    <row r="289" spans="1:244" s="281" customFormat="1" ht="19" x14ac:dyDescent="0.2">
      <c r="A289"/>
      <c r="B289" s="186"/>
      <c r="C289"/>
      <c r="D289" s="251"/>
      <c r="E289" s="341"/>
      <c r="F289" s="341"/>
      <c r="G289" s="172"/>
      <c r="H289"/>
      <c r="I289" s="45"/>
      <c r="J289"/>
      <c r="K289"/>
      <c r="L289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5"/>
      <c r="AC289"/>
      <c r="AD289" s="38"/>
      <c r="AE289"/>
      <c r="AF289"/>
      <c r="AG289"/>
      <c r="AH289" s="42"/>
      <c r="AI289" s="277"/>
      <c r="AJ289" s="152"/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  <c r="AX289" s="152"/>
      <c r="AY289" s="277"/>
      <c r="AZ289" s="269"/>
      <c r="BA289" s="560"/>
      <c r="BB289"/>
      <c r="BC289" s="560"/>
      <c r="BD289"/>
      <c r="BE289" s="560"/>
      <c r="BF289"/>
      <c r="BG289" s="560"/>
      <c r="BH289"/>
      <c r="BI289" s="560"/>
      <c r="BJ289"/>
      <c r="BK289" s="560"/>
      <c r="BL289"/>
      <c r="BM289" s="560"/>
      <c r="BN289"/>
      <c r="BO289" s="270"/>
      <c r="BP289"/>
      <c r="BQ289" s="270"/>
      <c r="BR289"/>
      <c r="BS289" s="270"/>
      <c r="BT289"/>
      <c r="BU289" s="270"/>
      <c r="BV289"/>
      <c r="BW289" s="270"/>
      <c r="BX289"/>
      <c r="BY289" s="270"/>
      <c r="BZ289"/>
      <c r="CA289" s="270"/>
      <c r="CB289"/>
      <c r="CC289" s="270"/>
      <c r="CD289"/>
      <c r="CE289" s="270"/>
      <c r="CF289"/>
      <c r="CG289" s="270"/>
      <c r="CH289"/>
      <c r="CI289" s="270"/>
      <c r="CJ289"/>
      <c r="CK289" s="910"/>
      <c r="CL289" s="373"/>
      <c r="CM289" s="373"/>
      <c r="CN289" s="373"/>
      <c r="CO289" s="373"/>
      <c r="CP289" s="373"/>
      <c r="CQ289" s="373"/>
      <c r="CR289" s="373"/>
      <c r="CS289" s="373"/>
      <c r="CT289" s="920"/>
      <c r="CU289" s="373"/>
      <c r="CV289" s="373"/>
      <c r="CW289" s="373"/>
      <c r="CX289" s="920"/>
      <c r="CY289" s="373"/>
      <c r="CZ289" s="373"/>
      <c r="DN289" s="373"/>
      <c r="DO289" s="373"/>
      <c r="DP289" s="373"/>
      <c r="DQ289" s="373"/>
      <c r="DR289" s="373"/>
      <c r="DS289" s="373"/>
      <c r="DT289" s="373"/>
      <c r="DU289" s="373"/>
      <c r="DV289" s="373"/>
      <c r="DW289" s="373"/>
      <c r="DX289" s="373"/>
      <c r="DY289" s="373"/>
      <c r="DZ289" s="373"/>
      <c r="EA289" s="373"/>
      <c r="EB289" s="373"/>
      <c r="EC289" s="373"/>
      <c r="ED289" s="373"/>
      <c r="EE289" s="373"/>
      <c r="EF289" s="373"/>
      <c r="EG289" s="373"/>
      <c r="EH289" s="373"/>
      <c r="EI289" s="373"/>
      <c r="EJ289" s="373"/>
      <c r="EK289" s="373"/>
      <c r="EL289" s="373"/>
      <c r="EM289" s="373"/>
      <c r="EN289" s="373"/>
      <c r="EO289" s="373"/>
      <c r="EP289" s="373"/>
      <c r="EQ289" s="373"/>
      <c r="ER289" s="373"/>
      <c r="ES289" s="373"/>
      <c r="ET289" s="373"/>
      <c r="EU289" s="373"/>
      <c r="EV289" s="373"/>
      <c r="EW289" s="373"/>
      <c r="EX289" s="373"/>
      <c r="EY289" s="373"/>
      <c r="EZ289" s="373"/>
      <c r="FA289" s="373"/>
      <c r="FB289" s="373"/>
      <c r="FC289" s="373"/>
      <c r="FD289" s="373"/>
      <c r="FE289" s="373"/>
      <c r="FF289" s="373"/>
      <c r="FG289" s="373"/>
      <c r="FH289" s="373"/>
      <c r="FI289" s="373"/>
      <c r="FJ289" s="373"/>
      <c r="FK289" s="373"/>
      <c r="FL289" s="373"/>
      <c r="FM289" s="373"/>
      <c r="FN289" s="373"/>
      <c r="FO289" s="373"/>
      <c r="FP289" s="373"/>
      <c r="FQ289" s="373"/>
      <c r="FR289" s="373"/>
      <c r="FS289" s="373"/>
      <c r="FT289" s="373"/>
      <c r="FU289" s="373"/>
      <c r="FV289" s="373"/>
      <c r="FW289" s="373"/>
      <c r="FX289" s="373"/>
      <c r="FY289" s="373"/>
      <c r="FZ289" s="373"/>
      <c r="GA289" s="373"/>
      <c r="GB289" s="373"/>
      <c r="GC289" s="373"/>
      <c r="GD289" s="373"/>
      <c r="GE289" s="373"/>
      <c r="GF289" s="373"/>
      <c r="GG289" s="373"/>
      <c r="GH289" s="373"/>
      <c r="GI289" s="373"/>
      <c r="GJ289" s="373"/>
      <c r="GK289" s="373"/>
      <c r="GL289" s="373"/>
      <c r="GM289" s="373"/>
      <c r="GN289" s="373"/>
      <c r="GO289" s="373"/>
      <c r="GP289" s="373"/>
      <c r="GQ289" s="373"/>
      <c r="GR289" s="373"/>
      <c r="GS289" s="373"/>
      <c r="GT289" s="373"/>
      <c r="GU289" s="373"/>
      <c r="GV289" s="373"/>
      <c r="GW289" s="373"/>
      <c r="GX289" s="373"/>
      <c r="GY289" s="373"/>
      <c r="GZ289" s="373"/>
      <c r="HA289" s="373"/>
      <c r="HB289" s="373"/>
      <c r="HC289" s="373"/>
      <c r="HD289" s="373"/>
      <c r="HE289" s="373"/>
      <c r="HF289" s="373"/>
      <c r="HG289" s="373"/>
      <c r="HH289" s="373"/>
      <c r="HI289" s="373"/>
      <c r="HJ289" s="373"/>
      <c r="HK289" s="373"/>
      <c r="HL289" s="373"/>
      <c r="HM289" s="373"/>
      <c r="HN289" s="373"/>
      <c r="HO289" s="373"/>
      <c r="HP289" s="373"/>
      <c r="HQ289" s="373"/>
      <c r="HR289" s="373"/>
      <c r="HS289" s="373"/>
      <c r="HT289" s="373"/>
      <c r="HU289" s="373"/>
      <c r="HV289" s="373"/>
      <c r="HW289" s="373"/>
      <c r="HX289" s="373"/>
      <c r="HY289" s="373"/>
      <c r="HZ289" s="373"/>
      <c r="IA289" s="373"/>
      <c r="IB289" s="373"/>
      <c r="IC289" s="373"/>
      <c r="ID289" s="373"/>
      <c r="IE289" s="373"/>
      <c r="IF289" s="373"/>
      <c r="IG289" s="373"/>
      <c r="IH289" s="373"/>
      <c r="II289" s="373"/>
      <c r="IJ289" s="373"/>
    </row>
    <row r="290" spans="1:244" s="281" customFormat="1" ht="19" x14ac:dyDescent="0.2">
      <c r="A290"/>
      <c r="B290" s="186"/>
      <c r="C290"/>
      <c r="D290" s="251"/>
      <c r="E290" s="341"/>
      <c r="F290" s="341"/>
      <c r="G290" s="172"/>
      <c r="H290"/>
      <c r="I290" s="45"/>
      <c r="J290"/>
      <c r="K290"/>
      <c r="L290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5"/>
      <c r="AC290"/>
      <c r="AD290" s="38"/>
      <c r="AE290"/>
      <c r="AF290"/>
      <c r="AG290"/>
      <c r="AH290" s="42"/>
      <c r="AI290" s="277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277"/>
      <c r="AZ290" s="269"/>
      <c r="BA290" s="560"/>
      <c r="BB290"/>
      <c r="BC290" s="560"/>
      <c r="BD290"/>
      <c r="BE290" s="560"/>
      <c r="BF290"/>
      <c r="BG290" s="560"/>
      <c r="BH290"/>
      <c r="BI290" s="560"/>
      <c r="BJ290"/>
      <c r="BK290" s="560"/>
      <c r="BL290"/>
      <c r="BM290" s="560"/>
      <c r="BN290"/>
      <c r="BO290" s="270"/>
      <c r="BP290"/>
      <c r="BQ290" s="270"/>
      <c r="BR290"/>
      <c r="BS290" s="270"/>
      <c r="BT290"/>
      <c r="BU290" s="270"/>
      <c r="BV290"/>
      <c r="BW290" s="270"/>
      <c r="BX290"/>
      <c r="BY290" s="270"/>
      <c r="BZ290"/>
      <c r="CA290" s="270"/>
      <c r="CB290"/>
      <c r="CC290" s="270"/>
      <c r="CD290"/>
      <c r="CE290" s="270"/>
      <c r="CF290"/>
      <c r="CG290" s="270"/>
      <c r="CH290"/>
      <c r="CI290" s="270"/>
      <c r="CJ290"/>
      <c r="CK290" s="910"/>
      <c r="CL290" s="373"/>
      <c r="CM290" s="373"/>
      <c r="CN290" s="373"/>
      <c r="CO290" s="373"/>
      <c r="CP290" s="373"/>
      <c r="CQ290" s="373"/>
      <c r="CR290" s="373"/>
      <c r="CS290" s="373"/>
      <c r="CT290" s="920"/>
      <c r="CU290" s="373"/>
      <c r="CV290" s="373"/>
      <c r="CW290" s="373"/>
      <c r="CX290" s="920"/>
      <c r="CY290" s="373"/>
      <c r="CZ290" s="373"/>
      <c r="DN290" s="373"/>
      <c r="DO290" s="373"/>
      <c r="DP290" s="373"/>
      <c r="DQ290" s="373"/>
      <c r="DR290" s="373"/>
      <c r="DS290" s="373"/>
      <c r="DT290" s="373"/>
      <c r="DU290" s="373"/>
      <c r="DV290" s="373"/>
      <c r="DW290" s="373"/>
      <c r="DX290" s="373"/>
      <c r="DY290" s="373"/>
      <c r="DZ290" s="373"/>
      <c r="EA290" s="373"/>
      <c r="EB290" s="373"/>
      <c r="EC290" s="373"/>
      <c r="ED290" s="373"/>
      <c r="EE290" s="373"/>
      <c r="EF290" s="373"/>
      <c r="EG290" s="373"/>
      <c r="EH290" s="373"/>
      <c r="EI290" s="373"/>
      <c r="EJ290" s="373"/>
      <c r="EK290" s="373"/>
      <c r="EL290" s="373"/>
      <c r="EM290" s="373"/>
      <c r="EN290" s="373"/>
      <c r="EO290" s="373"/>
      <c r="EP290" s="373"/>
      <c r="EQ290" s="373"/>
      <c r="ER290" s="373"/>
      <c r="ES290" s="373"/>
      <c r="ET290" s="373"/>
      <c r="EU290" s="373"/>
      <c r="EV290" s="373"/>
      <c r="EW290" s="373"/>
      <c r="EX290" s="373"/>
      <c r="EY290" s="373"/>
      <c r="EZ290" s="373"/>
      <c r="FA290" s="373"/>
      <c r="FB290" s="373"/>
      <c r="FC290" s="373"/>
      <c r="FD290" s="373"/>
      <c r="FE290" s="373"/>
      <c r="FF290" s="373"/>
      <c r="FG290" s="373"/>
      <c r="FH290" s="373"/>
      <c r="FI290" s="373"/>
      <c r="FJ290" s="373"/>
      <c r="FK290" s="373"/>
      <c r="FL290" s="373"/>
      <c r="FM290" s="373"/>
      <c r="FN290" s="373"/>
      <c r="FO290" s="373"/>
      <c r="FP290" s="373"/>
      <c r="FQ290" s="373"/>
      <c r="FR290" s="373"/>
      <c r="FS290" s="373"/>
      <c r="FT290" s="373"/>
      <c r="FU290" s="373"/>
      <c r="FV290" s="373"/>
      <c r="FW290" s="373"/>
      <c r="FX290" s="373"/>
      <c r="FY290" s="373"/>
      <c r="FZ290" s="373"/>
      <c r="GA290" s="373"/>
      <c r="GB290" s="373"/>
      <c r="GC290" s="373"/>
      <c r="GD290" s="373"/>
      <c r="GE290" s="373"/>
      <c r="GF290" s="373"/>
      <c r="GG290" s="373"/>
      <c r="GH290" s="373"/>
      <c r="GI290" s="373"/>
      <c r="GJ290" s="373"/>
      <c r="GK290" s="373"/>
      <c r="GL290" s="373"/>
      <c r="GM290" s="373"/>
      <c r="GN290" s="373"/>
      <c r="GO290" s="373"/>
      <c r="GP290" s="373"/>
      <c r="GQ290" s="373"/>
      <c r="GR290" s="373"/>
      <c r="GS290" s="373"/>
      <c r="GT290" s="373"/>
      <c r="GU290" s="373"/>
      <c r="GV290" s="373"/>
      <c r="GW290" s="373"/>
      <c r="GX290" s="373"/>
      <c r="GY290" s="373"/>
      <c r="GZ290" s="373"/>
      <c r="HA290" s="373"/>
      <c r="HB290" s="373"/>
      <c r="HC290" s="373"/>
      <c r="HD290" s="373"/>
      <c r="HE290" s="373"/>
      <c r="HF290" s="373"/>
      <c r="HG290" s="373"/>
      <c r="HH290" s="373"/>
      <c r="HI290" s="373"/>
      <c r="HJ290" s="373"/>
      <c r="HK290" s="373"/>
      <c r="HL290" s="373"/>
      <c r="HM290" s="373"/>
      <c r="HN290" s="373"/>
      <c r="HO290" s="373"/>
      <c r="HP290" s="373"/>
      <c r="HQ290" s="373"/>
      <c r="HR290" s="373"/>
      <c r="HS290" s="373"/>
      <c r="HT290" s="373"/>
      <c r="HU290" s="373"/>
      <c r="HV290" s="373"/>
      <c r="HW290" s="373"/>
      <c r="HX290" s="373"/>
      <c r="HY290" s="373"/>
      <c r="HZ290" s="373"/>
      <c r="IA290" s="373"/>
      <c r="IB290" s="373"/>
      <c r="IC290" s="373"/>
      <c r="ID290" s="373"/>
      <c r="IE290" s="373"/>
      <c r="IF290" s="373"/>
      <c r="IG290" s="373"/>
      <c r="IH290" s="373"/>
      <c r="II290" s="373"/>
      <c r="IJ290" s="373"/>
    </row>
    <row r="291" spans="1:244" s="281" customFormat="1" ht="19" x14ac:dyDescent="0.2">
      <c r="A291"/>
      <c r="B291" s="186"/>
      <c r="C291"/>
      <c r="D291" s="251"/>
      <c r="E291" s="341"/>
      <c r="F291" s="341"/>
      <c r="G291" s="172"/>
      <c r="H291"/>
      <c r="I291" s="45"/>
      <c r="J291"/>
      <c r="K291"/>
      <c r="L291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5"/>
      <c r="AC291"/>
      <c r="AD291" s="38"/>
      <c r="AE291"/>
      <c r="AF291"/>
      <c r="AG291"/>
      <c r="AH291" s="42"/>
      <c r="AI291" s="277"/>
      <c r="AJ291" s="152"/>
      <c r="AK291" s="152"/>
      <c r="AL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152"/>
      <c r="AW291" s="152"/>
      <c r="AX291" s="152"/>
      <c r="AY291" s="277"/>
      <c r="AZ291" s="269"/>
      <c r="BA291" s="560"/>
      <c r="BB291"/>
      <c r="BC291" s="560"/>
      <c r="BD291"/>
      <c r="BE291" s="560"/>
      <c r="BF291"/>
      <c r="BG291" s="560"/>
      <c r="BH291"/>
      <c r="BI291" s="560"/>
      <c r="BJ291"/>
      <c r="BK291" s="560"/>
      <c r="BL291"/>
      <c r="BM291" s="560"/>
      <c r="BN291"/>
      <c r="BO291" s="270"/>
      <c r="BP291"/>
      <c r="BQ291" s="270"/>
      <c r="BR291"/>
      <c r="BS291" s="270"/>
      <c r="BT291"/>
      <c r="BU291" s="270"/>
      <c r="BV291"/>
      <c r="BW291" s="270"/>
      <c r="BX291"/>
      <c r="BY291" s="270"/>
      <c r="BZ291"/>
      <c r="CA291" s="270"/>
      <c r="CB291"/>
      <c r="CC291" s="270"/>
      <c r="CD291"/>
      <c r="CE291" s="270"/>
      <c r="CF291"/>
      <c r="CG291" s="270"/>
      <c r="CH291"/>
      <c r="CI291" s="270"/>
      <c r="CJ291"/>
      <c r="CK291" s="910"/>
      <c r="CL291" s="373"/>
      <c r="CM291" s="373"/>
      <c r="CN291" s="373"/>
      <c r="CO291" s="373"/>
      <c r="CP291" s="373"/>
      <c r="CQ291" s="373"/>
      <c r="CR291" s="373"/>
      <c r="CS291" s="373"/>
      <c r="CT291" s="920"/>
      <c r="CU291" s="373"/>
      <c r="CV291" s="373"/>
      <c r="CW291" s="373"/>
      <c r="CX291" s="920"/>
      <c r="CY291" s="373"/>
      <c r="CZ291" s="373"/>
      <c r="DN291" s="373"/>
      <c r="DO291" s="373"/>
      <c r="DP291" s="373"/>
      <c r="DQ291" s="373"/>
      <c r="DR291" s="373"/>
      <c r="DS291" s="373"/>
      <c r="DT291" s="373"/>
      <c r="DU291" s="373"/>
      <c r="DV291" s="373"/>
      <c r="DW291" s="373"/>
      <c r="DX291" s="373"/>
      <c r="DY291" s="373"/>
      <c r="DZ291" s="373"/>
      <c r="EA291" s="373"/>
      <c r="EB291" s="373"/>
      <c r="EC291" s="373"/>
      <c r="ED291" s="373"/>
      <c r="EE291" s="373"/>
      <c r="EF291" s="373"/>
      <c r="EG291" s="373"/>
      <c r="EH291" s="373"/>
      <c r="EI291" s="373"/>
      <c r="EJ291" s="373"/>
      <c r="EK291" s="373"/>
      <c r="EL291" s="373"/>
      <c r="EM291" s="373"/>
      <c r="EN291" s="373"/>
      <c r="EO291" s="373"/>
      <c r="EP291" s="373"/>
      <c r="EQ291" s="373"/>
      <c r="ER291" s="373"/>
      <c r="ES291" s="373"/>
      <c r="ET291" s="373"/>
      <c r="EU291" s="373"/>
      <c r="EV291" s="373"/>
      <c r="EW291" s="373"/>
      <c r="EX291" s="373"/>
      <c r="EY291" s="373"/>
      <c r="EZ291" s="373"/>
      <c r="FA291" s="373"/>
      <c r="FB291" s="373"/>
      <c r="FC291" s="373"/>
      <c r="FD291" s="373"/>
      <c r="FE291" s="373"/>
      <c r="FF291" s="373"/>
      <c r="FG291" s="373"/>
      <c r="FH291" s="373"/>
      <c r="FI291" s="373"/>
      <c r="FJ291" s="373"/>
      <c r="FK291" s="373"/>
      <c r="FL291" s="373"/>
      <c r="FM291" s="373"/>
      <c r="FN291" s="373"/>
      <c r="FO291" s="373"/>
      <c r="FP291" s="373"/>
      <c r="FQ291" s="373"/>
      <c r="FR291" s="373"/>
      <c r="FS291" s="373"/>
      <c r="FT291" s="373"/>
      <c r="FU291" s="373"/>
      <c r="FV291" s="373"/>
      <c r="FW291" s="373"/>
      <c r="FX291" s="373"/>
      <c r="FY291" s="373"/>
      <c r="FZ291" s="373"/>
      <c r="GA291" s="373"/>
      <c r="GB291" s="373"/>
      <c r="GC291" s="373"/>
      <c r="GD291" s="373"/>
      <c r="GE291" s="373"/>
      <c r="GF291" s="373"/>
      <c r="GG291" s="373"/>
      <c r="GH291" s="373"/>
      <c r="GI291" s="373"/>
      <c r="GJ291" s="373"/>
      <c r="GK291" s="373"/>
      <c r="GL291" s="373"/>
      <c r="GM291" s="373"/>
      <c r="GN291" s="373"/>
      <c r="GO291" s="373"/>
      <c r="GP291" s="373"/>
      <c r="GQ291" s="373"/>
      <c r="GR291" s="373"/>
      <c r="GS291" s="373"/>
      <c r="GT291" s="373"/>
      <c r="GU291" s="373"/>
      <c r="GV291" s="373"/>
      <c r="GW291" s="373"/>
      <c r="GX291" s="373"/>
      <c r="GY291" s="373"/>
      <c r="GZ291" s="373"/>
      <c r="HA291" s="373"/>
      <c r="HB291" s="373"/>
      <c r="HC291" s="373"/>
      <c r="HD291" s="373"/>
      <c r="HE291" s="373"/>
      <c r="HF291" s="373"/>
      <c r="HG291" s="373"/>
      <c r="HH291" s="373"/>
      <c r="HI291" s="373"/>
      <c r="HJ291" s="373"/>
      <c r="HK291" s="373"/>
      <c r="HL291" s="373"/>
      <c r="HM291" s="373"/>
      <c r="HN291" s="373"/>
      <c r="HO291" s="373"/>
      <c r="HP291" s="373"/>
      <c r="HQ291" s="373"/>
      <c r="HR291" s="373"/>
      <c r="HS291" s="373"/>
      <c r="HT291" s="373"/>
      <c r="HU291" s="373"/>
      <c r="HV291" s="373"/>
      <c r="HW291" s="373"/>
      <c r="HX291" s="373"/>
      <c r="HY291" s="373"/>
      <c r="HZ291" s="373"/>
      <c r="IA291" s="373"/>
      <c r="IB291" s="373"/>
      <c r="IC291" s="373"/>
      <c r="ID291" s="373"/>
      <c r="IE291" s="373"/>
      <c r="IF291" s="373"/>
      <c r="IG291" s="373"/>
      <c r="IH291" s="373"/>
      <c r="II291" s="373"/>
      <c r="IJ291" s="373"/>
    </row>
    <row r="292" spans="1:244" s="281" customFormat="1" ht="19" x14ac:dyDescent="0.2">
      <c r="A292"/>
      <c r="B292" s="186"/>
      <c r="C292"/>
      <c r="D292" s="251"/>
      <c r="E292" s="341"/>
      <c r="F292" s="341"/>
      <c r="G292" s="172"/>
      <c r="H292"/>
      <c r="I292" s="45"/>
      <c r="J292"/>
      <c r="K292"/>
      <c r="L292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5"/>
      <c r="AC292"/>
      <c r="AD292" s="38"/>
      <c r="AE292"/>
      <c r="AF292"/>
      <c r="AG292"/>
      <c r="AH292" s="42"/>
      <c r="AI292" s="277"/>
      <c r="AJ292" s="152"/>
      <c r="AK292" s="152"/>
      <c r="AL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152"/>
      <c r="AW292" s="152"/>
      <c r="AX292" s="152"/>
      <c r="AY292" s="277"/>
      <c r="AZ292" s="269"/>
      <c r="BA292" s="560"/>
      <c r="BB292"/>
      <c r="BC292" s="560"/>
      <c r="BD292"/>
      <c r="BE292" s="560"/>
      <c r="BF292"/>
      <c r="BG292" s="560"/>
      <c r="BH292"/>
      <c r="BI292" s="560"/>
      <c r="BJ292"/>
      <c r="BK292" s="560"/>
      <c r="BL292"/>
      <c r="BM292" s="560"/>
      <c r="BN292"/>
      <c r="BO292" s="270"/>
      <c r="BP292"/>
      <c r="BQ292" s="270"/>
      <c r="BR292"/>
      <c r="BS292" s="270"/>
      <c r="BT292"/>
      <c r="BU292" s="270"/>
      <c r="BV292"/>
      <c r="BW292" s="270"/>
      <c r="BX292"/>
      <c r="BY292" s="270"/>
      <c r="BZ292"/>
      <c r="CA292" s="270"/>
      <c r="CB292"/>
      <c r="CC292" s="270"/>
      <c r="CD292"/>
      <c r="CE292" s="270"/>
      <c r="CF292"/>
      <c r="CG292" s="270"/>
      <c r="CH292"/>
      <c r="CI292" s="270"/>
      <c r="CJ292"/>
      <c r="CK292" s="910"/>
      <c r="CL292" s="373"/>
      <c r="CM292" s="373"/>
      <c r="CN292" s="373"/>
      <c r="CO292" s="373"/>
      <c r="CP292" s="373"/>
      <c r="CQ292" s="373"/>
      <c r="CR292" s="373"/>
      <c r="CS292" s="373"/>
      <c r="CT292" s="920"/>
      <c r="CU292" s="373"/>
      <c r="CV292" s="373"/>
      <c r="CW292" s="373"/>
      <c r="CX292" s="920"/>
      <c r="CY292" s="373"/>
      <c r="CZ292" s="373"/>
      <c r="DN292" s="373"/>
      <c r="DO292" s="373"/>
      <c r="DP292" s="373"/>
      <c r="DQ292" s="373"/>
      <c r="DR292" s="373"/>
      <c r="DS292" s="373"/>
      <c r="DT292" s="373"/>
      <c r="DU292" s="373"/>
      <c r="DV292" s="373"/>
      <c r="DW292" s="373"/>
      <c r="DX292" s="373"/>
      <c r="DY292" s="373"/>
      <c r="DZ292" s="373"/>
      <c r="EA292" s="373"/>
      <c r="EB292" s="373"/>
      <c r="EC292" s="373"/>
      <c r="ED292" s="373"/>
      <c r="EE292" s="373"/>
      <c r="EF292" s="373"/>
      <c r="EG292" s="373"/>
      <c r="EH292" s="373"/>
      <c r="EI292" s="373"/>
      <c r="EJ292" s="373"/>
      <c r="EK292" s="373"/>
      <c r="EL292" s="373"/>
      <c r="EM292" s="373"/>
      <c r="EN292" s="373"/>
      <c r="EO292" s="373"/>
      <c r="EP292" s="373"/>
      <c r="EQ292" s="373"/>
      <c r="ER292" s="373"/>
      <c r="ES292" s="373"/>
      <c r="ET292" s="373"/>
      <c r="EU292" s="373"/>
      <c r="EV292" s="373"/>
      <c r="EW292" s="373"/>
      <c r="EX292" s="373"/>
      <c r="EY292" s="373"/>
      <c r="EZ292" s="373"/>
      <c r="FA292" s="373"/>
      <c r="FB292" s="373"/>
      <c r="FC292" s="373"/>
      <c r="FD292" s="373"/>
      <c r="FE292" s="373"/>
      <c r="FF292" s="373"/>
      <c r="FG292" s="373"/>
      <c r="FH292" s="373"/>
      <c r="FI292" s="373"/>
      <c r="FJ292" s="373"/>
      <c r="FK292" s="373"/>
      <c r="FL292" s="373"/>
      <c r="FM292" s="373"/>
      <c r="FN292" s="373"/>
      <c r="FO292" s="373"/>
      <c r="FP292" s="373"/>
      <c r="FQ292" s="373"/>
      <c r="FR292" s="373"/>
      <c r="FS292" s="373"/>
      <c r="FT292" s="373"/>
      <c r="FU292" s="373"/>
      <c r="FV292" s="373"/>
      <c r="FW292" s="373"/>
      <c r="FX292" s="373"/>
      <c r="FY292" s="373"/>
      <c r="FZ292" s="373"/>
      <c r="GA292" s="373"/>
      <c r="GB292" s="373"/>
      <c r="GC292" s="373"/>
      <c r="GD292" s="373"/>
      <c r="GE292" s="373"/>
      <c r="GF292" s="373"/>
      <c r="GG292" s="373"/>
      <c r="GH292" s="373"/>
      <c r="GI292" s="373"/>
      <c r="GJ292" s="373"/>
      <c r="GK292" s="373"/>
      <c r="GL292" s="373"/>
      <c r="GM292" s="373"/>
      <c r="GN292" s="373"/>
      <c r="GO292" s="373"/>
      <c r="GP292" s="373"/>
      <c r="GQ292" s="373"/>
      <c r="GR292" s="373"/>
      <c r="GS292" s="373"/>
      <c r="GT292" s="373"/>
      <c r="GU292" s="373"/>
      <c r="GV292" s="373"/>
      <c r="GW292" s="373"/>
      <c r="GX292" s="373"/>
      <c r="GY292" s="373"/>
      <c r="GZ292" s="373"/>
      <c r="HA292" s="373"/>
      <c r="HB292" s="373"/>
      <c r="HC292" s="373"/>
      <c r="HD292" s="373"/>
      <c r="HE292" s="373"/>
      <c r="HF292" s="373"/>
      <c r="HG292" s="373"/>
      <c r="HH292" s="373"/>
      <c r="HI292" s="373"/>
      <c r="HJ292" s="373"/>
      <c r="HK292" s="373"/>
      <c r="HL292" s="373"/>
      <c r="HM292" s="373"/>
      <c r="HN292" s="373"/>
      <c r="HO292" s="373"/>
      <c r="HP292" s="373"/>
      <c r="HQ292" s="373"/>
      <c r="HR292" s="373"/>
      <c r="HS292" s="373"/>
      <c r="HT292" s="373"/>
      <c r="HU292" s="373"/>
      <c r="HV292" s="373"/>
      <c r="HW292" s="373"/>
      <c r="HX292" s="373"/>
      <c r="HY292" s="373"/>
      <c r="HZ292" s="373"/>
      <c r="IA292" s="373"/>
      <c r="IB292" s="373"/>
      <c r="IC292" s="373"/>
      <c r="ID292" s="373"/>
      <c r="IE292" s="373"/>
      <c r="IF292" s="373"/>
      <c r="IG292" s="373"/>
      <c r="IH292" s="373"/>
      <c r="II292" s="373"/>
      <c r="IJ292" s="373"/>
    </row>
    <row r="293" spans="1:244" s="281" customFormat="1" ht="19" x14ac:dyDescent="0.2">
      <c r="A293"/>
      <c r="B293" s="186"/>
      <c r="C293"/>
      <c r="D293" s="251"/>
      <c r="E293" s="341"/>
      <c r="F293" s="341"/>
      <c r="G293" s="172"/>
      <c r="H293"/>
      <c r="I293" s="45"/>
      <c r="J293"/>
      <c r="K293"/>
      <c r="L293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5"/>
      <c r="AC293"/>
      <c r="AD293" s="38"/>
      <c r="AE293"/>
      <c r="AF293"/>
      <c r="AG293"/>
      <c r="AH293" s="42"/>
      <c r="AI293" s="277"/>
      <c r="AJ293" s="152"/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  <c r="AX293" s="152"/>
      <c r="AY293" s="277"/>
      <c r="AZ293" s="269"/>
      <c r="BA293" s="560"/>
      <c r="BB293"/>
      <c r="BC293" s="560"/>
      <c r="BD293"/>
      <c r="BE293" s="560"/>
      <c r="BF293"/>
      <c r="BG293" s="560"/>
      <c r="BH293"/>
      <c r="BI293" s="560"/>
      <c r="BJ293"/>
      <c r="BK293" s="560"/>
      <c r="BL293"/>
      <c r="BM293" s="560"/>
      <c r="BN293"/>
      <c r="BO293" s="270"/>
      <c r="BP293"/>
      <c r="BQ293" s="270"/>
      <c r="BR293"/>
      <c r="BS293" s="270"/>
      <c r="BT293"/>
      <c r="BU293" s="270"/>
      <c r="BV293"/>
      <c r="BW293" s="270"/>
      <c r="BX293"/>
      <c r="BY293" s="270"/>
      <c r="BZ293"/>
      <c r="CA293" s="270"/>
      <c r="CB293"/>
      <c r="CC293" s="270"/>
      <c r="CD293"/>
      <c r="CE293" s="270"/>
      <c r="CF293"/>
      <c r="CG293" s="270"/>
      <c r="CH293"/>
      <c r="CI293" s="270"/>
      <c r="CJ293"/>
      <c r="CK293" s="910"/>
      <c r="CL293" s="373"/>
      <c r="CM293" s="373"/>
      <c r="CN293" s="373"/>
      <c r="CO293" s="373"/>
      <c r="CP293" s="373"/>
      <c r="CQ293" s="373"/>
      <c r="CR293" s="373"/>
      <c r="CS293" s="373"/>
      <c r="CT293" s="920"/>
      <c r="CU293" s="373"/>
      <c r="CV293" s="373"/>
      <c r="CW293" s="373"/>
      <c r="CX293" s="920"/>
      <c r="CY293" s="373"/>
      <c r="CZ293" s="373"/>
      <c r="DN293" s="373"/>
      <c r="DO293" s="373"/>
      <c r="DP293" s="373"/>
      <c r="DQ293" s="373"/>
      <c r="DR293" s="373"/>
      <c r="DS293" s="373"/>
      <c r="DT293" s="373"/>
      <c r="DU293" s="373"/>
      <c r="DV293" s="373"/>
      <c r="DW293" s="373"/>
      <c r="DX293" s="373"/>
      <c r="DY293" s="373"/>
      <c r="DZ293" s="373"/>
      <c r="EA293" s="373"/>
      <c r="EB293" s="373"/>
      <c r="EC293" s="373"/>
      <c r="ED293" s="373"/>
      <c r="EE293" s="373"/>
      <c r="EF293" s="373"/>
      <c r="EG293" s="373"/>
      <c r="EH293" s="373"/>
      <c r="EI293" s="373"/>
      <c r="EJ293" s="373"/>
      <c r="EK293" s="373"/>
      <c r="EL293" s="373"/>
      <c r="EM293" s="373"/>
      <c r="EN293" s="373"/>
      <c r="EO293" s="373"/>
      <c r="EP293" s="373"/>
      <c r="EQ293" s="373"/>
      <c r="ER293" s="373"/>
      <c r="ES293" s="373"/>
      <c r="ET293" s="373"/>
      <c r="EU293" s="373"/>
      <c r="EV293" s="373"/>
      <c r="EW293" s="373"/>
      <c r="EX293" s="373"/>
      <c r="EY293" s="373"/>
      <c r="EZ293" s="373"/>
      <c r="FA293" s="373"/>
      <c r="FB293" s="373"/>
      <c r="FC293" s="373"/>
      <c r="FD293" s="373"/>
      <c r="FE293" s="373"/>
      <c r="FF293" s="373"/>
      <c r="FG293" s="373"/>
      <c r="FH293" s="373"/>
      <c r="FI293" s="373"/>
      <c r="FJ293" s="373"/>
      <c r="FK293" s="373"/>
      <c r="FL293" s="373"/>
      <c r="FM293" s="373"/>
      <c r="FN293" s="373"/>
      <c r="FO293" s="373"/>
      <c r="FP293" s="373"/>
      <c r="FQ293" s="373"/>
      <c r="FR293" s="373"/>
      <c r="FS293" s="373"/>
      <c r="FT293" s="373"/>
      <c r="FU293" s="373"/>
      <c r="FV293" s="373"/>
      <c r="FW293" s="373"/>
      <c r="FX293" s="373"/>
      <c r="FY293" s="373"/>
      <c r="FZ293" s="373"/>
      <c r="GA293" s="373"/>
      <c r="GB293" s="373"/>
      <c r="GC293" s="373"/>
      <c r="GD293" s="373"/>
      <c r="GE293" s="373"/>
      <c r="GF293" s="373"/>
      <c r="GG293" s="373"/>
      <c r="GH293" s="373"/>
      <c r="GI293" s="373"/>
      <c r="GJ293" s="373"/>
      <c r="GK293" s="373"/>
      <c r="GL293" s="373"/>
      <c r="GM293" s="373"/>
      <c r="GN293" s="373"/>
      <c r="GO293" s="373"/>
      <c r="GP293" s="373"/>
      <c r="GQ293" s="373"/>
      <c r="GR293" s="373"/>
      <c r="GS293" s="373"/>
      <c r="GT293" s="373"/>
      <c r="GU293" s="373"/>
      <c r="GV293" s="373"/>
      <c r="GW293" s="373"/>
      <c r="GX293" s="373"/>
      <c r="GY293" s="373"/>
      <c r="GZ293" s="373"/>
      <c r="HA293" s="373"/>
      <c r="HB293" s="373"/>
      <c r="HC293" s="373"/>
      <c r="HD293" s="373"/>
      <c r="HE293" s="373"/>
      <c r="HF293" s="373"/>
      <c r="HG293" s="373"/>
      <c r="HH293" s="373"/>
      <c r="HI293" s="373"/>
      <c r="HJ293" s="373"/>
      <c r="HK293" s="373"/>
      <c r="HL293" s="373"/>
      <c r="HM293" s="373"/>
      <c r="HN293" s="373"/>
      <c r="HO293" s="373"/>
      <c r="HP293" s="373"/>
      <c r="HQ293" s="373"/>
      <c r="HR293" s="373"/>
      <c r="HS293" s="373"/>
      <c r="HT293" s="373"/>
      <c r="HU293" s="373"/>
      <c r="HV293" s="373"/>
      <c r="HW293" s="373"/>
      <c r="HX293" s="373"/>
      <c r="HY293" s="373"/>
      <c r="HZ293" s="373"/>
      <c r="IA293" s="373"/>
      <c r="IB293" s="373"/>
      <c r="IC293" s="373"/>
      <c r="ID293" s="373"/>
      <c r="IE293" s="373"/>
      <c r="IF293" s="373"/>
      <c r="IG293" s="373"/>
      <c r="IH293" s="373"/>
      <c r="II293" s="373"/>
      <c r="IJ293" s="373"/>
    </row>
    <row r="294" spans="1:244" s="281" customFormat="1" ht="19" x14ac:dyDescent="0.2">
      <c r="A294"/>
      <c r="B294" s="186"/>
      <c r="C294"/>
      <c r="D294" s="251"/>
      <c r="E294" s="341"/>
      <c r="F294" s="341"/>
      <c r="G294" s="172"/>
      <c r="H294"/>
      <c r="I294" s="45"/>
      <c r="J294"/>
      <c r="K294"/>
      <c r="L294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5"/>
      <c r="AC294"/>
      <c r="AD294" s="38"/>
      <c r="AE294"/>
      <c r="AF294"/>
      <c r="AG294"/>
      <c r="AH294" s="42"/>
      <c r="AI294" s="277"/>
      <c r="AJ294" s="152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277"/>
      <c r="AZ294" s="269"/>
      <c r="BA294" s="560"/>
      <c r="BB294"/>
      <c r="BC294" s="560"/>
      <c r="BD294"/>
      <c r="BE294" s="560"/>
      <c r="BF294"/>
      <c r="BG294" s="560"/>
      <c r="BH294"/>
      <c r="BI294" s="560"/>
      <c r="BJ294"/>
      <c r="BK294" s="560"/>
      <c r="BL294"/>
      <c r="BM294" s="560"/>
      <c r="BN294"/>
      <c r="BO294" s="270"/>
      <c r="BP294"/>
      <c r="BQ294" s="270"/>
      <c r="BR294"/>
      <c r="BS294" s="270"/>
      <c r="BT294"/>
      <c r="BU294" s="270"/>
      <c r="BV294"/>
      <c r="BW294" s="270"/>
      <c r="BX294"/>
      <c r="BY294" s="270"/>
      <c r="BZ294"/>
      <c r="CA294" s="270"/>
      <c r="CB294"/>
      <c r="CC294" s="270"/>
      <c r="CD294"/>
      <c r="CE294" s="270"/>
      <c r="CF294"/>
      <c r="CG294" s="270"/>
      <c r="CH294"/>
      <c r="CI294" s="270"/>
      <c r="CJ294"/>
      <c r="CK294" s="910"/>
      <c r="CL294" s="373"/>
      <c r="CM294" s="373"/>
      <c r="CN294" s="373"/>
      <c r="CO294" s="373"/>
      <c r="CP294" s="373"/>
      <c r="CQ294" s="373"/>
      <c r="CR294" s="373"/>
      <c r="CS294" s="373"/>
      <c r="CT294" s="920"/>
      <c r="CU294" s="373"/>
      <c r="CV294" s="373"/>
      <c r="CW294" s="373"/>
      <c r="CX294" s="920"/>
      <c r="CY294" s="373"/>
      <c r="CZ294" s="373"/>
      <c r="DN294" s="373"/>
      <c r="DO294" s="373"/>
      <c r="DP294" s="373"/>
      <c r="DQ294" s="373"/>
      <c r="DR294" s="373"/>
      <c r="DS294" s="373"/>
      <c r="DT294" s="373"/>
      <c r="DU294" s="373"/>
      <c r="DV294" s="373"/>
      <c r="DW294" s="373"/>
      <c r="DX294" s="373"/>
      <c r="DY294" s="373"/>
      <c r="DZ294" s="373"/>
      <c r="EA294" s="373"/>
      <c r="EB294" s="373"/>
      <c r="EC294" s="373"/>
      <c r="ED294" s="373"/>
      <c r="EE294" s="373"/>
      <c r="EF294" s="373"/>
      <c r="EG294" s="373"/>
      <c r="EH294" s="373"/>
      <c r="EI294" s="373"/>
      <c r="EJ294" s="373"/>
      <c r="EK294" s="373"/>
      <c r="EL294" s="373"/>
      <c r="EM294" s="373"/>
      <c r="EN294" s="373"/>
      <c r="EO294" s="373"/>
      <c r="EP294" s="373"/>
      <c r="EQ294" s="373"/>
      <c r="ER294" s="373"/>
      <c r="ES294" s="373"/>
      <c r="ET294" s="373"/>
      <c r="EU294" s="373"/>
      <c r="EV294" s="373"/>
      <c r="EW294" s="373"/>
      <c r="EX294" s="373"/>
      <c r="EY294" s="373"/>
      <c r="EZ294" s="373"/>
      <c r="FA294" s="373"/>
      <c r="FB294" s="373"/>
      <c r="FC294" s="373"/>
      <c r="FD294" s="373"/>
      <c r="FE294" s="373"/>
      <c r="FF294" s="373"/>
      <c r="FG294" s="373"/>
      <c r="FH294" s="373"/>
      <c r="FI294" s="373"/>
      <c r="FJ294" s="373"/>
      <c r="FK294" s="373"/>
      <c r="FL294" s="373"/>
      <c r="FM294" s="373"/>
      <c r="FN294" s="373"/>
      <c r="FO294" s="373"/>
      <c r="FP294" s="373"/>
      <c r="FQ294" s="373"/>
      <c r="FR294" s="373"/>
      <c r="FS294" s="373"/>
      <c r="FT294" s="373"/>
      <c r="FU294" s="373"/>
      <c r="FV294" s="373"/>
      <c r="FW294" s="373"/>
      <c r="FX294" s="373"/>
      <c r="FY294" s="373"/>
      <c r="FZ294" s="373"/>
      <c r="GA294" s="373"/>
      <c r="GB294" s="373"/>
      <c r="GC294" s="373"/>
      <c r="GD294" s="373"/>
      <c r="GE294" s="373"/>
      <c r="GF294" s="373"/>
      <c r="GG294" s="373"/>
      <c r="GH294" s="373"/>
      <c r="GI294" s="373"/>
      <c r="GJ294" s="373"/>
      <c r="GK294" s="373"/>
      <c r="GL294" s="373"/>
      <c r="GM294" s="373"/>
      <c r="GN294" s="373"/>
      <c r="GO294" s="373"/>
      <c r="GP294" s="373"/>
      <c r="GQ294" s="373"/>
      <c r="GR294" s="373"/>
      <c r="GS294" s="373"/>
      <c r="GT294" s="373"/>
      <c r="GU294" s="373"/>
      <c r="GV294" s="373"/>
      <c r="GW294" s="373"/>
      <c r="GX294" s="373"/>
      <c r="GY294" s="373"/>
      <c r="GZ294" s="373"/>
      <c r="HA294" s="373"/>
      <c r="HB294" s="373"/>
      <c r="HC294" s="373"/>
      <c r="HD294" s="373"/>
      <c r="HE294" s="373"/>
      <c r="HF294" s="373"/>
      <c r="HG294" s="373"/>
      <c r="HH294" s="373"/>
      <c r="HI294" s="373"/>
      <c r="HJ294" s="373"/>
      <c r="HK294" s="373"/>
      <c r="HL294" s="373"/>
      <c r="HM294" s="373"/>
      <c r="HN294" s="373"/>
      <c r="HO294" s="373"/>
      <c r="HP294" s="373"/>
      <c r="HQ294" s="373"/>
      <c r="HR294" s="373"/>
      <c r="HS294" s="373"/>
      <c r="HT294" s="373"/>
      <c r="HU294" s="373"/>
      <c r="HV294" s="373"/>
      <c r="HW294" s="373"/>
      <c r="HX294" s="373"/>
      <c r="HY294" s="373"/>
      <c r="HZ294" s="373"/>
      <c r="IA294" s="373"/>
      <c r="IB294" s="373"/>
      <c r="IC294" s="373"/>
      <c r="ID294" s="373"/>
      <c r="IE294" s="373"/>
      <c r="IF294" s="373"/>
      <c r="IG294" s="373"/>
      <c r="IH294" s="373"/>
      <c r="II294" s="373"/>
      <c r="IJ294" s="373"/>
    </row>
    <row r="295" spans="1:244" s="281" customFormat="1" ht="19" x14ac:dyDescent="0.2">
      <c r="A295"/>
      <c r="B295" s="186"/>
      <c r="C295"/>
      <c r="D295" s="251"/>
      <c r="E295" s="341"/>
      <c r="F295" s="341"/>
      <c r="G295" s="172"/>
      <c r="H295"/>
      <c r="I295" s="45"/>
      <c r="J295"/>
      <c r="K295"/>
      <c r="L295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5"/>
      <c r="AC295"/>
      <c r="AD295" s="38"/>
      <c r="AE295"/>
      <c r="AF295"/>
      <c r="AG295"/>
      <c r="AH295" s="42"/>
      <c r="AI295" s="277"/>
      <c r="AJ295" s="152"/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2"/>
      <c r="AY295" s="277"/>
      <c r="AZ295" s="269"/>
      <c r="BA295" s="560"/>
      <c r="BB295"/>
      <c r="BC295" s="560"/>
      <c r="BD295"/>
      <c r="BE295" s="560"/>
      <c r="BF295"/>
      <c r="BG295" s="560"/>
      <c r="BH295"/>
      <c r="BI295" s="560"/>
      <c r="BJ295"/>
      <c r="BK295" s="560"/>
      <c r="BL295"/>
      <c r="BM295" s="560"/>
      <c r="BN295"/>
      <c r="BO295" s="270"/>
      <c r="BP295"/>
      <c r="BQ295" s="270"/>
      <c r="BR295"/>
      <c r="BS295" s="270"/>
      <c r="BT295"/>
      <c r="BU295" s="270"/>
      <c r="BV295"/>
      <c r="BW295" s="270"/>
      <c r="BX295"/>
      <c r="BY295" s="270"/>
      <c r="BZ295"/>
      <c r="CA295" s="270"/>
      <c r="CB295"/>
      <c r="CC295" s="270"/>
      <c r="CD295"/>
      <c r="CE295" s="270"/>
      <c r="CF295"/>
      <c r="CG295" s="270"/>
      <c r="CH295"/>
      <c r="CI295" s="270"/>
      <c r="CJ295"/>
      <c r="CK295" s="910"/>
      <c r="CL295" s="373"/>
      <c r="CM295" s="373"/>
      <c r="CN295" s="373"/>
      <c r="CO295" s="373"/>
      <c r="CP295" s="373"/>
      <c r="CQ295" s="373"/>
      <c r="CR295" s="373"/>
      <c r="CS295" s="373"/>
      <c r="CT295" s="920"/>
      <c r="CU295" s="373"/>
      <c r="CV295" s="373"/>
      <c r="CW295" s="373"/>
      <c r="CX295" s="920"/>
      <c r="CY295" s="373"/>
      <c r="CZ295" s="373"/>
      <c r="DN295" s="373"/>
      <c r="DO295" s="373"/>
      <c r="DP295" s="373"/>
      <c r="DQ295" s="373"/>
      <c r="DR295" s="373"/>
      <c r="DS295" s="373"/>
      <c r="DT295" s="373"/>
      <c r="DU295" s="373"/>
      <c r="DV295" s="373"/>
      <c r="DW295" s="373"/>
      <c r="DX295" s="373"/>
      <c r="DY295" s="373"/>
      <c r="DZ295" s="373"/>
      <c r="EA295" s="373"/>
      <c r="EB295" s="373"/>
      <c r="EC295" s="373"/>
      <c r="ED295" s="373"/>
      <c r="EE295" s="373"/>
      <c r="EF295" s="373"/>
      <c r="EG295" s="373"/>
      <c r="EH295" s="373"/>
      <c r="EI295" s="373"/>
      <c r="EJ295" s="373"/>
      <c r="EK295" s="373"/>
      <c r="EL295" s="373"/>
      <c r="EM295" s="373"/>
      <c r="EN295" s="373"/>
      <c r="EO295" s="373"/>
      <c r="EP295" s="373"/>
      <c r="EQ295" s="373"/>
      <c r="ER295" s="373"/>
      <c r="ES295" s="373"/>
      <c r="ET295" s="373"/>
      <c r="EU295" s="373"/>
      <c r="EV295" s="373"/>
      <c r="EW295" s="373"/>
      <c r="EX295" s="373"/>
      <c r="EY295" s="373"/>
      <c r="EZ295" s="373"/>
      <c r="FA295" s="373"/>
      <c r="FB295" s="373"/>
      <c r="FC295" s="373"/>
      <c r="FD295" s="373"/>
      <c r="FE295" s="373"/>
      <c r="FF295" s="373"/>
      <c r="FG295" s="373"/>
      <c r="FH295" s="373"/>
      <c r="FI295" s="373"/>
      <c r="FJ295" s="373"/>
      <c r="FK295" s="373"/>
      <c r="FL295" s="373"/>
      <c r="FM295" s="373"/>
      <c r="FN295" s="373"/>
      <c r="FO295" s="373"/>
      <c r="FP295" s="373"/>
      <c r="FQ295" s="373"/>
      <c r="FR295" s="373"/>
      <c r="FS295" s="373"/>
      <c r="FT295" s="373"/>
      <c r="FU295" s="373"/>
      <c r="FV295" s="373"/>
      <c r="FW295" s="373"/>
      <c r="FX295" s="373"/>
      <c r="FY295" s="373"/>
      <c r="FZ295" s="373"/>
      <c r="GA295" s="373"/>
      <c r="GB295" s="373"/>
      <c r="GC295" s="373"/>
      <c r="GD295" s="373"/>
      <c r="GE295" s="373"/>
      <c r="GF295" s="373"/>
      <c r="GG295" s="373"/>
      <c r="GH295" s="373"/>
      <c r="GI295" s="373"/>
      <c r="GJ295" s="373"/>
      <c r="GK295" s="373"/>
      <c r="GL295" s="373"/>
      <c r="GM295" s="373"/>
      <c r="GN295" s="373"/>
      <c r="GO295" s="373"/>
      <c r="GP295" s="373"/>
      <c r="GQ295" s="373"/>
      <c r="GR295" s="373"/>
      <c r="GS295" s="373"/>
      <c r="GT295" s="373"/>
      <c r="GU295" s="373"/>
      <c r="GV295" s="373"/>
      <c r="GW295" s="373"/>
      <c r="GX295" s="373"/>
      <c r="GY295" s="373"/>
      <c r="GZ295" s="373"/>
      <c r="HA295" s="373"/>
      <c r="HB295" s="373"/>
      <c r="HC295" s="373"/>
      <c r="HD295" s="373"/>
      <c r="HE295" s="373"/>
      <c r="HF295" s="373"/>
      <c r="HG295" s="373"/>
      <c r="HH295" s="373"/>
      <c r="HI295" s="373"/>
      <c r="HJ295" s="373"/>
      <c r="HK295" s="373"/>
      <c r="HL295" s="373"/>
      <c r="HM295" s="373"/>
      <c r="HN295" s="373"/>
      <c r="HO295" s="373"/>
      <c r="HP295" s="373"/>
      <c r="HQ295" s="373"/>
      <c r="HR295" s="373"/>
      <c r="HS295" s="373"/>
      <c r="HT295" s="373"/>
      <c r="HU295" s="373"/>
      <c r="HV295" s="373"/>
      <c r="HW295" s="373"/>
      <c r="HX295" s="373"/>
      <c r="HY295" s="373"/>
      <c r="HZ295" s="373"/>
      <c r="IA295" s="373"/>
      <c r="IB295" s="373"/>
      <c r="IC295" s="373"/>
      <c r="ID295" s="373"/>
      <c r="IE295" s="373"/>
      <c r="IF295" s="373"/>
      <c r="IG295" s="373"/>
      <c r="IH295" s="373"/>
      <c r="II295" s="373"/>
      <c r="IJ295" s="373"/>
    </row>
    <row r="296" spans="1:244" s="281" customFormat="1" ht="19" x14ac:dyDescent="0.2">
      <c r="A296"/>
      <c r="B296" s="186"/>
      <c r="C296"/>
      <c r="D296" s="251"/>
      <c r="E296" s="341"/>
      <c r="F296" s="341"/>
      <c r="G296" s="172"/>
      <c r="H296"/>
      <c r="I296" s="45"/>
      <c r="J296"/>
      <c r="K296"/>
      <c r="L29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5"/>
      <c r="AC296"/>
      <c r="AD296" s="38"/>
      <c r="AE296"/>
      <c r="AF296"/>
      <c r="AG296"/>
      <c r="AH296" s="42"/>
      <c r="AI296" s="277"/>
      <c r="AJ296" s="152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  <c r="AX296" s="152"/>
      <c r="AY296" s="277"/>
      <c r="AZ296" s="269"/>
      <c r="BA296" s="560"/>
      <c r="BB296"/>
      <c r="BC296" s="560"/>
      <c r="BD296"/>
      <c r="BE296" s="560"/>
      <c r="BF296"/>
      <c r="BG296" s="560"/>
      <c r="BH296"/>
      <c r="BI296" s="560"/>
      <c r="BJ296"/>
      <c r="BK296" s="560"/>
      <c r="BL296"/>
      <c r="BM296" s="560"/>
      <c r="BN296"/>
      <c r="BO296" s="270"/>
      <c r="BP296"/>
      <c r="BQ296" s="270"/>
      <c r="BR296"/>
      <c r="BS296" s="270"/>
      <c r="BT296"/>
      <c r="BU296" s="270"/>
      <c r="BV296"/>
      <c r="BW296" s="270"/>
      <c r="BX296"/>
      <c r="BY296" s="270"/>
      <c r="BZ296"/>
      <c r="CA296" s="270"/>
      <c r="CB296"/>
      <c r="CC296" s="270"/>
      <c r="CD296"/>
      <c r="CE296" s="270"/>
      <c r="CF296"/>
      <c r="CG296" s="270"/>
      <c r="CH296"/>
      <c r="CI296" s="270"/>
      <c r="CJ296"/>
      <c r="CK296" s="910"/>
      <c r="CL296" s="373"/>
      <c r="CM296" s="373"/>
      <c r="CN296" s="373"/>
      <c r="CO296" s="373"/>
      <c r="CP296" s="373"/>
      <c r="CQ296" s="373"/>
      <c r="CR296" s="373"/>
      <c r="CS296" s="373"/>
      <c r="CT296" s="920"/>
      <c r="CU296" s="373"/>
      <c r="CV296" s="373"/>
      <c r="CW296" s="373"/>
      <c r="CX296" s="920"/>
      <c r="CY296" s="373"/>
      <c r="CZ296" s="373"/>
      <c r="DN296" s="373"/>
      <c r="DO296" s="373"/>
      <c r="DP296" s="373"/>
      <c r="DQ296" s="373"/>
      <c r="DR296" s="373"/>
      <c r="DS296" s="373"/>
      <c r="DT296" s="373"/>
      <c r="DU296" s="373"/>
      <c r="DV296" s="373"/>
      <c r="DW296" s="373"/>
      <c r="DX296" s="373"/>
      <c r="DY296" s="373"/>
      <c r="DZ296" s="373"/>
      <c r="EA296" s="373"/>
      <c r="EB296" s="373"/>
      <c r="EC296" s="373"/>
      <c r="ED296" s="373"/>
      <c r="EE296" s="373"/>
      <c r="EF296" s="373"/>
      <c r="EG296" s="373"/>
      <c r="EH296" s="373"/>
      <c r="EI296" s="373"/>
      <c r="EJ296" s="373"/>
      <c r="EK296" s="373"/>
      <c r="EL296" s="373"/>
      <c r="EM296" s="373"/>
      <c r="EN296" s="373"/>
      <c r="EO296" s="373"/>
      <c r="EP296" s="373"/>
      <c r="EQ296" s="373"/>
      <c r="ER296" s="373"/>
      <c r="ES296" s="373"/>
      <c r="ET296" s="373"/>
      <c r="EU296" s="373"/>
      <c r="EV296" s="373"/>
      <c r="EW296" s="373"/>
      <c r="EX296" s="373"/>
      <c r="EY296" s="373"/>
      <c r="EZ296" s="373"/>
      <c r="FA296" s="373"/>
      <c r="FB296" s="373"/>
      <c r="FC296" s="373"/>
      <c r="FD296" s="373"/>
      <c r="FE296" s="373"/>
      <c r="FF296" s="373"/>
      <c r="FG296" s="373"/>
      <c r="FH296" s="373"/>
      <c r="FI296" s="373"/>
      <c r="FJ296" s="373"/>
      <c r="FK296" s="373"/>
      <c r="FL296" s="373"/>
      <c r="FM296" s="373"/>
      <c r="FN296" s="373"/>
      <c r="FO296" s="373"/>
      <c r="FP296" s="373"/>
      <c r="FQ296" s="373"/>
      <c r="FR296" s="373"/>
      <c r="FS296" s="373"/>
      <c r="FT296" s="373"/>
      <c r="FU296" s="373"/>
      <c r="FV296" s="373"/>
      <c r="FW296" s="373"/>
      <c r="FX296" s="373"/>
      <c r="FY296" s="373"/>
      <c r="FZ296" s="373"/>
      <c r="GA296" s="373"/>
      <c r="GB296" s="373"/>
      <c r="GC296" s="373"/>
      <c r="GD296" s="373"/>
      <c r="GE296" s="373"/>
      <c r="GF296" s="373"/>
      <c r="GG296" s="373"/>
      <c r="GH296" s="373"/>
      <c r="GI296" s="373"/>
      <c r="GJ296" s="373"/>
      <c r="GK296" s="373"/>
      <c r="GL296" s="373"/>
      <c r="GM296" s="373"/>
      <c r="GN296" s="373"/>
      <c r="GO296" s="373"/>
      <c r="GP296" s="373"/>
      <c r="GQ296" s="373"/>
      <c r="GR296" s="373"/>
      <c r="GS296" s="373"/>
      <c r="GT296" s="373"/>
      <c r="GU296" s="373"/>
      <c r="GV296" s="373"/>
      <c r="GW296" s="373"/>
      <c r="GX296" s="373"/>
      <c r="GY296" s="373"/>
      <c r="GZ296" s="373"/>
      <c r="HA296" s="373"/>
      <c r="HB296" s="373"/>
      <c r="HC296" s="373"/>
      <c r="HD296" s="373"/>
      <c r="HE296" s="373"/>
      <c r="HF296" s="373"/>
      <c r="HG296" s="373"/>
      <c r="HH296" s="373"/>
      <c r="HI296" s="373"/>
      <c r="HJ296" s="373"/>
      <c r="HK296" s="373"/>
      <c r="HL296" s="373"/>
      <c r="HM296" s="373"/>
      <c r="HN296" s="373"/>
      <c r="HO296" s="373"/>
      <c r="HP296" s="373"/>
      <c r="HQ296" s="373"/>
      <c r="HR296" s="373"/>
      <c r="HS296" s="373"/>
      <c r="HT296" s="373"/>
      <c r="HU296" s="373"/>
      <c r="HV296" s="373"/>
      <c r="HW296" s="373"/>
      <c r="HX296" s="373"/>
      <c r="HY296" s="373"/>
      <c r="HZ296" s="373"/>
      <c r="IA296" s="373"/>
      <c r="IB296" s="373"/>
      <c r="IC296" s="373"/>
      <c r="ID296" s="373"/>
      <c r="IE296" s="373"/>
      <c r="IF296" s="373"/>
      <c r="IG296" s="373"/>
      <c r="IH296" s="373"/>
      <c r="II296" s="373"/>
      <c r="IJ296" s="373"/>
    </row>
    <row r="297" spans="1:244" s="281" customFormat="1" ht="19" x14ac:dyDescent="0.2">
      <c r="A297"/>
      <c r="B297" s="186"/>
      <c r="C297"/>
      <c r="D297" s="251"/>
      <c r="E297" s="341"/>
      <c r="F297" s="341"/>
      <c r="G297" s="172"/>
      <c r="H297"/>
      <c r="I297" s="45"/>
      <c r="J297"/>
      <c r="K297"/>
      <c r="L297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5"/>
      <c r="AC297"/>
      <c r="AD297" s="38"/>
      <c r="AE297"/>
      <c r="AF297"/>
      <c r="AG297"/>
      <c r="AH297" s="42"/>
      <c r="AI297" s="277"/>
      <c r="AJ297" s="152"/>
      <c r="AK297" s="152"/>
      <c r="AL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152"/>
      <c r="AW297" s="152"/>
      <c r="AX297" s="152"/>
      <c r="AY297" s="277"/>
      <c r="AZ297" s="269"/>
      <c r="BA297" s="560"/>
      <c r="BB297"/>
      <c r="BC297" s="560"/>
      <c r="BD297"/>
      <c r="BE297" s="560"/>
      <c r="BF297"/>
      <c r="BG297" s="560"/>
      <c r="BH297"/>
      <c r="BI297" s="560"/>
      <c r="BJ297"/>
      <c r="BK297" s="560"/>
      <c r="BL297"/>
      <c r="BM297" s="560"/>
      <c r="BN297"/>
      <c r="BO297" s="270"/>
      <c r="BP297"/>
      <c r="BQ297" s="270"/>
      <c r="BR297"/>
      <c r="BS297" s="270"/>
      <c r="BT297"/>
      <c r="BU297" s="270"/>
      <c r="BV297"/>
      <c r="BW297" s="270"/>
      <c r="BX297"/>
      <c r="BY297" s="270"/>
      <c r="BZ297"/>
      <c r="CA297" s="270"/>
      <c r="CB297"/>
      <c r="CC297" s="270"/>
      <c r="CD297"/>
      <c r="CE297" s="270"/>
      <c r="CF297"/>
      <c r="CG297" s="270"/>
      <c r="CH297"/>
      <c r="CI297" s="270"/>
      <c r="CJ297"/>
      <c r="CK297" s="910"/>
      <c r="CL297" s="373"/>
      <c r="CM297" s="373"/>
      <c r="CN297" s="373"/>
      <c r="CO297" s="373"/>
      <c r="CP297" s="373"/>
      <c r="CQ297" s="373"/>
      <c r="CR297" s="373"/>
      <c r="CS297" s="373"/>
      <c r="CT297" s="920"/>
      <c r="CU297" s="373"/>
      <c r="CV297" s="373"/>
      <c r="CW297" s="373"/>
      <c r="CX297" s="920"/>
      <c r="CY297" s="373"/>
      <c r="CZ297" s="373"/>
      <c r="DN297" s="373"/>
      <c r="DO297" s="373"/>
      <c r="DP297" s="373"/>
      <c r="DQ297" s="373"/>
      <c r="DR297" s="373"/>
      <c r="DS297" s="373"/>
      <c r="DT297" s="373"/>
      <c r="DU297" s="373"/>
      <c r="DV297" s="373"/>
      <c r="DW297" s="373"/>
      <c r="DX297" s="373"/>
      <c r="DY297" s="373"/>
      <c r="DZ297" s="373"/>
      <c r="EA297" s="373"/>
      <c r="EB297" s="373"/>
      <c r="EC297" s="373"/>
      <c r="ED297" s="373"/>
      <c r="EE297" s="373"/>
      <c r="EF297" s="373"/>
      <c r="EG297" s="373"/>
      <c r="EH297" s="373"/>
      <c r="EI297" s="373"/>
      <c r="EJ297" s="373"/>
      <c r="EK297" s="373"/>
      <c r="EL297" s="373"/>
      <c r="EM297" s="373"/>
      <c r="EN297" s="373"/>
      <c r="EO297" s="373"/>
      <c r="EP297" s="373"/>
      <c r="EQ297" s="373"/>
      <c r="ER297" s="373"/>
      <c r="ES297" s="373"/>
      <c r="ET297" s="373"/>
      <c r="EU297" s="373"/>
      <c r="EV297" s="373"/>
      <c r="EW297" s="373"/>
      <c r="EX297" s="373"/>
      <c r="EY297" s="373"/>
      <c r="EZ297" s="373"/>
      <c r="FA297" s="373"/>
      <c r="FB297" s="373"/>
      <c r="FC297" s="373"/>
      <c r="FD297" s="373"/>
      <c r="FE297" s="373"/>
      <c r="FF297" s="373"/>
      <c r="FG297" s="373"/>
      <c r="FH297" s="373"/>
      <c r="FI297" s="373"/>
      <c r="FJ297" s="373"/>
      <c r="FK297" s="373"/>
      <c r="FL297" s="373"/>
      <c r="FM297" s="373"/>
      <c r="FN297" s="373"/>
      <c r="FO297" s="373"/>
      <c r="FP297" s="373"/>
      <c r="FQ297" s="373"/>
      <c r="FR297" s="373"/>
      <c r="FS297" s="373"/>
      <c r="FT297" s="373"/>
      <c r="FU297" s="373"/>
      <c r="FV297" s="373"/>
      <c r="FW297" s="373"/>
      <c r="FX297" s="373"/>
      <c r="FY297" s="373"/>
      <c r="FZ297" s="373"/>
      <c r="GA297" s="373"/>
      <c r="GB297" s="373"/>
      <c r="GC297" s="373"/>
      <c r="GD297" s="373"/>
      <c r="GE297" s="373"/>
      <c r="GF297" s="373"/>
      <c r="GG297" s="373"/>
      <c r="GH297" s="373"/>
      <c r="GI297" s="373"/>
      <c r="GJ297" s="373"/>
      <c r="GK297" s="373"/>
      <c r="GL297" s="373"/>
      <c r="GM297" s="373"/>
      <c r="GN297" s="373"/>
      <c r="GO297" s="373"/>
      <c r="GP297" s="373"/>
      <c r="GQ297" s="373"/>
      <c r="GR297" s="373"/>
      <c r="GS297" s="373"/>
      <c r="GT297" s="373"/>
      <c r="GU297" s="373"/>
      <c r="GV297" s="373"/>
      <c r="GW297" s="373"/>
      <c r="GX297" s="373"/>
      <c r="GY297" s="373"/>
      <c r="GZ297" s="373"/>
      <c r="HA297" s="373"/>
      <c r="HB297" s="373"/>
      <c r="HC297" s="373"/>
      <c r="HD297" s="373"/>
      <c r="HE297" s="373"/>
      <c r="HF297" s="373"/>
      <c r="HG297" s="373"/>
      <c r="HH297" s="373"/>
      <c r="HI297" s="373"/>
      <c r="HJ297" s="373"/>
      <c r="HK297" s="373"/>
      <c r="HL297" s="373"/>
      <c r="HM297" s="373"/>
      <c r="HN297" s="373"/>
      <c r="HO297" s="373"/>
      <c r="HP297" s="373"/>
      <c r="HQ297" s="373"/>
      <c r="HR297" s="373"/>
      <c r="HS297" s="373"/>
      <c r="HT297" s="373"/>
      <c r="HU297" s="373"/>
      <c r="HV297" s="373"/>
      <c r="HW297" s="373"/>
      <c r="HX297" s="373"/>
      <c r="HY297" s="373"/>
      <c r="HZ297" s="373"/>
      <c r="IA297" s="373"/>
      <c r="IB297" s="373"/>
      <c r="IC297" s="373"/>
      <c r="ID297" s="373"/>
      <c r="IE297" s="373"/>
      <c r="IF297" s="373"/>
      <c r="IG297" s="373"/>
      <c r="IH297" s="373"/>
      <c r="II297" s="373"/>
      <c r="IJ297" s="373"/>
    </row>
    <row r="298" spans="1:244" s="281" customFormat="1" ht="19" x14ac:dyDescent="0.2">
      <c r="A298"/>
      <c r="B298" s="186"/>
      <c r="C298"/>
      <c r="D298" s="251"/>
      <c r="E298" s="341"/>
      <c r="F298" s="341"/>
      <c r="G298" s="172"/>
      <c r="H298"/>
      <c r="I298" s="45"/>
      <c r="J298"/>
      <c r="K298"/>
      <c r="L298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5"/>
      <c r="AC298"/>
      <c r="AD298" s="38"/>
      <c r="AE298"/>
      <c r="AF298"/>
      <c r="AG298"/>
      <c r="AH298" s="42"/>
      <c r="AI298" s="277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277"/>
      <c r="AZ298" s="269"/>
      <c r="BA298" s="560"/>
      <c r="BB298"/>
      <c r="BC298" s="560"/>
      <c r="BD298"/>
      <c r="BE298" s="560"/>
      <c r="BF298"/>
      <c r="BG298" s="560"/>
      <c r="BH298"/>
      <c r="BI298" s="560"/>
      <c r="BJ298"/>
      <c r="BK298" s="560"/>
      <c r="BL298"/>
      <c r="BM298" s="560"/>
      <c r="BN298"/>
      <c r="BO298" s="270"/>
      <c r="BP298"/>
      <c r="BQ298" s="270"/>
      <c r="BR298"/>
      <c r="BS298" s="270"/>
      <c r="BT298"/>
      <c r="BU298" s="270"/>
      <c r="BV298"/>
      <c r="BW298" s="270"/>
      <c r="BX298"/>
      <c r="BY298" s="270"/>
      <c r="BZ298"/>
      <c r="CA298" s="270"/>
      <c r="CB298"/>
      <c r="CC298" s="270"/>
      <c r="CD298"/>
      <c r="CE298" s="270"/>
      <c r="CF298"/>
      <c r="CG298" s="270"/>
      <c r="CH298"/>
      <c r="CI298" s="270"/>
      <c r="CJ298"/>
      <c r="CK298" s="910"/>
      <c r="CL298" s="373"/>
      <c r="CM298" s="373"/>
      <c r="CN298" s="373"/>
      <c r="CO298" s="373"/>
      <c r="CP298" s="373"/>
      <c r="CQ298" s="373"/>
      <c r="CR298" s="373"/>
      <c r="CS298" s="373"/>
      <c r="CT298" s="920"/>
      <c r="CU298" s="373"/>
      <c r="CV298" s="373"/>
      <c r="CW298" s="373"/>
      <c r="CX298" s="920"/>
      <c r="CY298" s="373"/>
      <c r="CZ298" s="373"/>
      <c r="DN298" s="373"/>
      <c r="DO298" s="373"/>
      <c r="DP298" s="373"/>
      <c r="DQ298" s="373"/>
      <c r="DR298" s="373"/>
      <c r="DS298" s="373"/>
      <c r="DT298" s="373"/>
      <c r="DU298" s="373"/>
      <c r="DV298" s="373"/>
      <c r="DW298" s="373"/>
      <c r="DX298" s="373"/>
      <c r="DY298" s="373"/>
      <c r="DZ298" s="373"/>
      <c r="EA298" s="373"/>
      <c r="EB298" s="373"/>
      <c r="EC298" s="373"/>
      <c r="ED298" s="373"/>
      <c r="EE298" s="373"/>
      <c r="EF298" s="373"/>
      <c r="EG298" s="373"/>
      <c r="EH298" s="373"/>
      <c r="EI298" s="373"/>
      <c r="EJ298" s="373"/>
      <c r="EK298" s="373"/>
      <c r="EL298" s="373"/>
      <c r="EM298" s="373"/>
      <c r="EN298" s="373"/>
      <c r="EO298" s="373"/>
      <c r="EP298" s="373"/>
      <c r="EQ298" s="373"/>
      <c r="ER298" s="373"/>
      <c r="ES298" s="373"/>
      <c r="ET298" s="373"/>
      <c r="EU298" s="373"/>
      <c r="EV298" s="373"/>
      <c r="EW298" s="373"/>
      <c r="EX298" s="373"/>
      <c r="EY298" s="373"/>
      <c r="EZ298" s="373"/>
      <c r="FA298" s="373"/>
      <c r="FB298" s="373"/>
      <c r="FC298" s="373"/>
      <c r="FD298" s="373"/>
      <c r="FE298" s="373"/>
      <c r="FF298" s="373"/>
      <c r="FG298" s="373"/>
      <c r="FH298" s="373"/>
      <c r="FI298" s="373"/>
      <c r="FJ298" s="373"/>
      <c r="FK298" s="373"/>
      <c r="FL298" s="373"/>
      <c r="FM298" s="373"/>
      <c r="FN298" s="373"/>
      <c r="FO298" s="373"/>
      <c r="FP298" s="373"/>
      <c r="FQ298" s="373"/>
      <c r="FR298" s="373"/>
      <c r="FS298" s="373"/>
      <c r="FT298" s="373"/>
      <c r="FU298" s="373"/>
      <c r="FV298" s="373"/>
      <c r="FW298" s="373"/>
      <c r="FX298" s="373"/>
      <c r="FY298" s="373"/>
      <c r="FZ298" s="373"/>
      <c r="GA298" s="373"/>
      <c r="GB298" s="373"/>
      <c r="GC298" s="373"/>
      <c r="GD298" s="373"/>
      <c r="GE298" s="373"/>
      <c r="GF298" s="373"/>
      <c r="GG298" s="373"/>
      <c r="GH298" s="373"/>
      <c r="GI298" s="373"/>
      <c r="GJ298" s="373"/>
      <c r="GK298" s="373"/>
      <c r="GL298" s="373"/>
      <c r="GM298" s="373"/>
      <c r="GN298" s="373"/>
      <c r="GO298" s="373"/>
      <c r="GP298" s="373"/>
      <c r="GQ298" s="373"/>
      <c r="GR298" s="373"/>
      <c r="GS298" s="373"/>
      <c r="GT298" s="373"/>
      <c r="GU298" s="373"/>
      <c r="GV298" s="373"/>
      <c r="GW298" s="373"/>
      <c r="GX298" s="373"/>
      <c r="GY298" s="373"/>
      <c r="GZ298" s="373"/>
      <c r="HA298" s="373"/>
      <c r="HB298" s="373"/>
      <c r="HC298" s="373"/>
      <c r="HD298" s="373"/>
      <c r="HE298" s="373"/>
      <c r="HF298" s="373"/>
      <c r="HG298" s="373"/>
      <c r="HH298" s="373"/>
      <c r="HI298" s="373"/>
      <c r="HJ298" s="373"/>
      <c r="HK298" s="373"/>
      <c r="HL298" s="373"/>
      <c r="HM298" s="373"/>
      <c r="HN298" s="373"/>
      <c r="HO298" s="373"/>
      <c r="HP298" s="373"/>
      <c r="HQ298" s="373"/>
      <c r="HR298" s="373"/>
      <c r="HS298" s="373"/>
      <c r="HT298" s="373"/>
      <c r="HU298" s="373"/>
      <c r="HV298" s="373"/>
      <c r="HW298" s="373"/>
      <c r="HX298" s="373"/>
      <c r="HY298" s="373"/>
      <c r="HZ298" s="373"/>
      <c r="IA298" s="373"/>
      <c r="IB298" s="373"/>
      <c r="IC298" s="373"/>
      <c r="ID298" s="373"/>
      <c r="IE298" s="373"/>
      <c r="IF298" s="373"/>
      <c r="IG298" s="373"/>
      <c r="IH298" s="373"/>
      <c r="II298" s="373"/>
      <c r="IJ298" s="373"/>
    </row>
    <row r="299" spans="1:244" s="281" customFormat="1" ht="19" x14ac:dyDescent="0.2">
      <c r="A299"/>
      <c r="B299" s="186"/>
      <c r="C299"/>
      <c r="D299" s="251"/>
      <c r="E299" s="341"/>
      <c r="F299" s="341"/>
      <c r="G299" s="172"/>
      <c r="H299"/>
      <c r="I299" s="45"/>
      <c r="J299"/>
      <c r="K299"/>
      <c r="L299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5"/>
      <c r="AC299"/>
      <c r="AD299" s="38"/>
      <c r="AE299"/>
      <c r="AF299"/>
      <c r="AG299"/>
      <c r="AH299" s="42"/>
      <c r="AI299" s="277"/>
      <c r="AJ299" s="152"/>
      <c r="AK299" s="152"/>
      <c r="AL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152"/>
      <c r="AW299" s="152"/>
      <c r="AX299" s="152"/>
      <c r="AY299" s="277"/>
      <c r="AZ299" s="269"/>
      <c r="BA299" s="560"/>
      <c r="BB299"/>
      <c r="BC299" s="560"/>
      <c r="BD299"/>
      <c r="BE299" s="560"/>
      <c r="BF299"/>
      <c r="BG299" s="560"/>
      <c r="BH299"/>
      <c r="BI299" s="560"/>
      <c r="BJ299"/>
      <c r="BK299" s="560"/>
      <c r="BL299"/>
      <c r="BM299" s="560"/>
      <c r="BN299"/>
      <c r="BO299" s="270"/>
      <c r="BP299"/>
      <c r="BQ299" s="270"/>
      <c r="BR299"/>
      <c r="BS299" s="270"/>
      <c r="BT299"/>
      <c r="BU299" s="270"/>
      <c r="BV299"/>
      <c r="BW299" s="270"/>
      <c r="BX299"/>
      <c r="BY299" s="270"/>
      <c r="BZ299"/>
      <c r="CA299" s="270"/>
      <c r="CB299"/>
      <c r="CC299" s="270"/>
      <c r="CD299"/>
      <c r="CE299" s="270"/>
      <c r="CF299"/>
      <c r="CG299" s="270"/>
      <c r="CH299"/>
      <c r="CI299" s="270"/>
      <c r="CJ299"/>
      <c r="CK299" s="910"/>
      <c r="CL299" s="373"/>
      <c r="CM299" s="373"/>
      <c r="CN299" s="373"/>
      <c r="CO299" s="373"/>
      <c r="CP299" s="373"/>
      <c r="CQ299" s="373"/>
      <c r="CR299" s="373"/>
      <c r="CS299" s="373"/>
      <c r="CT299" s="920"/>
      <c r="CU299" s="373"/>
      <c r="CV299" s="373"/>
      <c r="CW299" s="373"/>
      <c r="CX299" s="920"/>
      <c r="CY299" s="373"/>
      <c r="CZ299" s="373"/>
      <c r="DN299" s="373"/>
      <c r="DO299" s="373"/>
      <c r="DP299" s="373"/>
      <c r="DQ299" s="373"/>
      <c r="DR299" s="373"/>
      <c r="DS299" s="373"/>
      <c r="DT299" s="373"/>
      <c r="DU299" s="373"/>
      <c r="DV299" s="373"/>
      <c r="DW299" s="373"/>
      <c r="DX299" s="373"/>
      <c r="DY299" s="373"/>
      <c r="DZ299" s="373"/>
      <c r="EA299" s="373"/>
      <c r="EB299" s="373"/>
      <c r="EC299" s="373"/>
      <c r="ED299" s="373"/>
      <c r="EE299" s="373"/>
      <c r="EF299" s="373"/>
      <c r="EG299" s="373"/>
      <c r="EH299" s="373"/>
      <c r="EI299" s="373"/>
      <c r="EJ299" s="373"/>
      <c r="EK299" s="373"/>
      <c r="EL299" s="373"/>
      <c r="EM299" s="373"/>
      <c r="EN299" s="373"/>
      <c r="EO299" s="373"/>
      <c r="EP299" s="373"/>
      <c r="EQ299" s="373"/>
      <c r="ER299" s="373"/>
      <c r="ES299" s="373"/>
      <c r="ET299" s="373"/>
      <c r="EU299" s="373"/>
      <c r="EV299" s="373"/>
      <c r="EW299" s="373"/>
      <c r="EX299" s="373"/>
      <c r="EY299" s="373"/>
      <c r="EZ299" s="373"/>
      <c r="FA299" s="373"/>
      <c r="FB299" s="373"/>
      <c r="FC299" s="373"/>
      <c r="FD299" s="373"/>
      <c r="FE299" s="373"/>
      <c r="FF299" s="373"/>
      <c r="FG299" s="373"/>
      <c r="FH299" s="373"/>
      <c r="FI299" s="373"/>
      <c r="FJ299" s="373"/>
      <c r="FK299" s="373"/>
      <c r="FL299" s="373"/>
      <c r="FM299" s="373"/>
      <c r="FN299" s="373"/>
      <c r="FO299" s="373"/>
      <c r="FP299" s="373"/>
      <c r="FQ299" s="373"/>
      <c r="FR299" s="373"/>
      <c r="FS299" s="373"/>
      <c r="FT299" s="373"/>
      <c r="FU299" s="373"/>
      <c r="FV299" s="373"/>
      <c r="FW299" s="373"/>
      <c r="FX299" s="373"/>
      <c r="FY299" s="373"/>
      <c r="FZ299" s="373"/>
      <c r="GA299" s="373"/>
      <c r="GB299" s="373"/>
      <c r="GC299" s="373"/>
      <c r="GD299" s="373"/>
      <c r="GE299" s="373"/>
      <c r="GF299" s="373"/>
      <c r="GG299" s="373"/>
      <c r="GH299" s="373"/>
      <c r="GI299" s="373"/>
      <c r="GJ299" s="373"/>
      <c r="GK299" s="373"/>
      <c r="GL299" s="373"/>
      <c r="GM299" s="373"/>
      <c r="GN299" s="373"/>
      <c r="GO299" s="373"/>
      <c r="GP299" s="373"/>
      <c r="GQ299" s="373"/>
      <c r="GR299" s="373"/>
      <c r="GS299" s="373"/>
      <c r="GT299" s="373"/>
      <c r="GU299" s="373"/>
      <c r="GV299" s="373"/>
      <c r="GW299" s="373"/>
      <c r="GX299" s="373"/>
      <c r="GY299" s="373"/>
      <c r="GZ299" s="373"/>
      <c r="HA299" s="373"/>
      <c r="HB299" s="373"/>
      <c r="HC299" s="373"/>
      <c r="HD299" s="373"/>
      <c r="HE299" s="373"/>
      <c r="HF299" s="373"/>
      <c r="HG299" s="373"/>
      <c r="HH299" s="373"/>
      <c r="HI299" s="373"/>
      <c r="HJ299" s="373"/>
      <c r="HK299" s="373"/>
      <c r="HL299" s="373"/>
      <c r="HM299" s="373"/>
      <c r="HN299" s="373"/>
      <c r="HO299" s="373"/>
      <c r="HP299" s="373"/>
      <c r="HQ299" s="373"/>
      <c r="HR299" s="373"/>
      <c r="HS299" s="373"/>
      <c r="HT299" s="373"/>
      <c r="HU299" s="373"/>
      <c r="HV299" s="373"/>
      <c r="HW299" s="373"/>
      <c r="HX299" s="373"/>
      <c r="HY299" s="373"/>
      <c r="HZ299" s="373"/>
      <c r="IA299" s="373"/>
      <c r="IB299" s="373"/>
      <c r="IC299" s="373"/>
      <c r="ID299" s="373"/>
      <c r="IE299" s="373"/>
      <c r="IF299" s="373"/>
      <c r="IG299" s="373"/>
      <c r="IH299" s="373"/>
      <c r="II299" s="373"/>
      <c r="IJ299" s="373"/>
    </row>
    <row r="300" spans="1:244" s="281" customFormat="1" ht="19" x14ac:dyDescent="0.2">
      <c r="A300"/>
      <c r="B300" s="186"/>
      <c r="C300"/>
      <c r="D300" s="251"/>
      <c r="E300" s="341"/>
      <c r="F300" s="341"/>
      <c r="G300" s="172"/>
      <c r="H300"/>
      <c r="I300" s="45"/>
      <c r="J300"/>
      <c r="K300"/>
      <c r="L300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5"/>
      <c r="AC300"/>
      <c r="AD300" s="38"/>
      <c r="AE300"/>
      <c r="AF300"/>
      <c r="AG300"/>
      <c r="AH300" s="42"/>
      <c r="AI300" s="277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277"/>
      <c r="AZ300" s="269"/>
      <c r="BA300" s="560"/>
      <c r="BB300"/>
      <c r="BC300" s="560"/>
      <c r="BD300"/>
      <c r="BE300" s="560"/>
      <c r="BF300"/>
      <c r="BG300" s="560"/>
      <c r="BH300"/>
      <c r="BI300" s="560"/>
      <c r="BJ300"/>
      <c r="BK300" s="560"/>
      <c r="BL300"/>
      <c r="BM300" s="560"/>
      <c r="BN300"/>
      <c r="BO300" s="270"/>
      <c r="BP300"/>
      <c r="BQ300" s="270"/>
      <c r="BR300"/>
      <c r="BS300" s="270"/>
      <c r="BT300"/>
      <c r="BU300" s="270"/>
      <c r="BV300"/>
      <c r="BW300" s="270"/>
      <c r="BX300"/>
      <c r="BY300" s="270"/>
      <c r="BZ300"/>
      <c r="CA300" s="270"/>
      <c r="CB300"/>
      <c r="CC300" s="270"/>
      <c r="CD300"/>
      <c r="CE300" s="270"/>
      <c r="CF300"/>
      <c r="CG300" s="270"/>
      <c r="CH300"/>
      <c r="CI300" s="270"/>
      <c r="CJ300"/>
      <c r="CK300" s="910"/>
      <c r="CL300" s="373"/>
      <c r="CM300" s="373"/>
      <c r="CN300" s="373"/>
      <c r="CO300" s="373"/>
      <c r="CP300" s="373"/>
      <c r="CQ300" s="373"/>
      <c r="CR300" s="373"/>
      <c r="CS300" s="373"/>
      <c r="CT300" s="920"/>
      <c r="CU300" s="373"/>
      <c r="CV300" s="373"/>
      <c r="CW300" s="373"/>
      <c r="CX300" s="920"/>
      <c r="CY300" s="373"/>
      <c r="CZ300" s="373"/>
      <c r="DN300" s="373"/>
      <c r="DO300" s="373"/>
      <c r="DP300" s="373"/>
      <c r="DQ300" s="373"/>
      <c r="DR300" s="373"/>
      <c r="DS300" s="373"/>
      <c r="DT300" s="373"/>
      <c r="DU300" s="373"/>
      <c r="DV300" s="373"/>
      <c r="DW300" s="373"/>
      <c r="DX300" s="373"/>
      <c r="DY300" s="373"/>
      <c r="DZ300" s="373"/>
      <c r="EA300" s="373"/>
      <c r="EB300" s="373"/>
      <c r="EC300" s="373"/>
      <c r="ED300" s="373"/>
      <c r="EE300" s="373"/>
      <c r="EF300" s="373"/>
      <c r="EG300" s="373"/>
      <c r="EH300" s="373"/>
      <c r="EI300" s="373"/>
      <c r="EJ300" s="373"/>
      <c r="EK300" s="373"/>
      <c r="EL300" s="373"/>
      <c r="EM300" s="373"/>
      <c r="EN300" s="373"/>
      <c r="EO300" s="373"/>
      <c r="EP300" s="373"/>
      <c r="EQ300" s="373"/>
      <c r="ER300" s="373"/>
      <c r="ES300" s="373"/>
      <c r="ET300" s="373"/>
      <c r="EU300" s="373"/>
      <c r="EV300" s="373"/>
      <c r="EW300" s="373"/>
      <c r="EX300" s="373"/>
      <c r="EY300" s="373"/>
      <c r="EZ300" s="373"/>
      <c r="FA300" s="373"/>
      <c r="FB300" s="373"/>
      <c r="FC300" s="373"/>
      <c r="FD300" s="373"/>
      <c r="FE300" s="373"/>
      <c r="FF300" s="373"/>
      <c r="FG300" s="373"/>
      <c r="FH300" s="373"/>
      <c r="FI300" s="373"/>
      <c r="FJ300" s="373"/>
      <c r="FK300" s="373"/>
      <c r="FL300" s="373"/>
      <c r="FM300" s="373"/>
      <c r="FN300" s="373"/>
      <c r="FO300" s="373"/>
      <c r="FP300" s="373"/>
      <c r="FQ300" s="373"/>
      <c r="FR300" s="373"/>
      <c r="FS300" s="373"/>
      <c r="FT300" s="373"/>
      <c r="FU300" s="373"/>
      <c r="FV300" s="373"/>
      <c r="FW300" s="373"/>
      <c r="FX300" s="373"/>
      <c r="FY300" s="373"/>
      <c r="FZ300" s="373"/>
      <c r="GA300" s="373"/>
      <c r="GB300" s="373"/>
      <c r="GC300" s="373"/>
      <c r="GD300" s="373"/>
      <c r="GE300" s="373"/>
      <c r="GF300" s="373"/>
      <c r="GG300" s="373"/>
      <c r="GH300" s="373"/>
      <c r="GI300" s="373"/>
      <c r="GJ300" s="373"/>
      <c r="GK300" s="373"/>
      <c r="GL300" s="373"/>
      <c r="GM300" s="373"/>
      <c r="GN300" s="373"/>
      <c r="GO300" s="373"/>
      <c r="GP300" s="373"/>
      <c r="GQ300" s="373"/>
      <c r="GR300" s="373"/>
      <c r="GS300" s="373"/>
      <c r="GT300" s="373"/>
      <c r="GU300" s="373"/>
      <c r="GV300" s="373"/>
      <c r="GW300" s="373"/>
      <c r="GX300" s="373"/>
      <c r="GY300" s="373"/>
      <c r="GZ300" s="373"/>
      <c r="HA300" s="373"/>
      <c r="HB300" s="373"/>
      <c r="HC300" s="373"/>
      <c r="HD300" s="373"/>
      <c r="HE300" s="373"/>
      <c r="HF300" s="373"/>
      <c r="HG300" s="373"/>
      <c r="HH300" s="373"/>
      <c r="HI300" s="373"/>
      <c r="HJ300" s="373"/>
      <c r="HK300" s="373"/>
      <c r="HL300" s="373"/>
      <c r="HM300" s="373"/>
      <c r="HN300" s="373"/>
      <c r="HO300" s="373"/>
      <c r="HP300" s="373"/>
      <c r="HQ300" s="373"/>
      <c r="HR300" s="373"/>
      <c r="HS300" s="373"/>
      <c r="HT300" s="373"/>
      <c r="HU300" s="373"/>
      <c r="HV300" s="373"/>
      <c r="HW300" s="373"/>
      <c r="HX300" s="373"/>
      <c r="HY300" s="373"/>
      <c r="HZ300" s="373"/>
      <c r="IA300" s="373"/>
      <c r="IB300" s="373"/>
      <c r="IC300" s="373"/>
      <c r="ID300" s="373"/>
      <c r="IE300" s="373"/>
      <c r="IF300" s="373"/>
      <c r="IG300" s="373"/>
      <c r="IH300" s="373"/>
      <c r="II300" s="373"/>
      <c r="IJ300" s="373"/>
    </row>
    <row r="301" spans="1:244" s="281" customFormat="1" ht="19" x14ac:dyDescent="0.2">
      <c r="A301"/>
      <c r="B301" s="186"/>
      <c r="C301"/>
      <c r="D301" s="251"/>
      <c r="E301" s="341"/>
      <c r="F301" s="341"/>
      <c r="G301" s="172"/>
      <c r="H301"/>
      <c r="I301" s="45"/>
      <c r="J301"/>
      <c r="K301"/>
      <c r="L301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5"/>
      <c r="AC301"/>
      <c r="AD301" s="38"/>
      <c r="AE301"/>
      <c r="AF301"/>
      <c r="AG301"/>
      <c r="AH301" s="42"/>
      <c r="AI301" s="277"/>
      <c r="AJ301" s="152"/>
      <c r="AK301" s="152"/>
      <c r="AL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152"/>
      <c r="AW301" s="152"/>
      <c r="AX301" s="152"/>
      <c r="AY301" s="277"/>
      <c r="AZ301" s="269"/>
      <c r="BA301" s="560"/>
      <c r="BB301"/>
      <c r="BC301" s="560"/>
      <c r="BD301"/>
      <c r="BE301" s="560"/>
      <c r="BF301"/>
      <c r="BG301" s="560"/>
      <c r="BH301"/>
      <c r="BI301" s="560"/>
      <c r="BJ301"/>
      <c r="BK301" s="560"/>
      <c r="BL301"/>
      <c r="BM301" s="560"/>
      <c r="BN301"/>
      <c r="BO301" s="270"/>
      <c r="BP301"/>
      <c r="BQ301" s="270"/>
      <c r="BR301"/>
      <c r="BS301" s="270"/>
      <c r="BT301"/>
      <c r="BU301" s="270"/>
      <c r="BV301"/>
      <c r="BW301" s="270"/>
      <c r="BX301"/>
      <c r="BY301" s="270"/>
      <c r="BZ301"/>
      <c r="CA301" s="270"/>
      <c r="CB301"/>
      <c r="CC301" s="270"/>
      <c r="CD301"/>
      <c r="CE301" s="270"/>
      <c r="CF301"/>
      <c r="CG301" s="270"/>
      <c r="CH301"/>
      <c r="CI301" s="270"/>
      <c r="CJ301"/>
      <c r="CK301" s="910"/>
      <c r="CL301" s="373"/>
      <c r="CM301" s="373"/>
      <c r="CN301" s="373"/>
      <c r="CO301" s="373"/>
      <c r="CP301" s="373"/>
      <c r="CQ301" s="373"/>
      <c r="CR301" s="373"/>
      <c r="CS301" s="373"/>
      <c r="CT301" s="920"/>
      <c r="CU301" s="373"/>
      <c r="CV301" s="373"/>
      <c r="CW301" s="373"/>
      <c r="CX301" s="920"/>
      <c r="CY301" s="373"/>
      <c r="CZ301" s="373"/>
      <c r="DN301" s="373"/>
      <c r="DO301" s="373"/>
      <c r="DP301" s="373"/>
      <c r="DQ301" s="373"/>
      <c r="DR301" s="373"/>
      <c r="DS301" s="373"/>
      <c r="DT301" s="373"/>
      <c r="DU301" s="373"/>
      <c r="DV301" s="373"/>
      <c r="DW301" s="373"/>
      <c r="DX301" s="373"/>
      <c r="DY301" s="373"/>
      <c r="DZ301" s="373"/>
      <c r="EA301" s="373"/>
      <c r="EB301" s="373"/>
      <c r="EC301" s="373"/>
      <c r="ED301" s="373"/>
      <c r="EE301" s="373"/>
      <c r="EF301" s="373"/>
      <c r="EG301" s="373"/>
      <c r="EH301" s="373"/>
      <c r="EI301" s="373"/>
      <c r="EJ301" s="373"/>
      <c r="EK301" s="373"/>
      <c r="EL301" s="373"/>
      <c r="EM301" s="373"/>
      <c r="EN301" s="373"/>
      <c r="EO301" s="373"/>
      <c r="EP301" s="373"/>
      <c r="EQ301" s="373"/>
      <c r="ER301" s="373"/>
      <c r="ES301" s="373"/>
      <c r="ET301" s="373"/>
      <c r="EU301" s="373"/>
      <c r="EV301" s="373"/>
      <c r="EW301" s="373"/>
      <c r="EX301" s="373"/>
      <c r="EY301" s="373"/>
      <c r="EZ301" s="373"/>
      <c r="FA301" s="373"/>
      <c r="FB301" s="373"/>
      <c r="FC301" s="373"/>
      <c r="FD301" s="373"/>
      <c r="FE301" s="373"/>
      <c r="FF301" s="373"/>
      <c r="FG301" s="373"/>
      <c r="FH301" s="373"/>
      <c r="FI301" s="373"/>
      <c r="FJ301" s="373"/>
      <c r="FK301" s="373"/>
      <c r="FL301" s="373"/>
      <c r="FM301" s="373"/>
      <c r="FN301" s="373"/>
      <c r="FO301" s="373"/>
      <c r="FP301" s="373"/>
      <c r="FQ301" s="373"/>
      <c r="FR301" s="373"/>
      <c r="FS301" s="373"/>
      <c r="FT301" s="373"/>
      <c r="FU301" s="373"/>
      <c r="FV301" s="373"/>
      <c r="FW301" s="373"/>
      <c r="FX301" s="373"/>
      <c r="FY301" s="373"/>
      <c r="FZ301" s="373"/>
      <c r="GA301" s="373"/>
      <c r="GB301" s="373"/>
      <c r="GC301" s="373"/>
      <c r="GD301" s="373"/>
      <c r="GE301" s="373"/>
      <c r="GF301" s="373"/>
      <c r="GG301" s="373"/>
      <c r="GH301" s="373"/>
      <c r="GI301" s="373"/>
      <c r="GJ301" s="373"/>
      <c r="GK301" s="373"/>
      <c r="GL301" s="373"/>
      <c r="GM301" s="373"/>
      <c r="GN301" s="373"/>
      <c r="GO301" s="373"/>
      <c r="GP301" s="373"/>
      <c r="GQ301" s="373"/>
      <c r="GR301" s="373"/>
      <c r="GS301" s="373"/>
      <c r="GT301" s="373"/>
      <c r="GU301" s="373"/>
      <c r="GV301" s="373"/>
      <c r="GW301" s="373"/>
      <c r="GX301" s="373"/>
      <c r="GY301" s="373"/>
      <c r="GZ301" s="373"/>
      <c r="HA301" s="373"/>
      <c r="HB301" s="373"/>
      <c r="HC301" s="373"/>
      <c r="HD301" s="373"/>
      <c r="HE301" s="373"/>
      <c r="HF301" s="373"/>
      <c r="HG301" s="373"/>
      <c r="HH301" s="373"/>
      <c r="HI301" s="373"/>
      <c r="HJ301" s="373"/>
      <c r="HK301" s="373"/>
      <c r="HL301" s="373"/>
      <c r="HM301" s="373"/>
      <c r="HN301" s="373"/>
      <c r="HO301" s="373"/>
      <c r="HP301" s="373"/>
      <c r="HQ301" s="373"/>
      <c r="HR301" s="373"/>
      <c r="HS301" s="373"/>
      <c r="HT301" s="373"/>
      <c r="HU301" s="373"/>
      <c r="HV301" s="373"/>
      <c r="HW301" s="373"/>
      <c r="HX301" s="373"/>
      <c r="HY301" s="373"/>
      <c r="HZ301" s="373"/>
      <c r="IA301" s="373"/>
      <c r="IB301" s="373"/>
      <c r="IC301" s="373"/>
      <c r="ID301" s="373"/>
      <c r="IE301" s="373"/>
      <c r="IF301" s="373"/>
      <c r="IG301" s="373"/>
      <c r="IH301" s="373"/>
      <c r="II301" s="373"/>
      <c r="IJ301" s="373"/>
    </row>
    <row r="302" spans="1:244" s="281" customFormat="1" ht="19" x14ac:dyDescent="0.2">
      <c r="A302"/>
      <c r="B302" s="186"/>
      <c r="C302"/>
      <c r="D302" s="251"/>
      <c r="E302" s="341"/>
      <c r="F302" s="341"/>
      <c r="G302" s="172"/>
      <c r="H302"/>
      <c r="I302" s="45"/>
      <c r="J302"/>
      <c r="K302"/>
      <c r="L302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5"/>
      <c r="AC302"/>
      <c r="AD302" s="38"/>
      <c r="AE302"/>
      <c r="AF302"/>
      <c r="AG302"/>
      <c r="AH302" s="42"/>
      <c r="AI302" s="277"/>
      <c r="AJ302" s="152"/>
      <c r="AK302" s="152"/>
      <c r="AL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152"/>
      <c r="AW302" s="152"/>
      <c r="AX302" s="152"/>
      <c r="AY302" s="277"/>
      <c r="AZ302" s="269"/>
      <c r="BA302" s="560"/>
      <c r="BB302"/>
      <c r="BC302" s="560"/>
      <c r="BD302"/>
      <c r="BE302" s="560"/>
      <c r="BF302"/>
      <c r="BG302" s="560"/>
      <c r="BH302"/>
      <c r="BI302" s="560"/>
      <c r="BJ302"/>
      <c r="BK302" s="560"/>
      <c r="BL302"/>
      <c r="BM302" s="560"/>
      <c r="BN302"/>
      <c r="BO302" s="270"/>
      <c r="BP302"/>
      <c r="BQ302" s="270"/>
      <c r="BR302"/>
      <c r="BS302" s="270"/>
      <c r="BT302"/>
      <c r="BU302" s="270"/>
      <c r="BV302"/>
      <c r="BW302" s="270"/>
      <c r="BX302"/>
      <c r="BY302" s="270"/>
      <c r="BZ302"/>
      <c r="CA302" s="270"/>
      <c r="CB302"/>
      <c r="CC302" s="270"/>
      <c r="CD302"/>
      <c r="CE302" s="270"/>
      <c r="CF302"/>
      <c r="CG302" s="270"/>
      <c r="CH302"/>
      <c r="CI302" s="270"/>
      <c r="CJ302"/>
      <c r="CK302" s="910"/>
      <c r="CL302" s="373"/>
      <c r="CM302" s="373"/>
      <c r="CN302" s="373"/>
      <c r="CO302" s="373"/>
      <c r="CP302" s="373"/>
      <c r="CQ302" s="373"/>
      <c r="CR302" s="373"/>
      <c r="CS302" s="373"/>
      <c r="CT302" s="920"/>
      <c r="CU302" s="373"/>
      <c r="CV302" s="373"/>
      <c r="CW302" s="373"/>
      <c r="CX302" s="920"/>
      <c r="CY302" s="373"/>
      <c r="CZ302" s="373"/>
      <c r="DN302" s="373"/>
      <c r="DO302" s="373"/>
      <c r="DP302" s="373"/>
      <c r="DQ302" s="373"/>
      <c r="DR302" s="373"/>
      <c r="DS302" s="373"/>
      <c r="DT302" s="373"/>
      <c r="DU302" s="373"/>
      <c r="DV302" s="373"/>
      <c r="DW302" s="373"/>
      <c r="DX302" s="373"/>
      <c r="DY302" s="373"/>
      <c r="DZ302" s="373"/>
      <c r="EA302" s="373"/>
      <c r="EB302" s="373"/>
      <c r="EC302" s="373"/>
      <c r="ED302" s="373"/>
      <c r="EE302" s="373"/>
      <c r="EF302" s="373"/>
      <c r="EG302" s="373"/>
      <c r="EH302" s="373"/>
      <c r="EI302" s="373"/>
      <c r="EJ302" s="373"/>
      <c r="EK302" s="373"/>
      <c r="EL302" s="373"/>
      <c r="EM302" s="373"/>
      <c r="EN302" s="373"/>
      <c r="EO302" s="373"/>
      <c r="EP302" s="373"/>
      <c r="EQ302" s="373"/>
      <c r="ER302" s="373"/>
      <c r="ES302" s="373"/>
      <c r="ET302" s="373"/>
      <c r="EU302" s="373"/>
      <c r="EV302" s="373"/>
      <c r="EW302" s="373"/>
      <c r="EX302" s="373"/>
      <c r="EY302" s="373"/>
      <c r="EZ302" s="373"/>
      <c r="FA302" s="373"/>
      <c r="FB302" s="373"/>
      <c r="FC302" s="373"/>
      <c r="FD302" s="373"/>
      <c r="FE302" s="373"/>
      <c r="FF302" s="373"/>
      <c r="FG302" s="373"/>
      <c r="FH302" s="373"/>
      <c r="FI302" s="373"/>
      <c r="FJ302" s="373"/>
      <c r="FK302" s="373"/>
      <c r="FL302" s="373"/>
      <c r="FM302" s="373"/>
      <c r="FN302" s="373"/>
      <c r="FO302" s="373"/>
      <c r="FP302" s="373"/>
      <c r="FQ302" s="373"/>
      <c r="FR302" s="373"/>
      <c r="FS302" s="373"/>
      <c r="FT302" s="373"/>
      <c r="FU302" s="373"/>
      <c r="FV302" s="373"/>
      <c r="FW302" s="373"/>
      <c r="FX302" s="373"/>
      <c r="FY302" s="373"/>
      <c r="FZ302" s="373"/>
      <c r="GA302" s="373"/>
      <c r="GB302" s="373"/>
      <c r="GC302" s="373"/>
      <c r="GD302" s="373"/>
      <c r="GE302" s="373"/>
      <c r="GF302" s="373"/>
      <c r="GG302" s="373"/>
      <c r="GH302" s="373"/>
      <c r="GI302" s="373"/>
      <c r="GJ302" s="373"/>
      <c r="GK302" s="373"/>
      <c r="GL302" s="373"/>
      <c r="GM302" s="373"/>
      <c r="GN302" s="373"/>
      <c r="GO302" s="373"/>
      <c r="GP302" s="373"/>
      <c r="GQ302" s="373"/>
      <c r="GR302" s="373"/>
      <c r="GS302" s="373"/>
      <c r="GT302" s="373"/>
      <c r="GU302" s="373"/>
      <c r="GV302" s="373"/>
      <c r="GW302" s="373"/>
      <c r="GX302" s="373"/>
      <c r="GY302" s="373"/>
      <c r="GZ302" s="373"/>
      <c r="HA302" s="373"/>
      <c r="HB302" s="373"/>
      <c r="HC302" s="373"/>
      <c r="HD302" s="373"/>
      <c r="HE302" s="373"/>
      <c r="HF302" s="373"/>
      <c r="HG302" s="373"/>
      <c r="HH302" s="373"/>
      <c r="HI302" s="373"/>
      <c r="HJ302" s="373"/>
      <c r="HK302" s="373"/>
      <c r="HL302" s="373"/>
      <c r="HM302" s="373"/>
      <c r="HN302" s="373"/>
      <c r="HO302" s="373"/>
      <c r="HP302" s="373"/>
      <c r="HQ302" s="373"/>
      <c r="HR302" s="373"/>
      <c r="HS302" s="373"/>
      <c r="HT302" s="373"/>
      <c r="HU302" s="373"/>
      <c r="HV302" s="373"/>
      <c r="HW302" s="373"/>
      <c r="HX302" s="373"/>
      <c r="HY302" s="373"/>
      <c r="HZ302" s="373"/>
      <c r="IA302" s="373"/>
      <c r="IB302" s="373"/>
      <c r="IC302" s="373"/>
      <c r="ID302" s="373"/>
      <c r="IE302" s="373"/>
      <c r="IF302" s="373"/>
      <c r="IG302" s="373"/>
      <c r="IH302" s="373"/>
      <c r="II302" s="373"/>
      <c r="IJ302" s="373"/>
    </row>
    <row r="303" spans="1:244" s="281" customFormat="1" ht="19" x14ac:dyDescent="0.2">
      <c r="A303"/>
      <c r="B303" s="186"/>
      <c r="C303"/>
      <c r="D303" s="251"/>
      <c r="E303" s="341"/>
      <c r="F303" s="341"/>
      <c r="G303" s="172"/>
      <c r="H303"/>
      <c r="I303" s="45"/>
      <c r="J303"/>
      <c r="K303"/>
      <c r="L303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5"/>
      <c r="AC303"/>
      <c r="AD303" s="38"/>
      <c r="AE303"/>
      <c r="AF303"/>
      <c r="AG303"/>
      <c r="AH303" s="42"/>
      <c r="AI303" s="277"/>
      <c r="AJ303" s="152"/>
      <c r="AK303" s="152"/>
      <c r="AL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152"/>
      <c r="AW303" s="152"/>
      <c r="AX303" s="152"/>
      <c r="AY303" s="277"/>
      <c r="AZ303" s="269"/>
      <c r="BA303" s="560"/>
      <c r="BB303"/>
      <c r="BC303" s="560"/>
      <c r="BD303"/>
      <c r="BE303" s="560"/>
      <c r="BF303"/>
      <c r="BG303" s="560"/>
      <c r="BH303"/>
      <c r="BI303" s="560"/>
      <c r="BJ303"/>
      <c r="BK303" s="560"/>
      <c r="BL303"/>
      <c r="BM303" s="560"/>
      <c r="BN303"/>
      <c r="BO303" s="270"/>
      <c r="BP303"/>
      <c r="BQ303" s="270"/>
      <c r="BR303"/>
      <c r="BS303" s="270"/>
      <c r="BT303"/>
      <c r="BU303" s="270"/>
      <c r="BV303"/>
      <c r="BW303" s="270"/>
      <c r="BX303"/>
      <c r="BY303" s="270"/>
      <c r="BZ303"/>
      <c r="CA303" s="270"/>
      <c r="CB303"/>
      <c r="CC303" s="270"/>
      <c r="CD303"/>
      <c r="CE303" s="270"/>
      <c r="CF303"/>
      <c r="CG303" s="270"/>
      <c r="CH303"/>
      <c r="CI303" s="270"/>
      <c r="CJ303"/>
      <c r="CK303" s="910"/>
      <c r="CL303" s="373"/>
      <c r="CM303" s="373"/>
      <c r="CN303" s="373"/>
      <c r="CO303" s="373"/>
      <c r="CP303" s="373"/>
      <c r="CQ303" s="373"/>
      <c r="CR303" s="373"/>
      <c r="CS303" s="373"/>
      <c r="CT303" s="920"/>
      <c r="CU303" s="373"/>
      <c r="CV303" s="373"/>
      <c r="CW303" s="373"/>
      <c r="CX303" s="920"/>
      <c r="CY303" s="373"/>
      <c r="CZ303" s="373"/>
      <c r="DN303" s="373"/>
      <c r="DO303" s="373"/>
      <c r="DP303" s="373"/>
      <c r="DQ303" s="373"/>
      <c r="DR303" s="373"/>
      <c r="DS303" s="373"/>
      <c r="DT303" s="373"/>
      <c r="DU303" s="373"/>
      <c r="DV303" s="373"/>
      <c r="DW303" s="373"/>
      <c r="DX303" s="373"/>
      <c r="DY303" s="373"/>
      <c r="DZ303" s="373"/>
      <c r="EA303" s="373"/>
      <c r="EB303" s="373"/>
      <c r="EC303" s="373"/>
      <c r="ED303" s="373"/>
      <c r="EE303" s="373"/>
      <c r="EF303" s="373"/>
      <c r="EG303" s="373"/>
      <c r="EH303" s="373"/>
      <c r="EI303" s="373"/>
      <c r="EJ303" s="373"/>
      <c r="EK303" s="373"/>
      <c r="EL303" s="373"/>
      <c r="EM303" s="373"/>
      <c r="EN303" s="373"/>
      <c r="EO303" s="373"/>
      <c r="EP303" s="373"/>
      <c r="EQ303" s="373"/>
      <c r="ER303" s="373"/>
      <c r="ES303" s="373"/>
      <c r="ET303" s="373"/>
      <c r="EU303" s="373"/>
      <c r="EV303" s="373"/>
      <c r="EW303" s="373"/>
      <c r="EX303" s="373"/>
      <c r="EY303" s="373"/>
      <c r="EZ303" s="373"/>
      <c r="FA303" s="373"/>
      <c r="FB303" s="373"/>
      <c r="FC303" s="373"/>
      <c r="FD303" s="373"/>
      <c r="FE303" s="373"/>
      <c r="FF303" s="373"/>
      <c r="FG303" s="373"/>
      <c r="FH303" s="373"/>
      <c r="FI303" s="373"/>
      <c r="FJ303" s="373"/>
      <c r="FK303" s="373"/>
      <c r="FL303" s="373"/>
      <c r="FM303" s="373"/>
      <c r="FN303" s="373"/>
      <c r="FO303" s="373"/>
      <c r="FP303" s="373"/>
      <c r="FQ303" s="373"/>
      <c r="FR303" s="373"/>
      <c r="FS303" s="373"/>
      <c r="FT303" s="373"/>
      <c r="FU303" s="373"/>
      <c r="FV303" s="373"/>
      <c r="FW303" s="373"/>
      <c r="FX303" s="373"/>
      <c r="FY303" s="373"/>
      <c r="FZ303" s="373"/>
      <c r="GA303" s="373"/>
      <c r="GB303" s="373"/>
      <c r="GC303" s="373"/>
      <c r="GD303" s="373"/>
      <c r="GE303" s="373"/>
      <c r="GF303" s="373"/>
      <c r="GG303" s="373"/>
      <c r="GH303" s="373"/>
      <c r="GI303" s="373"/>
      <c r="GJ303" s="373"/>
      <c r="GK303" s="373"/>
      <c r="GL303" s="373"/>
      <c r="GM303" s="373"/>
      <c r="GN303" s="373"/>
      <c r="GO303" s="373"/>
      <c r="GP303" s="373"/>
      <c r="GQ303" s="373"/>
      <c r="GR303" s="373"/>
      <c r="GS303" s="373"/>
      <c r="GT303" s="373"/>
      <c r="GU303" s="373"/>
      <c r="GV303" s="373"/>
      <c r="GW303" s="373"/>
      <c r="GX303" s="373"/>
      <c r="GY303" s="373"/>
      <c r="GZ303" s="373"/>
      <c r="HA303" s="373"/>
      <c r="HB303" s="373"/>
      <c r="HC303" s="373"/>
      <c r="HD303" s="373"/>
      <c r="HE303" s="373"/>
      <c r="HF303" s="373"/>
      <c r="HG303" s="373"/>
      <c r="HH303" s="373"/>
      <c r="HI303" s="373"/>
      <c r="HJ303" s="373"/>
      <c r="HK303" s="373"/>
      <c r="HL303" s="373"/>
      <c r="HM303" s="373"/>
      <c r="HN303" s="373"/>
      <c r="HO303" s="373"/>
      <c r="HP303" s="373"/>
      <c r="HQ303" s="373"/>
      <c r="HR303" s="373"/>
      <c r="HS303" s="373"/>
      <c r="HT303" s="373"/>
      <c r="HU303" s="373"/>
      <c r="HV303" s="373"/>
      <c r="HW303" s="373"/>
      <c r="HX303" s="373"/>
      <c r="HY303" s="373"/>
      <c r="HZ303" s="373"/>
      <c r="IA303" s="373"/>
      <c r="IB303" s="373"/>
      <c r="IC303" s="373"/>
      <c r="ID303" s="373"/>
      <c r="IE303" s="373"/>
      <c r="IF303" s="373"/>
      <c r="IG303" s="373"/>
      <c r="IH303" s="373"/>
      <c r="II303" s="373"/>
      <c r="IJ303" s="373"/>
    </row>
    <row r="304" spans="1:244" s="281" customFormat="1" ht="19" x14ac:dyDescent="0.2">
      <c r="A304"/>
      <c r="B304" s="186"/>
      <c r="C304"/>
      <c r="D304" s="251"/>
      <c r="E304" s="341"/>
      <c r="F304" s="341"/>
      <c r="G304" s="172"/>
      <c r="H304"/>
      <c r="I304" s="45"/>
      <c r="J304"/>
      <c r="K304"/>
      <c r="L304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5"/>
      <c r="AC304"/>
      <c r="AD304" s="38"/>
      <c r="AE304"/>
      <c r="AF304"/>
      <c r="AG304"/>
      <c r="AH304" s="42"/>
      <c r="AI304" s="277"/>
      <c r="AJ304" s="152"/>
      <c r="AK304" s="152"/>
      <c r="AL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152"/>
      <c r="AW304" s="152"/>
      <c r="AX304" s="152"/>
      <c r="AY304" s="277"/>
      <c r="AZ304" s="269"/>
      <c r="BA304" s="560"/>
      <c r="BB304"/>
      <c r="BC304" s="560"/>
      <c r="BD304"/>
      <c r="BE304" s="560"/>
      <c r="BF304"/>
      <c r="BG304" s="560"/>
      <c r="BH304"/>
      <c r="BI304" s="560"/>
      <c r="BJ304"/>
      <c r="BK304" s="560"/>
      <c r="BL304"/>
      <c r="BM304" s="560"/>
      <c r="BN304"/>
      <c r="BO304" s="270"/>
      <c r="BP304"/>
      <c r="BQ304" s="270"/>
      <c r="BR304"/>
      <c r="BS304" s="270"/>
      <c r="BT304"/>
      <c r="BU304" s="270"/>
      <c r="BV304"/>
      <c r="BW304" s="270"/>
      <c r="BX304"/>
      <c r="BY304" s="270"/>
      <c r="BZ304"/>
      <c r="CA304" s="270"/>
      <c r="CB304"/>
      <c r="CC304" s="270"/>
      <c r="CD304"/>
      <c r="CE304" s="270"/>
      <c r="CF304"/>
      <c r="CG304" s="270"/>
      <c r="CH304"/>
      <c r="CI304" s="270"/>
      <c r="CJ304"/>
      <c r="CK304" s="910"/>
      <c r="CL304" s="373"/>
      <c r="CM304" s="373"/>
      <c r="CN304" s="373"/>
      <c r="CO304" s="373"/>
      <c r="CP304" s="373"/>
      <c r="CQ304" s="373"/>
      <c r="CR304" s="373"/>
      <c r="CS304" s="373"/>
      <c r="CT304" s="920"/>
      <c r="CU304" s="373"/>
      <c r="CV304" s="373"/>
      <c r="CW304" s="373"/>
      <c r="CX304" s="920"/>
      <c r="CY304" s="373"/>
      <c r="CZ304" s="373"/>
      <c r="DN304" s="373"/>
      <c r="DO304" s="373"/>
      <c r="DP304" s="373"/>
      <c r="DQ304" s="373"/>
      <c r="DR304" s="373"/>
      <c r="DS304" s="373"/>
      <c r="DT304" s="373"/>
      <c r="DU304" s="373"/>
      <c r="DV304" s="373"/>
      <c r="DW304" s="373"/>
      <c r="DX304" s="373"/>
      <c r="DY304" s="373"/>
      <c r="DZ304" s="373"/>
      <c r="EA304" s="373"/>
      <c r="EB304" s="373"/>
      <c r="EC304" s="373"/>
      <c r="ED304" s="373"/>
      <c r="EE304" s="373"/>
      <c r="EF304" s="373"/>
      <c r="EG304" s="373"/>
      <c r="EH304" s="373"/>
      <c r="EI304" s="373"/>
      <c r="EJ304" s="373"/>
      <c r="EK304" s="373"/>
      <c r="EL304" s="373"/>
      <c r="EM304" s="373"/>
      <c r="EN304" s="373"/>
      <c r="EO304" s="373"/>
      <c r="EP304" s="373"/>
      <c r="EQ304" s="373"/>
      <c r="ER304" s="373"/>
      <c r="ES304" s="373"/>
      <c r="ET304" s="373"/>
      <c r="EU304" s="373"/>
      <c r="EV304" s="373"/>
      <c r="EW304" s="373"/>
      <c r="EX304" s="373"/>
      <c r="EY304" s="373"/>
      <c r="EZ304" s="373"/>
      <c r="FA304" s="373"/>
      <c r="FB304" s="373"/>
      <c r="FC304" s="373"/>
      <c r="FD304" s="373"/>
      <c r="FE304" s="373"/>
      <c r="FF304" s="373"/>
      <c r="FG304" s="373"/>
      <c r="FH304" s="373"/>
      <c r="FI304" s="373"/>
      <c r="FJ304" s="373"/>
      <c r="FK304" s="373"/>
      <c r="FL304" s="373"/>
      <c r="FM304" s="373"/>
      <c r="FN304" s="373"/>
      <c r="FO304" s="373"/>
      <c r="FP304" s="373"/>
      <c r="FQ304" s="373"/>
      <c r="FR304" s="373"/>
      <c r="FS304" s="373"/>
      <c r="FT304" s="373"/>
      <c r="FU304" s="373"/>
      <c r="FV304" s="373"/>
      <c r="FW304" s="373"/>
      <c r="FX304" s="373"/>
      <c r="FY304" s="373"/>
      <c r="FZ304" s="373"/>
      <c r="GA304" s="373"/>
      <c r="GB304" s="373"/>
      <c r="GC304" s="373"/>
      <c r="GD304" s="373"/>
      <c r="GE304" s="373"/>
      <c r="GF304" s="373"/>
      <c r="GG304" s="373"/>
      <c r="GH304" s="373"/>
      <c r="GI304" s="373"/>
      <c r="GJ304" s="373"/>
      <c r="GK304" s="373"/>
      <c r="GL304" s="373"/>
      <c r="GM304" s="373"/>
      <c r="GN304" s="373"/>
      <c r="GO304" s="373"/>
      <c r="GP304" s="373"/>
      <c r="GQ304" s="373"/>
      <c r="GR304" s="373"/>
      <c r="GS304" s="373"/>
      <c r="GT304" s="373"/>
      <c r="GU304" s="373"/>
      <c r="GV304" s="373"/>
      <c r="GW304" s="373"/>
      <c r="GX304" s="373"/>
      <c r="GY304" s="373"/>
      <c r="GZ304" s="373"/>
      <c r="HA304" s="373"/>
      <c r="HB304" s="373"/>
      <c r="HC304" s="373"/>
      <c r="HD304" s="373"/>
      <c r="HE304" s="373"/>
      <c r="HF304" s="373"/>
      <c r="HG304" s="373"/>
      <c r="HH304" s="373"/>
      <c r="HI304" s="373"/>
      <c r="HJ304" s="373"/>
      <c r="HK304" s="373"/>
      <c r="HL304" s="373"/>
      <c r="HM304" s="373"/>
      <c r="HN304" s="373"/>
      <c r="HO304" s="373"/>
      <c r="HP304" s="373"/>
      <c r="HQ304" s="373"/>
      <c r="HR304" s="373"/>
      <c r="HS304" s="373"/>
      <c r="HT304" s="373"/>
      <c r="HU304" s="373"/>
      <c r="HV304" s="373"/>
      <c r="HW304" s="373"/>
      <c r="HX304" s="373"/>
      <c r="HY304" s="373"/>
      <c r="HZ304" s="373"/>
      <c r="IA304" s="373"/>
      <c r="IB304" s="373"/>
      <c r="IC304" s="373"/>
      <c r="ID304" s="373"/>
      <c r="IE304" s="373"/>
      <c r="IF304" s="373"/>
      <c r="IG304" s="373"/>
      <c r="IH304" s="373"/>
      <c r="II304" s="373"/>
      <c r="IJ304" s="373"/>
    </row>
    <row r="305" spans="1:244" s="281" customFormat="1" ht="19" x14ac:dyDescent="0.2">
      <c r="A305"/>
      <c r="B305" s="186"/>
      <c r="C305"/>
      <c r="D305" s="251"/>
      <c r="E305" s="341"/>
      <c r="F305" s="341"/>
      <c r="G305" s="172"/>
      <c r="H305"/>
      <c r="I305" s="45"/>
      <c r="J305"/>
      <c r="K305"/>
      <c r="L305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5"/>
      <c r="AC305"/>
      <c r="AD305" s="38"/>
      <c r="AE305"/>
      <c r="AF305"/>
      <c r="AG305"/>
      <c r="AH305" s="42"/>
      <c r="AI305" s="277"/>
      <c r="AJ305" s="152"/>
      <c r="AK305" s="152"/>
      <c r="AL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152"/>
      <c r="AW305" s="152"/>
      <c r="AX305" s="152"/>
      <c r="AY305" s="277"/>
      <c r="AZ305" s="269"/>
      <c r="BA305" s="560"/>
      <c r="BB305"/>
      <c r="BC305" s="560"/>
      <c r="BD305"/>
      <c r="BE305" s="560"/>
      <c r="BF305"/>
      <c r="BG305" s="560"/>
      <c r="BH305"/>
      <c r="BI305" s="560"/>
      <c r="BJ305"/>
      <c r="BK305" s="560"/>
      <c r="BL305"/>
      <c r="BM305" s="560"/>
      <c r="BN305"/>
      <c r="BO305" s="270"/>
      <c r="BP305"/>
      <c r="BQ305" s="270"/>
      <c r="BR305"/>
      <c r="BS305" s="270"/>
      <c r="BT305"/>
      <c r="BU305" s="270"/>
      <c r="BV305"/>
      <c r="BW305" s="270"/>
      <c r="BX305"/>
      <c r="BY305" s="270"/>
      <c r="BZ305"/>
      <c r="CA305" s="270"/>
      <c r="CB305"/>
      <c r="CC305" s="270"/>
      <c r="CD305"/>
      <c r="CE305" s="270"/>
      <c r="CF305"/>
      <c r="CG305" s="270"/>
      <c r="CH305"/>
      <c r="CI305" s="270"/>
      <c r="CJ305"/>
      <c r="CK305" s="910"/>
      <c r="CL305" s="373"/>
      <c r="CM305" s="373"/>
      <c r="CN305" s="373"/>
      <c r="CO305" s="373"/>
      <c r="CP305" s="373"/>
      <c r="CQ305" s="373"/>
      <c r="CR305" s="373"/>
      <c r="CS305" s="373"/>
      <c r="CT305" s="920"/>
      <c r="CU305" s="373"/>
      <c r="CV305" s="373"/>
      <c r="CW305" s="373"/>
      <c r="CX305" s="920"/>
      <c r="CY305" s="373"/>
      <c r="CZ305" s="373"/>
      <c r="DN305" s="373"/>
      <c r="DO305" s="373"/>
      <c r="DP305" s="373"/>
      <c r="DQ305" s="373"/>
      <c r="DR305" s="373"/>
      <c r="DS305" s="373"/>
      <c r="DT305" s="373"/>
      <c r="DU305" s="373"/>
      <c r="DV305" s="373"/>
      <c r="DW305" s="373"/>
      <c r="DX305" s="373"/>
      <c r="DY305" s="373"/>
      <c r="DZ305" s="373"/>
      <c r="EA305" s="373"/>
      <c r="EB305" s="373"/>
      <c r="EC305" s="373"/>
      <c r="ED305" s="373"/>
      <c r="EE305" s="373"/>
      <c r="EF305" s="373"/>
      <c r="EG305" s="373"/>
      <c r="EH305" s="373"/>
      <c r="EI305" s="373"/>
      <c r="EJ305" s="373"/>
      <c r="EK305" s="373"/>
      <c r="EL305" s="373"/>
      <c r="EM305" s="373"/>
      <c r="EN305" s="373"/>
      <c r="EO305" s="373"/>
      <c r="EP305" s="373"/>
      <c r="EQ305" s="373"/>
      <c r="ER305" s="373"/>
      <c r="ES305" s="373"/>
      <c r="ET305" s="373"/>
      <c r="EU305" s="373"/>
      <c r="EV305" s="373"/>
      <c r="EW305" s="373"/>
      <c r="EX305" s="373"/>
      <c r="EY305" s="373"/>
      <c r="EZ305" s="373"/>
      <c r="FA305" s="373"/>
      <c r="FB305" s="373"/>
      <c r="FC305" s="373"/>
      <c r="FD305" s="373"/>
      <c r="FE305" s="373"/>
      <c r="FF305" s="373"/>
      <c r="FG305" s="373"/>
      <c r="FH305" s="373"/>
      <c r="FI305" s="373"/>
      <c r="FJ305" s="373"/>
      <c r="FK305" s="373"/>
      <c r="FL305" s="373"/>
      <c r="FM305" s="373"/>
      <c r="FN305" s="373"/>
      <c r="FO305" s="373"/>
      <c r="FP305" s="373"/>
      <c r="FQ305" s="373"/>
      <c r="FR305" s="373"/>
      <c r="FS305" s="373"/>
      <c r="FT305" s="373"/>
      <c r="FU305" s="373"/>
      <c r="FV305" s="373"/>
      <c r="FW305" s="373"/>
      <c r="FX305" s="373"/>
      <c r="FY305" s="373"/>
      <c r="FZ305" s="373"/>
      <c r="GA305" s="373"/>
      <c r="GB305" s="373"/>
      <c r="GC305" s="373"/>
      <c r="GD305" s="373"/>
      <c r="GE305" s="373"/>
      <c r="GF305" s="373"/>
      <c r="GG305" s="373"/>
      <c r="GH305" s="373"/>
      <c r="GI305" s="373"/>
      <c r="GJ305" s="373"/>
      <c r="GK305" s="373"/>
      <c r="GL305" s="373"/>
      <c r="GM305" s="373"/>
      <c r="GN305" s="373"/>
      <c r="GO305" s="373"/>
      <c r="GP305" s="373"/>
      <c r="GQ305" s="373"/>
      <c r="GR305" s="373"/>
      <c r="GS305" s="373"/>
      <c r="GT305" s="373"/>
      <c r="GU305" s="373"/>
      <c r="GV305" s="373"/>
      <c r="GW305" s="373"/>
      <c r="GX305" s="373"/>
      <c r="GY305" s="373"/>
      <c r="GZ305" s="373"/>
      <c r="HA305" s="373"/>
      <c r="HB305" s="373"/>
      <c r="HC305" s="373"/>
      <c r="HD305" s="373"/>
      <c r="HE305" s="373"/>
      <c r="HF305" s="373"/>
      <c r="HG305" s="373"/>
      <c r="HH305" s="373"/>
      <c r="HI305" s="373"/>
      <c r="HJ305" s="373"/>
      <c r="HK305" s="373"/>
      <c r="HL305" s="373"/>
      <c r="HM305" s="373"/>
      <c r="HN305" s="373"/>
      <c r="HO305" s="373"/>
      <c r="HP305" s="373"/>
      <c r="HQ305" s="373"/>
      <c r="HR305" s="373"/>
      <c r="HS305" s="373"/>
      <c r="HT305" s="373"/>
      <c r="HU305" s="373"/>
      <c r="HV305" s="373"/>
      <c r="HW305" s="373"/>
      <c r="HX305" s="373"/>
      <c r="HY305" s="373"/>
      <c r="HZ305" s="373"/>
      <c r="IA305" s="373"/>
      <c r="IB305" s="373"/>
      <c r="IC305" s="373"/>
      <c r="ID305" s="373"/>
      <c r="IE305" s="373"/>
      <c r="IF305" s="373"/>
      <c r="IG305" s="373"/>
      <c r="IH305" s="373"/>
      <c r="II305" s="373"/>
      <c r="IJ305" s="373"/>
    </row>
    <row r="306" spans="1:244" s="281" customFormat="1" ht="19" x14ac:dyDescent="0.2">
      <c r="A306"/>
      <c r="B306" s="186"/>
      <c r="C306"/>
      <c r="D306" s="251"/>
      <c r="E306" s="341"/>
      <c r="F306" s="341"/>
      <c r="G306" s="172"/>
      <c r="H306"/>
      <c r="I306" s="45"/>
      <c r="J306"/>
      <c r="K306"/>
      <c r="L30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5"/>
      <c r="AC306"/>
      <c r="AD306" s="38"/>
      <c r="AE306"/>
      <c r="AF306"/>
      <c r="AG306"/>
      <c r="AH306" s="42"/>
      <c r="AI306" s="277"/>
      <c r="AJ306" s="152"/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152"/>
      <c r="AW306" s="152"/>
      <c r="AX306" s="152"/>
      <c r="AY306" s="277"/>
      <c r="AZ306" s="269"/>
      <c r="BA306" s="560"/>
      <c r="BB306"/>
      <c r="BC306" s="560"/>
      <c r="BD306"/>
      <c r="BE306" s="560"/>
      <c r="BF306"/>
      <c r="BG306" s="560"/>
      <c r="BH306"/>
      <c r="BI306" s="560"/>
      <c r="BJ306"/>
      <c r="BK306" s="560"/>
      <c r="BL306"/>
      <c r="BM306" s="560"/>
      <c r="BN306"/>
      <c r="BO306" s="270"/>
      <c r="BP306"/>
      <c r="BQ306" s="270"/>
      <c r="BR306"/>
      <c r="BS306" s="270"/>
      <c r="BT306"/>
      <c r="BU306" s="270"/>
      <c r="BV306"/>
      <c r="BW306" s="270"/>
      <c r="BX306"/>
      <c r="BY306" s="270"/>
      <c r="BZ306"/>
      <c r="CA306" s="270"/>
      <c r="CB306"/>
      <c r="CC306" s="270"/>
      <c r="CD306"/>
      <c r="CE306" s="270"/>
      <c r="CF306"/>
      <c r="CG306" s="270"/>
      <c r="CH306"/>
      <c r="CI306" s="270"/>
      <c r="CJ306"/>
      <c r="CK306" s="910"/>
      <c r="CL306" s="373"/>
      <c r="CM306" s="373"/>
      <c r="CN306" s="373"/>
      <c r="CO306" s="373"/>
      <c r="CP306" s="373"/>
      <c r="CQ306" s="373"/>
      <c r="CR306" s="373"/>
      <c r="CS306" s="373"/>
      <c r="CT306" s="920"/>
      <c r="CU306" s="373"/>
      <c r="CV306" s="373"/>
      <c r="CW306" s="373"/>
      <c r="CX306" s="920"/>
      <c r="CY306" s="373"/>
      <c r="CZ306" s="373"/>
      <c r="DN306" s="373"/>
      <c r="DO306" s="373"/>
      <c r="DP306" s="373"/>
      <c r="DQ306" s="373"/>
      <c r="DR306" s="373"/>
      <c r="DS306" s="373"/>
      <c r="DT306" s="373"/>
      <c r="DU306" s="373"/>
      <c r="DV306" s="373"/>
      <c r="DW306" s="373"/>
      <c r="DX306" s="373"/>
      <c r="DY306" s="373"/>
      <c r="DZ306" s="373"/>
      <c r="EA306" s="373"/>
      <c r="EB306" s="373"/>
      <c r="EC306" s="373"/>
      <c r="ED306" s="373"/>
      <c r="EE306" s="373"/>
      <c r="EF306" s="373"/>
      <c r="EG306" s="373"/>
      <c r="EH306" s="373"/>
      <c r="EI306" s="373"/>
      <c r="EJ306" s="373"/>
      <c r="EK306" s="373"/>
      <c r="EL306" s="373"/>
      <c r="EM306" s="373"/>
      <c r="EN306" s="373"/>
      <c r="EO306" s="373"/>
      <c r="EP306" s="373"/>
      <c r="EQ306" s="373"/>
      <c r="ER306" s="373"/>
      <c r="ES306" s="373"/>
      <c r="ET306" s="373"/>
      <c r="EU306" s="373"/>
      <c r="EV306" s="373"/>
      <c r="EW306" s="373"/>
      <c r="EX306" s="373"/>
      <c r="EY306" s="373"/>
      <c r="EZ306" s="373"/>
      <c r="FA306" s="373"/>
      <c r="FB306" s="373"/>
      <c r="FC306" s="373"/>
      <c r="FD306" s="373"/>
      <c r="FE306" s="373"/>
      <c r="FF306" s="373"/>
      <c r="FG306" s="373"/>
      <c r="FH306" s="373"/>
      <c r="FI306" s="373"/>
      <c r="FJ306" s="373"/>
      <c r="FK306" s="373"/>
      <c r="FL306" s="373"/>
      <c r="FM306" s="373"/>
      <c r="FN306" s="373"/>
      <c r="FO306" s="373"/>
      <c r="FP306" s="373"/>
      <c r="FQ306" s="373"/>
      <c r="FR306" s="373"/>
      <c r="FS306" s="373"/>
      <c r="FT306" s="373"/>
      <c r="FU306" s="373"/>
      <c r="FV306" s="373"/>
      <c r="FW306" s="373"/>
      <c r="FX306" s="373"/>
      <c r="FY306" s="373"/>
      <c r="FZ306" s="373"/>
      <c r="GA306" s="373"/>
      <c r="GB306" s="373"/>
      <c r="GC306" s="373"/>
      <c r="GD306" s="373"/>
      <c r="GE306" s="373"/>
      <c r="GF306" s="373"/>
      <c r="GG306" s="373"/>
      <c r="GH306" s="373"/>
      <c r="GI306" s="373"/>
      <c r="GJ306" s="373"/>
      <c r="GK306" s="373"/>
      <c r="GL306" s="373"/>
      <c r="GM306" s="373"/>
      <c r="GN306" s="373"/>
      <c r="GO306" s="373"/>
      <c r="GP306" s="373"/>
      <c r="GQ306" s="373"/>
      <c r="GR306" s="373"/>
      <c r="GS306" s="373"/>
      <c r="GT306" s="373"/>
      <c r="GU306" s="373"/>
      <c r="GV306" s="373"/>
      <c r="GW306" s="373"/>
      <c r="GX306" s="373"/>
      <c r="GY306" s="373"/>
      <c r="GZ306" s="373"/>
      <c r="HA306" s="373"/>
      <c r="HB306" s="373"/>
      <c r="HC306" s="373"/>
      <c r="HD306" s="373"/>
      <c r="HE306" s="373"/>
      <c r="HF306" s="373"/>
      <c r="HG306" s="373"/>
      <c r="HH306" s="373"/>
      <c r="HI306" s="373"/>
      <c r="HJ306" s="373"/>
      <c r="HK306" s="373"/>
      <c r="HL306" s="373"/>
      <c r="HM306" s="373"/>
      <c r="HN306" s="373"/>
      <c r="HO306" s="373"/>
      <c r="HP306" s="373"/>
      <c r="HQ306" s="373"/>
      <c r="HR306" s="373"/>
      <c r="HS306" s="373"/>
      <c r="HT306" s="373"/>
      <c r="HU306" s="373"/>
      <c r="HV306" s="373"/>
      <c r="HW306" s="373"/>
      <c r="HX306" s="373"/>
      <c r="HY306" s="373"/>
      <c r="HZ306" s="373"/>
      <c r="IA306" s="373"/>
      <c r="IB306" s="373"/>
      <c r="IC306" s="373"/>
      <c r="ID306" s="373"/>
      <c r="IE306" s="373"/>
      <c r="IF306" s="373"/>
      <c r="IG306" s="373"/>
      <c r="IH306" s="373"/>
      <c r="II306" s="373"/>
      <c r="IJ306" s="373"/>
    </row>
    <row r="307" spans="1:244" s="281" customFormat="1" ht="19" x14ac:dyDescent="0.2">
      <c r="A307"/>
      <c r="B307" s="186"/>
      <c r="C307"/>
      <c r="D307" s="251"/>
      <c r="E307" s="341"/>
      <c r="F307" s="341"/>
      <c r="G307" s="172"/>
      <c r="H307"/>
      <c r="I307" s="45"/>
      <c r="J307"/>
      <c r="K307"/>
      <c r="L307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5"/>
      <c r="AC307"/>
      <c r="AD307" s="38"/>
      <c r="AE307"/>
      <c r="AF307"/>
      <c r="AG307"/>
      <c r="AH307" s="42"/>
      <c r="AI307" s="277"/>
      <c r="AJ307" s="152"/>
      <c r="AK307" s="152"/>
      <c r="AL307" s="152"/>
      <c r="AM307" s="152"/>
      <c r="AN307" s="152"/>
      <c r="AO307" s="152"/>
      <c r="AP307" s="152"/>
      <c r="AQ307" s="152"/>
      <c r="AR307" s="152"/>
      <c r="AS307" s="152"/>
      <c r="AT307" s="152"/>
      <c r="AU307" s="152"/>
      <c r="AV307" s="152"/>
      <c r="AW307" s="152"/>
      <c r="AX307" s="152"/>
      <c r="AY307" s="277"/>
      <c r="AZ307" s="269"/>
      <c r="BA307" s="560"/>
      <c r="BB307"/>
      <c r="BC307" s="560"/>
      <c r="BD307"/>
      <c r="BE307" s="560"/>
      <c r="BF307"/>
      <c r="BG307" s="560"/>
      <c r="BH307"/>
      <c r="BI307" s="560"/>
      <c r="BJ307"/>
      <c r="BK307" s="560"/>
      <c r="BL307"/>
      <c r="BM307" s="560"/>
      <c r="BN307"/>
      <c r="BO307" s="270"/>
      <c r="BP307"/>
      <c r="BQ307" s="270"/>
      <c r="BR307"/>
      <c r="BS307" s="270"/>
      <c r="BT307"/>
      <c r="BU307" s="270"/>
      <c r="BV307"/>
      <c r="BW307" s="270"/>
      <c r="BX307"/>
      <c r="BY307" s="270"/>
      <c r="BZ307"/>
      <c r="CA307" s="270"/>
      <c r="CB307"/>
      <c r="CC307" s="270"/>
      <c r="CD307"/>
      <c r="CE307" s="270"/>
      <c r="CF307"/>
      <c r="CG307" s="270"/>
      <c r="CH307"/>
      <c r="CI307" s="270"/>
      <c r="CJ307"/>
      <c r="CK307" s="910"/>
      <c r="CL307" s="373"/>
      <c r="CM307" s="373"/>
      <c r="CN307" s="373"/>
      <c r="CO307" s="373"/>
      <c r="CP307" s="373"/>
      <c r="CQ307" s="373"/>
      <c r="CR307" s="373"/>
      <c r="CS307" s="373"/>
      <c r="CT307" s="920"/>
      <c r="CU307" s="373"/>
      <c r="CV307" s="373"/>
      <c r="CW307" s="373"/>
      <c r="CX307" s="920"/>
      <c r="CY307" s="373"/>
      <c r="CZ307" s="373"/>
      <c r="DN307" s="373"/>
      <c r="DO307" s="373"/>
      <c r="DP307" s="373"/>
      <c r="DQ307" s="373"/>
      <c r="DR307" s="373"/>
      <c r="DS307" s="373"/>
      <c r="DT307" s="373"/>
      <c r="DU307" s="373"/>
      <c r="DV307" s="373"/>
      <c r="DW307" s="373"/>
      <c r="DX307" s="373"/>
      <c r="DY307" s="373"/>
      <c r="DZ307" s="373"/>
      <c r="EA307" s="373"/>
      <c r="EB307" s="373"/>
      <c r="EC307" s="373"/>
      <c r="ED307" s="373"/>
      <c r="EE307" s="373"/>
      <c r="EF307" s="373"/>
      <c r="EG307" s="373"/>
      <c r="EH307" s="373"/>
      <c r="EI307" s="373"/>
      <c r="EJ307" s="373"/>
      <c r="EK307" s="373"/>
      <c r="EL307" s="373"/>
      <c r="EM307" s="373"/>
      <c r="EN307" s="373"/>
      <c r="EO307" s="373"/>
      <c r="EP307" s="373"/>
      <c r="EQ307" s="373"/>
      <c r="ER307" s="373"/>
      <c r="ES307" s="373"/>
      <c r="ET307" s="373"/>
      <c r="EU307" s="373"/>
      <c r="EV307" s="373"/>
      <c r="EW307" s="373"/>
      <c r="EX307" s="373"/>
      <c r="EY307" s="373"/>
      <c r="EZ307" s="373"/>
      <c r="FA307" s="373"/>
      <c r="FB307" s="373"/>
      <c r="FC307" s="373"/>
      <c r="FD307" s="373"/>
      <c r="FE307" s="373"/>
      <c r="FF307" s="373"/>
      <c r="FG307" s="373"/>
      <c r="FH307" s="373"/>
      <c r="FI307" s="373"/>
      <c r="FJ307" s="373"/>
      <c r="FK307" s="373"/>
      <c r="FL307" s="373"/>
      <c r="FM307" s="373"/>
      <c r="FN307" s="373"/>
      <c r="FO307" s="373"/>
      <c r="FP307" s="373"/>
      <c r="FQ307" s="373"/>
      <c r="FR307" s="373"/>
      <c r="FS307" s="373"/>
      <c r="FT307" s="373"/>
      <c r="FU307" s="373"/>
      <c r="FV307" s="373"/>
      <c r="FW307" s="373"/>
      <c r="FX307" s="373"/>
      <c r="FY307" s="373"/>
      <c r="FZ307" s="373"/>
      <c r="GA307" s="373"/>
      <c r="GB307" s="373"/>
      <c r="GC307" s="373"/>
      <c r="GD307" s="373"/>
      <c r="GE307" s="373"/>
      <c r="GF307" s="373"/>
      <c r="GG307" s="373"/>
      <c r="GH307" s="373"/>
      <c r="GI307" s="373"/>
      <c r="GJ307" s="373"/>
      <c r="GK307" s="373"/>
      <c r="GL307" s="373"/>
      <c r="GM307" s="373"/>
      <c r="GN307" s="373"/>
      <c r="GO307" s="373"/>
      <c r="GP307" s="373"/>
      <c r="GQ307" s="373"/>
      <c r="GR307" s="373"/>
      <c r="GS307" s="373"/>
      <c r="GT307" s="373"/>
      <c r="GU307" s="373"/>
      <c r="GV307" s="373"/>
      <c r="GW307" s="373"/>
      <c r="GX307" s="373"/>
      <c r="GY307" s="373"/>
      <c r="GZ307" s="373"/>
      <c r="HA307" s="373"/>
      <c r="HB307" s="373"/>
      <c r="HC307" s="373"/>
      <c r="HD307" s="373"/>
      <c r="HE307" s="373"/>
      <c r="HF307" s="373"/>
      <c r="HG307" s="373"/>
      <c r="HH307" s="373"/>
      <c r="HI307" s="373"/>
      <c r="HJ307" s="373"/>
      <c r="HK307" s="373"/>
      <c r="HL307" s="373"/>
      <c r="HM307" s="373"/>
      <c r="HN307" s="373"/>
      <c r="HO307" s="373"/>
      <c r="HP307" s="373"/>
      <c r="HQ307" s="373"/>
      <c r="HR307" s="373"/>
      <c r="HS307" s="373"/>
      <c r="HT307" s="373"/>
      <c r="HU307" s="373"/>
      <c r="HV307" s="373"/>
      <c r="HW307" s="373"/>
      <c r="HX307" s="373"/>
      <c r="HY307" s="373"/>
      <c r="HZ307" s="373"/>
      <c r="IA307" s="373"/>
      <c r="IB307" s="373"/>
      <c r="IC307" s="373"/>
      <c r="ID307" s="373"/>
      <c r="IE307" s="373"/>
      <c r="IF307" s="373"/>
      <c r="IG307" s="373"/>
      <c r="IH307" s="373"/>
      <c r="II307" s="373"/>
      <c r="IJ307" s="373"/>
    </row>
    <row r="308" spans="1:244" s="281" customFormat="1" ht="19" x14ac:dyDescent="0.2">
      <c r="A308"/>
      <c r="B308" s="186"/>
      <c r="C308"/>
      <c r="D308" s="251"/>
      <c r="E308" s="341"/>
      <c r="F308" s="341"/>
      <c r="G308" s="172"/>
      <c r="H308"/>
      <c r="I308" s="45"/>
      <c r="J308"/>
      <c r="K308"/>
      <c r="L308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5"/>
      <c r="AC308"/>
      <c r="AD308" s="38"/>
      <c r="AE308"/>
      <c r="AF308"/>
      <c r="AG308"/>
      <c r="AH308" s="42"/>
      <c r="AI308" s="277"/>
      <c r="AJ308" s="152"/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152"/>
      <c r="AW308" s="152"/>
      <c r="AX308" s="152"/>
      <c r="AY308" s="277"/>
      <c r="AZ308" s="269"/>
      <c r="BA308" s="560"/>
      <c r="BB308"/>
      <c r="BC308" s="560"/>
      <c r="BD308"/>
      <c r="BE308" s="560"/>
      <c r="BF308"/>
      <c r="BG308" s="560"/>
      <c r="BH308"/>
      <c r="BI308" s="560"/>
      <c r="BJ308"/>
      <c r="BK308" s="560"/>
      <c r="BL308"/>
      <c r="BM308" s="560"/>
      <c r="BN308"/>
      <c r="BO308" s="270"/>
      <c r="BP308"/>
      <c r="BQ308" s="270"/>
      <c r="BR308"/>
      <c r="BS308" s="270"/>
      <c r="BT308"/>
      <c r="BU308" s="270"/>
      <c r="BV308"/>
      <c r="BW308" s="270"/>
      <c r="BX308"/>
      <c r="BY308" s="270"/>
      <c r="BZ308"/>
      <c r="CA308" s="270"/>
      <c r="CB308"/>
      <c r="CC308" s="270"/>
      <c r="CD308"/>
      <c r="CE308" s="270"/>
      <c r="CF308"/>
      <c r="CG308" s="270"/>
      <c r="CH308"/>
      <c r="CI308" s="270"/>
      <c r="CJ308"/>
      <c r="CK308" s="910"/>
      <c r="CL308" s="373"/>
      <c r="CM308" s="373"/>
      <c r="CN308" s="373"/>
      <c r="CO308" s="373"/>
      <c r="CP308" s="373"/>
      <c r="CQ308" s="373"/>
      <c r="CR308" s="373"/>
      <c r="CS308" s="373"/>
      <c r="CT308" s="920"/>
      <c r="CU308" s="373"/>
      <c r="CV308" s="373"/>
      <c r="CW308" s="373"/>
      <c r="CX308" s="920"/>
      <c r="CY308" s="373"/>
      <c r="CZ308" s="373"/>
      <c r="DN308" s="373"/>
      <c r="DO308" s="373"/>
      <c r="DP308" s="373"/>
      <c r="DQ308" s="373"/>
      <c r="DR308" s="373"/>
      <c r="DS308" s="373"/>
      <c r="DT308" s="373"/>
      <c r="DU308" s="373"/>
      <c r="DV308" s="373"/>
      <c r="DW308" s="373"/>
      <c r="DX308" s="373"/>
      <c r="DY308" s="373"/>
      <c r="DZ308" s="373"/>
      <c r="EA308" s="373"/>
      <c r="EB308" s="373"/>
      <c r="EC308" s="373"/>
      <c r="ED308" s="373"/>
      <c r="EE308" s="373"/>
      <c r="EF308" s="373"/>
      <c r="EG308" s="373"/>
      <c r="EH308" s="373"/>
      <c r="EI308" s="373"/>
      <c r="EJ308" s="373"/>
      <c r="EK308" s="373"/>
      <c r="EL308" s="373"/>
      <c r="EM308" s="373"/>
      <c r="EN308" s="373"/>
      <c r="EO308" s="373"/>
      <c r="EP308" s="373"/>
      <c r="EQ308" s="373"/>
      <c r="ER308" s="373"/>
      <c r="ES308" s="373"/>
      <c r="ET308" s="373"/>
      <c r="EU308" s="373"/>
      <c r="EV308" s="373"/>
      <c r="EW308" s="373"/>
      <c r="EX308" s="373"/>
      <c r="EY308" s="373"/>
      <c r="EZ308" s="373"/>
      <c r="FA308" s="373"/>
      <c r="FB308" s="373"/>
      <c r="FC308" s="373"/>
      <c r="FD308" s="373"/>
      <c r="FE308" s="373"/>
      <c r="FF308" s="373"/>
      <c r="FG308" s="373"/>
      <c r="FH308" s="373"/>
      <c r="FI308" s="373"/>
      <c r="FJ308" s="373"/>
      <c r="FK308" s="373"/>
      <c r="FL308" s="373"/>
      <c r="FM308" s="373"/>
      <c r="FN308" s="373"/>
      <c r="FO308" s="373"/>
      <c r="FP308" s="373"/>
      <c r="FQ308" s="373"/>
      <c r="FR308" s="373"/>
      <c r="FS308" s="373"/>
      <c r="FT308" s="373"/>
      <c r="FU308" s="373"/>
      <c r="FV308" s="373"/>
      <c r="FW308" s="373"/>
      <c r="FX308" s="373"/>
      <c r="FY308" s="373"/>
      <c r="FZ308" s="373"/>
      <c r="GA308" s="373"/>
      <c r="GB308" s="373"/>
      <c r="GC308" s="373"/>
      <c r="GD308" s="373"/>
      <c r="GE308" s="373"/>
      <c r="GF308" s="373"/>
      <c r="GG308" s="373"/>
      <c r="GH308" s="373"/>
      <c r="GI308" s="373"/>
      <c r="GJ308" s="373"/>
      <c r="GK308" s="373"/>
      <c r="GL308" s="373"/>
      <c r="GM308" s="373"/>
      <c r="GN308" s="373"/>
      <c r="GO308" s="373"/>
      <c r="GP308" s="373"/>
      <c r="GQ308" s="373"/>
      <c r="GR308" s="373"/>
      <c r="GS308" s="373"/>
      <c r="GT308" s="373"/>
      <c r="GU308" s="373"/>
      <c r="GV308" s="373"/>
      <c r="GW308" s="373"/>
      <c r="GX308" s="373"/>
      <c r="GY308" s="373"/>
      <c r="GZ308" s="373"/>
      <c r="HA308" s="373"/>
      <c r="HB308" s="373"/>
      <c r="HC308" s="373"/>
      <c r="HD308" s="373"/>
      <c r="HE308" s="373"/>
      <c r="HF308" s="373"/>
      <c r="HG308" s="373"/>
      <c r="HH308" s="373"/>
      <c r="HI308" s="373"/>
      <c r="HJ308" s="373"/>
      <c r="HK308" s="373"/>
      <c r="HL308" s="373"/>
      <c r="HM308" s="373"/>
      <c r="HN308" s="373"/>
      <c r="HO308" s="373"/>
      <c r="HP308" s="373"/>
      <c r="HQ308" s="373"/>
      <c r="HR308" s="373"/>
      <c r="HS308" s="373"/>
      <c r="HT308" s="373"/>
      <c r="HU308" s="373"/>
      <c r="HV308" s="373"/>
      <c r="HW308" s="373"/>
      <c r="HX308" s="373"/>
      <c r="HY308" s="373"/>
      <c r="HZ308" s="373"/>
      <c r="IA308" s="373"/>
      <c r="IB308" s="373"/>
      <c r="IC308" s="373"/>
      <c r="ID308" s="373"/>
      <c r="IE308" s="373"/>
      <c r="IF308" s="373"/>
      <c r="IG308" s="373"/>
      <c r="IH308" s="373"/>
      <c r="II308" s="373"/>
      <c r="IJ308" s="373"/>
    </row>
    <row r="309" spans="1:244" s="281" customFormat="1" ht="19" x14ac:dyDescent="0.2">
      <c r="A309"/>
      <c r="B309" s="186"/>
      <c r="C309"/>
      <c r="D309" s="251"/>
      <c r="E309" s="341"/>
      <c r="F309" s="341"/>
      <c r="G309" s="172"/>
      <c r="H309"/>
      <c r="I309" s="45"/>
      <c r="J309"/>
      <c r="K309"/>
      <c r="L309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5"/>
      <c r="AC309"/>
      <c r="AD309" s="38"/>
      <c r="AE309"/>
      <c r="AF309"/>
      <c r="AG309"/>
      <c r="AH309" s="42"/>
      <c r="AI309" s="277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277"/>
      <c r="AZ309" s="269"/>
      <c r="BA309" s="560"/>
      <c r="BB309"/>
      <c r="BC309" s="560"/>
      <c r="BD309"/>
      <c r="BE309" s="560"/>
      <c r="BF309"/>
      <c r="BG309" s="560"/>
      <c r="BH309"/>
      <c r="BI309" s="560"/>
      <c r="BJ309"/>
      <c r="BK309" s="560"/>
      <c r="BL309"/>
      <c r="BM309" s="560"/>
      <c r="BN309"/>
      <c r="BO309" s="270"/>
      <c r="BP309"/>
      <c r="BQ309" s="270"/>
      <c r="BR309"/>
      <c r="BS309" s="270"/>
      <c r="BT309"/>
      <c r="BU309" s="270"/>
      <c r="BV309"/>
      <c r="BW309" s="270"/>
      <c r="BX309"/>
      <c r="BY309" s="270"/>
      <c r="BZ309"/>
      <c r="CA309" s="270"/>
      <c r="CB309"/>
      <c r="CC309" s="270"/>
      <c r="CD309"/>
      <c r="CE309" s="270"/>
      <c r="CF309"/>
      <c r="CG309" s="270"/>
      <c r="CH309"/>
      <c r="CI309" s="270"/>
      <c r="CJ309"/>
      <c r="CK309" s="910"/>
      <c r="CL309" s="373"/>
      <c r="CM309" s="373"/>
      <c r="CN309" s="373"/>
      <c r="CO309" s="373"/>
      <c r="CP309" s="373"/>
      <c r="CQ309" s="373"/>
      <c r="CR309" s="373"/>
      <c r="CS309" s="373"/>
      <c r="CT309" s="920"/>
      <c r="CU309" s="373"/>
      <c r="CV309" s="373"/>
      <c r="CW309" s="373"/>
      <c r="CX309" s="920"/>
      <c r="CY309" s="373"/>
      <c r="CZ309" s="373"/>
      <c r="DN309" s="373"/>
      <c r="DO309" s="373"/>
      <c r="DP309" s="373"/>
      <c r="DQ309" s="373"/>
      <c r="DR309" s="373"/>
      <c r="DS309" s="373"/>
      <c r="DT309" s="373"/>
      <c r="DU309" s="373"/>
      <c r="DV309" s="373"/>
      <c r="DW309" s="373"/>
      <c r="DX309" s="373"/>
      <c r="DY309" s="373"/>
      <c r="DZ309" s="373"/>
      <c r="EA309" s="373"/>
      <c r="EB309" s="373"/>
      <c r="EC309" s="373"/>
      <c r="ED309" s="373"/>
      <c r="EE309" s="373"/>
      <c r="EF309" s="373"/>
      <c r="EG309" s="373"/>
      <c r="EH309" s="373"/>
      <c r="EI309" s="373"/>
      <c r="EJ309" s="373"/>
      <c r="EK309" s="373"/>
      <c r="EL309" s="373"/>
      <c r="EM309" s="373"/>
      <c r="EN309" s="373"/>
      <c r="EO309" s="373"/>
      <c r="EP309" s="373"/>
      <c r="EQ309" s="373"/>
      <c r="ER309" s="373"/>
      <c r="ES309" s="373"/>
      <c r="ET309" s="373"/>
      <c r="EU309" s="373"/>
      <c r="EV309" s="373"/>
      <c r="EW309" s="373"/>
      <c r="EX309" s="373"/>
      <c r="EY309" s="373"/>
      <c r="EZ309" s="373"/>
      <c r="FA309" s="373"/>
      <c r="FB309" s="373"/>
      <c r="FC309" s="373"/>
      <c r="FD309" s="373"/>
      <c r="FE309" s="373"/>
      <c r="FF309" s="373"/>
      <c r="FG309" s="373"/>
      <c r="FH309" s="373"/>
      <c r="FI309" s="373"/>
      <c r="FJ309" s="373"/>
      <c r="FK309" s="373"/>
      <c r="FL309" s="373"/>
      <c r="FM309" s="373"/>
      <c r="FN309" s="373"/>
      <c r="FO309" s="373"/>
      <c r="FP309" s="373"/>
      <c r="FQ309" s="373"/>
      <c r="FR309" s="373"/>
      <c r="FS309" s="373"/>
      <c r="FT309" s="373"/>
      <c r="FU309" s="373"/>
      <c r="FV309" s="373"/>
      <c r="FW309" s="373"/>
      <c r="FX309" s="373"/>
      <c r="FY309" s="373"/>
      <c r="FZ309" s="373"/>
      <c r="GA309" s="373"/>
      <c r="GB309" s="373"/>
      <c r="GC309" s="373"/>
      <c r="GD309" s="373"/>
      <c r="GE309" s="373"/>
      <c r="GF309" s="373"/>
      <c r="GG309" s="373"/>
      <c r="GH309" s="373"/>
      <c r="GI309" s="373"/>
      <c r="GJ309" s="373"/>
      <c r="GK309" s="373"/>
      <c r="GL309" s="373"/>
      <c r="GM309" s="373"/>
      <c r="GN309" s="373"/>
      <c r="GO309" s="373"/>
      <c r="GP309" s="373"/>
      <c r="GQ309" s="373"/>
      <c r="GR309" s="373"/>
      <c r="GS309" s="373"/>
      <c r="GT309" s="373"/>
      <c r="GU309" s="373"/>
      <c r="GV309" s="373"/>
      <c r="GW309" s="373"/>
      <c r="GX309" s="373"/>
      <c r="GY309" s="373"/>
      <c r="GZ309" s="373"/>
      <c r="HA309" s="373"/>
      <c r="HB309" s="373"/>
      <c r="HC309" s="373"/>
      <c r="HD309" s="373"/>
      <c r="HE309" s="373"/>
      <c r="HF309" s="373"/>
      <c r="HG309" s="373"/>
      <c r="HH309" s="373"/>
      <c r="HI309" s="373"/>
      <c r="HJ309" s="373"/>
      <c r="HK309" s="373"/>
      <c r="HL309" s="373"/>
      <c r="HM309" s="373"/>
      <c r="HN309" s="373"/>
      <c r="HO309" s="373"/>
      <c r="HP309" s="373"/>
      <c r="HQ309" s="373"/>
      <c r="HR309" s="373"/>
      <c r="HS309" s="373"/>
      <c r="HT309" s="373"/>
      <c r="HU309" s="373"/>
      <c r="HV309" s="373"/>
      <c r="HW309" s="373"/>
      <c r="HX309" s="373"/>
      <c r="HY309" s="373"/>
      <c r="HZ309" s="373"/>
      <c r="IA309" s="373"/>
      <c r="IB309" s="373"/>
      <c r="IC309" s="373"/>
      <c r="ID309" s="373"/>
      <c r="IE309" s="373"/>
      <c r="IF309" s="373"/>
      <c r="IG309" s="373"/>
      <c r="IH309" s="373"/>
      <c r="II309" s="373"/>
      <c r="IJ309" s="373"/>
    </row>
    <row r="310" spans="1:244" s="281" customFormat="1" ht="19" x14ac:dyDescent="0.2">
      <c r="A310"/>
      <c r="B310" s="186"/>
      <c r="C310"/>
      <c r="D310" s="251"/>
      <c r="E310" s="341"/>
      <c r="F310" s="341"/>
      <c r="G310" s="172"/>
      <c r="H310"/>
      <c r="I310" s="45"/>
      <c r="J310"/>
      <c r="K310"/>
      <c r="L310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5"/>
      <c r="AC310"/>
      <c r="AD310" s="38"/>
      <c r="AE310"/>
      <c r="AF310"/>
      <c r="AG310"/>
      <c r="AH310" s="42"/>
      <c r="AI310" s="277"/>
      <c r="AJ310" s="152"/>
      <c r="AK310" s="152"/>
      <c r="AL310" s="152"/>
      <c r="AM310" s="152"/>
      <c r="AN310" s="152"/>
      <c r="AO310" s="152"/>
      <c r="AP310" s="152"/>
      <c r="AQ310" s="152"/>
      <c r="AR310" s="152"/>
      <c r="AS310" s="152"/>
      <c r="AT310" s="152"/>
      <c r="AU310" s="152"/>
      <c r="AV310" s="152"/>
      <c r="AW310" s="152"/>
      <c r="AX310" s="152"/>
      <c r="AY310" s="277"/>
      <c r="AZ310" s="269"/>
      <c r="BA310" s="560"/>
      <c r="BB310"/>
      <c r="BC310" s="560"/>
      <c r="BD310"/>
      <c r="BE310" s="560"/>
      <c r="BF310"/>
      <c r="BG310" s="560"/>
      <c r="BH310"/>
      <c r="BI310" s="560"/>
      <c r="BJ310"/>
      <c r="BK310" s="560"/>
      <c r="BL310"/>
      <c r="BM310" s="560"/>
      <c r="BN310"/>
      <c r="BO310" s="270"/>
      <c r="BP310"/>
      <c r="BQ310" s="270"/>
      <c r="BR310"/>
      <c r="BS310" s="270"/>
      <c r="BT310"/>
      <c r="BU310" s="270"/>
      <c r="BV310"/>
      <c r="BW310" s="270"/>
      <c r="BX310"/>
      <c r="BY310" s="270"/>
      <c r="BZ310"/>
      <c r="CA310" s="270"/>
      <c r="CB310"/>
      <c r="CC310" s="270"/>
      <c r="CD310"/>
      <c r="CE310" s="270"/>
      <c r="CF310"/>
      <c r="CG310" s="270"/>
      <c r="CH310"/>
      <c r="CI310" s="270"/>
      <c r="CJ310"/>
      <c r="CK310" s="910"/>
      <c r="CL310" s="373"/>
      <c r="CM310" s="373"/>
      <c r="CN310" s="373"/>
      <c r="CO310" s="373"/>
      <c r="CP310" s="373"/>
      <c r="CQ310" s="373"/>
      <c r="CR310" s="373"/>
      <c r="CS310" s="373"/>
      <c r="CT310" s="920"/>
      <c r="CU310" s="373"/>
      <c r="CV310" s="373"/>
      <c r="CW310" s="373"/>
      <c r="CX310" s="920"/>
      <c r="CY310" s="373"/>
      <c r="CZ310" s="373"/>
      <c r="DN310" s="373"/>
      <c r="DO310" s="373"/>
      <c r="DP310" s="373"/>
      <c r="DQ310" s="373"/>
      <c r="DR310" s="373"/>
      <c r="DS310" s="373"/>
      <c r="DT310" s="373"/>
      <c r="DU310" s="373"/>
      <c r="DV310" s="373"/>
      <c r="DW310" s="373"/>
      <c r="DX310" s="373"/>
      <c r="DY310" s="373"/>
      <c r="DZ310" s="373"/>
      <c r="EA310" s="373"/>
      <c r="EB310" s="373"/>
      <c r="EC310" s="373"/>
      <c r="ED310" s="373"/>
      <c r="EE310" s="373"/>
      <c r="EF310" s="373"/>
      <c r="EG310" s="373"/>
      <c r="EH310" s="373"/>
      <c r="EI310" s="373"/>
      <c r="EJ310" s="373"/>
      <c r="EK310" s="373"/>
      <c r="EL310" s="373"/>
      <c r="EM310" s="373"/>
      <c r="EN310" s="373"/>
      <c r="EO310" s="373"/>
      <c r="EP310" s="373"/>
      <c r="EQ310" s="373"/>
      <c r="ER310" s="373"/>
      <c r="ES310" s="373"/>
      <c r="ET310" s="373"/>
      <c r="EU310" s="373"/>
      <c r="EV310" s="373"/>
      <c r="EW310" s="373"/>
      <c r="EX310" s="373"/>
      <c r="EY310" s="373"/>
      <c r="EZ310" s="373"/>
      <c r="FA310" s="373"/>
      <c r="FB310" s="373"/>
      <c r="FC310" s="373"/>
      <c r="FD310" s="373"/>
      <c r="FE310" s="373"/>
      <c r="FF310" s="373"/>
      <c r="FG310" s="373"/>
      <c r="FH310" s="373"/>
      <c r="FI310" s="373"/>
      <c r="FJ310" s="373"/>
      <c r="FK310" s="373"/>
      <c r="FL310" s="373"/>
      <c r="FM310" s="373"/>
      <c r="FN310" s="373"/>
      <c r="FO310" s="373"/>
      <c r="FP310" s="373"/>
      <c r="FQ310" s="373"/>
      <c r="FR310" s="373"/>
      <c r="FS310" s="373"/>
      <c r="FT310" s="373"/>
      <c r="FU310" s="373"/>
      <c r="FV310" s="373"/>
      <c r="FW310" s="373"/>
      <c r="FX310" s="373"/>
      <c r="FY310" s="373"/>
      <c r="FZ310" s="373"/>
      <c r="GA310" s="373"/>
      <c r="GB310" s="373"/>
      <c r="GC310" s="373"/>
      <c r="GD310" s="373"/>
      <c r="GE310" s="373"/>
      <c r="GF310" s="373"/>
      <c r="GG310" s="373"/>
      <c r="GH310" s="373"/>
      <c r="GI310" s="373"/>
      <c r="GJ310" s="373"/>
      <c r="GK310" s="373"/>
      <c r="GL310" s="373"/>
      <c r="GM310" s="373"/>
      <c r="GN310" s="373"/>
      <c r="GO310" s="373"/>
      <c r="GP310" s="373"/>
      <c r="GQ310" s="373"/>
      <c r="GR310" s="373"/>
      <c r="GS310" s="373"/>
      <c r="GT310" s="373"/>
      <c r="GU310" s="373"/>
      <c r="GV310" s="373"/>
      <c r="GW310" s="373"/>
      <c r="GX310" s="373"/>
      <c r="GY310" s="373"/>
      <c r="GZ310" s="373"/>
      <c r="HA310" s="373"/>
      <c r="HB310" s="373"/>
      <c r="HC310" s="373"/>
      <c r="HD310" s="373"/>
      <c r="HE310" s="373"/>
      <c r="HF310" s="373"/>
      <c r="HG310" s="373"/>
      <c r="HH310" s="373"/>
      <c r="HI310" s="373"/>
      <c r="HJ310" s="373"/>
      <c r="HK310" s="373"/>
      <c r="HL310" s="373"/>
      <c r="HM310" s="373"/>
      <c r="HN310" s="373"/>
      <c r="HO310" s="373"/>
      <c r="HP310" s="373"/>
      <c r="HQ310" s="373"/>
      <c r="HR310" s="373"/>
      <c r="HS310" s="373"/>
      <c r="HT310" s="373"/>
      <c r="HU310" s="373"/>
      <c r="HV310" s="373"/>
      <c r="HW310" s="373"/>
      <c r="HX310" s="373"/>
      <c r="HY310" s="373"/>
      <c r="HZ310" s="373"/>
      <c r="IA310" s="373"/>
      <c r="IB310" s="373"/>
      <c r="IC310" s="373"/>
      <c r="ID310" s="373"/>
      <c r="IE310" s="373"/>
      <c r="IF310" s="373"/>
      <c r="IG310" s="373"/>
      <c r="IH310" s="373"/>
      <c r="II310" s="373"/>
      <c r="IJ310" s="373"/>
    </row>
    <row r="311" spans="1:244" s="281" customFormat="1" ht="19" x14ac:dyDescent="0.2">
      <c r="A311"/>
      <c r="B311" s="186"/>
      <c r="C311"/>
      <c r="D311" s="251"/>
      <c r="E311" s="341"/>
      <c r="F311" s="341"/>
      <c r="G311" s="172"/>
      <c r="H311"/>
      <c r="I311" s="45"/>
      <c r="J311"/>
      <c r="K311"/>
      <c r="L311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5"/>
      <c r="AC311"/>
      <c r="AD311" s="38"/>
      <c r="AE311"/>
      <c r="AF311"/>
      <c r="AG311"/>
      <c r="AH311" s="42"/>
      <c r="AI311" s="277"/>
      <c r="AJ311" s="152"/>
      <c r="AK311" s="152"/>
      <c r="AL311" s="152"/>
      <c r="AM311" s="152"/>
      <c r="AN311" s="152"/>
      <c r="AO311" s="152"/>
      <c r="AP311" s="152"/>
      <c r="AQ311" s="152"/>
      <c r="AR311" s="152"/>
      <c r="AS311" s="152"/>
      <c r="AT311" s="152"/>
      <c r="AU311" s="152"/>
      <c r="AV311" s="152"/>
      <c r="AW311" s="152"/>
      <c r="AX311" s="152"/>
      <c r="AY311" s="277"/>
      <c r="AZ311" s="269"/>
      <c r="BA311" s="560"/>
      <c r="BB311"/>
      <c r="BC311" s="560"/>
      <c r="BD311"/>
      <c r="BE311" s="560"/>
      <c r="BF311"/>
      <c r="BG311" s="560"/>
      <c r="BH311"/>
      <c r="BI311" s="560"/>
      <c r="BJ311"/>
      <c r="BK311" s="560"/>
      <c r="BL311"/>
      <c r="BM311" s="560"/>
      <c r="BN311"/>
      <c r="BO311" s="270"/>
      <c r="BP311"/>
      <c r="BQ311" s="270"/>
      <c r="BR311"/>
      <c r="BS311" s="270"/>
      <c r="BT311"/>
      <c r="BU311" s="270"/>
      <c r="BV311"/>
      <c r="BW311" s="270"/>
      <c r="BX311"/>
      <c r="BY311" s="270"/>
      <c r="BZ311"/>
      <c r="CA311" s="270"/>
      <c r="CB311"/>
      <c r="CC311" s="270"/>
      <c r="CD311"/>
      <c r="CE311" s="270"/>
      <c r="CF311"/>
      <c r="CG311" s="270"/>
      <c r="CH311"/>
      <c r="CI311" s="270"/>
      <c r="CJ311"/>
      <c r="CK311" s="910"/>
      <c r="CL311" s="373"/>
      <c r="CM311" s="373"/>
      <c r="CN311" s="373"/>
      <c r="CO311" s="373"/>
      <c r="CP311" s="373"/>
      <c r="CQ311" s="373"/>
      <c r="CR311" s="373"/>
      <c r="CS311" s="373"/>
      <c r="CT311" s="920"/>
      <c r="CU311" s="373"/>
      <c r="CV311" s="373"/>
      <c r="CW311" s="373"/>
      <c r="CX311" s="920"/>
      <c r="CY311" s="373"/>
      <c r="CZ311" s="373"/>
      <c r="DN311" s="373"/>
      <c r="DO311" s="373"/>
      <c r="DP311" s="373"/>
      <c r="DQ311" s="373"/>
      <c r="DR311" s="373"/>
      <c r="DS311" s="373"/>
      <c r="DT311" s="373"/>
      <c r="DU311" s="373"/>
      <c r="DV311" s="373"/>
      <c r="DW311" s="373"/>
      <c r="DX311" s="373"/>
      <c r="DY311" s="373"/>
      <c r="DZ311" s="373"/>
      <c r="EA311" s="373"/>
      <c r="EB311" s="373"/>
      <c r="EC311" s="373"/>
      <c r="ED311" s="373"/>
      <c r="EE311" s="373"/>
      <c r="EF311" s="373"/>
      <c r="EG311" s="373"/>
      <c r="EH311" s="373"/>
      <c r="EI311" s="373"/>
      <c r="EJ311" s="373"/>
      <c r="EK311" s="373"/>
      <c r="EL311" s="373"/>
      <c r="EM311" s="373"/>
      <c r="EN311" s="373"/>
      <c r="EO311" s="373"/>
      <c r="EP311" s="373"/>
      <c r="EQ311" s="373"/>
      <c r="ER311" s="373"/>
      <c r="ES311" s="373"/>
      <c r="ET311" s="373"/>
      <c r="EU311" s="373"/>
      <c r="EV311" s="373"/>
      <c r="EW311" s="373"/>
      <c r="EX311" s="373"/>
      <c r="EY311" s="373"/>
      <c r="EZ311" s="373"/>
      <c r="FA311" s="373"/>
      <c r="FB311" s="373"/>
      <c r="FC311" s="373"/>
      <c r="FD311" s="373"/>
      <c r="FE311" s="373"/>
      <c r="FF311" s="373"/>
      <c r="FG311" s="373"/>
      <c r="FH311" s="373"/>
      <c r="FI311" s="373"/>
      <c r="FJ311" s="373"/>
      <c r="FK311" s="373"/>
      <c r="FL311" s="373"/>
      <c r="FM311" s="373"/>
      <c r="FN311" s="373"/>
      <c r="FO311" s="373"/>
      <c r="FP311" s="373"/>
      <c r="FQ311" s="373"/>
      <c r="FR311" s="373"/>
      <c r="FS311" s="373"/>
      <c r="FT311" s="373"/>
      <c r="FU311" s="373"/>
      <c r="FV311" s="373"/>
      <c r="FW311" s="373"/>
      <c r="FX311" s="373"/>
      <c r="FY311" s="373"/>
      <c r="FZ311" s="373"/>
      <c r="GA311" s="373"/>
      <c r="GB311" s="373"/>
      <c r="GC311" s="373"/>
      <c r="GD311" s="373"/>
      <c r="GE311" s="373"/>
      <c r="GF311" s="373"/>
      <c r="GG311" s="373"/>
      <c r="GH311" s="373"/>
      <c r="GI311" s="373"/>
      <c r="GJ311" s="373"/>
      <c r="GK311" s="373"/>
      <c r="GL311" s="373"/>
      <c r="GM311" s="373"/>
      <c r="GN311" s="373"/>
      <c r="GO311" s="373"/>
      <c r="GP311" s="373"/>
      <c r="GQ311" s="373"/>
      <c r="GR311" s="373"/>
      <c r="GS311" s="373"/>
      <c r="GT311" s="373"/>
      <c r="GU311" s="373"/>
      <c r="GV311" s="373"/>
      <c r="GW311" s="373"/>
      <c r="GX311" s="373"/>
      <c r="GY311" s="373"/>
      <c r="GZ311" s="373"/>
      <c r="HA311" s="373"/>
      <c r="HB311" s="373"/>
      <c r="HC311" s="373"/>
      <c r="HD311" s="373"/>
      <c r="HE311" s="373"/>
      <c r="HF311" s="373"/>
      <c r="HG311" s="373"/>
      <c r="HH311" s="373"/>
      <c r="HI311" s="373"/>
      <c r="HJ311" s="373"/>
      <c r="HK311" s="373"/>
      <c r="HL311" s="373"/>
      <c r="HM311" s="373"/>
      <c r="HN311" s="373"/>
      <c r="HO311" s="373"/>
      <c r="HP311" s="373"/>
      <c r="HQ311" s="373"/>
      <c r="HR311" s="373"/>
      <c r="HS311" s="373"/>
      <c r="HT311" s="373"/>
      <c r="HU311" s="373"/>
      <c r="HV311" s="373"/>
      <c r="HW311" s="373"/>
      <c r="HX311" s="373"/>
      <c r="HY311" s="373"/>
      <c r="HZ311" s="373"/>
      <c r="IA311" s="373"/>
      <c r="IB311" s="373"/>
      <c r="IC311" s="373"/>
      <c r="ID311" s="373"/>
      <c r="IE311" s="373"/>
      <c r="IF311" s="373"/>
      <c r="IG311" s="373"/>
      <c r="IH311" s="373"/>
      <c r="II311" s="373"/>
      <c r="IJ311" s="373"/>
    </row>
    <row r="312" spans="1:244" s="281" customFormat="1" ht="19" x14ac:dyDescent="0.2">
      <c r="A312"/>
      <c r="B312" s="186"/>
      <c r="C312"/>
      <c r="D312" s="251"/>
      <c r="E312" s="341"/>
      <c r="F312" s="341"/>
      <c r="G312" s="172"/>
      <c r="H312"/>
      <c r="I312" s="45"/>
      <c r="J312"/>
      <c r="K312"/>
      <c r="L312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5"/>
      <c r="AC312"/>
      <c r="AD312" s="38"/>
      <c r="AE312"/>
      <c r="AF312"/>
      <c r="AG312"/>
      <c r="AH312" s="42"/>
      <c r="AI312" s="277"/>
      <c r="AJ312" s="152"/>
      <c r="AK312" s="152"/>
      <c r="AL312" s="152"/>
      <c r="AM312" s="152"/>
      <c r="AN312" s="152"/>
      <c r="AO312" s="152"/>
      <c r="AP312" s="152"/>
      <c r="AQ312" s="152"/>
      <c r="AR312" s="152"/>
      <c r="AS312" s="152"/>
      <c r="AT312" s="152"/>
      <c r="AU312" s="152"/>
      <c r="AV312" s="152"/>
      <c r="AW312" s="152"/>
      <c r="AX312" s="152"/>
      <c r="AY312" s="277"/>
      <c r="AZ312" s="269"/>
      <c r="BA312" s="560"/>
      <c r="BB312"/>
      <c r="BC312" s="560"/>
      <c r="BD312"/>
      <c r="BE312" s="560"/>
      <c r="BF312"/>
      <c r="BG312" s="560"/>
      <c r="BH312"/>
      <c r="BI312" s="560"/>
      <c r="BJ312"/>
      <c r="BK312" s="560"/>
      <c r="BL312"/>
      <c r="BM312" s="560"/>
      <c r="BN312"/>
      <c r="BO312" s="270"/>
      <c r="BP312"/>
      <c r="BQ312" s="270"/>
      <c r="BR312"/>
      <c r="BS312" s="270"/>
      <c r="BT312"/>
      <c r="BU312" s="270"/>
      <c r="BV312"/>
      <c r="BW312" s="270"/>
      <c r="BX312"/>
      <c r="BY312" s="270"/>
      <c r="BZ312"/>
      <c r="CA312" s="270"/>
      <c r="CB312"/>
      <c r="CC312" s="270"/>
      <c r="CD312"/>
      <c r="CE312" s="270"/>
      <c r="CF312"/>
      <c r="CG312" s="270"/>
      <c r="CH312"/>
      <c r="CI312" s="270"/>
      <c r="CJ312"/>
      <c r="CK312" s="910"/>
      <c r="CL312" s="373"/>
      <c r="CM312" s="373"/>
      <c r="CN312" s="373"/>
      <c r="CO312" s="373"/>
      <c r="CP312" s="373"/>
      <c r="CQ312" s="373"/>
      <c r="CR312" s="373"/>
      <c r="CS312" s="373"/>
      <c r="CT312" s="920"/>
      <c r="CU312" s="373"/>
      <c r="CV312" s="373"/>
      <c r="CW312" s="373"/>
      <c r="CX312" s="920"/>
      <c r="CY312" s="373"/>
      <c r="CZ312" s="373"/>
      <c r="DN312" s="373"/>
      <c r="DO312" s="373"/>
      <c r="DP312" s="373"/>
      <c r="DQ312" s="373"/>
      <c r="DR312" s="373"/>
      <c r="DS312" s="373"/>
      <c r="DT312" s="373"/>
      <c r="DU312" s="373"/>
      <c r="DV312" s="373"/>
      <c r="DW312" s="373"/>
      <c r="DX312" s="373"/>
      <c r="DY312" s="373"/>
      <c r="DZ312" s="373"/>
      <c r="EA312" s="373"/>
      <c r="EB312" s="373"/>
      <c r="EC312" s="373"/>
      <c r="ED312" s="373"/>
      <c r="EE312" s="373"/>
      <c r="EF312" s="373"/>
      <c r="EG312" s="373"/>
      <c r="EH312" s="373"/>
      <c r="EI312" s="373"/>
      <c r="EJ312" s="373"/>
      <c r="EK312" s="373"/>
      <c r="EL312" s="373"/>
      <c r="EM312" s="373"/>
      <c r="EN312" s="373"/>
      <c r="EO312" s="373"/>
      <c r="EP312" s="373"/>
      <c r="EQ312" s="373"/>
      <c r="ER312" s="373"/>
      <c r="ES312" s="373"/>
      <c r="ET312" s="373"/>
      <c r="EU312" s="373"/>
      <c r="EV312" s="373"/>
      <c r="EW312" s="373"/>
      <c r="EX312" s="373"/>
      <c r="EY312" s="373"/>
      <c r="EZ312" s="373"/>
      <c r="FA312" s="373"/>
      <c r="FB312" s="373"/>
      <c r="FC312" s="373"/>
      <c r="FD312" s="373"/>
      <c r="FE312" s="373"/>
      <c r="FF312" s="373"/>
      <c r="FG312" s="373"/>
      <c r="FH312" s="373"/>
      <c r="FI312" s="373"/>
      <c r="FJ312" s="373"/>
      <c r="FK312" s="373"/>
      <c r="FL312" s="373"/>
      <c r="FM312" s="373"/>
      <c r="FN312" s="373"/>
      <c r="FO312" s="373"/>
      <c r="FP312" s="373"/>
      <c r="FQ312" s="373"/>
      <c r="FR312" s="373"/>
      <c r="FS312" s="373"/>
      <c r="FT312" s="373"/>
      <c r="FU312" s="373"/>
      <c r="FV312" s="373"/>
      <c r="FW312" s="373"/>
      <c r="FX312" s="373"/>
      <c r="FY312" s="373"/>
      <c r="FZ312" s="373"/>
      <c r="GA312" s="373"/>
      <c r="GB312" s="373"/>
      <c r="GC312" s="373"/>
      <c r="GD312" s="373"/>
      <c r="GE312" s="373"/>
      <c r="GF312" s="373"/>
      <c r="GG312" s="373"/>
      <c r="GH312" s="373"/>
      <c r="GI312" s="373"/>
      <c r="GJ312" s="373"/>
      <c r="GK312" s="373"/>
      <c r="GL312" s="373"/>
      <c r="GM312" s="373"/>
      <c r="GN312" s="373"/>
      <c r="GO312" s="373"/>
      <c r="GP312" s="373"/>
      <c r="GQ312" s="373"/>
      <c r="GR312" s="373"/>
      <c r="GS312" s="373"/>
      <c r="GT312" s="373"/>
      <c r="GU312" s="373"/>
      <c r="GV312" s="373"/>
      <c r="GW312" s="373"/>
      <c r="GX312" s="373"/>
      <c r="GY312" s="373"/>
      <c r="GZ312" s="373"/>
      <c r="HA312" s="373"/>
      <c r="HB312" s="373"/>
      <c r="HC312" s="373"/>
      <c r="HD312" s="373"/>
      <c r="HE312" s="373"/>
      <c r="HF312" s="373"/>
      <c r="HG312" s="373"/>
      <c r="HH312" s="373"/>
      <c r="HI312" s="373"/>
      <c r="HJ312" s="373"/>
      <c r="HK312" s="373"/>
      <c r="HL312" s="373"/>
      <c r="HM312" s="373"/>
      <c r="HN312" s="373"/>
      <c r="HO312" s="373"/>
      <c r="HP312" s="373"/>
      <c r="HQ312" s="373"/>
      <c r="HR312" s="373"/>
      <c r="HS312" s="373"/>
      <c r="HT312" s="373"/>
      <c r="HU312" s="373"/>
      <c r="HV312" s="373"/>
      <c r="HW312" s="373"/>
      <c r="HX312" s="373"/>
      <c r="HY312" s="373"/>
      <c r="HZ312" s="373"/>
      <c r="IA312" s="373"/>
      <c r="IB312" s="373"/>
      <c r="IC312" s="373"/>
      <c r="ID312" s="373"/>
      <c r="IE312" s="373"/>
      <c r="IF312" s="373"/>
      <c r="IG312" s="373"/>
      <c r="IH312" s="373"/>
      <c r="II312" s="373"/>
      <c r="IJ312" s="373"/>
    </row>
    <row r="313" spans="1:244" s="281" customFormat="1" ht="19" x14ac:dyDescent="0.2">
      <c r="A313"/>
      <c r="B313" s="186"/>
      <c r="C313"/>
      <c r="D313" s="251"/>
      <c r="E313" s="341"/>
      <c r="F313" s="341"/>
      <c r="G313" s="172"/>
      <c r="H313"/>
      <c r="I313" s="45"/>
      <c r="J313"/>
      <c r="K313"/>
      <c r="L313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5"/>
      <c r="AC313"/>
      <c r="AD313" s="38"/>
      <c r="AE313"/>
      <c r="AF313"/>
      <c r="AG313"/>
      <c r="AH313" s="42"/>
      <c r="AI313" s="277"/>
      <c r="AJ313" s="152"/>
      <c r="AK313" s="152"/>
      <c r="AL313" s="152"/>
      <c r="AM313" s="152"/>
      <c r="AN313" s="152"/>
      <c r="AO313" s="152"/>
      <c r="AP313" s="152"/>
      <c r="AQ313" s="152"/>
      <c r="AR313" s="152"/>
      <c r="AS313" s="152"/>
      <c r="AT313" s="152"/>
      <c r="AU313" s="152"/>
      <c r="AV313" s="152"/>
      <c r="AW313" s="152"/>
      <c r="AX313" s="152"/>
      <c r="AY313" s="277"/>
      <c r="AZ313" s="269"/>
      <c r="BA313" s="560"/>
      <c r="BB313"/>
      <c r="BC313" s="560"/>
      <c r="BD313"/>
      <c r="BE313" s="560"/>
      <c r="BF313"/>
      <c r="BG313" s="560"/>
      <c r="BH313"/>
      <c r="BI313" s="560"/>
      <c r="BJ313"/>
      <c r="BK313" s="560"/>
      <c r="BL313"/>
      <c r="BM313" s="560"/>
      <c r="BN313"/>
      <c r="BO313" s="270"/>
      <c r="BP313"/>
      <c r="BQ313" s="270"/>
      <c r="BR313"/>
      <c r="BS313" s="270"/>
      <c r="BT313"/>
      <c r="BU313" s="270"/>
      <c r="BV313"/>
      <c r="BW313" s="270"/>
      <c r="BX313"/>
      <c r="BY313" s="270"/>
      <c r="BZ313"/>
      <c r="CA313" s="270"/>
      <c r="CB313"/>
      <c r="CC313" s="270"/>
      <c r="CD313"/>
      <c r="CE313" s="270"/>
      <c r="CF313"/>
      <c r="CG313" s="270"/>
      <c r="CH313"/>
      <c r="CI313" s="270"/>
      <c r="CJ313"/>
      <c r="CK313" s="910"/>
      <c r="CL313" s="373"/>
      <c r="CM313" s="373"/>
      <c r="CN313" s="373"/>
      <c r="CO313" s="373"/>
      <c r="CP313" s="373"/>
      <c r="CQ313" s="373"/>
      <c r="CR313" s="373"/>
      <c r="CS313" s="373"/>
      <c r="CT313" s="920"/>
      <c r="CU313" s="373"/>
      <c r="CV313" s="373"/>
      <c r="CW313" s="373"/>
      <c r="CX313" s="920"/>
      <c r="CY313" s="373"/>
      <c r="CZ313" s="373"/>
      <c r="DN313" s="373"/>
      <c r="DO313" s="373"/>
      <c r="DP313" s="373"/>
      <c r="DQ313" s="373"/>
      <c r="DR313" s="373"/>
      <c r="DS313" s="373"/>
      <c r="DT313" s="373"/>
      <c r="DU313" s="373"/>
      <c r="DV313" s="373"/>
      <c r="DW313" s="373"/>
      <c r="DX313" s="373"/>
      <c r="DY313" s="373"/>
      <c r="DZ313" s="373"/>
      <c r="EA313" s="373"/>
      <c r="EB313" s="373"/>
      <c r="EC313" s="373"/>
      <c r="ED313" s="373"/>
      <c r="EE313" s="373"/>
      <c r="EF313" s="373"/>
      <c r="EG313" s="373"/>
      <c r="EH313" s="373"/>
      <c r="EI313" s="373"/>
      <c r="EJ313" s="373"/>
      <c r="EK313" s="373"/>
      <c r="EL313" s="373"/>
      <c r="EM313" s="373"/>
      <c r="EN313" s="373"/>
      <c r="EO313" s="373"/>
      <c r="EP313" s="373"/>
      <c r="EQ313" s="373"/>
      <c r="ER313" s="373"/>
      <c r="ES313" s="373"/>
      <c r="ET313" s="373"/>
      <c r="EU313" s="373"/>
      <c r="EV313" s="373"/>
      <c r="EW313" s="373"/>
      <c r="EX313" s="373"/>
      <c r="EY313" s="373"/>
      <c r="EZ313" s="373"/>
      <c r="FA313" s="373"/>
      <c r="FB313" s="373"/>
      <c r="FC313" s="373"/>
      <c r="FD313" s="373"/>
      <c r="FE313" s="373"/>
      <c r="FF313" s="373"/>
      <c r="FG313" s="373"/>
      <c r="FH313" s="373"/>
      <c r="FI313" s="373"/>
      <c r="FJ313" s="373"/>
      <c r="FK313" s="373"/>
      <c r="FL313" s="373"/>
      <c r="FM313" s="373"/>
      <c r="FN313" s="373"/>
      <c r="FO313" s="373"/>
      <c r="FP313" s="373"/>
      <c r="FQ313" s="373"/>
      <c r="FR313" s="373"/>
      <c r="FS313" s="373"/>
      <c r="FT313" s="373"/>
      <c r="FU313" s="373"/>
      <c r="FV313" s="373"/>
      <c r="FW313" s="373"/>
      <c r="FX313" s="373"/>
      <c r="FY313" s="373"/>
      <c r="FZ313" s="373"/>
      <c r="GA313" s="373"/>
      <c r="GB313" s="373"/>
      <c r="GC313" s="373"/>
      <c r="GD313" s="373"/>
      <c r="GE313" s="373"/>
      <c r="GF313" s="373"/>
      <c r="GG313" s="373"/>
      <c r="GH313" s="373"/>
      <c r="GI313" s="373"/>
      <c r="GJ313" s="373"/>
      <c r="GK313" s="373"/>
      <c r="GL313" s="373"/>
      <c r="GM313" s="373"/>
      <c r="GN313" s="373"/>
      <c r="GO313" s="373"/>
      <c r="GP313" s="373"/>
      <c r="GQ313" s="373"/>
      <c r="GR313" s="373"/>
      <c r="GS313" s="373"/>
      <c r="GT313" s="373"/>
      <c r="GU313" s="373"/>
      <c r="GV313" s="373"/>
      <c r="GW313" s="373"/>
      <c r="GX313" s="373"/>
      <c r="GY313" s="373"/>
      <c r="GZ313" s="373"/>
      <c r="HA313" s="373"/>
      <c r="HB313" s="373"/>
      <c r="HC313" s="373"/>
      <c r="HD313" s="373"/>
      <c r="HE313" s="373"/>
      <c r="HF313" s="373"/>
      <c r="HG313" s="373"/>
      <c r="HH313" s="373"/>
      <c r="HI313" s="373"/>
      <c r="HJ313" s="373"/>
      <c r="HK313" s="373"/>
      <c r="HL313" s="373"/>
      <c r="HM313" s="373"/>
      <c r="HN313" s="373"/>
      <c r="HO313" s="373"/>
      <c r="HP313" s="373"/>
      <c r="HQ313" s="373"/>
      <c r="HR313" s="373"/>
      <c r="HS313" s="373"/>
      <c r="HT313" s="373"/>
      <c r="HU313" s="373"/>
      <c r="HV313" s="373"/>
      <c r="HW313" s="373"/>
      <c r="HX313" s="373"/>
      <c r="HY313" s="373"/>
      <c r="HZ313" s="373"/>
      <c r="IA313" s="373"/>
      <c r="IB313" s="373"/>
      <c r="IC313" s="373"/>
      <c r="ID313" s="373"/>
      <c r="IE313" s="373"/>
      <c r="IF313" s="373"/>
      <c r="IG313" s="373"/>
      <c r="IH313" s="373"/>
      <c r="II313" s="373"/>
      <c r="IJ313" s="373"/>
    </row>
    <row r="314" spans="1:244" s="281" customFormat="1" ht="19" x14ac:dyDescent="0.2">
      <c r="A314"/>
      <c r="B314" s="186"/>
      <c r="C314"/>
      <c r="D314" s="251"/>
      <c r="E314" s="341"/>
      <c r="F314" s="341"/>
      <c r="G314" s="172"/>
      <c r="H314"/>
      <c r="I314" s="45"/>
      <c r="J314"/>
      <c r="K314"/>
      <c r="L314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5"/>
      <c r="AC314"/>
      <c r="AD314" s="38"/>
      <c r="AE314"/>
      <c r="AF314"/>
      <c r="AG314"/>
      <c r="AH314" s="42"/>
      <c r="AI314" s="277"/>
      <c r="AJ314" s="152"/>
      <c r="AK314" s="152"/>
      <c r="AL314" s="152"/>
      <c r="AM314" s="152"/>
      <c r="AN314" s="152"/>
      <c r="AO314" s="152"/>
      <c r="AP314" s="152"/>
      <c r="AQ314" s="152"/>
      <c r="AR314" s="152"/>
      <c r="AS314" s="152"/>
      <c r="AT314" s="152"/>
      <c r="AU314" s="152"/>
      <c r="AV314" s="152"/>
      <c r="AW314" s="152"/>
      <c r="AX314" s="152"/>
      <c r="AY314" s="277"/>
      <c r="AZ314" s="269"/>
      <c r="BA314" s="560"/>
      <c r="BB314"/>
      <c r="BC314" s="560"/>
      <c r="BD314"/>
      <c r="BE314" s="560"/>
      <c r="BF314"/>
      <c r="BG314" s="560"/>
      <c r="BH314"/>
      <c r="BI314" s="560"/>
      <c r="BJ314"/>
      <c r="BK314" s="560"/>
      <c r="BL314"/>
      <c r="BM314" s="560"/>
      <c r="BN314"/>
      <c r="BO314" s="270"/>
      <c r="BP314"/>
      <c r="BQ314" s="270"/>
      <c r="BR314"/>
      <c r="BS314" s="270"/>
      <c r="BT314"/>
      <c r="BU314" s="270"/>
      <c r="BV314"/>
      <c r="BW314" s="270"/>
      <c r="BX314"/>
      <c r="BY314" s="270"/>
      <c r="BZ314"/>
      <c r="CA314" s="270"/>
      <c r="CB314"/>
      <c r="CC314" s="270"/>
      <c r="CD314"/>
      <c r="CE314" s="270"/>
      <c r="CF314"/>
      <c r="CG314" s="270"/>
      <c r="CH314"/>
      <c r="CI314" s="270"/>
      <c r="CJ314"/>
      <c r="CK314" s="910"/>
      <c r="CL314" s="373"/>
      <c r="CM314" s="373"/>
      <c r="CN314" s="373"/>
      <c r="CO314" s="373"/>
      <c r="CP314" s="373"/>
      <c r="CQ314" s="373"/>
      <c r="CR314" s="373"/>
      <c r="CS314" s="373"/>
      <c r="CT314" s="920"/>
      <c r="CU314" s="373"/>
      <c r="CV314" s="373"/>
      <c r="CW314" s="373"/>
      <c r="CX314" s="920"/>
      <c r="CY314" s="373"/>
      <c r="CZ314" s="373"/>
      <c r="DN314" s="373"/>
      <c r="DO314" s="373"/>
      <c r="DP314" s="373"/>
      <c r="DQ314" s="373"/>
      <c r="DR314" s="373"/>
      <c r="DS314" s="373"/>
      <c r="DT314" s="373"/>
      <c r="DU314" s="373"/>
      <c r="DV314" s="373"/>
      <c r="DW314" s="373"/>
      <c r="DX314" s="373"/>
      <c r="DY314" s="373"/>
      <c r="DZ314" s="373"/>
      <c r="EA314" s="373"/>
      <c r="EB314" s="373"/>
      <c r="EC314" s="373"/>
      <c r="ED314" s="373"/>
      <c r="EE314" s="373"/>
      <c r="EF314" s="373"/>
      <c r="EG314" s="373"/>
      <c r="EH314" s="373"/>
      <c r="EI314" s="373"/>
      <c r="EJ314" s="373"/>
      <c r="EK314" s="373"/>
      <c r="EL314" s="373"/>
      <c r="EM314" s="373"/>
      <c r="EN314" s="373"/>
      <c r="EO314" s="373"/>
      <c r="EP314" s="373"/>
      <c r="EQ314" s="373"/>
      <c r="ER314" s="373"/>
      <c r="ES314" s="373"/>
      <c r="ET314" s="373"/>
      <c r="EU314" s="373"/>
      <c r="EV314" s="373"/>
      <c r="EW314" s="373"/>
      <c r="EX314" s="373"/>
      <c r="EY314" s="373"/>
      <c r="EZ314" s="373"/>
      <c r="FA314" s="373"/>
      <c r="FB314" s="373"/>
      <c r="FC314" s="373"/>
      <c r="FD314" s="373"/>
      <c r="FE314" s="373"/>
      <c r="FF314" s="373"/>
      <c r="FG314" s="373"/>
      <c r="FH314" s="373"/>
      <c r="FI314" s="373"/>
      <c r="FJ314" s="373"/>
      <c r="FK314" s="373"/>
      <c r="FL314" s="373"/>
      <c r="FM314" s="373"/>
      <c r="FN314" s="373"/>
      <c r="FO314" s="373"/>
      <c r="FP314" s="373"/>
      <c r="FQ314" s="373"/>
      <c r="FR314" s="373"/>
      <c r="FS314" s="373"/>
      <c r="FT314" s="373"/>
      <c r="FU314" s="373"/>
      <c r="FV314" s="373"/>
      <c r="FW314" s="373"/>
      <c r="FX314" s="373"/>
      <c r="FY314" s="373"/>
      <c r="FZ314" s="373"/>
      <c r="GA314" s="373"/>
      <c r="GB314" s="373"/>
      <c r="GC314" s="373"/>
      <c r="GD314" s="373"/>
      <c r="GE314" s="373"/>
      <c r="GF314" s="373"/>
      <c r="GG314" s="373"/>
      <c r="GH314" s="373"/>
      <c r="GI314" s="373"/>
      <c r="GJ314" s="373"/>
      <c r="GK314" s="373"/>
      <c r="GL314" s="373"/>
      <c r="GM314" s="373"/>
      <c r="GN314" s="373"/>
      <c r="GO314" s="373"/>
      <c r="GP314" s="373"/>
      <c r="GQ314" s="373"/>
      <c r="GR314" s="373"/>
      <c r="GS314" s="373"/>
      <c r="GT314" s="373"/>
      <c r="GU314" s="373"/>
      <c r="GV314" s="373"/>
      <c r="GW314" s="373"/>
      <c r="GX314" s="373"/>
      <c r="GY314" s="373"/>
      <c r="GZ314" s="373"/>
      <c r="HA314" s="373"/>
      <c r="HB314" s="373"/>
      <c r="HC314" s="373"/>
      <c r="HD314" s="373"/>
      <c r="HE314" s="373"/>
      <c r="HF314" s="373"/>
      <c r="HG314" s="373"/>
      <c r="HH314" s="373"/>
      <c r="HI314" s="373"/>
      <c r="HJ314" s="373"/>
      <c r="HK314" s="373"/>
      <c r="HL314" s="373"/>
      <c r="HM314" s="373"/>
      <c r="HN314" s="373"/>
      <c r="HO314" s="373"/>
      <c r="HP314" s="373"/>
      <c r="HQ314" s="373"/>
      <c r="HR314" s="373"/>
      <c r="HS314" s="373"/>
      <c r="HT314" s="373"/>
      <c r="HU314" s="373"/>
      <c r="HV314" s="373"/>
      <c r="HW314" s="373"/>
      <c r="HX314" s="373"/>
      <c r="HY314" s="373"/>
      <c r="HZ314" s="373"/>
      <c r="IA314" s="373"/>
      <c r="IB314" s="373"/>
      <c r="IC314" s="373"/>
      <c r="ID314" s="373"/>
      <c r="IE314" s="373"/>
      <c r="IF314" s="373"/>
      <c r="IG314" s="373"/>
      <c r="IH314" s="373"/>
      <c r="II314" s="373"/>
      <c r="IJ314" s="373"/>
    </row>
    <row r="315" spans="1:244" s="281" customFormat="1" ht="19" x14ac:dyDescent="0.2">
      <c r="A315"/>
      <c r="B315" s="186"/>
      <c r="C315"/>
      <c r="D315" s="251"/>
      <c r="E315" s="341"/>
      <c r="F315" s="341"/>
      <c r="G315" s="172"/>
      <c r="H315"/>
      <c r="I315" s="45"/>
      <c r="J315"/>
      <c r="K315"/>
      <c r="L315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5"/>
      <c r="AC315"/>
      <c r="AD315" s="38"/>
      <c r="AE315"/>
      <c r="AF315"/>
      <c r="AG315"/>
      <c r="AH315" s="42"/>
      <c r="AI315" s="277"/>
      <c r="AJ315" s="152"/>
      <c r="AK315" s="152"/>
      <c r="AL315" s="152"/>
      <c r="AM315" s="152"/>
      <c r="AN315" s="152"/>
      <c r="AO315" s="152"/>
      <c r="AP315" s="152"/>
      <c r="AQ315" s="152"/>
      <c r="AR315" s="152"/>
      <c r="AS315" s="152"/>
      <c r="AT315" s="152"/>
      <c r="AU315" s="152"/>
      <c r="AV315" s="152"/>
      <c r="AW315" s="152"/>
      <c r="AX315" s="152"/>
      <c r="AY315" s="277"/>
      <c r="AZ315" s="269"/>
      <c r="BA315" s="560"/>
      <c r="BB315"/>
      <c r="BC315" s="560"/>
      <c r="BD315"/>
      <c r="BE315" s="560"/>
      <c r="BF315"/>
      <c r="BG315" s="560"/>
      <c r="BH315"/>
      <c r="BI315" s="560"/>
      <c r="BJ315"/>
      <c r="BK315" s="560"/>
      <c r="BL315"/>
      <c r="BM315" s="560"/>
      <c r="BN315"/>
      <c r="BO315" s="270"/>
      <c r="BP315"/>
      <c r="BQ315" s="270"/>
      <c r="BR315"/>
      <c r="BS315" s="270"/>
      <c r="BT315"/>
      <c r="BU315" s="270"/>
      <c r="BV315"/>
      <c r="BW315" s="270"/>
      <c r="BX315"/>
      <c r="BY315" s="270"/>
      <c r="BZ315"/>
      <c r="CA315" s="270"/>
      <c r="CB315"/>
      <c r="CC315" s="270"/>
      <c r="CD315"/>
      <c r="CE315" s="270"/>
      <c r="CF315"/>
      <c r="CG315" s="270"/>
      <c r="CH315"/>
      <c r="CI315" s="270"/>
      <c r="CJ315"/>
      <c r="CK315" s="910"/>
      <c r="CL315" s="373"/>
      <c r="CM315" s="373"/>
      <c r="CN315" s="373"/>
      <c r="CO315" s="373"/>
      <c r="CP315" s="373"/>
      <c r="CQ315" s="373"/>
      <c r="CR315" s="373"/>
      <c r="CS315" s="373"/>
      <c r="CT315" s="920"/>
      <c r="CU315" s="373"/>
      <c r="CV315" s="373"/>
      <c r="CW315" s="373"/>
      <c r="CX315" s="920"/>
      <c r="CY315" s="373"/>
      <c r="CZ315" s="373"/>
      <c r="DN315" s="373"/>
      <c r="DO315" s="373"/>
      <c r="DP315" s="373"/>
      <c r="DQ315" s="373"/>
      <c r="DR315" s="373"/>
      <c r="DS315" s="373"/>
      <c r="DT315" s="373"/>
      <c r="DU315" s="373"/>
      <c r="DV315" s="373"/>
      <c r="DW315" s="373"/>
      <c r="DX315" s="373"/>
      <c r="DY315" s="373"/>
      <c r="DZ315" s="373"/>
      <c r="EA315" s="373"/>
      <c r="EB315" s="373"/>
      <c r="EC315" s="373"/>
      <c r="ED315" s="373"/>
      <c r="EE315" s="373"/>
      <c r="EF315" s="373"/>
      <c r="EG315" s="373"/>
      <c r="EH315" s="373"/>
      <c r="EI315" s="373"/>
      <c r="EJ315" s="373"/>
      <c r="EK315" s="373"/>
      <c r="EL315" s="373"/>
      <c r="EM315" s="373"/>
      <c r="EN315" s="373"/>
      <c r="EO315" s="373"/>
      <c r="EP315" s="373"/>
      <c r="EQ315" s="373"/>
      <c r="ER315" s="373"/>
      <c r="ES315" s="373"/>
      <c r="ET315" s="373"/>
      <c r="EU315" s="373"/>
      <c r="EV315" s="373"/>
      <c r="EW315" s="373"/>
      <c r="EX315" s="373"/>
      <c r="EY315" s="373"/>
      <c r="EZ315" s="373"/>
      <c r="FA315" s="373"/>
      <c r="FB315" s="373"/>
      <c r="FC315" s="373"/>
      <c r="FD315" s="373"/>
      <c r="FE315" s="373"/>
      <c r="FF315" s="373"/>
      <c r="FG315" s="373"/>
      <c r="FH315" s="373"/>
      <c r="FI315" s="373"/>
      <c r="FJ315" s="373"/>
      <c r="FK315" s="373"/>
      <c r="FL315" s="373"/>
      <c r="FM315" s="373"/>
      <c r="FN315" s="373"/>
      <c r="FO315" s="373"/>
      <c r="FP315" s="373"/>
      <c r="FQ315" s="373"/>
      <c r="FR315" s="373"/>
      <c r="FS315" s="373"/>
      <c r="FT315" s="373"/>
      <c r="FU315" s="373"/>
      <c r="FV315" s="373"/>
      <c r="FW315" s="373"/>
      <c r="FX315" s="373"/>
      <c r="FY315" s="373"/>
      <c r="FZ315" s="373"/>
      <c r="GA315" s="373"/>
      <c r="GB315" s="373"/>
      <c r="GC315" s="373"/>
      <c r="GD315" s="373"/>
      <c r="GE315" s="373"/>
      <c r="GF315" s="373"/>
      <c r="GG315" s="373"/>
      <c r="GH315" s="373"/>
      <c r="GI315" s="373"/>
      <c r="GJ315" s="373"/>
      <c r="GK315" s="373"/>
      <c r="GL315" s="373"/>
      <c r="GM315" s="373"/>
      <c r="GN315" s="373"/>
      <c r="GO315" s="373"/>
      <c r="GP315" s="373"/>
      <c r="GQ315" s="373"/>
      <c r="GR315" s="373"/>
      <c r="GS315" s="373"/>
      <c r="GT315" s="373"/>
      <c r="GU315" s="373"/>
      <c r="GV315" s="373"/>
      <c r="GW315" s="373"/>
      <c r="GX315" s="373"/>
      <c r="GY315" s="373"/>
      <c r="GZ315" s="373"/>
      <c r="HA315" s="373"/>
      <c r="HB315" s="373"/>
      <c r="HC315" s="373"/>
      <c r="HD315" s="373"/>
      <c r="HE315" s="373"/>
      <c r="HF315" s="373"/>
      <c r="HG315" s="373"/>
      <c r="HH315" s="373"/>
      <c r="HI315" s="373"/>
      <c r="HJ315" s="373"/>
      <c r="HK315" s="373"/>
      <c r="HL315" s="373"/>
      <c r="HM315" s="373"/>
      <c r="HN315" s="373"/>
      <c r="HO315" s="373"/>
      <c r="HP315" s="373"/>
      <c r="HQ315" s="373"/>
      <c r="HR315" s="373"/>
      <c r="HS315" s="373"/>
      <c r="HT315" s="373"/>
      <c r="HU315" s="373"/>
      <c r="HV315" s="373"/>
      <c r="HW315" s="373"/>
      <c r="HX315" s="373"/>
      <c r="HY315" s="373"/>
      <c r="HZ315" s="373"/>
      <c r="IA315" s="373"/>
      <c r="IB315" s="373"/>
      <c r="IC315" s="373"/>
      <c r="ID315" s="373"/>
      <c r="IE315" s="373"/>
      <c r="IF315" s="373"/>
      <c r="IG315" s="373"/>
      <c r="IH315" s="373"/>
      <c r="II315" s="373"/>
      <c r="IJ315" s="373"/>
    </row>
    <row r="316" spans="1:244" s="281" customFormat="1" ht="19" x14ac:dyDescent="0.2">
      <c r="A316"/>
      <c r="B316" s="186"/>
      <c r="C316"/>
      <c r="D316" s="251"/>
      <c r="E316" s="341"/>
      <c r="F316" s="341"/>
      <c r="G316" s="172"/>
      <c r="H316"/>
      <c r="I316" s="45"/>
      <c r="J316"/>
      <c r="K316"/>
      <c r="L31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5"/>
      <c r="AC316"/>
      <c r="AD316" s="38"/>
      <c r="AE316"/>
      <c r="AF316"/>
      <c r="AG316"/>
      <c r="AH316" s="42"/>
      <c r="AI316" s="277"/>
      <c r="AJ316" s="152"/>
      <c r="AK316" s="152"/>
      <c r="AL316" s="152"/>
      <c r="AM316" s="152"/>
      <c r="AN316" s="152"/>
      <c r="AO316" s="152"/>
      <c r="AP316" s="152"/>
      <c r="AQ316" s="152"/>
      <c r="AR316" s="152"/>
      <c r="AS316" s="152"/>
      <c r="AT316" s="152"/>
      <c r="AU316" s="152"/>
      <c r="AV316" s="152"/>
      <c r="AW316" s="152"/>
      <c r="AX316" s="152"/>
      <c r="AY316" s="277"/>
      <c r="AZ316" s="269"/>
      <c r="BA316" s="560"/>
      <c r="BB316"/>
      <c r="BC316" s="560"/>
      <c r="BD316"/>
      <c r="BE316" s="560"/>
      <c r="BF316"/>
      <c r="BG316" s="560"/>
      <c r="BH316"/>
      <c r="BI316" s="560"/>
      <c r="BJ316"/>
      <c r="BK316" s="560"/>
      <c r="BL316"/>
      <c r="BM316" s="560"/>
      <c r="BN316"/>
      <c r="BO316" s="270"/>
      <c r="BP316"/>
      <c r="BQ316" s="270"/>
      <c r="BR316"/>
      <c r="BS316" s="270"/>
      <c r="BT316"/>
      <c r="BU316" s="270"/>
      <c r="BV316"/>
      <c r="BW316" s="270"/>
      <c r="BX316"/>
      <c r="BY316" s="270"/>
      <c r="BZ316"/>
      <c r="CA316" s="270"/>
      <c r="CB316"/>
      <c r="CC316" s="270"/>
      <c r="CD316"/>
      <c r="CE316" s="270"/>
      <c r="CF316"/>
      <c r="CG316" s="270"/>
      <c r="CH316"/>
      <c r="CI316" s="270"/>
      <c r="CJ316"/>
      <c r="CK316" s="910"/>
      <c r="CL316" s="373"/>
      <c r="CM316" s="373"/>
      <c r="CN316" s="373"/>
      <c r="CO316" s="373"/>
      <c r="CP316" s="373"/>
      <c r="CQ316" s="373"/>
      <c r="CR316" s="373"/>
      <c r="CS316" s="373"/>
      <c r="CT316" s="920"/>
      <c r="CU316" s="373"/>
      <c r="CV316" s="373"/>
      <c r="CW316" s="373"/>
      <c r="CX316" s="920"/>
      <c r="CY316" s="373"/>
      <c r="CZ316" s="373"/>
      <c r="DN316" s="373"/>
      <c r="DO316" s="373"/>
      <c r="DP316" s="373"/>
      <c r="DQ316" s="373"/>
      <c r="DR316" s="373"/>
      <c r="DS316" s="373"/>
      <c r="DT316" s="373"/>
      <c r="DU316" s="373"/>
      <c r="DV316" s="373"/>
      <c r="DW316" s="373"/>
      <c r="DX316" s="373"/>
      <c r="DY316" s="373"/>
      <c r="DZ316" s="373"/>
      <c r="EA316" s="373"/>
      <c r="EB316" s="373"/>
      <c r="EC316" s="373"/>
      <c r="ED316" s="373"/>
      <c r="EE316" s="373"/>
      <c r="EF316" s="373"/>
      <c r="EG316" s="373"/>
      <c r="EH316" s="373"/>
      <c r="EI316" s="373"/>
      <c r="EJ316" s="373"/>
      <c r="EK316" s="373"/>
      <c r="EL316" s="373"/>
      <c r="EM316" s="373"/>
      <c r="EN316" s="373"/>
      <c r="EO316" s="373"/>
      <c r="EP316" s="373"/>
      <c r="EQ316" s="373"/>
      <c r="ER316" s="373"/>
      <c r="ES316" s="373"/>
      <c r="ET316" s="373"/>
      <c r="EU316" s="373"/>
      <c r="EV316" s="373"/>
      <c r="EW316" s="373"/>
      <c r="EX316" s="373"/>
      <c r="EY316" s="373"/>
      <c r="EZ316" s="373"/>
      <c r="FA316" s="373"/>
      <c r="FB316" s="373"/>
      <c r="FC316" s="373"/>
      <c r="FD316" s="373"/>
      <c r="FE316" s="373"/>
      <c r="FF316" s="373"/>
      <c r="FG316" s="373"/>
      <c r="FH316" s="373"/>
      <c r="FI316" s="373"/>
      <c r="FJ316" s="373"/>
      <c r="FK316" s="373"/>
      <c r="FL316" s="373"/>
      <c r="FM316" s="373"/>
      <c r="FN316" s="373"/>
      <c r="FO316" s="373"/>
      <c r="FP316" s="373"/>
      <c r="FQ316" s="373"/>
      <c r="FR316" s="373"/>
      <c r="FS316" s="373"/>
      <c r="FT316" s="373"/>
      <c r="FU316" s="373"/>
      <c r="FV316" s="373"/>
      <c r="FW316" s="373"/>
      <c r="FX316" s="373"/>
      <c r="FY316" s="373"/>
      <c r="FZ316" s="373"/>
      <c r="GA316" s="373"/>
      <c r="GB316" s="373"/>
      <c r="GC316" s="373"/>
      <c r="GD316" s="373"/>
      <c r="GE316" s="373"/>
      <c r="GF316" s="373"/>
      <c r="GG316" s="373"/>
      <c r="GH316" s="373"/>
      <c r="GI316" s="373"/>
      <c r="GJ316" s="373"/>
      <c r="GK316" s="373"/>
      <c r="GL316" s="373"/>
      <c r="GM316" s="373"/>
      <c r="GN316" s="373"/>
      <c r="GO316" s="373"/>
      <c r="GP316" s="373"/>
      <c r="GQ316" s="373"/>
      <c r="GR316" s="373"/>
      <c r="GS316" s="373"/>
      <c r="GT316" s="373"/>
      <c r="GU316" s="373"/>
      <c r="GV316" s="373"/>
      <c r="GW316" s="373"/>
      <c r="GX316" s="373"/>
      <c r="GY316" s="373"/>
      <c r="GZ316" s="373"/>
      <c r="HA316" s="373"/>
      <c r="HB316" s="373"/>
      <c r="HC316" s="373"/>
      <c r="HD316" s="373"/>
      <c r="HE316" s="373"/>
      <c r="HF316" s="373"/>
      <c r="HG316" s="373"/>
      <c r="HH316" s="373"/>
      <c r="HI316" s="373"/>
      <c r="HJ316" s="373"/>
      <c r="HK316" s="373"/>
      <c r="HL316" s="373"/>
      <c r="HM316" s="373"/>
      <c r="HN316" s="373"/>
      <c r="HO316" s="373"/>
      <c r="HP316" s="373"/>
      <c r="HQ316" s="373"/>
      <c r="HR316" s="373"/>
      <c r="HS316" s="373"/>
      <c r="HT316" s="373"/>
      <c r="HU316" s="373"/>
      <c r="HV316" s="373"/>
      <c r="HW316" s="373"/>
      <c r="HX316" s="373"/>
      <c r="HY316" s="373"/>
      <c r="HZ316" s="373"/>
      <c r="IA316" s="373"/>
      <c r="IB316" s="373"/>
      <c r="IC316" s="373"/>
      <c r="ID316" s="373"/>
      <c r="IE316" s="373"/>
      <c r="IF316" s="373"/>
      <c r="IG316" s="373"/>
      <c r="IH316" s="373"/>
      <c r="II316" s="373"/>
      <c r="IJ316" s="373"/>
    </row>
    <row r="317" spans="1:244" s="281" customFormat="1" ht="19" x14ac:dyDescent="0.2">
      <c r="A317"/>
      <c r="B317" s="186"/>
      <c r="C317"/>
      <c r="D317" s="251"/>
      <c r="E317" s="341"/>
      <c r="F317" s="341"/>
      <c r="G317" s="172"/>
      <c r="H317"/>
      <c r="I317" s="45"/>
      <c r="J317"/>
      <c r="K317"/>
      <c r="L317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5"/>
      <c r="AC317"/>
      <c r="AD317" s="38"/>
      <c r="AE317"/>
      <c r="AF317"/>
      <c r="AG317"/>
      <c r="AH317" s="42"/>
      <c r="AI317" s="277"/>
      <c r="AJ317" s="152"/>
      <c r="AK317" s="152"/>
      <c r="AL317" s="152"/>
      <c r="AM317" s="152"/>
      <c r="AN317" s="152"/>
      <c r="AO317" s="152"/>
      <c r="AP317" s="152"/>
      <c r="AQ317" s="152"/>
      <c r="AR317" s="152"/>
      <c r="AS317" s="152"/>
      <c r="AT317" s="152"/>
      <c r="AU317" s="152"/>
      <c r="AV317" s="152"/>
      <c r="AW317" s="152"/>
      <c r="AX317" s="152"/>
      <c r="AY317" s="277"/>
      <c r="AZ317" s="269"/>
      <c r="BA317" s="560"/>
      <c r="BB317"/>
      <c r="BC317" s="560"/>
      <c r="BD317"/>
      <c r="BE317" s="560"/>
      <c r="BF317"/>
      <c r="BG317" s="560"/>
      <c r="BH317"/>
      <c r="BI317" s="560"/>
      <c r="BJ317"/>
      <c r="BK317" s="560"/>
      <c r="BL317"/>
      <c r="BM317" s="560"/>
      <c r="BN317"/>
      <c r="BO317" s="270"/>
      <c r="BP317"/>
      <c r="BQ317" s="270"/>
      <c r="BR317"/>
      <c r="BS317" s="270"/>
      <c r="BT317"/>
      <c r="BU317" s="270"/>
      <c r="BV317"/>
      <c r="BW317" s="270"/>
      <c r="BX317"/>
      <c r="BY317" s="270"/>
      <c r="BZ317"/>
      <c r="CA317" s="270"/>
      <c r="CB317"/>
      <c r="CC317" s="270"/>
      <c r="CD317"/>
      <c r="CE317" s="270"/>
      <c r="CF317"/>
      <c r="CG317" s="270"/>
      <c r="CH317"/>
      <c r="CI317" s="270"/>
      <c r="CJ317"/>
      <c r="CK317" s="910"/>
      <c r="CL317" s="373"/>
      <c r="CM317" s="373"/>
      <c r="CN317" s="373"/>
      <c r="CO317" s="373"/>
      <c r="CP317" s="373"/>
      <c r="CQ317" s="373"/>
      <c r="CR317" s="373"/>
      <c r="CS317" s="373"/>
      <c r="CT317" s="920"/>
      <c r="CU317" s="373"/>
      <c r="CV317" s="373"/>
      <c r="CW317" s="373"/>
      <c r="CX317" s="920"/>
      <c r="CY317" s="373"/>
      <c r="CZ317" s="373"/>
      <c r="DN317" s="373"/>
      <c r="DO317" s="373"/>
      <c r="DP317" s="373"/>
      <c r="DQ317" s="373"/>
      <c r="DR317" s="373"/>
      <c r="DS317" s="373"/>
      <c r="DT317" s="373"/>
      <c r="DU317" s="373"/>
      <c r="DV317" s="373"/>
      <c r="DW317" s="373"/>
      <c r="DX317" s="373"/>
      <c r="DY317" s="373"/>
      <c r="DZ317" s="373"/>
      <c r="EA317" s="373"/>
      <c r="EB317" s="373"/>
      <c r="EC317" s="373"/>
      <c r="ED317" s="373"/>
      <c r="EE317" s="373"/>
      <c r="EF317" s="373"/>
      <c r="EG317" s="373"/>
      <c r="EH317" s="373"/>
      <c r="EI317" s="373"/>
      <c r="EJ317" s="373"/>
      <c r="EK317" s="373"/>
      <c r="EL317" s="373"/>
      <c r="EM317" s="373"/>
      <c r="EN317" s="373"/>
      <c r="EO317" s="373"/>
      <c r="EP317" s="373"/>
      <c r="EQ317" s="373"/>
      <c r="ER317" s="373"/>
      <c r="ES317" s="373"/>
      <c r="ET317" s="373"/>
      <c r="EU317" s="373"/>
      <c r="EV317" s="373"/>
      <c r="EW317" s="373"/>
      <c r="EX317" s="373"/>
      <c r="EY317" s="373"/>
      <c r="EZ317" s="373"/>
      <c r="FA317" s="373"/>
      <c r="FB317" s="373"/>
      <c r="FC317" s="373"/>
      <c r="FD317" s="373"/>
      <c r="FE317" s="373"/>
      <c r="FF317" s="373"/>
      <c r="FG317" s="373"/>
      <c r="FH317" s="373"/>
      <c r="FI317" s="373"/>
      <c r="FJ317" s="373"/>
      <c r="FK317" s="373"/>
      <c r="FL317" s="373"/>
      <c r="FM317" s="373"/>
      <c r="FN317" s="373"/>
      <c r="FO317" s="373"/>
      <c r="FP317" s="373"/>
      <c r="FQ317" s="373"/>
      <c r="FR317" s="373"/>
      <c r="FS317" s="373"/>
      <c r="FT317" s="373"/>
      <c r="FU317" s="373"/>
      <c r="FV317" s="373"/>
      <c r="FW317" s="373"/>
      <c r="FX317" s="373"/>
      <c r="FY317" s="373"/>
      <c r="FZ317" s="373"/>
      <c r="GA317" s="373"/>
      <c r="GB317" s="373"/>
      <c r="GC317" s="373"/>
      <c r="GD317" s="373"/>
      <c r="GE317" s="373"/>
      <c r="GF317" s="373"/>
      <c r="GG317" s="373"/>
      <c r="GH317" s="373"/>
      <c r="GI317" s="373"/>
      <c r="GJ317" s="373"/>
      <c r="GK317" s="373"/>
      <c r="GL317" s="373"/>
      <c r="GM317" s="373"/>
      <c r="GN317" s="373"/>
      <c r="GO317" s="373"/>
      <c r="GP317" s="373"/>
      <c r="GQ317" s="373"/>
      <c r="GR317" s="373"/>
      <c r="GS317" s="373"/>
      <c r="GT317" s="373"/>
      <c r="GU317" s="373"/>
      <c r="GV317" s="373"/>
      <c r="GW317" s="373"/>
      <c r="GX317" s="373"/>
      <c r="GY317" s="373"/>
      <c r="GZ317" s="373"/>
      <c r="HA317" s="373"/>
      <c r="HB317" s="373"/>
      <c r="HC317" s="373"/>
      <c r="HD317" s="373"/>
      <c r="HE317" s="373"/>
      <c r="HF317" s="373"/>
      <c r="HG317" s="373"/>
      <c r="HH317" s="373"/>
      <c r="HI317" s="373"/>
      <c r="HJ317" s="373"/>
      <c r="HK317" s="373"/>
      <c r="HL317" s="373"/>
      <c r="HM317" s="373"/>
      <c r="HN317" s="373"/>
      <c r="HO317" s="373"/>
      <c r="HP317" s="373"/>
      <c r="HQ317" s="373"/>
      <c r="HR317" s="373"/>
      <c r="HS317" s="373"/>
      <c r="HT317" s="373"/>
      <c r="HU317" s="373"/>
      <c r="HV317" s="373"/>
      <c r="HW317" s="373"/>
      <c r="HX317" s="373"/>
      <c r="HY317" s="373"/>
      <c r="HZ317" s="373"/>
      <c r="IA317" s="373"/>
      <c r="IB317" s="373"/>
      <c r="IC317" s="373"/>
      <c r="ID317" s="373"/>
      <c r="IE317" s="373"/>
      <c r="IF317" s="373"/>
      <c r="IG317" s="373"/>
      <c r="IH317" s="373"/>
      <c r="II317" s="373"/>
      <c r="IJ317" s="373"/>
    </row>
    <row r="318" spans="1:244" s="281" customFormat="1" ht="19" x14ac:dyDescent="0.2">
      <c r="A318"/>
      <c r="B318" s="186"/>
      <c r="C318"/>
      <c r="D318" s="251"/>
      <c r="E318" s="341"/>
      <c r="F318" s="341"/>
      <c r="G318" s="172"/>
      <c r="H318"/>
      <c r="I318" s="45"/>
      <c r="J318"/>
      <c r="K318"/>
      <c r="L318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5"/>
      <c r="AC318"/>
      <c r="AD318" s="38"/>
      <c r="AE318"/>
      <c r="AF318"/>
      <c r="AG318"/>
      <c r="AH318" s="42"/>
      <c r="AI318" s="277"/>
      <c r="AJ318" s="152"/>
      <c r="AK318" s="152"/>
      <c r="AL318" s="152"/>
      <c r="AM318" s="152"/>
      <c r="AN318" s="152"/>
      <c r="AO318" s="152"/>
      <c r="AP318" s="152"/>
      <c r="AQ318" s="152"/>
      <c r="AR318" s="152"/>
      <c r="AS318" s="152"/>
      <c r="AT318" s="152"/>
      <c r="AU318" s="152"/>
      <c r="AV318" s="152"/>
      <c r="AW318" s="152"/>
      <c r="AX318" s="152"/>
      <c r="AY318" s="277"/>
      <c r="AZ318" s="269"/>
      <c r="BA318" s="560"/>
      <c r="BB318"/>
      <c r="BC318" s="560"/>
      <c r="BD318"/>
      <c r="BE318" s="560"/>
      <c r="BF318"/>
      <c r="BG318" s="560"/>
      <c r="BH318"/>
      <c r="BI318" s="560"/>
      <c r="BJ318"/>
      <c r="BK318" s="560"/>
      <c r="BL318"/>
      <c r="BM318" s="560"/>
      <c r="BN318"/>
      <c r="BO318" s="270"/>
      <c r="BP318"/>
      <c r="BQ318" s="270"/>
      <c r="BR318"/>
      <c r="BS318" s="270"/>
      <c r="BT318"/>
      <c r="BU318" s="270"/>
      <c r="BV318"/>
      <c r="BW318" s="270"/>
      <c r="BX318"/>
      <c r="BY318" s="270"/>
      <c r="BZ318"/>
      <c r="CA318" s="270"/>
      <c r="CB318"/>
      <c r="CC318" s="270"/>
      <c r="CD318"/>
      <c r="CE318" s="270"/>
      <c r="CF318"/>
      <c r="CG318" s="270"/>
      <c r="CH318"/>
      <c r="CI318" s="270"/>
      <c r="CJ318"/>
      <c r="CK318" s="910"/>
      <c r="CL318" s="373"/>
      <c r="CM318" s="373"/>
      <c r="CN318" s="373"/>
      <c r="CO318" s="373"/>
      <c r="CP318" s="373"/>
      <c r="CQ318" s="373"/>
      <c r="CR318" s="373"/>
      <c r="CS318" s="373"/>
      <c r="CT318" s="920"/>
      <c r="CU318" s="373"/>
      <c r="CV318" s="373"/>
      <c r="CW318" s="373"/>
      <c r="CX318" s="920"/>
      <c r="CY318" s="373"/>
      <c r="CZ318" s="373"/>
      <c r="DN318" s="373"/>
      <c r="DO318" s="373"/>
      <c r="DP318" s="373"/>
      <c r="DQ318" s="373"/>
      <c r="DR318" s="373"/>
      <c r="DS318" s="373"/>
      <c r="DT318" s="373"/>
      <c r="DU318" s="373"/>
      <c r="DV318" s="373"/>
      <c r="DW318" s="373"/>
      <c r="DX318" s="373"/>
      <c r="DY318" s="373"/>
      <c r="DZ318" s="373"/>
      <c r="EA318" s="373"/>
      <c r="EB318" s="373"/>
      <c r="EC318" s="373"/>
      <c r="ED318" s="373"/>
      <c r="EE318" s="373"/>
      <c r="EF318" s="373"/>
      <c r="EG318" s="373"/>
      <c r="EH318" s="373"/>
      <c r="EI318" s="373"/>
      <c r="EJ318" s="373"/>
      <c r="EK318" s="373"/>
      <c r="EL318" s="373"/>
      <c r="EM318" s="373"/>
      <c r="EN318" s="373"/>
      <c r="EO318" s="373"/>
      <c r="EP318" s="373"/>
      <c r="EQ318" s="373"/>
      <c r="ER318" s="373"/>
      <c r="ES318" s="373"/>
      <c r="ET318" s="373"/>
      <c r="EU318" s="373"/>
      <c r="EV318" s="373"/>
      <c r="EW318" s="373"/>
      <c r="EX318" s="373"/>
      <c r="EY318" s="373"/>
      <c r="EZ318" s="373"/>
      <c r="FA318" s="373"/>
      <c r="FB318" s="373"/>
      <c r="FC318" s="373"/>
      <c r="FD318" s="373"/>
      <c r="FE318" s="373"/>
      <c r="FF318" s="373"/>
      <c r="FG318" s="373"/>
      <c r="FH318" s="373"/>
      <c r="FI318" s="373"/>
      <c r="FJ318" s="373"/>
      <c r="FK318" s="373"/>
      <c r="FL318" s="373"/>
      <c r="FM318" s="373"/>
      <c r="FN318" s="373"/>
      <c r="FO318" s="373"/>
      <c r="FP318" s="373"/>
      <c r="FQ318" s="373"/>
      <c r="FR318" s="373"/>
      <c r="FS318" s="373"/>
      <c r="FT318" s="373"/>
      <c r="FU318" s="373"/>
      <c r="FV318" s="373"/>
      <c r="FW318" s="373"/>
      <c r="FX318" s="373"/>
      <c r="FY318" s="373"/>
      <c r="FZ318" s="373"/>
      <c r="GA318" s="373"/>
      <c r="GB318" s="373"/>
      <c r="GC318" s="373"/>
      <c r="GD318" s="373"/>
      <c r="GE318" s="373"/>
      <c r="GF318" s="373"/>
      <c r="GG318" s="373"/>
      <c r="GH318" s="373"/>
      <c r="GI318" s="373"/>
      <c r="GJ318" s="373"/>
      <c r="GK318" s="373"/>
      <c r="GL318" s="373"/>
      <c r="GM318" s="373"/>
      <c r="GN318" s="373"/>
      <c r="GO318" s="373"/>
      <c r="GP318" s="373"/>
      <c r="GQ318" s="373"/>
      <c r="GR318" s="373"/>
      <c r="GS318" s="373"/>
      <c r="GT318" s="373"/>
      <c r="GU318" s="373"/>
      <c r="GV318" s="373"/>
      <c r="GW318" s="373"/>
      <c r="GX318" s="373"/>
      <c r="GY318" s="373"/>
      <c r="GZ318" s="373"/>
      <c r="HA318" s="373"/>
      <c r="HB318" s="373"/>
      <c r="HC318" s="373"/>
      <c r="HD318" s="373"/>
      <c r="HE318" s="373"/>
      <c r="HF318" s="373"/>
      <c r="HG318" s="373"/>
      <c r="HH318" s="373"/>
      <c r="HI318" s="373"/>
      <c r="HJ318" s="373"/>
      <c r="HK318" s="373"/>
      <c r="HL318" s="373"/>
      <c r="HM318" s="373"/>
      <c r="HN318" s="373"/>
      <c r="HO318" s="373"/>
      <c r="HP318" s="373"/>
      <c r="HQ318" s="373"/>
      <c r="HR318" s="373"/>
      <c r="HS318" s="373"/>
      <c r="HT318" s="373"/>
      <c r="HU318" s="373"/>
      <c r="HV318" s="373"/>
      <c r="HW318" s="373"/>
      <c r="HX318" s="373"/>
      <c r="HY318" s="373"/>
      <c r="HZ318" s="373"/>
      <c r="IA318" s="373"/>
      <c r="IB318" s="373"/>
      <c r="IC318" s="373"/>
      <c r="ID318" s="373"/>
      <c r="IE318" s="373"/>
      <c r="IF318" s="373"/>
      <c r="IG318" s="373"/>
      <c r="IH318" s="373"/>
      <c r="II318" s="373"/>
      <c r="IJ318" s="373"/>
    </row>
    <row r="319" spans="1:244" s="281" customFormat="1" ht="19" x14ac:dyDescent="0.2">
      <c r="A319"/>
      <c r="B319" s="186"/>
      <c r="C319"/>
      <c r="D319" s="251"/>
      <c r="E319" s="341"/>
      <c r="F319" s="341"/>
      <c r="G319" s="172"/>
      <c r="H319"/>
      <c r="I319" s="45"/>
      <c r="J319"/>
      <c r="K319"/>
      <c r="L319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5"/>
      <c r="AC319"/>
      <c r="AD319" s="38"/>
      <c r="AE319"/>
      <c r="AF319"/>
      <c r="AG319"/>
      <c r="AH319" s="42"/>
      <c r="AI319" s="277"/>
      <c r="AJ319" s="152"/>
      <c r="AK319" s="152"/>
      <c r="AL319" s="152"/>
      <c r="AM319" s="152"/>
      <c r="AN319" s="152"/>
      <c r="AO319" s="152"/>
      <c r="AP319" s="152"/>
      <c r="AQ319" s="152"/>
      <c r="AR319" s="152"/>
      <c r="AS319" s="152"/>
      <c r="AT319" s="152"/>
      <c r="AU319" s="152"/>
      <c r="AV319" s="152"/>
      <c r="AW319" s="152"/>
      <c r="AX319" s="152"/>
      <c r="AY319" s="277"/>
      <c r="AZ319" s="269"/>
      <c r="BA319" s="560"/>
      <c r="BB319"/>
      <c r="BC319" s="560"/>
      <c r="BD319"/>
      <c r="BE319" s="560"/>
      <c r="BF319"/>
      <c r="BG319" s="560"/>
      <c r="BH319"/>
      <c r="BI319" s="560"/>
      <c r="BJ319"/>
      <c r="BK319" s="560"/>
      <c r="BL319"/>
      <c r="BM319" s="560"/>
      <c r="BN319"/>
      <c r="BO319" s="270"/>
      <c r="BP319"/>
      <c r="BQ319" s="270"/>
      <c r="BR319"/>
      <c r="BS319" s="270"/>
      <c r="BT319"/>
      <c r="BU319" s="270"/>
      <c r="BV319"/>
      <c r="BW319" s="270"/>
      <c r="BX319"/>
      <c r="BY319" s="270"/>
      <c r="BZ319"/>
      <c r="CA319" s="270"/>
      <c r="CB319"/>
      <c r="CC319" s="270"/>
      <c r="CD319"/>
      <c r="CE319" s="270"/>
      <c r="CF319"/>
      <c r="CG319" s="270"/>
      <c r="CH319"/>
      <c r="CI319" s="270"/>
      <c r="CJ319"/>
      <c r="CK319" s="910"/>
      <c r="CL319" s="373"/>
      <c r="CM319" s="373"/>
      <c r="CN319" s="373"/>
      <c r="CO319" s="373"/>
      <c r="CP319" s="373"/>
      <c r="CQ319" s="373"/>
      <c r="CR319" s="373"/>
      <c r="CS319" s="373"/>
      <c r="CT319" s="920"/>
      <c r="CU319" s="373"/>
      <c r="CV319" s="373"/>
      <c r="CW319" s="373"/>
      <c r="CX319" s="920"/>
      <c r="CY319" s="373"/>
      <c r="CZ319" s="373"/>
      <c r="DN319" s="373"/>
      <c r="DO319" s="373"/>
      <c r="DP319" s="373"/>
      <c r="DQ319" s="373"/>
      <c r="DR319" s="373"/>
      <c r="DS319" s="373"/>
      <c r="DT319" s="373"/>
      <c r="DU319" s="373"/>
      <c r="DV319" s="373"/>
      <c r="DW319" s="373"/>
      <c r="DX319" s="373"/>
      <c r="DY319" s="373"/>
      <c r="DZ319" s="373"/>
      <c r="EA319" s="373"/>
      <c r="EB319" s="373"/>
      <c r="EC319" s="373"/>
      <c r="ED319" s="373"/>
      <c r="EE319" s="373"/>
      <c r="EF319" s="373"/>
      <c r="EG319" s="373"/>
      <c r="EH319" s="373"/>
      <c r="EI319" s="373"/>
      <c r="EJ319" s="373"/>
      <c r="EK319" s="373"/>
      <c r="EL319" s="373"/>
      <c r="EM319" s="373"/>
      <c r="EN319" s="373"/>
      <c r="EO319" s="373"/>
      <c r="EP319" s="373"/>
      <c r="EQ319" s="373"/>
      <c r="ER319" s="373"/>
      <c r="ES319" s="373"/>
      <c r="ET319" s="373"/>
      <c r="EU319" s="373"/>
      <c r="EV319" s="373"/>
      <c r="EW319" s="373"/>
      <c r="EX319" s="373"/>
      <c r="EY319" s="373"/>
      <c r="EZ319" s="373"/>
      <c r="FA319" s="373"/>
      <c r="FB319" s="373"/>
      <c r="FC319" s="373"/>
      <c r="FD319" s="373"/>
      <c r="FE319" s="373"/>
      <c r="FF319" s="373"/>
      <c r="FG319" s="373"/>
      <c r="FH319" s="373"/>
      <c r="FI319" s="373"/>
      <c r="FJ319" s="373"/>
      <c r="FK319" s="373"/>
      <c r="FL319" s="373"/>
      <c r="FM319" s="373"/>
      <c r="FN319" s="373"/>
      <c r="FO319" s="373"/>
      <c r="FP319" s="373"/>
      <c r="FQ319" s="373"/>
      <c r="FR319" s="373"/>
      <c r="FS319" s="373"/>
      <c r="FT319" s="373"/>
      <c r="FU319" s="373"/>
      <c r="FV319" s="373"/>
      <c r="FW319" s="373"/>
      <c r="FX319" s="373"/>
      <c r="FY319" s="373"/>
      <c r="FZ319" s="373"/>
      <c r="GA319" s="373"/>
      <c r="GB319" s="373"/>
      <c r="GC319" s="373"/>
      <c r="GD319" s="373"/>
      <c r="GE319" s="373"/>
      <c r="GF319" s="373"/>
      <c r="GG319" s="373"/>
      <c r="GH319" s="373"/>
      <c r="GI319" s="373"/>
      <c r="GJ319" s="373"/>
      <c r="GK319" s="373"/>
      <c r="GL319" s="373"/>
      <c r="GM319" s="373"/>
      <c r="GN319" s="373"/>
      <c r="GO319" s="373"/>
      <c r="GP319" s="373"/>
      <c r="GQ319" s="373"/>
      <c r="GR319" s="373"/>
      <c r="GS319" s="373"/>
      <c r="GT319" s="373"/>
      <c r="GU319" s="373"/>
      <c r="GV319" s="373"/>
      <c r="GW319" s="373"/>
      <c r="GX319" s="373"/>
      <c r="GY319" s="373"/>
      <c r="GZ319" s="373"/>
      <c r="HA319" s="373"/>
      <c r="HB319" s="373"/>
      <c r="HC319" s="373"/>
      <c r="HD319" s="373"/>
      <c r="HE319" s="373"/>
      <c r="HF319" s="373"/>
      <c r="HG319" s="373"/>
      <c r="HH319" s="373"/>
      <c r="HI319" s="373"/>
      <c r="HJ319" s="373"/>
      <c r="HK319" s="373"/>
      <c r="HL319" s="373"/>
      <c r="HM319" s="373"/>
      <c r="HN319" s="373"/>
      <c r="HO319" s="373"/>
      <c r="HP319" s="373"/>
      <c r="HQ319" s="373"/>
      <c r="HR319" s="373"/>
      <c r="HS319" s="373"/>
      <c r="HT319" s="373"/>
      <c r="HU319" s="373"/>
      <c r="HV319" s="373"/>
      <c r="HW319" s="373"/>
      <c r="HX319" s="373"/>
      <c r="HY319" s="373"/>
      <c r="HZ319" s="373"/>
      <c r="IA319" s="373"/>
      <c r="IB319" s="373"/>
      <c r="IC319" s="373"/>
      <c r="ID319" s="373"/>
      <c r="IE319" s="373"/>
      <c r="IF319" s="373"/>
      <c r="IG319" s="373"/>
      <c r="IH319" s="373"/>
      <c r="II319" s="373"/>
      <c r="IJ319" s="373"/>
    </row>
    <row r="320" spans="1:244" s="281" customFormat="1" ht="19" x14ac:dyDescent="0.2">
      <c r="A320"/>
      <c r="B320" s="186"/>
      <c r="C320"/>
      <c r="D320" s="251"/>
      <c r="E320" s="341"/>
      <c r="F320" s="341"/>
      <c r="G320" s="172"/>
      <c r="H320"/>
      <c r="I320" s="45"/>
      <c r="J320"/>
      <c r="K320"/>
      <c r="L320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5"/>
      <c r="AC320"/>
      <c r="AD320" s="38"/>
      <c r="AE320"/>
      <c r="AF320"/>
      <c r="AG320"/>
      <c r="AH320" s="42"/>
      <c r="AI320" s="277"/>
      <c r="AJ320" s="152"/>
      <c r="AK320" s="152"/>
      <c r="AL320" s="152"/>
      <c r="AM320" s="152"/>
      <c r="AN320" s="152"/>
      <c r="AO320" s="152"/>
      <c r="AP320" s="152"/>
      <c r="AQ320" s="152"/>
      <c r="AR320" s="152"/>
      <c r="AS320" s="152"/>
      <c r="AT320" s="152"/>
      <c r="AU320" s="152"/>
      <c r="AV320" s="152"/>
      <c r="AW320" s="152"/>
      <c r="AX320" s="152"/>
      <c r="AY320" s="277"/>
      <c r="AZ320" s="269"/>
      <c r="BA320" s="560"/>
      <c r="BB320"/>
      <c r="BC320" s="560"/>
      <c r="BD320"/>
      <c r="BE320" s="560"/>
      <c r="BF320"/>
      <c r="BG320" s="560"/>
      <c r="BH320"/>
      <c r="BI320" s="560"/>
      <c r="BJ320"/>
      <c r="BK320" s="560"/>
      <c r="BL320"/>
      <c r="BM320" s="560"/>
      <c r="BN320"/>
      <c r="BO320" s="270"/>
      <c r="BP320"/>
      <c r="BQ320" s="270"/>
      <c r="BR320"/>
      <c r="BS320" s="270"/>
      <c r="BT320"/>
      <c r="BU320" s="270"/>
      <c r="BV320"/>
      <c r="BW320" s="270"/>
      <c r="BX320"/>
      <c r="BY320" s="270"/>
      <c r="BZ320"/>
      <c r="CA320" s="270"/>
      <c r="CB320"/>
      <c r="CC320" s="270"/>
      <c r="CD320"/>
      <c r="CE320" s="270"/>
      <c r="CF320"/>
      <c r="CG320" s="270"/>
      <c r="CH320"/>
      <c r="CI320" s="270"/>
      <c r="CJ320"/>
      <c r="CK320" s="910"/>
      <c r="CL320" s="373"/>
      <c r="CM320" s="373"/>
      <c r="CN320" s="373"/>
      <c r="CO320" s="373"/>
      <c r="CP320" s="373"/>
      <c r="CQ320" s="373"/>
      <c r="CR320" s="373"/>
      <c r="CS320" s="373"/>
      <c r="CT320" s="920"/>
      <c r="CU320" s="373"/>
      <c r="CV320" s="373"/>
      <c r="CW320" s="373"/>
      <c r="CX320" s="920"/>
      <c r="CY320" s="373"/>
      <c r="CZ320" s="373"/>
      <c r="DN320" s="373"/>
      <c r="DO320" s="373"/>
      <c r="DP320" s="373"/>
      <c r="DQ320" s="373"/>
      <c r="DR320" s="373"/>
      <c r="DS320" s="373"/>
      <c r="DT320" s="373"/>
      <c r="DU320" s="373"/>
      <c r="DV320" s="373"/>
      <c r="DW320" s="373"/>
      <c r="DX320" s="373"/>
      <c r="DY320" s="373"/>
      <c r="DZ320" s="373"/>
      <c r="EA320" s="373"/>
      <c r="EB320" s="373"/>
      <c r="EC320" s="373"/>
      <c r="ED320" s="373"/>
      <c r="EE320" s="373"/>
      <c r="EF320" s="373"/>
      <c r="EG320" s="373"/>
      <c r="EH320" s="373"/>
      <c r="EI320" s="373"/>
      <c r="EJ320" s="373"/>
      <c r="EK320" s="373"/>
      <c r="EL320" s="373"/>
      <c r="EM320" s="373"/>
      <c r="EN320" s="373"/>
      <c r="EO320" s="373"/>
      <c r="EP320" s="373"/>
      <c r="EQ320" s="373"/>
      <c r="ER320" s="373"/>
      <c r="ES320" s="373"/>
      <c r="ET320" s="373"/>
      <c r="EU320" s="373"/>
      <c r="EV320" s="373"/>
      <c r="EW320" s="373"/>
      <c r="EX320" s="373"/>
      <c r="EY320" s="373"/>
      <c r="EZ320" s="373"/>
      <c r="FA320" s="373"/>
      <c r="FB320" s="373"/>
      <c r="FC320" s="373"/>
      <c r="FD320" s="373"/>
      <c r="FE320" s="373"/>
      <c r="FF320" s="373"/>
      <c r="FG320" s="373"/>
      <c r="FH320" s="373"/>
      <c r="FI320" s="373"/>
      <c r="FJ320" s="373"/>
      <c r="FK320" s="373"/>
      <c r="FL320" s="373"/>
      <c r="FM320" s="373"/>
      <c r="FN320" s="373"/>
      <c r="FO320" s="373"/>
      <c r="FP320" s="373"/>
      <c r="FQ320" s="373"/>
      <c r="FR320" s="373"/>
      <c r="FS320" s="373"/>
      <c r="FT320" s="373"/>
      <c r="FU320" s="373"/>
      <c r="FV320" s="373"/>
      <c r="FW320" s="373"/>
      <c r="FX320" s="373"/>
      <c r="FY320" s="373"/>
      <c r="FZ320" s="373"/>
      <c r="GA320" s="373"/>
      <c r="GB320" s="373"/>
      <c r="GC320" s="373"/>
      <c r="GD320" s="373"/>
      <c r="GE320" s="373"/>
      <c r="GF320" s="373"/>
      <c r="GG320" s="373"/>
      <c r="GH320" s="373"/>
      <c r="GI320" s="373"/>
      <c r="GJ320" s="373"/>
      <c r="GK320" s="373"/>
      <c r="GL320" s="373"/>
      <c r="GM320" s="373"/>
      <c r="GN320" s="373"/>
      <c r="GO320" s="373"/>
      <c r="GP320" s="373"/>
      <c r="GQ320" s="373"/>
      <c r="GR320" s="373"/>
      <c r="GS320" s="373"/>
      <c r="GT320" s="373"/>
      <c r="GU320" s="373"/>
      <c r="GV320" s="373"/>
      <c r="GW320" s="373"/>
      <c r="GX320" s="373"/>
      <c r="GY320" s="373"/>
      <c r="GZ320" s="373"/>
      <c r="HA320" s="373"/>
      <c r="HB320" s="373"/>
      <c r="HC320" s="373"/>
      <c r="HD320" s="373"/>
      <c r="HE320" s="373"/>
      <c r="HF320" s="373"/>
      <c r="HG320" s="373"/>
      <c r="HH320" s="373"/>
      <c r="HI320" s="373"/>
      <c r="HJ320" s="373"/>
      <c r="HK320" s="373"/>
      <c r="HL320" s="373"/>
      <c r="HM320" s="373"/>
      <c r="HN320" s="373"/>
      <c r="HO320" s="373"/>
      <c r="HP320" s="373"/>
      <c r="HQ320" s="373"/>
      <c r="HR320" s="373"/>
      <c r="HS320" s="373"/>
      <c r="HT320" s="373"/>
      <c r="HU320" s="373"/>
      <c r="HV320" s="373"/>
      <c r="HW320" s="373"/>
      <c r="HX320" s="373"/>
      <c r="HY320" s="373"/>
      <c r="HZ320" s="373"/>
      <c r="IA320" s="373"/>
      <c r="IB320" s="373"/>
      <c r="IC320" s="373"/>
      <c r="ID320" s="373"/>
      <c r="IE320" s="373"/>
      <c r="IF320" s="373"/>
      <c r="IG320" s="373"/>
      <c r="IH320" s="373"/>
      <c r="II320" s="373"/>
      <c r="IJ320" s="373"/>
    </row>
    <row r="321" spans="1:244" s="281" customFormat="1" ht="19" x14ac:dyDescent="0.2">
      <c r="A321"/>
      <c r="B321" s="186"/>
      <c r="C321"/>
      <c r="D321" s="251"/>
      <c r="E321" s="341"/>
      <c r="F321" s="341"/>
      <c r="G321" s="172"/>
      <c r="H321"/>
      <c r="I321" s="45"/>
      <c r="J321"/>
      <c r="K321"/>
      <c r="L321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5"/>
      <c r="AC321"/>
      <c r="AD321" s="38"/>
      <c r="AE321"/>
      <c r="AF321"/>
      <c r="AG321"/>
      <c r="AH321" s="42"/>
      <c r="AI321" s="277"/>
      <c r="AJ321" s="152"/>
      <c r="AK321" s="152"/>
      <c r="AL321" s="152"/>
      <c r="AM321" s="152"/>
      <c r="AN321" s="152"/>
      <c r="AO321" s="152"/>
      <c r="AP321" s="152"/>
      <c r="AQ321" s="152"/>
      <c r="AR321" s="152"/>
      <c r="AS321" s="152"/>
      <c r="AT321" s="152"/>
      <c r="AU321" s="152"/>
      <c r="AV321" s="152"/>
      <c r="AW321" s="152"/>
      <c r="AX321" s="152"/>
      <c r="AY321" s="277"/>
      <c r="AZ321" s="269"/>
      <c r="BA321" s="560"/>
      <c r="BB321"/>
      <c r="BC321" s="560"/>
      <c r="BD321"/>
      <c r="BE321" s="560"/>
      <c r="BF321"/>
      <c r="BG321" s="560"/>
      <c r="BH321"/>
      <c r="BI321" s="560"/>
      <c r="BJ321"/>
      <c r="BK321" s="560"/>
      <c r="BL321"/>
      <c r="BM321" s="560"/>
      <c r="BN321"/>
      <c r="BO321" s="270"/>
      <c r="BP321"/>
      <c r="BQ321" s="270"/>
      <c r="BR321"/>
      <c r="BS321" s="270"/>
      <c r="BT321"/>
      <c r="BU321" s="270"/>
      <c r="BV321"/>
      <c r="BW321" s="270"/>
      <c r="BX321"/>
      <c r="BY321" s="270"/>
      <c r="BZ321"/>
      <c r="CA321" s="270"/>
      <c r="CB321"/>
      <c r="CC321" s="270"/>
      <c r="CD321"/>
      <c r="CE321" s="270"/>
      <c r="CF321"/>
      <c r="CG321" s="270"/>
      <c r="CH321"/>
      <c r="CI321" s="270"/>
      <c r="CJ321"/>
      <c r="CK321" s="910"/>
      <c r="CL321" s="373"/>
      <c r="CM321" s="373"/>
      <c r="CN321" s="373"/>
      <c r="CO321" s="373"/>
      <c r="CP321" s="373"/>
      <c r="CQ321" s="373"/>
      <c r="CR321" s="373"/>
      <c r="CS321" s="373"/>
      <c r="CT321" s="920"/>
      <c r="CU321" s="373"/>
      <c r="CV321" s="373"/>
      <c r="CW321" s="373"/>
      <c r="CX321" s="920"/>
      <c r="CY321" s="373"/>
      <c r="CZ321" s="373"/>
      <c r="DN321" s="373"/>
      <c r="DO321" s="373"/>
      <c r="DP321" s="373"/>
      <c r="DQ321" s="373"/>
      <c r="DR321" s="373"/>
      <c r="DS321" s="373"/>
      <c r="DT321" s="373"/>
      <c r="DU321" s="373"/>
      <c r="DV321" s="373"/>
      <c r="DW321" s="373"/>
      <c r="DX321" s="373"/>
      <c r="DY321" s="373"/>
      <c r="DZ321" s="373"/>
      <c r="EA321" s="373"/>
      <c r="EB321" s="373"/>
      <c r="EC321" s="373"/>
      <c r="ED321" s="373"/>
      <c r="EE321" s="373"/>
      <c r="EF321" s="373"/>
      <c r="EG321" s="373"/>
      <c r="EH321" s="373"/>
      <c r="EI321" s="373"/>
      <c r="EJ321" s="373"/>
      <c r="EK321" s="373"/>
      <c r="EL321" s="373"/>
      <c r="EM321" s="373"/>
      <c r="EN321" s="373"/>
      <c r="EO321" s="373"/>
      <c r="EP321" s="373"/>
      <c r="EQ321" s="373"/>
      <c r="ER321" s="373"/>
      <c r="ES321" s="373"/>
      <c r="ET321" s="373"/>
      <c r="EU321" s="373"/>
      <c r="EV321" s="373"/>
      <c r="EW321" s="373"/>
      <c r="EX321" s="373"/>
      <c r="EY321" s="373"/>
      <c r="EZ321" s="373"/>
      <c r="FA321" s="373"/>
      <c r="FB321" s="373"/>
      <c r="FC321" s="373"/>
      <c r="FD321" s="373"/>
      <c r="FE321" s="373"/>
      <c r="FF321" s="373"/>
      <c r="FG321" s="373"/>
      <c r="FH321" s="373"/>
      <c r="FI321" s="373"/>
      <c r="FJ321" s="373"/>
      <c r="FK321" s="373"/>
      <c r="FL321" s="373"/>
      <c r="FM321" s="373"/>
      <c r="FN321" s="373"/>
      <c r="FO321" s="373"/>
      <c r="FP321" s="373"/>
      <c r="FQ321" s="373"/>
      <c r="FR321" s="373"/>
      <c r="FS321" s="373"/>
      <c r="FT321" s="373"/>
      <c r="FU321" s="373"/>
      <c r="FV321" s="373"/>
      <c r="FW321" s="373"/>
      <c r="FX321" s="373"/>
      <c r="FY321" s="373"/>
      <c r="FZ321" s="373"/>
      <c r="GA321" s="373"/>
      <c r="GB321" s="373"/>
      <c r="GC321" s="373"/>
      <c r="GD321" s="373"/>
      <c r="GE321" s="373"/>
      <c r="GF321" s="373"/>
      <c r="GG321" s="373"/>
      <c r="GH321" s="373"/>
      <c r="GI321" s="373"/>
      <c r="GJ321" s="373"/>
      <c r="GK321" s="373"/>
      <c r="GL321" s="373"/>
      <c r="GM321" s="373"/>
      <c r="GN321" s="373"/>
      <c r="GO321" s="373"/>
      <c r="GP321" s="373"/>
      <c r="GQ321" s="373"/>
      <c r="GR321" s="373"/>
      <c r="GS321" s="373"/>
      <c r="GT321" s="373"/>
      <c r="GU321" s="373"/>
      <c r="GV321" s="373"/>
      <c r="GW321" s="373"/>
      <c r="GX321" s="373"/>
      <c r="GY321" s="373"/>
      <c r="GZ321" s="373"/>
      <c r="HA321" s="373"/>
      <c r="HB321" s="373"/>
      <c r="HC321" s="373"/>
      <c r="HD321" s="373"/>
      <c r="HE321" s="373"/>
      <c r="HF321" s="373"/>
      <c r="HG321" s="373"/>
      <c r="HH321" s="373"/>
      <c r="HI321" s="373"/>
      <c r="HJ321" s="373"/>
      <c r="HK321" s="373"/>
      <c r="HL321" s="373"/>
      <c r="HM321" s="373"/>
      <c r="HN321" s="373"/>
      <c r="HO321" s="373"/>
      <c r="HP321" s="373"/>
      <c r="HQ321" s="373"/>
      <c r="HR321" s="373"/>
      <c r="HS321" s="373"/>
      <c r="HT321" s="373"/>
      <c r="HU321" s="373"/>
      <c r="HV321" s="373"/>
      <c r="HW321" s="373"/>
      <c r="HX321" s="373"/>
      <c r="HY321" s="373"/>
      <c r="HZ321" s="373"/>
      <c r="IA321" s="373"/>
      <c r="IB321" s="373"/>
      <c r="IC321" s="373"/>
      <c r="ID321" s="373"/>
      <c r="IE321" s="373"/>
      <c r="IF321" s="373"/>
      <c r="IG321" s="373"/>
      <c r="IH321" s="373"/>
      <c r="II321" s="373"/>
      <c r="IJ321" s="373"/>
    </row>
    <row r="322" spans="1:244" s="281" customFormat="1" ht="19" x14ac:dyDescent="0.2">
      <c r="A322"/>
      <c r="B322" s="186"/>
      <c r="C322"/>
      <c r="D322" s="251"/>
      <c r="E322" s="341"/>
      <c r="F322" s="341"/>
      <c r="G322" s="172"/>
      <c r="H322"/>
      <c r="I322" s="45"/>
      <c r="J322"/>
      <c r="K322"/>
      <c r="L322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5"/>
      <c r="AC322"/>
      <c r="AD322" s="38"/>
      <c r="AE322"/>
      <c r="AF322"/>
      <c r="AG322"/>
      <c r="AH322" s="42"/>
      <c r="AI322" s="277"/>
      <c r="AJ322" s="152"/>
      <c r="AK322" s="152"/>
      <c r="AL322" s="152"/>
      <c r="AM322" s="152"/>
      <c r="AN322" s="152"/>
      <c r="AO322" s="152"/>
      <c r="AP322" s="152"/>
      <c r="AQ322" s="152"/>
      <c r="AR322" s="152"/>
      <c r="AS322" s="152"/>
      <c r="AT322" s="152"/>
      <c r="AU322" s="152"/>
      <c r="AV322" s="152"/>
      <c r="AW322" s="152"/>
      <c r="AX322" s="152"/>
      <c r="AY322" s="277"/>
      <c r="AZ322" s="269"/>
      <c r="BA322" s="560"/>
      <c r="BB322"/>
      <c r="BC322" s="560"/>
      <c r="BD322"/>
      <c r="BE322" s="560"/>
      <c r="BF322"/>
      <c r="BG322" s="560"/>
      <c r="BH322"/>
      <c r="BI322" s="560"/>
      <c r="BJ322"/>
      <c r="BK322" s="560"/>
      <c r="BL322"/>
      <c r="BM322" s="560"/>
      <c r="BN322"/>
      <c r="BO322" s="270"/>
      <c r="BP322"/>
      <c r="BQ322" s="270"/>
      <c r="BR322"/>
      <c r="BS322" s="270"/>
      <c r="BT322"/>
      <c r="BU322" s="270"/>
      <c r="BV322"/>
      <c r="BW322" s="270"/>
      <c r="BX322"/>
      <c r="BY322" s="270"/>
      <c r="BZ322"/>
      <c r="CA322" s="270"/>
      <c r="CB322"/>
      <c r="CC322" s="270"/>
      <c r="CD322"/>
      <c r="CE322" s="270"/>
      <c r="CF322"/>
      <c r="CG322" s="270"/>
      <c r="CH322"/>
      <c r="CI322" s="270"/>
      <c r="CJ322"/>
      <c r="CK322" s="910"/>
      <c r="CL322" s="373"/>
      <c r="CM322" s="373"/>
      <c r="CN322" s="373"/>
      <c r="CO322" s="373"/>
      <c r="CP322" s="373"/>
      <c r="CQ322" s="373"/>
      <c r="CR322" s="373"/>
      <c r="CS322" s="373"/>
      <c r="CT322" s="920"/>
      <c r="CU322" s="373"/>
      <c r="CV322" s="373"/>
      <c r="CW322" s="373"/>
      <c r="CX322" s="920"/>
      <c r="CY322" s="373"/>
      <c r="CZ322" s="373"/>
      <c r="DN322" s="373"/>
      <c r="DO322" s="373"/>
      <c r="DP322" s="373"/>
      <c r="DQ322" s="373"/>
      <c r="DR322" s="373"/>
      <c r="DS322" s="373"/>
      <c r="DT322" s="373"/>
      <c r="DU322" s="373"/>
      <c r="DV322" s="373"/>
      <c r="DW322" s="373"/>
      <c r="DX322" s="373"/>
      <c r="DY322" s="373"/>
      <c r="DZ322" s="373"/>
      <c r="EA322" s="373"/>
      <c r="EB322" s="373"/>
      <c r="EC322" s="373"/>
      <c r="ED322" s="373"/>
      <c r="EE322" s="373"/>
      <c r="EF322" s="373"/>
      <c r="EG322" s="373"/>
      <c r="EH322" s="373"/>
      <c r="EI322" s="373"/>
      <c r="EJ322" s="373"/>
      <c r="EK322" s="373"/>
      <c r="EL322" s="373"/>
      <c r="EM322" s="373"/>
      <c r="EN322" s="373"/>
      <c r="EO322" s="373"/>
      <c r="EP322" s="373"/>
      <c r="EQ322" s="373"/>
      <c r="ER322" s="373"/>
      <c r="ES322" s="373"/>
      <c r="ET322" s="373"/>
      <c r="EU322" s="373"/>
      <c r="EV322" s="373"/>
      <c r="EW322" s="373"/>
      <c r="EX322" s="373"/>
      <c r="EY322" s="373"/>
      <c r="EZ322" s="373"/>
      <c r="FA322" s="373"/>
      <c r="FB322" s="373"/>
      <c r="FC322" s="373"/>
      <c r="FD322" s="373"/>
      <c r="FE322" s="373"/>
      <c r="FF322" s="373"/>
      <c r="FG322" s="373"/>
      <c r="FH322" s="373"/>
      <c r="FI322" s="373"/>
      <c r="FJ322" s="373"/>
      <c r="FK322" s="373"/>
      <c r="FL322" s="373"/>
      <c r="FM322" s="373"/>
      <c r="FN322" s="373"/>
      <c r="FO322" s="373"/>
      <c r="FP322" s="373"/>
      <c r="FQ322" s="373"/>
      <c r="FR322" s="373"/>
      <c r="FS322" s="373"/>
      <c r="FT322" s="373"/>
      <c r="FU322" s="373"/>
      <c r="FV322" s="373"/>
      <c r="FW322" s="373"/>
      <c r="FX322" s="373"/>
      <c r="FY322" s="373"/>
      <c r="FZ322" s="373"/>
      <c r="GA322" s="373"/>
      <c r="GB322" s="373"/>
      <c r="GC322" s="373"/>
      <c r="GD322" s="373"/>
      <c r="GE322" s="373"/>
      <c r="GF322" s="373"/>
      <c r="GG322" s="373"/>
      <c r="GH322" s="373"/>
      <c r="GI322" s="373"/>
      <c r="GJ322" s="373"/>
      <c r="GK322" s="373"/>
      <c r="GL322" s="373"/>
      <c r="GM322" s="373"/>
      <c r="GN322" s="373"/>
      <c r="GO322" s="373"/>
      <c r="GP322" s="373"/>
      <c r="GQ322" s="373"/>
      <c r="GR322" s="373"/>
      <c r="GS322" s="373"/>
      <c r="GT322" s="373"/>
      <c r="GU322" s="373"/>
      <c r="GV322" s="373"/>
      <c r="GW322" s="373"/>
      <c r="GX322" s="373"/>
      <c r="GY322" s="373"/>
      <c r="GZ322" s="373"/>
      <c r="HA322" s="373"/>
      <c r="HB322" s="373"/>
      <c r="HC322" s="373"/>
      <c r="HD322" s="373"/>
      <c r="HE322" s="373"/>
      <c r="HF322" s="373"/>
      <c r="HG322" s="373"/>
      <c r="HH322" s="373"/>
      <c r="HI322" s="373"/>
      <c r="HJ322" s="373"/>
      <c r="HK322" s="373"/>
      <c r="HL322" s="373"/>
      <c r="HM322" s="373"/>
      <c r="HN322" s="373"/>
      <c r="HO322" s="373"/>
      <c r="HP322" s="373"/>
      <c r="HQ322" s="373"/>
      <c r="HR322" s="373"/>
      <c r="HS322" s="373"/>
      <c r="HT322" s="373"/>
      <c r="HU322" s="373"/>
      <c r="HV322" s="373"/>
      <c r="HW322" s="373"/>
      <c r="HX322" s="373"/>
      <c r="HY322" s="373"/>
      <c r="HZ322" s="373"/>
      <c r="IA322" s="373"/>
      <c r="IB322" s="373"/>
      <c r="IC322" s="373"/>
      <c r="ID322" s="373"/>
      <c r="IE322" s="373"/>
      <c r="IF322" s="373"/>
      <c r="IG322" s="373"/>
      <c r="IH322" s="373"/>
      <c r="II322" s="373"/>
      <c r="IJ322" s="373"/>
    </row>
    <row r="323" spans="1:244" s="281" customFormat="1" ht="19" x14ac:dyDescent="0.2">
      <c r="A323"/>
      <c r="B323" s="186"/>
      <c r="C323"/>
      <c r="D323" s="251"/>
      <c r="E323" s="341"/>
      <c r="F323" s="341"/>
      <c r="G323" s="172"/>
      <c r="H323"/>
      <c r="I323" s="45"/>
      <c r="J323"/>
      <c r="K323"/>
      <c r="L323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5"/>
      <c r="AC323"/>
      <c r="AD323" s="38"/>
      <c r="AE323"/>
      <c r="AF323"/>
      <c r="AG323"/>
      <c r="AH323" s="42"/>
      <c r="AI323" s="277"/>
      <c r="AJ323" s="152"/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152"/>
      <c r="AW323" s="152"/>
      <c r="AX323" s="152"/>
      <c r="AY323" s="277"/>
      <c r="AZ323" s="269"/>
      <c r="BA323" s="560"/>
      <c r="BB323"/>
      <c r="BC323" s="560"/>
      <c r="BD323"/>
      <c r="BE323" s="560"/>
      <c r="BF323"/>
      <c r="BG323" s="560"/>
      <c r="BH323"/>
      <c r="BI323" s="560"/>
      <c r="BJ323"/>
      <c r="BK323" s="560"/>
      <c r="BL323"/>
      <c r="BM323" s="560"/>
      <c r="BN323"/>
      <c r="BO323" s="270"/>
      <c r="BP323"/>
      <c r="BQ323" s="270"/>
      <c r="BR323"/>
      <c r="BS323" s="270"/>
      <c r="BT323"/>
      <c r="BU323" s="270"/>
      <c r="BV323"/>
      <c r="BW323" s="270"/>
      <c r="BX323"/>
      <c r="BY323" s="270"/>
      <c r="BZ323"/>
      <c r="CA323" s="270"/>
      <c r="CB323"/>
      <c r="CC323" s="270"/>
      <c r="CD323"/>
      <c r="CE323" s="270"/>
      <c r="CF323"/>
      <c r="CG323" s="270"/>
      <c r="CH323"/>
      <c r="CI323" s="270"/>
      <c r="CJ323"/>
      <c r="CK323" s="910"/>
      <c r="CL323" s="373"/>
      <c r="CM323" s="373"/>
      <c r="CN323" s="373"/>
      <c r="CO323" s="373"/>
      <c r="CP323" s="373"/>
      <c r="CQ323" s="373"/>
      <c r="CR323" s="373"/>
      <c r="CS323" s="373"/>
      <c r="CT323" s="920"/>
      <c r="CU323" s="373"/>
      <c r="CV323" s="373"/>
      <c r="CW323" s="373"/>
      <c r="CX323" s="920"/>
      <c r="CY323" s="373"/>
      <c r="CZ323" s="373"/>
      <c r="DN323" s="373"/>
      <c r="DO323" s="373"/>
      <c r="DP323" s="373"/>
      <c r="DQ323" s="373"/>
      <c r="DR323" s="373"/>
      <c r="DS323" s="373"/>
      <c r="DT323" s="373"/>
      <c r="DU323" s="373"/>
      <c r="DV323" s="373"/>
      <c r="DW323" s="373"/>
      <c r="DX323" s="373"/>
      <c r="DY323" s="373"/>
      <c r="DZ323" s="373"/>
      <c r="EA323" s="373"/>
      <c r="EB323" s="373"/>
      <c r="EC323" s="373"/>
      <c r="ED323" s="373"/>
      <c r="EE323" s="373"/>
      <c r="EF323" s="373"/>
      <c r="EG323" s="373"/>
      <c r="EH323" s="373"/>
      <c r="EI323" s="373"/>
      <c r="EJ323" s="373"/>
      <c r="EK323" s="373"/>
      <c r="EL323" s="373"/>
      <c r="EM323" s="373"/>
      <c r="EN323" s="373"/>
      <c r="EO323" s="373"/>
      <c r="EP323" s="373"/>
      <c r="EQ323" s="373"/>
      <c r="ER323" s="373"/>
      <c r="ES323" s="373"/>
      <c r="ET323" s="373"/>
      <c r="EU323" s="373"/>
      <c r="EV323" s="373"/>
      <c r="EW323" s="373"/>
      <c r="EX323" s="373"/>
      <c r="EY323" s="373"/>
      <c r="EZ323" s="373"/>
      <c r="FA323" s="373"/>
      <c r="FB323" s="373"/>
      <c r="FC323" s="373"/>
      <c r="FD323" s="373"/>
      <c r="FE323" s="373"/>
      <c r="FF323" s="373"/>
      <c r="FG323" s="373"/>
      <c r="FH323" s="373"/>
      <c r="FI323" s="373"/>
      <c r="FJ323" s="373"/>
      <c r="FK323" s="373"/>
      <c r="FL323" s="373"/>
      <c r="FM323" s="373"/>
      <c r="FN323" s="373"/>
      <c r="FO323" s="373"/>
      <c r="FP323" s="373"/>
      <c r="FQ323" s="373"/>
      <c r="FR323" s="373"/>
      <c r="FS323" s="373"/>
      <c r="FT323" s="373"/>
      <c r="FU323" s="373"/>
      <c r="FV323" s="373"/>
      <c r="FW323" s="373"/>
      <c r="FX323" s="373"/>
      <c r="FY323" s="373"/>
      <c r="FZ323" s="373"/>
      <c r="GA323" s="373"/>
      <c r="GB323" s="373"/>
      <c r="GC323" s="373"/>
      <c r="GD323" s="373"/>
      <c r="GE323" s="373"/>
      <c r="GF323" s="373"/>
      <c r="GG323" s="373"/>
      <c r="GH323" s="373"/>
      <c r="GI323" s="373"/>
      <c r="GJ323" s="373"/>
      <c r="GK323" s="373"/>
      <c r="GL323" s="373"/>
      <c r="GM323" s="373"/>
      <c r="GN323" s="373"/>
      <c r="GO323" s="373"/>
      <c r="GP323" s="373"/>
      <c r="GQ323" s="373"/>
      <c r="GR323" s="373"/>
      <c r="GS323" s="373"/>
      <c r="GT323" s="373"/>
      <c r="GU323" s="373"/>
      <c r="GV323" s="373"/>
      <c r="GW323" s="373"/>
      <c r="GX323" s="373"/>
      <c r="GY323" s="373"/>
      <c r="GZ323" s="373"/>
      <c r="HA323" s="373"/>
      <c r="HB323" s="373"/>
      <c r="HC323" s="373"/>
      <c r="HD323" s="373"/>
      <c r="HE323" s="373"/>
      <c r="HF323" s="373"/>
      <c r="HG323" s="373"/>
      <c r="HH323" s="373"/>
      <c r="HI323" s="373"/>
      <c r="HJ323" s="373"/>
      <c r="HK323" s="373"/>
      <c r="HL323" s="373"/>
      <c r="HM323" s="373"/>
      <c r="HN323" s="373"/>
      <c r="HO323" s="373"/>
      <c r="HP323" s="373"/>
      <c r="HQ323" s="373"/>
      <c r="HR323" s="373"/>
      <c r="HS323" s="373"/>
      <c r="HT323" s="373"/>
      <c r="HU323" s="373"/>
      <c r="HV323" s="373"/>
      <c r="HW323" s="373"/>
      <c r="HX323" s="373"/>
      <c r="HY323" s="373"/>
      <c r="HZ323" s="373"/>
      <c r="IA323" s="373"/>
      <c r="IB323" s="373"/>
      <c r="IC323" s="373"/>
      <c r="ID323" s="373"/>
      <c r="IE323" s="373"/>
      <c r="IF323" s="373"/>
      <c r="IG323" s="373"/>
      <c r="IH323" s="373"/>
      <c r="II323" s="373"/>
      <c r="IJ323" s="373"/>
    </row>
    <row r="324" spans="1:244" s="281" customFormat="1" ht="19" x14ac:dyDescent="0.2">
      <c r="A324"/>
      <c r="B324" s="186"/>
      <c r="C324"/>
      <c r="D324" s="251"/>
      <c r="E324" s="341"/>
      <c r="F324" s="341"/>
      <c r="G324" s="172"/>
      <c r="H324"/>
      <c r="I324" s="45"/>
      <c r="J324"/>
      <c r="K324"/>
      <c r="L324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5"/>
      <c r="AC324"/>
      <c r="AD324" s="38"/>
      <c r="AE324"/>
      <c r="AF324"/>
      <c r="AG324"/>
      <c r="AH324" s="42"/>
      <c r="AI324" s="277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2"/>
      <c r="AY324" s="277"/>
      <c r="AZ324" s="269"/>
      <c r="BA324" s="560"/>
      <c r="BB324"/>
      <c r="BC324" s="560"/>
      <c r="BD324"/>
      <c r="BE324" s="560"/>
      <c r="BF324"/>
      <c r="BG324" s="560"/>
      <c r="BH324"/>
      <c r="BI324" s="560"/>
      <c r="BJ324"/>
      <c r="BK324" s="560"/>
      <c r="BL324"/>
      <c r="BM324" s="560"/>
      <c r="BN324"/>
      <c r="BO324" s="270"/>
      <c r="BP324"/>
      <c r="BQ324" s="270"/>
      <c r="BR324"/>
      <c r="BS324" s="270"/>
      <c r="BT324"/>
      <c r="BU324" s="270"/>
      <c r="BV324"/>
      <c r="BW324" s="270"/>
      <c r="BX324"/>
      <c r="BY324" s="270"/>
      <c r="BZ324"/>
      <c r="CA324" s="270"/>
      <c r="CB324"/>
      <c r="CC324" s="270"/>
      <c r="CD324"/>
      <c r="CE324" s="270"/>
      <c r="CF324"/>
      <c r="CG324" s="270"/>
      <c r="CH324"/>
      <c r="CI324" s="270"/>
      <c r="CJ324"/>
      <c r="CK324" s="910"/>
      <c r="CL324" s="373"/>
      <c r="CM324" s="373"/>
      <c r="CN324" s="373"/>
      <c r="CO324" s="373"/>
      <c r="CP324" s="373"/>
      <c r="CQ324" s="373"/>
      <c r="CR324" s="373"/>
      <c r="CS324" s="373"/>
      <c r="CT324" s="920"/>
      <c r="CU324" s="373"/>
      <c r="CV324" s="373"/>
      <c r="CW324" s="373"/>
      <c r="CX324" s="920"/>
      <c r="CY324" s="373"/>
      <c r="CZ324" s="373"/>
      <c r="DN324" s="373"/>
      <c r="DO324" s="373"/>
      <c r="DP324" s="373"/>
      <c r="DQ324" s="373"/>
      <c r="DR324" s="373"/>
      <c r="DS324" s="373"/>
      <c r="DT324" s="373"/>
      <c r="DU324" s="373"/>
      <c r="DV324" s="373"/>
      <c r="DW324" s="373"/>
      <c r="DX324" s="373"/>
      <c r="DY324" s="373"/>
      <c r="DZ324" s="373"/>
      <c r="EA324" s="373"/>
      <c r="EB324" s="373"/>
      <c r="EC324" s="373"/>
      <c r="ED324" s="373"/>
      <c r="EE324" s="373"/>
      <c r="EF324" s="373"/>
      <c r="EG324" s="373"/>
      <c r="EH324" s="373"/>
      <c r="EI324" s="373"/>
      <c r="EJ324" s="373"/>
      <c r="EK324" s="373"/>
      <c r="EL324" s="373"/>
      <c r="EM324" s="373"/>
      <c r="EN324" s="373"/>
      <c r="EO324" s="373"/>
      <c r="EP324" s="373"/>
      <c r="EQ324" s="373"/>
      <c r="ER324" s="373"/>
      <c r="ES324" s="373"/>
      <c r="ET324" s="373"/>
      <c r="EU324" s="373"/>
      <c r="EV324" s="373"/>
      <c r="EW324" s="373"/>
      <c r="EX324" s="373"/>
      <c r="EY324" s="373"/>
      <c r="EZ324" s="373"/>
      <c r="FA324" s="373"/>
      <c r="FB324" s="373"/>
      <c r="FC324" s="373"/>
      <c r="FD324" s="373"/>
      <c r="FE324" s="373"/>
      <c r="FF324" s="373"/>
      <c r="FG324" s="373"/>
      <c r="FH324" s="373"/>
      <c r="FI324" s="373"/>
      <c r="FJ324" s="373"/>
      <c r="FK324" s="373"/>
      <c r="FL324" s="373"/>
      <c r="FM324" s="373"/>
      <c r="FN324" s="373"/>
      <c r="FO324" s="373"/>
      <c r="FP324" s="373"/>
      <c r="FQ324" s="373"/>
      <c r="FR324" s="373"/>
      <c r="FS324" s="373"/>
      <c r="FT324" s="373"/>
      <c r="FU324" s="373"/>
      <c r="FV324" s="373"/>
      <c r="FW324" s="373"/>
      <c r="FX324" s="373"/>
      <c r="FY324" s="373"/>
      <c r="FZ324" s="373"/>
      <c r="GA324" s="373"/>
      <c r="GB324" s="373"/>
      <c r="GC324" s="373"/>
      <c r="GD324" s="373"/>
      <c r="GE324" s="373"/>
      <c r="GF324" s="373"/>
      <c r="GG324" s="373"/>
      <c r="GH324" s="373"/>
      <c r="GI324" s="373"/>
      <c r="GJ324" s="373"/>
      <c r="GK324" s="373"/>
      <c r="GL324" s="373"/>
      <c r="GM324" s="373"/>
      <c r="GN324" s="373"/>
      <c r="GO324" s="373"/>
      <c r="GP324" s="373"/>
      <c r="GQ324" s="373"/>
      <c r="GR324" s="373"/>
      <c r="GS324" s="373"/>
      <c r="GT324" s="373"/>
      <c r="GU324" s="373"/>
      <c r="GV324" s="373"/>
      <c r="GW324" s="373"/>
      <c r="GX324" s="373"/>
      <c r="GY324" s="373"/>
      <c r="GZ324" s="373"/>
      <c r="HA324" s="373"/>
      <c r="HB324" s="373"/>
      <c r="HC324" s="373"/>
      <c r="HD324" s="373"/>
      <c r="HE324" s="373"/>
      <c r="HF324" s="373"/>
      <c r="HG324" s="373"/>
      <c r="HH324" s="373"/>
      <c r="HI324" s="373"/>
      <c r="HJ324" s="373"/>
      <c r="HK324" s="373"/>
      <c r="HL324" s="373"/>
      <c r="HM324" s="373"/>
      <c r="HN324" s="373"/>
      <c r="HO324" s="373"/>
      <c r="HP324" s="373"/>
      <c r="HQ324" s="373"/>
      <c r="HR324" s="373"/>
      <c r="HS324" s="373"/>
      <c r="HT324" s="373"/>
      <c r="HU324" s="373"/>
      <c r="HV324" s="373"/>
      <c r="HW324" s="373"/>
      <c r="HX324" s="373"/>
      <c r="HY324" s="373"/>
      <c r="HZ324" s="373"/>
      <c r="IA324" s="373"/>
      <c r="IB324" s="373"/>
      <c r="IC324" s="373"/>
      <c r="ID324" s="373"/>
      <c r="IE324" s="373"/>
      <c r="IF324" s="373"/>
      <c r="IG324" s="373"/>
      <c r="IH324" s="373"/>
      <c r="II324" s="373"/>
      <c r="IJ324" s="373"/>
    </row>
    <row r="325" spans="1:244" s="281" customFormat="1" ht="19" x14ac:dyDescent="0.2">
      <c r="A325"/>
      <c r="B325" s="186"/>
      <c r="C325"/>
      <c r="D325" s="251"/>
      <c r="E325" s="341"/>
      <c r="F325" s="341"/>
      <c r="G325" s="172"/>
      <c r="H325"/>
      <c r="I325" s="45"/>
      <c r="J325"/>
      <c r="K325"/>
      <c r="L325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5"/>
      <c r="AC325"/>
      <c r="AD325" s="38"/>
      <c r="AE325"/>
      <c r="AF325"/>
      <c r="AG325"/>
      <c r="AH325" s="42"/>
      <c r="AI325" s="277"/>
      <c r="AJ325" s="152"/>
      <c r="AK325" s="152"/>
      <c r="AL325" s="152"/>
      <c r="AM325" s="152"/>
      <c r="AN325" s="152"/>
      <c r="AO325" s="152"/>
      <c r="AP325" s="152"/>
      <c r="AQ325" s="152"/>
      <c r="AR325" s="152"/>
      <c r="AS325" s="152"/>
      <c r="AT325" s="152"/>
      <c r="AU325" s="152"/>
      <c r="AV325" s="152"/>
      <c r="AW325" s="152"/>
      <c r="AX325" s="152"/>
      <c r="AY325" s="277"/>
      <c r="AZ325" s="269"/>
      <c r="BA325" s="560"/>
      <c r="BB325"/>
      <c r="BC325" s="560"/>
      <c r="BD325"/>
      <c r="BE325" s="560"/>
      <c r="BF325"/>
      <c r="BG325" s="560"/>
      <c r="BH325"/>
      <c r="BI325" s="560"/>
      <c r="BJ325"/>
      <c r="BK325" s="560"/>
      <c r="BL325"/>
      <c r="BM325" s="560"/>
      <c r="BN325"/>
      <c r="BO325" s="270"/>
      <c r="BP325"/>
      <c r="BQ325" s="270"/>
      <c r="BR325"/>
      <c r="BS325" s="270"/>
      <c r="BT325"/>
      <c r="BU325" s="270"/>
      <c r="BV325"/>
      <c r="BW325" s="270"/>
      <c r="BX325"/>
      <c r="BY325" s="270"/>
      <c r="BZ325"/>
      <c r="CA325" s="270"/>
      <c r="CB325"/>
      <c r="CC325" s="270"/>
      <c r="CD325"/>
      <c r="CE325" s="270"/>
      <c r="CF325"/>
      <c r="CG325" s="270"/>
      <c r="CH325"/>
      <c r="CI325" s="270"/>
      <c r="CJ325"/>
      <c r="CK325" s="910"/>
      <c r="CL325" s="373"/>
      <c r="CM325" s="373"/>
      <c r="CN325" s="373"/>
      <c r="CO325" s="373"/>
      <c r="CP325" s="373"/>
      <c r="CQ325" s="373"/>
      <c r="CR325" s="373"/>
      <c r="CS325" s="373"/>
      <c r="CT325" s="920"/>
      <c r="CU325" s="373"/>
      <c r="CV325" s="373"/>
      <c r="CW325" s="373"/>
      <c r="CX325" s="920"/>
      <c r="CY325" s="373"/>
      <c r="CZ325" s="373"/>
      <c r="DN325" s="373"/>
      <c r="DO325" s="373"/>
      <c r="DP325" s="373"/>
      <c r="DQ325" s="373"/>
      <c r="DR325" s="373"/>
      <c r="DS325" s="373"/>
      <c r="DT325" s="373"/>
      <c r="DU325" s="373"/>
      <c r="DV325" s="373"/>
      <c r="DW325" s="373"/>
      <c r="DX325" s="373"/>
      <c r="DY325" s="373"/>
      <c r="DZ325" s="373"/>
      <c r="EA325" s="373"/>
      <c r="EB325" s="373"/>
      <c r="EC325" s="373"/>
      <c r="ED325" s="373"/>
      <c r="EE325" s="373"/>
      <c r="EF325" s="373"/>
      <c r="EG325" s="373"/>
      <c r="EH325" s="373"/>
      <c r="EI325" s="373"/>
      <c r="EJ325" s="373"/>
      <c r="EK325" s="373"/>
      <c r="EL325" s="373"/>
      <c r="EM325" s="373"/>
      <c r="EN325" s="373"/>
      <c r="EO325" s="373"/>
      <c r="EP325" s="373"/>
      <c r="EQ325" s="373"/>
      <c r="ER325" s="373"/>
      <c r="ES325" s="373"/>
      <c r="ET325" s="373"/>
      <c r="EU325" s="373"/>
      <c r="EV325" s="373"/>
      <c r="EW325" s="373"/>
      <c r="EX325" s="373"/>
      <c r="EY325" s="373"/>
      <c r="EZ325" s="373"/>
      <c r="FA325" s="373"/>
      <c r="FB325" s="373"/>
      <c r="FC325" s="373"/>
      <c r="FD325" s="373"/>
      <c r="FE325" s="373"/>
      <c r="FF325" s="373"/>
      <c r="FG325" s="373"/>
      <c r="FH325" s="373"/>
      <c r="FI325" s="373"/>
      <c r="FJ325" s="373"/>
      <c r="FK325" s="373"/>
      <c r="FL325" s="373"/>
      <c r="FM325" s="373"/>
      <c r="FN325" s="373"/>
      <c r="FO325" s="373"/>
      <c r="FP325" s="373"/>
      <c r="FQ325" s="373"/>
      <c r="FR325" s="373"/>
      <c r="FS325" s="373"/>
      <c r="FT325" s="373"/>
      <c r="FU325" s="373"/>
      <c r="FV325" s="373"/>
      <c r="FW325" s="373"/>
      <c r="FX325" s="373"/>
      <c r="FY325" s="373"/>
      <c r="FZ325" s="373"/>
      <c r="GA325" s="373"/>
      <c r="GB325" s="373"/>
      <c r="GC325" s="373"/>
      <c r="GD325" s="373"/>
      <c r="GE325" s="373"/>
      <c r="GF325" s="373"/>
      <c r="GG325" s="373"/>
      <c r="GH325" s="373"/>
      <c r="GI325" s="373"/>
      <c r="GJ325" s="373"/>
      <c r="GK325" s="373"/>
      <c r="GL325" s="373"/>
      <c r="GM325" s="373"/>
      <c r="GN325" s="373"/>
      <c r="GO325" s="373"/>
      <c r="GP325" s="373"/>
      <c r="GQ325" s="373"/>
      <c r="GR325" s="373"/>
      <c r="GS325" s="373"/>
      <c r="GT325" s="373"/>
      <c r="GU325" s="373"/>
      <c r="GV325" s="373"/>
      <c r="GW325" s="373"/>
      <c r="GX325" s="373"/>
      <c r="GY325" s="373"/>
      <c r="GZ325" s="373"/>
      <c r="HA325" s="373"/>
      <c r="HB325" s="373"/>
      <c r="HC325" s="373"/>
      <c r="HD325" s="373"/>
      <c r="HE325" s="373"/>
      <c r="HF325" s="373"/>
      <c r="HG325" s="373"/>
      <c r="HH325" s="373"/>
      <c r="HI325" s="373"/>
      <c r="HJ325" s="373"/>
      <c r="HK325" s="373"/>
      <c r="HL325" s="373"/>
      <c r="HM325" s="373"/>
      <c r="HN325" s="373"/>
      <c r="HO325" s="373"/>
      <c r="HP325" s="373"/>
      <c r="HQ325" s="373"/>
      <c r="HR325" s="373"/>
      <c r="HS325" s="373"/>
      <c r="HT325" s="373"/>
      <c r="HU325" s="373"/>
      <c r="HV325" s="373"/>
      <c r="HW325" s="373"/>
      <c r="HX325" s="373"/>
      <c r="HY325" s="373"/>
      <c r="HZ325" s="373"/>
      <c r="IA325" s="373"/>
      <c r="IB325" s="373"/>
      <c r="IC325" s="373"/>
      <c r="ID325" s="373"/>
      <c r="IE325" s="373"/>
      <c r="IF325" s="373"/>
      <c r="IG325" s="373"/>
      <c r="IH325" s="373"/>
      <c r="II325" s="373"/>
      <c r="IJ325" s="373"/>
    </row>
    <row r="326" spans="1:244" s="281" customFormat="1" ht="19" x14ac:dyDescent="0.2">
      <c r="A326"/>
      <c r="B326" s="186"/>
      <c r="C326"/>
      <c r="D326" s="251"/>
      <c r="E326" s="341"/>
      <c r="F326" s="341"/>
      <c r="G326" s="172"/>
      <c r="H326"/>
      <c r="I326" s="45"/>
      <c r="J326"/>
      <c r="K326"/>
      <c r="L32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5"/>
      <c r="AC326"/>
      <c r="AD326" s="38"/>
      <c r="AE326"/>
      <c r="AF326"/>
      <c r="AG326"/>
      <c r="AH326" s="42"/>
      <c r="AI326" s="277"/>
      <c r="AJ326" s="152"/>
      <c r="AK326" s="152"/>
      <c r="AL326" s="152"/>
      <c r="AM326" s="152"/>
      <c r="AN326" s="152"/>
      <c r="AO326" s="152"/>
      <c r="AP326" s="152"/>
      <c r="AQ326" s="152"/>
      <c r="AR326" s="152"/>
      <c r="AS326" s="152"/>
      <c r="AT326" s="152"/>
      <c r="AU326" s="152"/>
      <c r="AV326" s="152"/>
      <c r="AW326" s="152"/>
      <c r="AX326" s="152"/>
      <c r="AY326" s="277"/>
      <c r="AZ326" s="269"/>
      <c r="BA326" s="560"/>
      <c r="BB326"/>
      <c r="BC326" s="560"/>
      <c r="BD326"/>
      <c r="BE326" s="560"/>
      <c r="BF326"/>
      <c r="BG326" s="560"/>
      <c r="BH326"/>
      <c r="BI326" s="560"/>
      <c r="BJ326"/>
      <c r="BK326" s="560"/>
      <c r="BL326"/>
      <c r="BM326" s="560"/>
      <c r="BN326"/>
      <c r="BO326" s="270"/>
      <c r="BP326"/>
      <c r="BQ326" s="270"/>
      <c r="BR326"/>
      <c r="BS326" s="270"/>
      <c r="BT326"/>
      <c r="BU326" s="270"/>
      <c r="BV326"/>
      <c r="BW326" s="270"/>
      <c r="BX326"/>
      <c r="BY326" s="270"/>
      <c r="BZ326"/>
      <c r="CA326" s="270"/>
      <c r="CB326"/>
      <c r="CC326" s="270"/>
      <c r="CD326"/>
      <c r="CE326" s="270"/>
      <c r="CF326"/>
      <c r="CG326" s="270"/>
      <c r="CH326"/>
      <c r="CI326" s="270"/>
      <c r="CJ326"/>
      <c r="CK326" s="910"/>
      <c r="CL326" s="373"/>
      <c r="CM326" s="373"/>
      <c r="CN326" s="373"/>
      <c r="CO326" s="373"/>
      <c r="CP326" s="373"/>
      <c r="CQ326" s="373"/>
      <c r="CR326" s="373"/>
      <c r="CS326" s="373"/>
      <c r="CT326" s="920"/>
      <c r="CU326" s="373"/>
      <c r="CV326" s="373"/>
      <c r="CW326" s="373"/>
      <c r="CX326" s="920"/>
      <c r="CY326" s="373"/>
      <c r="CZ326" s="373"/>
      <c r="DN326" s="373"/>
      <c r="DO326" s="373"/>
      <c r="DP326" s="373"/>
      <c r="DQ326" s="373"/>
      <c r="DR326" s="373"/>
      <c r="DS326" s="373"/>
      <c r="DT326" s="373"/>
      <c r="DU326" s="373"/>
      <c r="DV326" s="373"/>
      <c r="DW326" s="373"/>
      <c r="DX326" s="373"/>
      <c r="DY326" s="373"/>
      <c r="DZ326" s="373"/>
      <c r="EA326" s="373"/>
      <c r="EB326" s="373"/>
      <c r="EC326" s="373"/>
      <c r="ED326" s="373"/>
      <c r="EE326" s="373"/>
      <c r="EF326" s="373"/>
      <c r="EG326" s="373"/>
      <c r="EH326" s="373"/>
      <c r="EI326" s="373"/>
      <c r="EJ326" s="373"/>
      <c r="EK326" s="373"/>
      <c r="EL326" s="373"/>
      <c r="EM326" s="373"/>
      <c r="EN326" s="373"/>
      <c r="EO326" s="373"/>
      <c r="EP326" s="373"/>
      <c r="EQ326" s="373"/>
      <c r="ER326" s="373"/>
      <c r="ES326" s="373"/>
      <c r="ET326" s="373"/>
      <c r="EU326" s="373"/>
      <c r="EV326" s="373"/>
      <c r="EW326" s="373"/>
      <c r="EX326" s="373"/>
      <c r="EY326" s="373"/>
      <c r="EZ326" s="373"/>
      <c r="FA326" s="373"/>
      <c r="FB326" s="373"/>
      <c r="FC326" s="373"/>
      <c r="FD326" s="373"/>
      <c r="FE326" s="373"/>
      <c r="FF326" s="373"/>
      <c r="FG326" s="373"/>
      <c r="FH326" s="373"/>
      <c r="FI326" s="373"/>
      <c r="FJ326" s="373"/>
      <c r="FK326" s="373"/>
      <c r="FL326" s="373"/>
      <c r="FM326" s="373"/>
      <c r="FN326" s="373"/>
      <c r="FO326" s="373"/>
      <c r="FP326" s="373"/>
      <c r="FQ326" s="373"/>
      <c r="FR326" s="373"/>
      <c r="FS326" s="373"/>
      <c r="FT326" s="373"/>
      <c r="FU326" s="373"/>
      <c r="FV326" s="373"/>
      <c r="FW326" s="373"/>
      <c r="FX326" s="373"/>
      <c r="FY326" s="373"/>
      <c r="FZ326" s="373"/>
      <c r="GA326" s="373"/>
      <c r="GB326" s="373"/>
      <c r="GC326" s="373"/>
      <c r="GD326" s="373"/>
      <c r="GE326" s="373"/>
      <c r="GF326" s="373"/>
      <c r="GG326" s="373"/>
      <c r="GH326" s="373"/>
      <c r="GI326" s="373"/>
      <c r="GJ326" s="373"/>
      <c r="GK326" s="373"/>
      <c r="GL326" s="373"/>
      <c r="GM326" s="373"/>
      <c r="GN326" s="373"/>
      <c r="GO326" s="373"/>
      <c r="GP326" s="373"/>
      <c r="GQ326" s="373"/>
      <c r="GR326" s="373"/>
      <c r="GS326" s="373"/>
      <c r="GT326" s="373"/>
      <c r="GU326" s="373"/>
      <c r="GV326" s="373"/>
      <c r="GW326" s="373"/>
      <c r="GX326" s="373"/>
      <c r="GY326" s="373"/>
      <c r="GZ326" s="373"/>
      <c r="HA326" s="373"/>
      <c r="HB326" s="373"/>
      <c r="HC326" s="373"/>
      <c r="HD326" s="373"/>
      <c r="HE326" s="373"/>
      <c r="HF326" s="373"/>
      <c r="HG326" s="373"/>
      <c r="HH326" s="373"/>
      <c r="HI326" s="373"/>
      <c r="HJ326" s="373"/>
      <c r="HK326" s="373"/>
      <c r="HL326" s="373"/>
      <c r="HM326" s="373"/>
      <c r="HN326" s="373"/>
      <c r="HO326" s="373"/>
      <c r="HP326" s="373"/>
      <c r="HQ326" s="373"/>
      <c r="HR326" s="373"/>
      <c r="HS326" s="373"/>
      <c r="HT326" s="373"/>
      <c r="HU326" s="373"/>
      <c r="HV326" s="373"/>
      <c r="HW326" s="373"/>
      <c r="HX326" s="373"/>
      <c r="HY326" s="373"/>
      <c r="HZ326" s="373"/>
      <c r="IA326" s="373"/>
      <c r="IB326" s="373"/>
      <c r="IC326" s="373"/>
      <c r="ID326" s="373"/>
      <c r="IE326" s="373"/>
      <c r="IF326" s="373"/>
      <c r="IG326" s="373"/>
      <c r="IH326" s="373"/>
      <c r="II326" s="373"/>
      <c r="IJ326" s="373"/>
    </row>
    <row r="327" spans="1:244" s="281" customFormat="1" ht="19" x14ac:dyDescent="0.2">
      <c r="A327"/>
      <c r="B327" s="186"/>
      <c r="C327"/>
      <c r="D327" s="251"/>
      <c r="E327" s="341"/>
      <c r="F327" s="341"/>
      <c r="G327" s="172"/>
      <c r="H327"/>
      <c r="I327" s="45"/>
      <c r="J327"/>
      <c r="K327"/>
      <c r="L327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5"/>
      <c r="AC327"/>
      <c r="AD327" s="38"/>
      <c r="AE327"/>
      <c r="AF327"/>
      <c r="AG327"/>
      <c r="AH327" s="42"/>
      <c r="AI327" s="277"/>
      <c r="AJ327" s="152"/>
      <c r="AK327" s="152"/>
      <c r="AL327" s="152"/>
      <c r="AM327" s="152"/>
      <c r="AN327" s="152"/>
      <c r="AO327" s="152"/>
      <c r="AP327" s="152"/>
      <c r="AQ327" s="152"/>
      <c r="AR327" s="152"/>
      <c r="AS327" s="152"/>
      <c r="AT327" s="152"/>
      <c r="AU327" s="152"/>
      <c r="AV327" s="152"/>
      <c r="AW327" s="152"/>
      <c r="AX327" s="152"/>
      <c r="AY327" s="277"/>
      <c r="AZ327" s="269"/>
      <c r="BA327" s="560"/>
      <c r="BB327"/>
      <c r="BC327" s="560"/>
      <c r="BD327"/>
      <c r="BE327" s="560"/>
      <c r="BF327"/>
      <c r="BG327" s="560"/>
      <c r="BH327"/>
      <c r="BI327" s="560"/>
      <c r="BJ327"/>
      <c r="BK327" s="560"/>
      <c r="BL327"/>
      <c r="BM327" s="560"/>
      <c r="BN327"/>
      <c r="BO327" s="270"/>
      <c r="BP327"/>
      <c r="BQ327" s="270"/>
      <c r="BR327"/>
      <c r="BS327" s="270"/>
      <c r="BT327"/>
      <c r="BU327" s="270"/>
      <c r="BV327"/>
      <c r="BW327" s="270"/>
      <c r="BX327"/>
      <c r="BY327" s="270"/>
      <c r="BZ327"/>
      <c r="CA327" s="270"/>
      <c r="CB327"/>
      <c r="CC327" s="270"/>
      <c r="CD327"/>
      <c r="CE327" s="270"/>
      <c r="CF327"/>
      <c r="CG327" s="270"/>
      <c r="CH327"/>
      <c r="CI327" s="270"/>
      <c r="CJ327"/>
      <c r="CK327" s="910"/>
      <c r="CL327" s="373"/>
      <c r="CM327" s="373"/>
      <c r="CN327" s="373"/>
      <c r="CO327" s="373"/>
      <c r="CP327" s="373"/>
      <c r="CQ327" s="373"/>
      <c r="CR327" s="373"/>
      <c r="CS327" s="373"/>
      <c r="CT327" s="920"/>
      <c r="CU327" s="373"/>
      <c r="CV327" s="373"/>
      <c r="CW327" s="373"/>
      <c r="CX327" s="920"/>
      <c r="CY327" s="373"/>
      <c r="CZ327" s="373"/>
      <c r="DN327" s="373"/>
      <c r="DO327" s="373"/>
      <c r="DP327" s="373"/>
      <c r="DQ327" s="373"/>
      <c r="DR327" s="373"/>
      <c r="DS327" s="373"/>
      <c r="DT327" s="373"/>
      <c r="DU327" s="373"/>
      <c r="DV327" s="373"/>
      <c r="DW327" s="373"/>
      <c r="DX327" s="373"/>
      <c r="DY327" s="373"/>
      <c r="DZ327" s="373"/>
      <c r="EA327" s="373"/>
      <c r="EB327" s="373"/>
      <c r="EC327" s="373"/>
      <c r="ED327" s="373"/>
      <c r="EE327" s="373"/>
      <c r="EF327" s="373"/>
      <c r="EG327" s="373"/>
      <c r="EH327" s="373"/>
      <c r="EI327" s="373"/>
      <c r="EJ327" s="373"/>
      <c r="EK327" s="373"/>
      <c r="EL327" s="373"/>
      <c r="EM327" s="373"/>
      <c r="EN327" s="373"/>
      <c r="EO327" s="373"/>
      <c r="EP327" s="373"/>
      <c r="EQ327" s="373"/>
      <c r="ER327" s="373"/>
      <c r="ES327" s="373"/>
      <c r="ET327" s="373"/>
      <c r="EU327" s="373"/>
      <c r="EV327" s="373"/>
      <c r="EW327" s="373"/>
      <c r="EX327" s="373"/>
      <c r="EY327" s="373"/>
      <c r="EZ327" s="373"/>
      <c r="FA327" s="373"/>
      <c r="FB327" s="373"/>
      <c r="FC327" s="373"/>
      <c r="FD327" s="373"/>
      <c r="FE327" s="373"/>
      <c r="FF327" s="373"/>
      <c r="FG327" s="373"/>
      <c r="FH327" s="373"/>
      <c r="FI327" s="373"/>
      <c r="FJ327" s="373"/>
      <c r="FK327" s="373"/>
      <c r="FL327" s="373"/>
      <c r="FM327" s="373"/>
      <c r="FN327" s="373"/>
      <c r="FO327" s="373"/>
      <c r="FP327" s="373"/>
      <c r="FQ327" s="373"/>
      <c r="FR327" s="373"/>
      <c r="FS327" s="373"/>
      <c r="FT327" s="373"/>
      <c r="FU327" s="373"/>
      <c r="FV327" s="373"/>
      <c r="FW327" s="373"/>
      <c r="FX327" s="373"/>
      <c r="FY327" s="373"/>
      <c r="FZ327" s="373"/>
      <c r="GA327" s="373"/>
      <c r="GB327" s="373"/>
      <c r="GC327" s="373"/>
      <c r="GD327" s="373"/>
      <c r="GE327" s="373"/>
      <c r="GF327" s="373"/>
      <c r="GG327" s="373"/>
      <c r="GH327" s="373"/>
      <c r="GI327" s="373"/>
      <c r="GJ327" s="373"/>
      <c r="GK327" s="373"/>
      <c r="GL327" s="373"/>
      <c r="GM327" s="373"/>
      <c r="GN327" s="373"/>
      <c r="GO327" s="373"/>
      <c r="GP327" s="373"/>
      <c r="GQ327" s="373"/>
      <c r="GR327" s="373"/>
      <c r="GS327" s="373"/>
      <c r="GT327" s="373"/>
      <c r="GU327" s="373"/>
      <c r="GV327" s="373"/>
      <c r="GW327" s="373"/>
      <c r="GX327" s="373"/>
      <c r="GY327" s="373"/>
      <c r="GZ327" s="373"/>
      <c r="HA327" s="373"/>
      <c r="HB327" s="373"/>
      <c r="HC327" s="373"/>
      <c r="HD327" s="373"/>
      <c r="HE327" s="373"/>
      <c r="HF327" s="373"/>
      <c r="HG327" s="373"/>
      <c r="HH327" s="373"/>
      <c r="HI327" s="373"/>
      <c r="HJ327" s="373"/>
      <c r="HK327" s="373"/>
      <c r="HL327" s="373"/>
      <c r="HM327" s="373"/>
      <c r="HN327" s="373"/>
      <c r="HO327" s="373"/>
      <c r="HP327" s="373"/>
      <c r="HQ327" s="373"/>
      <c r="HR327" s="373"/>
      <c r="HS327" s="373"/>
      <c r="HT327" s="373"/>
      <c r="HU327" s="373"/>
      <c r="HV327" s="373"/>
      <c r="HW327" s="373"/>
      <c r="HX327" s="373"/>
      <c r="HY327" s="373"/>
      <c r="HZ327" s="373"/>
      <c r="IA327" s="373"/>
      <c r="IB327" s="373"/>
      <c r="IC327" s="373"/>
      <c r="ID327" s="373"/>
      <c r="IE327" s="373"/>
      <c r="IF327" s="373"/>
      <c r="IG327" s="373"/>
      <c r="IH327" s="373"/>
      <c r="II327" s="373"/>
      <c r="IJ327" s="373"/>
    </row>
    <row r="328" spans="1:244" s="281" customFormat="1" ht="19" x14ac:dyDescent="0.2">
      <c r="A328"/>
      <c r="B328" s="186"/>
      <c r="C328"/>
      <c r="D328" s="251"/>
      <c r="E328" s="341"/>
      <c r="F328" s="341"/>
      <c r="G328" s="172"/>
      <c r="H328"/>
      <c r="I328" s="45"/>
      <c r="J328"/>
      <c r="K328"/>
      <c r="L328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5"/>
      <c r="AC328"/>
      <c r="AD328" s="38"/>
      <c r="AE328"/>
      <c r="AF328"/>
      <c r="AG328"/>
      <c r="AH328" s="42"/>
      <c r="AI328" s="277"/>
      <c r="AJ328" s="152"/>
      <c r="AK328" s="152"/>
      <c r="AL328" s="152"/>
      <c r="AM328" s="152"/>
      <c r="AN328" s="152"/>
      <c r="AO328" s="152"/>
      <c r="AP328" s="152"/>
      <c r="AQ328" s="152"/>
      <c r="AR328" s="152"/>
      <c r="AS328" s="152"/>
      <c r="AT328" s="152"/>
      <c r="AU328" s="152"/>
      <c r="AV328" s="152"/>
      <c r="AW328" s="152"/>
      <c r="AX328" s="152"/>
      <c r="AY328" s="277"/>
      <c r="AZ328" s="269"/>
      <c r="BA328" s="560"/>
      <c r="BB328"/>
      <c r="BC328" s="560"/>
      <c r="BD328"/>
      <c r="BE328" s="560"/>
      <c r="BF328"/>
      <c r="BG328" s="560"/>
      <c r="BH328"/>
      <c r="BI328" s="560"/>
      <c r="BJ328"/>
      <c r="BK328" s="560"/>
      <c r="BL328"/>
      <c r="BM328" s="560"/>
      <c r="BN328"/>
      <c r="BO328" s="270"/>
      <c r="BP328"/>
      <c r="BQ328" s="270"/>
      <c r="BR328"/>
      <c r="BS328" s="270"/>
      <c r="BT328"/>
      <c r="BU328" s="270"/>
      <c r="BV328"/>
      <c r="BW328" s="270"/>
      <c r="BX328"/>
      <c r="BY328" s="270"/>
      <c r="BZ328"/>
      <c r="CA328" s="270"/>
      <c r="CB328"/>
      <c r="CC328" s="270"/>
      <c r="CD328"/>
      <c r="CE328" s="270"/>
      <c r="CF328"/>
      <c r="CG328" s="270"/>
      <c r="CH328"/>
      <c r="CI328" s="270"/>
      <c r="CJ328"/>
      <c r="CK328" s="910"/>
      <c r="CL328" s="373"/>
      <c r="CM328" s="373"/>
      <c r="CN328" s="373"/>
      <c r="CO328" s="373"/>
      <c r="CP328" s="373"/>
      <c r="CQ328" s="373"/>
      <c r="CR328" s="373"/>
      <c r="CS328" s="373"/>
      <c r="CT328" s="920"/>
      <c r="CU328" s="373"/>
      <c r="CV328" s="373"/>
      <c r="CW328" s="373"/>
      <c r="CX328" s="920"/>
      <c r="CY328" s="373"/>
      <c r="CZ328" s="373"/>
      <c r="DN328" s="373"/>
      <c r="DO328" s="373"/>
      <c r="DP328" s="373"/>
      <c r="DQ328" s="373"/>
      <c r="DR328" s="373"/>
      <c r="DS328" s="373"/>
      <c r="DT328" s="373"/>
      <c r="DU328" s="373"/>
      <c r="DV328" s="373"/>
      <c r="DW328" s="373"/>
      <c r="DX328" s="373"/>
      <c r="DY328" s="373"/>
      <c r="DZ328" s="373"/>
      <c r="EA328" s="373"/>
      <c r="EB328" s="373"/>
      <c r="EC328" s="373"/>
      <c r="ED328" s="373"/>
      <c r="EE328" s="373"/>
      <c r="EF328" s="373"/>
      <c r="EG328" s="373"/>
      <c r="EH328" s="373"/>
      <c r="EI328" s="373"/>
      <c r="EJ328" s="373"/>
      <c r="EK328" s="373"/>
      <c r="EL328" s="373"/>
      <c r="EM328" s="373"/>
      <c r="EN328" s="373"/>
      <c r="EO328" s="373"/>
      <c r="EP328" s="373"/>
      <c r="EQ328" s="373"/>
      <c r="ER328" s="373"/>
      <c r="ES328" s="373"/>
      <c r="ET328" s="373"/>
      <c r="EU328" s="373"/>
      <c r="EV328" s="373"/>
      <c r="EW328" s="373"/>
      <c r="EX328" s="373"/>
      <c r="EY328" s="373"/>
      <c r="EZ328" s="373"/>
      <c r="FA328" s="373"/>
      <c r="FB328" s="373"/>
      <c r="FC328" s="373"/>
      <c r="FD328" s="373"/>
      <c r="FE328" s="373"/>
      <c r="FF328" s="373"/>
      <c r="FG328" s="373"/>
      <c r="FH328" s="373"/>
      <c r="FI328" s="373"/>
      <c r="FJ328" s="373"/>
      <c r="FK328" s="373"/>
      <c r="FL328" s="373"/>
      <c r="FM328" s="373"/>
      <c r="FN328" s="373"/>
      <c r="FO328" s="373"/>
      <c r="FP328" s="373"/>
      <c r="FQ328" s="373"/>
      <c r="FR328" s="373"/>
      <c r="FS328" s="373"/>
      <c r="FT328" s="373"/>
      <c r="FU328" s="373"/>
      <c r="FV328" s="373"/>
      <c r="FW328" s="373"/>
      <c r="FX328" s="373"/>
      <c r="FY328" s="373"/>
      <c r="FZ328" s="373"/>
      <c r="GA328" s="373"/>
      <c r="GB328" s="373"/>
      <c r="GC328" s="373"/>
      <c r="GD328" s="373"/>
      <c r="GE328" s="373"/>
      <c r="GF328" s="373"/>
      <c r="GG328" s="373"/>
      <c r="GH328" s="373"/>
      <c r="GI328" s="373"/>
      <c r="GJ328" s="373"/>
      <c r="GK328" s="373"/>
      <c r="GL328" s="373"/>
      <c r="GM328" s="373"/>
      <c r="GN328" s="373"/>
      <c r="GO328" s="373"/>
      <c r="GP328" s="373"/>
      <c r="GQ328" s="373"/>
      <c r="GR328" s="373"/>
      <c r="GS328" s="373"/>
      <c r="GT328" s="373"/>
      <c r="GU328" s="373"/>
      <c r="GV328" s="373"/>
      <c r="GW328" s="373"/>
      <c r="GX328" s="373"/>
      <c r="GY328" s="373"/>
      <c r="GZ328" s="373"/>
      <c r="HA328" s="373"/>
      <c r="HB328" s="373"/>
      <c r="HC328" s="373"/>
      <c r="HD328" s="373"/>
      <c r="HE328" s="373"/>
      <c r="HF328" s="373"/>
      <c r="HG328" s="373"/>
      <c r="HH328" s="373"/>
      <c r="HI328" s="373"/>
      <c r="HJ328" s="373"/>
      <c r="HK328" s="373"/>
      <c r="HL328" s="373"/>
      <c r="HM328" s="373"/>
      <c r="HN328" s="373"/>
      <c r="HO328" s="373"/>
      <c r="HP328" s="373"/>
      <c r="HQ328" s="373"/>
      <c r="HR328" s="373"/>
      <c r="HS328" s="373"/>
      <c r="HT328" s="373"/>
      <c r="HU328" s="373"/>
      <c r="HV328" s="373"/>
      <c r="HW328" s="373"/>
      <c r="HX328" s="373"/>
      <c r="HY328" s="373"/>
      <c r="HZ328" s="373"/>
      <c r="IA328" s="373"/>
      <c r="IB328" s="373"/>
      <c r="IC328" s="373"/>
      <c r="ID328" s="373"/>
      <c r="IE328" s="373"/>
      <c r="IF328" s="373"/>
      <c r="IG328" s="373"/>
      <c r="IH328" s="373"/>
      <c r="II328" s="373"/>
      <c r="IJ328" s="373"/>
    </row>
    <row r="329" spans="1:244" s="281" customFormat="1" ht="19" x14ac:dyDescent="0.2">
      <c r="A329"/>
      <c r="B329" s="186"/>
      <c r="C329"/>
      <c r="D329" s="251"/>
      <c r="E329" s="341"/>
      <c r="F329" s="341"/>
      <c r="G329" s="172"/>
      <c r="H329"/>
      <c r="I329" s="45"/>
      <c r="J329"/>
      <c r="K329"/>
      <c r="L329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5"/>
      <c r="AC329"/>
      <c r="AD329" s="38"/>
      <c r="AE329"/>
      <c r="AF329"/>
      <c r="AG329"/>
      <c r="AH329" s="42"/>
      <c r="AI329" s="277"/>
      <c r="AJ329" s="152"/>
      <c r="AK329" s="152"/>
      <c r="AL329" s="152"/>
      <c r="AM329" s="152"/>
      <c r="AN329" s="152"/>
      <c r="AO329" s="152"/>
      <c r="AP329" s="152"/>
      <c r="AQ329" s="152"/>
      <c r="AR329" s="152"/>
      <c r="AS329" s="152"/>
      <c r="AT329" s="152"/>
      <c r="AU329" s="152"/>
      <c r="AV329" s="152"/>
      <c r="AW329" s="152"/>
      <c r="AX329" s="152"/>
      <c r="AY329" s="277"/>
      <c r="AZ329" s="269"/>
      <c r="BA329" s="560"/>
      <c r="BB329"/>
      <c r="BC329" s="560"/>
      <c r="BD329"/>
      <c r="BE329" s="560"/>
      <c r="BF329"/>
      <c r="BG329" s="560"/>
      <c r="BH329"/>
      <c r="BI329" s="560"/>
      <c r="BJ329"/>
      <c r="BK329" s="560"/>
      <c r="BL329"/>
      <c r="BM329" s="560"/>
      <c r="BN329"/>
      <c r="BO329" s="270"/>
      <c r="BP329"/>
      <c r="BQ329" s="270"/>
      <c r="BR329"/>
      <c r="BS329" s="270"/>
      <c r="BT329"/>
      <c r="BU329" s="270"/>
      <c r="BV329"/>
      <c r="BW329" s="270"/>
      <c r="BX329"/>
      <c r="BY329" s="270"/>
      <c r="BZ329"/>
      <c r="CA329" s="270"/>
      <c r="CB329"/>
      <c r="CC329" s="270"/>
      <c r="CD329"/>
      <c r="CE329" s="270"/>
      <c r="CF329"/>
      <c r="CG329" s="270"/>
      <c r="CH329"/>
      <c r="CI329" s="270"/>
      <c r="CJ329"/>
      <c r="CK329" s="910"/>
      <c r="CL329" s="373"/>
      <c r="CM329" s="373"/>
      <c r="CN329" s="373"/>
      <c r="CO329" s="373"/>
      <c r="CP329" s="373"/>
      <c r="CQ329" s="373"/>
      <c r="CR329" s="373"/>
      <c r="CS329" s="373"/>
      <c r="CT329" s="920"/>
      <c r="CU329" s="373"/>
      <c r="CV329" s="373"/>
      <c r="CW329" s="373"/>
      <c r="CX329" s="920"/>
      <c r="CY329" s="373"/>
      <c r="CZ329" s="373"/>
      <c r="DN329" s="373"/>
      <c r="DO329" s="373"/>
      <c r="DP329" s="373"/>
      <c r="DQ329" s="373"/>
      <c r="DR329" s="373"/>
      <c r="DS329" s="373"/>
      <c r="DT329" s="373"/>
      <c r="DU329" s="373"/>
      <c r="DV329" s="373"/>
      <c r="DW329" s="373"/>
      <c r="DX329" s="373"/>
      <c r="DY329" s="373"/>
      <c r="DZ329" s="373"/>
      <c r="EA329" s="373"/>
      <c r="EB329" s="373"/>
      <c r="EC329" s="373"/>
      <c r="ED329" s="373"/>
      <c r="EE329" s="373"/>
      <c r="EF329" s="373"/>
      <c r="EG329" s="373"/>
      <c r="EH329" s="373"/>
      <c r="EI329" s="373"/>
      <c r="EJ329" s="373"/>
      <c r="EK329" s="373"/>
      <c r="EL329" s="373"/>
      <c r="EM329" s="373"/>
      <c r="EN329" s="373"/>
      <c r="EO329" s="373"/>
      <c r="EP329" s="373"/>
      <c r="EQ329" s="373"/>
      <c r="ER329" s="373"/>
      <c r="ES329" s="373"/>
      <c r="ET329" s="373"/>
      <c r="EU329" s="373"/>
      <c r="EV329" s="373"/>
      <c r="EW329" s="373"/>
      <c r="EX329" s="373"/>
      <c r="EY329" s="373"/>
      <c r="EZ329" s="373"/>
      <c r="FA329" s="373"/>
      <c r="FB329" s="373"/>
      <c r="FC329" s="373"/>
      <c r="FD329" s="373"/>
      <c r="FE329" s="373"/>
      <c r="FF329" s="373"/>
      <c r="FG329" s="373"/>
      <c r="FH329" s="373"/>
      <c r="FI329" s="373"/>
      <c r="FJ329" s="373"/>
      <c r="FK329" s="373"/>
      <c r="FL329" s="373"/>
      <c r="FM329" s="373"/>
      <c r="FN329" s="373"/>
      <c r="FO329" s="373"/>
      <c r="FP329" s="373"/>
      <c r="FQ329" s="373"/>
      <c r="FR329" s="373"/>
      <c r="FS329" s="373"/>
      <c r="FT329" s="373"/>
      <c r="FU329" s="373"/>
      <c r="FV329" s="373"/>
      <c r="FW329" s="373"/>
      <c r="FX329" s="373"/>
      <c r="FY329" s="373"/>
      <c r="FZ329" s="373"/>
      <c r="GA329" s="373"/>
      <c r="GB329" s="373"/>
      <c r="GC329" s="373"/>
      <c r="GD329" s="373"/>
      <c r="GE329" s="373"/>
      <c r="GF329" s="373"/>
      <c r="GG329" s="373"/>
      <c r="GH329" s="373"/>
      <c r="GI329" s="373"/>
      <c r="GJ329" s="373"/>
      <c r="GK329" s="373"/>
      <c r="GL329" s="373"/>
      <c r="GM329" s="373"/>
      <c r="GN329" s="373"/>
      <c r="GO329" s="373"/>
      <c r="GP329" s="373"/>
      <c r="GQ329" s="373"/>
      <c r="GR329" s="373"/>
      <c r="GS329" s="373"/>
      <c r="GT329" s="373"/>
      <c r="GU329" s="373"/>
      <c r="GV329" s="373"/>
      <c r="GW329" s="373"/>
      <c r="GX329" s="373"/>
      <c r="GY329" s="373"/>
      <c r="GZ329" s="373"/>
      <c r="HA329" s="373"/>
      <c r="HB329" s="373"/>
      <c r="HC329" s="373"/>
      <c r="HD329" s="373"/>
      <c r="HE329" s="373"/>
      <c r="HF329" s="373"/>
      <c r="HG329" s="373"/>
      <c r="HH329" s="373"/>
      <c r="HI329" s="373"/>
      <c r="HJ329" s="373"/>
      <c r="HK329" s="373"/>
      <c r="HL329" s="373"/>
      <c r="HM329" s="373"/>
      <c r="HN329" s="373"/>
      <c r="HO329" s="373"/>
      <c r="HP329" s="373"/>
      <c r="HQ329" s="373"/>
      <c r="HR329" s="373"/>
      <c r="HS329" s="373"/>
      <c r="HT329" s="373"/>
      <c r="HU329" s="373"/>
      <c r="HV329" s="373"/>
      <c r="HW329" s="373"/>
      <c r="HX329" s="373"/>
      <c r="HY329" s="373"/>
      <c r="HZ329" s="373"/>
      <c r="IA329" s="373"/>
      <c r="IB329" s="373"/>
      <c r="IC329" s="373"/>
      <c r="ID329" s="373"/>
      <c r="IE329" s="373"/>
      <c r="IF329" s="373"/>
      <c r="IG329" s="373"/>
      <c r="IH329" s="373"/>
      <c r="II329" s="373"/>
      <c r="IJ329" s="373"/>
    </row>
    <row r="330" spans="1:244" s="281" customFormat="1" ht="19" x14ac:dyDescent="0.2">
      <c r="A330"/>
      <c r="B330" s="186"/>
      <c r="C330"/>
      <c r="D330" s="251"/>
      <c r="E330" s="341"/>
      <c r="F330" s="341"/>
      <c r="G330" s="172"/>
      <c r="H330"/>
      <c r="I330" s="45"/>
      <c r="J330"/>
      <c r="K330"/>
      <c r="L330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5"/>
      <c r="AC330"/>
      <c r="AD330" s="38"/>
      <c r="AE330"/>
      <c r="AF330"/>
      <c r="AG330"/>
      <c r="AH330" s="42"/>
      <c r="AI330" s="277"/>
      <c r="AJ330" s="152"/>
      <c r="AK330" s="152"/>
      <c r="AL330" s="152"/>
      <c r="AM330" s="152"/>
      <c r="AN330" s="152"/>
      <c r="AO330" s="152"/>
      <c r="AP330" s="152"/>
      <c r="AQ330" s="152"/>
      <c r="AR330" s="152"/>
      <c r="AS330" s="152"/>
      <c r="AT330" s="152"/>
      <c r="AU330" s="152"/>
      <c r="AV330" s="152"/>
      <c r="AW330" s="152"/>
      <c r="AX330" s="152"/>
      <c r="AY330" s="277"/>
      <c r="AZ330" s="269"/>
      <c r="BA330" s="560"/>
      <c r="BB330"/>
      <c r="BC330" s="560"/>
      <c r="BD330"/>
      <c r="BE330" s="560"/>
      <c r="BF330"/>
      <c r="BG330" s="560"/>
      <c r="BH330"/>
      <c r="BI330" s="560"/>
      <c r="BJ330"/>
      <c r="BK330" s="560"/>
      <c r="BL330"/>
      <c r="BM330" s="560"/>
      <c r="BN330"/>
      <c r="BO330" s="270"/>
      <c r="BP330"/>
      <c r="BQ330" s="270"/>
      <c r="BR330"/>
      <c r="BS330" s="270"/>
      <c r="BT330"/>
      <c r="BU330" s="270"/>
      <c r="BV330"/>
      <c r="BW330" s="270"/>
      <c r="BX330"/>
      <c r="BY330" s="270"/>
      <c r="BZ330"/>
      <c r="CA330" s="270"/>
      <c r="CB330"/>
      <c r="CC330" s="270"/>
      <c r="CD330"/>
      <c r="CE330" s="270"/>
      <c r="CF330"/>
      <c r="CG330" s="270"/>
      <c r="CH330"/>
      <c r="CI330" s="270"/>
      <c r="CJ330"/>
      <c r="CK330" s="910"/>
      <c r="CL330" s="373"/>
      <c r="CM330" s="373"/>
      <c r="CN330" s="373"/>
      <c r="CO330" s="373"/>
      <c r="CP330" s="373"/>
      <c r="CQ330" s="373"/>
      <c r="CR330" s="373"/>
      <c r="CS330" s="373"/>
      <c r="CT330" s="920"/>
      <c r="CU330" s="373"/>
      <c r="CV330" s="373"/>
      <c r="CW330" s="373"/>
      <c r="CX330" s="920"/>
      <c r="CY330" s="373"/>
      <c r="CZ330" s="373"/>
      <c r="DN330" s="373"/>
      <c r="DO330" s="373"/>
      <c r="DP330" s="373"/>
      <c r="DQ330" s="373"/>
      <c r="DR330" s="373"/>
      <c r="DS330" s="373"/>
      <c r="DT330" s="373"/>
      <c r="DU330" s="373"/>
      <c r="DV330" s="373"/>
      <c r="DW330" s="373"/>
      <c r="DX330" s="373"/>
      <c r="DY330" s="373"/>
      <c r="DZ330" s="373"/>
      <c r="EA330" s="373"/>
      <c r="EB330" s="373"/>
      <c r="EC330" s="373"/>
      <c r="ED330" s="373"/>
      <c r="EE330" s="373"/>
      <c r="EF330" s="373"/>
      <c r="EG330" s="373"/>
      <c r="EH330" s="373"/>
      <c r="EI330" s="373"/>
      <c r="EJ330" s="373"/>
      <c r="EK330" s="373"/>
      <c r="EL330" s="373"/>
      <c r="EM330" s="373"/>
      <c r="EN330" s="373"/>
      <c r="EO330" s="373"/>
      <c r="EP330" s="373"/>
      <c r="EQ330" s="373"/>
      <c r="ER330" s="373"/>
      <c r="ES330" s="373"/>
      <c r="ET330" s="373"/>
      <c r="EU330" s="373"/>
      <c r="EV330" s="373"/>
      <c r="EW330" s="373"/>
      <c r="EX330" s="373"/>
      <c r="EY330" s="373"/>
      <c r="EZ330" s="373"/>
      <c r="FA330" s="373"/>
      <c r="FB330" s="373"/>
      <c r="FC330" s="373"/>
      <c r="FD330" s="373"/>
      <c r="FE330" s="373"/>
      <c r="FF330" s="373"/>
      <c r="FG330" s="373"/>
      <c r="FH330" s="373"/>
      <c r="FI330" s="373"/>
      <c r="FJ330" s="373"/>
      <c r="FK330" s="373"/>
      <c r="FL330" s="373"/>
      <c r="FM330" s="373"/>
      <c r="FN330" s="373"/>
      <c r="FO330" s="373"/>
      <c r="FP330" s="373"/>
      <c r="FQ330" s="373"/>
      <c r="FR330" s="373"/>
      <c r="FS330" s="373"/>
      <c r="FT330" s="373"/>
      <c r="FU330" s="373"/>
      <c r="FV330" s="373"/>
      <c r="FW330" s="373"/>
      <c r="FX330" s="373"/>
      <c r="FY330" s="373"/>
      <c r="FZ330" s="373"/>
      <c r="GA330" s="373"/>
      <c r="GB330" s="373"/>
      <c r="GC330" s="373"/>
      <c r="GD330" s="373"/>
      <c r="GE330" s="373"/>
      <c r="GF330" s="373"/>
      <c r="GG330" s="373"/>
      <c r="GH330" s="373"/>
      <c r="GI330" s="373"/>
      <c r="GJ330" s="373"/>
      <c r="GK330" s="373"/>
      <c r="GL330" s="373"/>
      <c r="GM330" s="373"/>
      <c r="GN330" s="373"/>
      <c r="GO330" s="373"/>
      <c r="GP330" s="373"/>
      <c r="GQ330" s="373"/>
      <c r="GR330" s="373"/>
      <c r="GS330" s="373"/>
      <c r="GT330" s="373"/>
      <c r="GU330" s="373"/>
      <c r="GV330" s="373"/>
      <c r="GW330" s="373"/>
      <c r="GX330" s="373"/>
      <c r="GY330" s="373"/>
      <c r="GZ330" s="373"/>
      <c r="HA330" s="373"/>
      <c r="HB330" s="373"/>
      <c r="HC330" s="373"/>
      <c r="HD330" s="373"/>
      <c r="HE330" s="373"/>
      <c r="HF330" s="373"/>
      <c r="HG330" s="373"/>
      <c r="HH330" s="373"/>
      <c r="HI330" s="373"/>
      <c r="HJ330" s="373"/>
      <c r="HK330" s="373"/>
      <c r="HL330" s="373"/>
      <c r="HM330" s="373"/>
      <c r="HN330" s="373"/>
      <c r="HO330" s="373"/>
      <c r="HP330" s="373"/>
      <c r="HQ330" s="373"/>
      <c r="HR330" s="373"/>
      <c r="HS330" s="373"/>
      <c r="HT330" s="373"/>
      <c r="HU330" s="373"/>
      <c r="HV330" s="373"/>
      <c r="HW330" s="373"/>
      <c r="HX330" s="373"/>
      <c r="HY330" s="373"/>
      <c r="HZ330" s="373"/>
      <c r="IA330" s="373"/>
      <c r="IB330" s="373"/>
      <c r="IC330" s="373"/>
      <c r="ID330" s="373"/>
      <c r="IE330" s="373"/>
      <c r="IF330" s="373"/>
      <c r="IG330" s="373"/>
      <c r="IH330" s="373"/>
      <c r="II330" s="373"/>
      <c r="IJ330" s="373"/>
    </row>
    <row r="331" spans="1:244" s="281" customFormat="1" ht="19" x14ac:dyDescent="0.2">
      <c r="A331"/>
      <c r="B331" s="186"/>
      <c r="C331"/>
      <c r="D331" s="251"/>
      <c r="E331" s="341"/>
      <c r="F331" s="341"/>
      <c r="G331" s="172"/>
      <c r="H331"/>
      <c r="I331" s="45"/>
      <c r="J331"/>
      <c r="K331"/>
      <c r="L331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5"/>
      <c r="AC331"/>
      <c r="AD331" s="38"/>
      <c r="AE331"/>
      <c r="AF331"/>
      <c r="AG331"/>
      <c r="AH331" s="42"/>
      <c r="AI331" s="277"/>
      <c r="AJ331" s="152"/>
      <c r="AK331" s="152"/>
      <c r="AL331" s="152"/>
      <c r="AM331" s="152"/>
      <c r="AN331" s="152"/>
      <c r="AO331" s="152"/>
      <c r="AP331" s="152"/>
      <c r="AQ331" s="152"/>
      <c r="AR331" s="152"/>
      <c r="AS331" s="152"/>
      <c r="AT331" s="152"/>
      <c r="AU331" s="152"/>
      <c r="AV331" s="152"/>
      <c r="AW331" s="152"/>
      <c r="AX331" s="152"/>
      <c r="AY331" s="277"/>
      <c r="AZ331" s="269"/>
      <c r="BA331" s="560"/>
      <c r="BB331"/>
      <c r="BC331" s="560"/>
      <c r="BD331"/>
      <c r="BE331" s="560"/>
      <c r="BF331"/>
      <c r="BG331" s="560"/>
      <c r="BH331"/>
      <c r="BI331" s="560"/>
      <c r="BJ331"/>
      <c r="BK331" s="560"/>
      <c r="BL331"/>
      <c r="BM331" s="560"/>
      <c r="BN331"/>
      <c r="BO331" s="270"/>
      <c r="BP331"/>
      <c r="BQ331" s="270"/>
      <c r="BR331"/>
      <c r="BS331" s="270"/>
      <c r="BT331"/>
      <c r="BU331" s="270"/>
      <c r="BV331"/>
      <c r="BW331" s="270"/>
      <c r="BX331"/>
      <c r="BY331" s="270"/>
      <c r="BZ331"/>
      <c r="CA331" s="270"/>
      <c r="CB331"/>
      <c r="CC331" s="270"/>
      <c r="CD331"/>
      <c r="CE331" s="270"/>
      <c r="CF331"/>
      <c r="CG331" s="270"/>
      <c r="CH331"/>
      <c r="CI331" s="270"/>
      <c r="CJ331"/>
      <c r="CK331" s="910"/>
      <c r="CL331" s="373"/>
      <c r="CM331" s="373"/>
      <c r="CN331" s="373"/>
      <c r="CO331" s="373"/>
      <c r="CP331" s="373"/>
      <c r="CQ331" s="373"/>
      <c r="CR331" s="373"/>
      <c r="CS331" s="373"/>
      <c r="CT331" s="920"/>
      <c r="CU331" s="373"/>
      <c r="CV331" s="373"/>
      <c r="CW331" s="373"/>
      <c r="CX331" s="920"/>
      <c r="CY331" s="373"/>
      <c r="CZ331" s="373"/>
      <c r="DN331" s="373"/>
      <c r="DO331" s="373"/>
      <c r="DP331" s="373"/>
      <c r="DQ331" s="373"/>
      <c r="DR331" s="373"/>
      <c r="DS331" s="373"/>
      <c r="DT331" s="373"/>
      <c r="DU331" s="373"/>
      <c r="DV331" s="373"/>
      <c r="DW331" s="373"/>
      <c r="DX331" s="373"/>
      <c r="DY331" s="373"/>
      <c r="DZ331" s="373"/>
      <c r="EA331" s="373"/>
      <c r="EB331" s="373"/>
      <c r="EC331" s="373"/>
      <c r="ED331" s="373"/>
      <c r="EE331" s="373"/>
      <c r="EF331" s="373"/>
      <c r="EG331" s="373"/>
      <c r="EH331" s="373"/>
      <c r="EI331" s="373"/>
      <c r="EJ331" s="373"/>
      <c r="EK331" s="373"/>
      <c r="EL331" s="373"/>
      <c r="EM331" s="373"/>
      <c r="EN331" s="373"/>
      <c r="EO331" s="373"/>
      <c r="EP331" s="373"/>
      <c r="EQ331" s="373"/>
      <c r="ER331" s="373"/>
      <c r="ES331" s="373"/>
      <c r="ET331" s="373"/>
      <c r="EU331" s="373"/>
      <c r="EV331" s="373"/>
      <c r="EW331" s="373"/>
      <c r="EX331" s="373"/>
      <c r="EY331" s="373"/>
      <c r="EZ331" s="373"/>
      <c r="FA331" s="373"/>
      <c r="FB331" s="373"/>
      <c r="FC331" s="373"/>
      <c r="FD331" s="373"/>
      <c r="FE331" s="373"/>
      <c r="FF331" s="373"/>
      <c r="FG331" s="373"/>
      <c r="FH331" s="373"/>
      <c r="FI331" s="373"/>
      <c r="FJ331" s="373"/>
      <c r="FK331" s="373"/>
      <c r="FL331" s="373"/>
      <c r="FM331" s="373"/>
      <c r="FN331" s="373"/>
      <c r="FO331" s="373"/>
      <c r="FP331" s="373"/>
      <c r="FQ331" s="373"/>
      <c r="FR331" s="373"/>
      <c r="FS331" s="373"/>
      <c r="FT331" s="373"/>
      <c r="FU331" s="373"/>
      <c r="FV331" s="373"/>
      <c r="FW331" s="373"/>
      <c r="FX331" s="373"/>
      <c r="FY331" s="373"/>
      <c r="FZ331" s="373"/>
      <c r="GA331" s="373"/>
      <c r="GB331" s="373"/>
      <c r="GC331" s="373"/>
      <c r="GD331" s="373"/>
      <c r="GE331" s="373"/>
      <c r="GF331" s="373"/>
      <c r="GG331" s="373"/>
      <c r="GH331" s="373"/>
      <c r="GI331" s="373"/>
      <c r="GJ331" s="373"/>
      <c r="GK331" s="373"/>
      <c r="GL331" s="373"/>
      <c r="GM331" s="373"/>
      <c r="GN331" s="373"/>
      <c r="GO331" s="373"/>
      <c r="GP331" s="373"/>
      <c r="GQ331" s="373"/>
      <c r="GR331" s="373"/>
      <c r="GS331" s="373"/>
      <c r="GT331" s="373"/>
      <c r="GU331" s="373"/>
      <c r="GV331" s="373"/>
      <c r="GW331" s="373"/>
      <c r="GX331" s="373"/>
      <c r="GY331" s="373"/>
      <c r="GZ331" s="373"/>
      <c r="HA331" s="373"/>
      <c r="HB331" s="373"/>
      <c r="HC331" s="373"/>
      <c r="HD331" s="373"/>
      <c r="HE331" s="373"/>
      <c r="HF331" s="373"/>
      <c r="HG331" s="373"/>
      <c r="HH331" s="373"/>
      <c r="HI331" s="373"/>
      <c r="HJ331" s="373"/>
      <c r="HK331" s="373"/>
      <c r="HL331" s="373"/>
      <c r="HM331" s="373"/>
      <c r="HN331" s="373"/>
      <c r="HO331" s="373"/>
      <c r="HP331" s="373"/>
      <c r="HQ331" s="373"/>
      <c r="HR331" s="373"/>
      <c r="HS331" s="373"/>
      <c r="HT331" s="373"/>
      <c r="HU331" s="373"/>
      <c r="HV331" s="373"/>
      <c r="HW331" s="373"/>
      <c r="HX331" s="373"/>
      <c r="HY331" s="373"/>
      <c r="HZ331" s="373"/>
      <c r="IA331" s="373"/>
      <c r="IB331" s="373"/>
      <c r="IC331" s="373"/>
      <c r="ID331" s="373"/>
      <c r="IE331" s="373"/>
      <c r="IF331" s="373"/>
      <c r="IG331" s="373"/>
      <c r="IH331" s="373"/>
      <c r="II331" s="373"/>
      <c r="IJ331" s="373"/>
    </row>
    <row r="332" spans="1:244" s="281" customFormat="1" ht="19" x14ac:dyDescent="0.2">
      <c r="A332"/>
      <c r="B332" s="186"/>
      <c r="C332"/>
      <c r="D332" s="251"/>
      <c r="E332" s="341"/>
      <c r="F332" s="341"/>
      <c r="G332" s="172"/>
      <c r="H332"/>
      <c r="I332" s="45"/>
      <c r="J332"/>
      <c r="K332"/>
      <c r="L332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5"/>
      <c r="AC332"/>
      <c r="AD332" s="38"/>
      <c r="AE332"/>
      <c r="AF332"/>
      <c r="AG332"/>
      <c r="AH332" s="42"/>
      <c r="AI332" s="277"/>
      <c r="AJ332" s="152"/>
      <c r="AK332" s="152"/>
      <c r="AL332" s="152"/>
      <c r="AM332" s="152"/>
      <c r="AN332" s="152"/>
      <c r="AO332" s="152"/>
      <c r="AP332" s="152"/>
      <c r="AQ332" s="152"/>
      <c r="AR332" s="152"/>
      <c r="AS332" s="152"/>
      <c r="AT332" s="152"/>
      <c r="AU332" s="152"/>
      <c r="AV332" s="152"/>
      <c r="AW332" s="152"/>
      <c r="AX332" s="152"/>
      <c r="AY332" s="277"/>
      <c r="AZ332" s="269"/>
      <c r="BA332" s="560"/>
      <c r="BB332"/>
      <c r="BC332" s="560"/>
      <c r="BD332"/>
      <c r="BE332" s="560"/>
      <c r="BF332"/>
      <c r="BG332" s="560"/>
      <c r="BH332"/>
      <c r="BI332" s="560"/>
      <c r="BJ332"/>
      <c r="BK332" s="560"/>
      <c r="BL332"/>
      <c r="BM332" s="560"/>
      <c r="BN332"/>
      <c r="BO332" s="270"/>
      <c r="BP332"/>
      <c r="BQ332" s="270"/>
      <c r="BR332"/>
      <c r="BS332" s="270"/>
      <c r="BT332"/>
      <c r="BU332" s="270"/>
      <c r="BV332"/>
      <c r="BW332" s="270"/>
      <c r="BX332"/>
      <c r="BY332" s="270"/>
      <c r="BZ332"/>
      <c r="CA332" s="270"/>
      <c r="CB332"/>
      <c r="CC332" s="270"/>
      <c r="CD332"/>
      <c r="CE332" s="270"/>
      <c r="CF332"/>
      <c r="CG332" s="270"/>
      <c r="CH332"/>
      <c r="CI332" s="270"/>
      <c r="CJ332"/>
      <c r="CK332" s="910"/>
      <c r="CL332" s="373"/>
      <c r="CM332" s="373"/>
      <c r="CN332" s="373"/>
      <c r="CO332" s="373"/>
      <c r="CP332" s="373"/>
      <c r="CQ332" s="373"/>
      <c r="CR332" s="373"/>
      <c r="CS332" s="373"/>
      <c r="CT332" s="920"/>
      <c r="CU332" s="373"/>
      <c r="CV332" s="373"/>
      <c r="CW332" s="373"/>
      <c r="CX332" s="920"/>
      <c r="CY332" s="373"/>
      <c r="CZ332" s="373"/>
      <c r="DN332" s="373"/>
      <c r="DO332" s="373"/>
      <c r="DP332" s="373"/>
      <c r="DQ332" s="373"/>
      <c r="DR332" s="373"/>
      <c r="DS332" s="373"/>
      <c r="DT332" s="373"/>
      <c r="DU332" s="373"/>
      <c r="DV332" s="373"/>
      <c r="DW332" s="373"/>
      <c r="DX332" s="373"/>
      <c r="DY332" s="373"/>
      <c r="DZ332" s="373"/>
      <c r="EA332" s="373"/>
      <c r="EB332" s="373"/>
      <c r="EC332" s="373"/>
      <c r="ED332" s="373"/>
      <c r="EE332" s="373"/>
      <c r="EF332" s="373"/>
      <c r="EG332" s="373"/>
      <c r="EH332" s="373"/>
      <c r="EI332" s="373"/>
      <c r="EJ332" s="373"/>
      <c r="EK332" s="373"/>
      <c r="EL332" s="373"/>
      <c r="EM332" s="373"/>
      <c r="EN332" s="373"/>
      <c r="EO332" s="373"/>
      <c r="EP332" s="373"/>
      <c r="EQ332" s="373"/>
      <c r="ER332" s="373"/>
      <c r="ES332" s="373"/>
      <c r="ET332" s="373"/>
      <c r="EU332" s="373"/>
      <c r="EV332" s="373"/>
      <c r="EW332" s="373"/>
      <c r="EX332" s="373"/>
      <c r="EY332" s="373"/>
      <c r="EZ332" s="373"/>
      <c r="FA332" s="373"/>
      <c r="FB332" s="373"/>
      <c r="FC332" s="373"/>
      <c r="FD332" s="373"/>
      <c r="FE332" s="373"/>
      <c r="FF332" s="373"/>
      <c r="FG332" s="373"/>
      <c r="FH332" s="373"/>
      <c r="FI332" s="373"/>
      <c r="FJ332" s="373"/>
      <c r="FK332" s="373"/>
      <c r="FL332" s="373"/>
      <c r="FM332" s="373"/>
      <c r="FN332" s="373"/>
      <c r="FO332" s="373"/>
      <c r="FP332" s="373"/>
      <c r="FQ332" s="373"/>
      <c r="FR332" s="373"/>
      <c r="FS332" s="373"/>
      <c r="FT332" s="373"/>
      <c r="FU332" s="373"/>
      <c r="FV332" s="373"/>
      <c r="FW332" s="373"/>
      <c r="FX332" s="373"/>
      <c r="FY332" s="373"/>
      <c r="FZ332" s="373"/>
      <c r="GA332" s="373"/>
      <c r="GB332" s="373"/>
      <c r="GC332" s="373"/>
      <c r="GD332" s="373"/>
      <c r="GE332" s="373"/>
      <c r="GF332" s="373"/>
      <c r="GG332" s="373"/>
      <c r="GH332" s="373"/>
      <c r="GI332" s="373"/>
      <c r="GJ332" s="373"/>
      <c r="GK332" s="373"/>
      <c r="GL332" s="373"/>
      <c r="GM332" s="373"/>
      <c r="GN332" s="373"/>
      <c r="GO332" s="373"/>
      <c r="GP332" s="373"/>
      <c r="GQ332" s="373"/>
      <c r="GR332" s="373"/>
      <c r="GS332" s="373"/>
      <c r="GT332" s="373"/>
      <c r="GU332" s="373"/>
      <c r="GV332" s="373"/>
      <c r="GW332" s="373"/>
      <c r="GX332" s="373"/>
      <c r="GY332" s="373"/>
      <c r="GZ332" s="373"/>
      <c r="HA332" s="373"/>
      <c r="HB332" s="373"/>
      <c r="HC332" s="373"/>
      <c r="HD332" s="373"/>
      <c r="HE332" s="373"/>
      <c r="HF332" s="373"/>
      <c r="HG332" s="373"/>
      <c r="HH332" s="373"/>
      <c r="HI332" s="373"/>
      <c r="HJ332" s="373"/>
      <c r="HK332" s="373"/>
      <c r="HL332" s="373"/>
      <c r="HM332" s="373"/>
      <c r="HN332" s="373"/>
      <c r="HO332" s="373"/>
      <c r="HP332" s="373"/>
      <c r="HQ332" s="373"/>
      <c r="HR332" s="373"/>
      <c r="HS332" s="373"/>
      <c r="HT332" s="373"/>
      <c r="HU332" s="373"/>
      <c r="HV332" s="373"/>
      <c r="HW332" s="373"/>
      <c r="HX332" s="373"/>
      <c r="HY332" s="373"/>
      <c r="HZ332" s="373"/>
      <c r="IA332" s="373"/>
      <c r="IB332" s="373"/>
      <c r="IC332" s="373"/>
      <c r="ID332" s="373"/>
      <c r="IE332" s="373"/>
      <c r="IF332" s="373"/>
      <c r="IG332" s="373"/>
      <c r="IH332" s="373"/>
      <c r="II332" s="373"/>
      <c r="IJ332" s="373"/>
    </row>
    <row r="333" spans="1:244" s="281" customFormat="1" ht="19" x14ac:dyDescent="0.2">
      <c r="A333"/>
      <c r="B333" s="186"/>
      <c r="C333"/>
      <c r="D333" s="251"/>
      <c r="E333" s="341"/>
      <c r="F333" s="341"/>
      <c r="G333" s="172"/>
      <c r="H333"/>
      <c r="I333" s="45"/>
      <c r="J333"/>
      <c r="K333"/>
      <c r="L333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5"/>
      <c r="AC333"/>
      <c r="AD333" s="38"/>
      <c r="AE333"/>
      <c r="AF333"/>
      <c r="AG333"/>
      <c r="AH333" s="42"/>
      <c r="AI333" s="277"/>
      <c r="AJ333" s="152"/>
      <c r="AK333" s="152"/>
      <c r="AL333" s="152"/>
      <c r="AM333" s="152"/>
      <c r="AN333" s="152"/>
      <c r="AO333" s="152"/>
      <c r="AP333" s="152"/>
      <c r="AQ333" s="152"/>
      <c r="AR333" s="152"/>
      <c r="AS333" s="152"/>
      <c r="AT333" s="152"/>
      <c r="AU333" s="152"/>
      <c r="AV333" s="152"/>
      <c r="AW333" s="152"/>
      <c r="AX333" s="152"/>
      <c r="AY333" s="277"/>
      <c r="AZ333" s="269"/>
      <c r="BA333" s="560"/>
      <c r="BB333"/>
      <c r="BC333" s="560"/>
      <c r="BD333"/>
      <c r="BE333" s="560"/>
      <c r="BF333"/>
      <c r="BG333" s="560"/>
      <c r="BH333"/>
      <c r="BI333" s="560"/>
      <c r="BJ333"/>
      <c r="BK333" s="560"/>
      <c r="BL333"/>
      <c r="BM333" s="560"/>
      <c r="BN333"/>
      <c r="BO333" s="270"/>
      <c r="BP333"/>
      <c r="BQ333" s="270"/>
      <c r="BR333"/>
      <c r="BS333" s="270"/>
      <c r="BT333"/>
      <c r="BU333" s="270"/>
      <c r="BV333"/>
      <c r="BW333" s="270"/>
      <c r="BX333"/>
      <c r="BY333" s="270"/>
      <c r="BZ333"/>
      <c r="CA333" s="270"/>
      <c r="CB333"/>
      <c r="CC333" s="270"/>
      <c r="CD333"/>
      <c r="CE333" s="270"/>
      <c r="CF333"/>
      <c r="CG333" s="270"/>
      <c r="CH333"/>
      <c r="CI333" s="270"/>
      <c r="CJ333"/>
      <c r="CK333" s="910"/>
      <c r="CL333" s="373"/>
      <c r="CM333" s="373"/>
      <c r="CN333" s="373"/>
      <c r="CO333" s="373"/>
      <c r="CP333" s="373"/>
      <c r="CQ333" s="373"/>
      <c r="CR333" s="373"/>
      <c r="CS333" s="373"/>
      <c r="CT333" s="920"/>
      <c r="CU333" s="373"/>
      <c r="CV333" s="373"/>
      <c r="CW333" s="373"/>
      <c r="CX333" s="920"/>
      <c r="CY333" s="373"/>
      <c r="CZ333" s="373"/>
      <c r="DN333" s="373"/>
      <c r="DO333" s="373"/>
      <c r="DP333" s="373"/>
      <c r="DQ333" s="373"/>
      <c r="DR333" s="373"/>
      <c r="DS333" s="373"/>
      <c r="DT333" s="373"/>
      <c r="DU333" s="373"/>
      <c r="DV333" s="373"/>
      <c r="DW333" s="373"/>
      <c r="DX333" s="373"/>
      <c r="DY333" s="373"/>
      <c r="DZ333" s="373"/>
      <c r="EA333" s="373"/>
      <c r="EB333" s="373"/>
      <c r="EC333" s="373"/>
      <c r="ED333" s="373"/>
      <c r="EE333" s="373"/>
      <c r="EF333" s="373"/>
      <c r="EG333" s="373"/>
      <c r="EH333" s="373"/>
      <c r="EI333" s="373"/>
      <c r="EJ333" s="373"/>
      <c r="EK333" s="373"/>
      <c r="EL333" s="373"/>
      <c r="EM333" s="373"/>
      <c r="EN333" s="373"/>
      <c r="EO333" s="373"/>
      <c r="EP333" s="373"/>
      <c r="EQ333" s="373"/>
      <c r="ER333" s="373"/>
      <c r="ES333" s="373"/>
      <c r="ET333" s="373"/>
      <c r="EU333" s="373"/>
      <c r="EV333" s="373"/>
      <c r="EW333" s="373"/>
      <c r="EX333" s="373"/>
      <c r="EY333" s="373"/>
      <c r="EZ333" s="373"/>
      <c r="FA333" s="373"/>
      <c r="FB333" s="373"/>
      <c r="FC333" s="373"/>
      <c r="FD333" s="373"/>
      <c r="FE333" s="373"/>
      <c r="FF333" s="373"/>
      <c r="FG333" s="373"/>
      <c r="FH333" s="373"/>
      <c r="FI333" s="373"/>
      <c r="FJ333" s="373"/>
      <c r="FK333" s="373"/>
      <c r="FL333" s="373"/>
      <c r="FM333" s="373"/>
      <c r="FN333" s="373"/>
      <c r="FO333" s="373"/>
      <c r="FP333" s="373"/>
      <c r="FQ333" s="373"/>
      <c r="FR333" s="373"/>
      <c r="FS333" s="373"/>
      <c r="FT333" s="373"/>
      <c r="FU333" s="373"/>
      <c r="FV333" s="373"/>
      <c r="FW333" s="373"/>
      <c r="FX333" s="373"/>
      <c r="FY333" s="373"/>
      <c r="FZ333" s="373"/>
      <c r="GA333" s="373"/>
      <c r="GB333" s="373"/>
      <c r="GC333" s="373"/>
      <c r="GD333" s="373"/>
      <c r="GE333" s="373"/>
      <c r="GF333" s="373"/>
      <c r="GG333" s="373"/>
      <c r="GH333" s="373"/>
      <c r="GI333" s="373"/>
      <c r="GJ333" s="373"/>
      <c r="GK333" s="373"/>
      <c r="GL333" s="373"/>
      <c r="GM333" s="373"/>
      <c r="GN333" s="373"/>
      <c r="GO333" s="373"/>
      <c r="GP333" s="373"/>
      <c r="GQ333" s="373"/>
      <c r="GR333" s="373"/>
      <c r="GS333" s="373"/>
      <c r="GT333" s="373"/>
      <c r="GU333" s="373"/>
      <c r="GV333" s="373"/>
      <c r="GW333" s="373"/>
      <c r="GX333" s="373"/>
      <c r="GY333" s="373"/>
      <c r="GZ333" s="373"/>
      <c r="HA333" s="373"/>
      <c r="HB333" s="373"/>
      <c r="HC333" s="373"/>
      <c r="HD333" s="373"/>
      <c r="HE333" s="373"/>
      <c r="HF333" s="373"/>
      <c r="HG333" s="373"/>
      <c r="HH333" s="373"/>
      <c r="HI333" s="373"/>
      <c r="HJ333" s="373"/>
      <c r="HK333" s="373"/>
      <c r="HL333" s="373"/>
      <c r="HM333" s="373"/>
      <c r="HN333" s="373"/>
      <c r="HO333" s="373"/>
      <c r="HP333" s="373"/>
      <c r="HQ333" s="373"/>
      <c r="HR333" s="373"/>
      <c r="HS333" s="373"/>
      <c r="HT333" s="373"/>
      <c r="HU333" s="373"/>
      <c r="HV333" s="373"/>
      <c r="HW333" s="373"/>
      <c r="HX333" s="373"/>
      <c r="HY333" s="373"/>
      <c r="HZ333" s="373"/>
      <c r="IA333" s="373"/>
      <c r="IB333" s="373"/>
      <c r="IC333" s="373"/>
      <c r="ID333" s="373"/>
      <c r="IE333" s="373"/>
      <c r="IF333" s="373"/>
      <c r="IG333" s="373"/>
      <c r="IH333" s="373"/>
      <c r="II333" s="373"/>
      <c r="IJ333" s="373"/>
    </row>
    <row r="334" spans="1:244" s="281" customFormat="1" ht="19" x14ac:dyDescent="0.2">
      <c r="A334"/>
      <c r="B334" s="186"/>
      <c r="C334"/>
      <c r="D334" s="251"/>
      <c r="E334" s="341"/>
      <c r="F334" s="341"/>
      <c r="G334" s="172"/>
      <c r="H334"/>
      <c r="I334" s="45"/>
      <c r="J334"/>
      <c r="K334"/>
      <c r="L334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5"/>
      <c r="AC334"/>
      <c r="AD334" s="38"/>
      <c r="AE334"/>
      <c r="AF334"/>
      <c r="AG334"/>
      <c r="AH334" s="42"/>
      <c r="AI334" s="277"/>
      <c r="AJ334" s="152"/>
      <c r="AK334" s="152"/>
      <c r="AL334" s="152"/>
      <c r="AM334" s="152"/>
      <c r="AN334" s="152"/>
      <c r="AO334" s="152"/>
      <c r="AP334" s="152"/>
      <c r="AQ334" s="152"/>
      <c r="AR334" s="152"/>
      <c r="AS334" s="152"/>
      <c r="AT334" s="152"/>
      <c r="AU334" s="152"/>
      <c r="AV334" s="152"/>
      <c r="AW334" s="152"/>
      <c r="AX334" s="152"/>
      <c r="AY334" s="277"/>
      <c r="AZ334" s="269"/>
      <c r="BA334" s="560"/>
      <c r="BB334"/>
      <c r="BC334" s="560"/>
      <c r="BD334"/>
      <c r="BE334" s="560"/>
      <c r="BF334"/>
      <c r="BG334" s="560"/>
      <c r="BH334"/>
      <c r="BI334" s="560"/>
      <c r="BJ334"/>
      <c r="BK334" s="560"/>
      <c r="BL334"/>
      <c r="BM334" s="560"/>
      <c r="BN334"/>
      <c r="BO334" s="270"/>
      <c r="BP334"/>
      <c r="BQ334" s="270"/>
      <c r="BR334"/>
      <c r="BS334" s="270"/>
      <c r="BT334"/>
      <c r="BU334" s="270"/>
      <c r="BV334"/>
      <c r="BW334" s="270"/>
      <c r="BX334"/>
      <c r="BY334" s="270"/>
      <c r="BZ334"/>
      <c r="CA334" s="270"/>
      <c r="CB334"/>
      <c r="CC334" s="270"/>
      <c r="CD334"/>
      <c r="CE334" s="270"/>
      <c r="CF334"/>
      <c r="CG334" s="270"/>
      <c r="CH334"/>
      <c r="CI334" s="270"/>
      <c r="CJ334"/>
      <c r="CK334" s="910"/>
      <c r="CL334" s="373"/>
      <c r="CM334" s="373"/>
      <c r="CN334" s="373"/>
      <c r="CO334" s="373"/>
      <c r="CP334" s="373"/>
      <c r="CQ334" s="373"/>
      <c r="CR334" s="373"/>
      <c r="CS334" s="373"/>
      <c r="CT334" s="920"/>
      <c r="CU334" s="373"/>
      <c r="CV334" s="373"/>
      <c r="CW334" s="373"/>
      <c r="CX334" s="920"/>
      <c r="CY334" s="373"/>
      <c r="CZ334" s="373"/>
      <c r="DN334" s="373"/>
      <c r="DO334" s="373"/>
      <c r="DP334" s="373"/>
      <c r="DQ334" s="373"/>
      <c r="DR334" s="373"/>
      <c r="DS334" s="373"/>
      <c r="DT334" s="373"/>
      <c r="DU334" s="373"/>
      <c r="DV334" s="373"/>
      <c r="DW334" s="373"/>
      <c r="DX334" s="373"/>
      <c r="DY334" s="373"/>
      <c r="DZ334" s="373"/>
      <c r="EA334" s="373"/>
      <c r="EB334" s="373"/>
      <c r="EC334" s="373"/>
      <c r="ED334" s="373"/>
      <c r="EE334" s="373"/>
      <c r="EF334" s="373"/>
      <c r="EG334" s="373"/>
      <c r="EH334" s="373"/>
      <c r="EI334" s="373"/>
      <c r="EJ334" s="373"/>
      <c r="EK334" s="373"/>
      <c r="EL334" s="373"/>
      <c r="EM334" s="373"/>
      <c r="EN334" s="373"/>
      <c r="EO334" s="373"/>
      <c r="EP334" s="373"/>
      <c r="EQ334" s="373"/>
      <c r="ER334" s="373"/>
      <c r="ES334" s="373"/>
      <c r="ET334" s="373"/>
      <c r="EU334" s="373"/>
      <c r="EV334" s="373"/>
      <c r="EW334" s="373"/>
      <c r="EX334" s="373"/>
      <c r="EY334" s="373"/>
      <c r="EZ334" s="373"/>
      <c r="FA334" s="373"/>
      <c r="FB334" s="373"/>
      <c r="FC334" s="373"/>
      <c r="FD334" s="373"/>
      <c r="FE334" s="373"/>
      <c r="FF334" s="373"/>
      <c r="FG334" s="373"/>
      <c r="FH334" s="373"/>
      <c r="FI334" s="373"/>
      <c r="FJ334" s="373"/>
      <c r="FK334" s="373"/>
      <c r="FL334" s="373"/>
      <c r="FM334" s="373"/>
      <c r="FN334" s="373"/>
      <c r="FO334" s="373"/>
      <c r="FP334" s="373"/>
      <c r="FQ334" s="373"/>
      <c r="FR334" s="373"/>
      <c r="FS334" s="373"/>
      <c r="FT334" s="373"/>
      <c r="FU334" s="373"/>
      <c r="FV334" s="373"/>
      <c r="FW334" s="373"/>
      <c r="FX334" s="373"/>
      <c r="FY334" s="373"/>
      <c r="FZ334" s="373"/>
      <c r="GA334" s="373"/>
      <c r="GB334" s="373"/>
      <c r="GC334" s="373"/>
      <c r="GD334" s="373"/>
      <c r="GE334" s="373"/>
      <c r="GF334" s="373"/>
      <c r="GG334" s="373"/>
      <c r="GH334" s="373"/>
      <c r="GI334" s="373"/>
      <c r="GJ334" s="373"/>
      <c r="GK334" s="373"/>
      <c r="GL334" s="373"/>
      <c r="GM334" s="373"/>
      <c r="GN334" s="373"/>
      <c r="GO334" s="373"/>
      <c r="GP334" s="373"/>
      <c r="GQ334" s="373"/>
      <c r="GR334" s="373"/>
      <c r="GS334" s="373"/>
      <c r="GT334" s="373"/>
      <c r="GU334" s="373"/>
      <c r="GV334" s="373"/>
      <c r="GW334" s="373"/>
      <c r="GX334" s="373"/>
      <c r="GY334" s="373"/>
      <c r="GZ334" s="373"/>
      <c r="HA334" s="373"/>
      <c r="HB334" s="373"/>
      <c r="HC334" s="373"/>
      <c r="HD334" s="373"/>
      <c r="HE334" s="373"/>
      <c r="HF334" s="373"/>
      <c r="HG334" s="373"/>
      <c r="HH334" s="373"/>
      <c r="HI334" s="373"/>
      <c r="HJ334" s="373"/>
      <c r="HK334" s="373"/>
      <c r="HL334" s="373"/>
      <c r="HM334" s="373"/>
      <c r="HN334" s="373"/>
      <c r="HO334" s="373"/>
      <c r="HP334" s="373"/>
      <c r="HQ334" s="373"/>
      <c r="HR334" s="373"/>
      <c r="HS334" s="373"/>
      <c r="HT334" s="373"/>
      <c r="HU334" s="373"/>
      <c r="HV334" s="373"/>
      <c r="HW334" s="373"/>
      <c r="HX334" s="373"/>
      <c r="HY334" s="373"/>
      <c r="HZ334" s="373"/>
      <c r="IA334" s="373"/>
      <c r="IB334" s="373"/>
      <c r="IC334" s="373"/>
      <c r="ID334" s="373"/>
      <c r="IE334" s="373"/>
      <c r="IF334" s="373"/>
      <c r="IG334" s="373"/>
      <c r="IH334" s="373"/>
      <c r="II334" s="373"/>
      <c r="IJ334" s="373"/>
    </row>
    <row r="335" spans="1:244" s="281" customFormat="1" ht="19" x14ac:dyDescent="0.2">
      <c r="A335"/>
      <c r="B335" s="186"/>
      <c r="C335"/>
      <c r="D335" s="251"/>
      <c r="E335" s="341"/>
      <c r="F335" s="341"/>
      <c r="G335" s="172"/>
      <c r="H335"/>
      <c r="I335" s="45"/>
      <c r="J335"/>
      <c r="K335"/>
      <c r="L335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5"/>
      <c r="AC335"/>
      <c r="AD335" s="38"/>
      <c r="AE335"/>
      <c r="AF335"/>
      <c r="AG335"/>
      <c r="AH335" s="42"/>
      <c r="AI335" s="277"/>
      <c r="AJ335" s="152"/>
      <c r="AK335" s="152"/>
      <c r="AL335" s="152"/>
      <c r="AM335" s="152"/>
      <c r="AN335" s="152"/>
      <c r="AO335" s="152"/>
      <c r="AP335" s="152"/>
      <c r="AQ335" s="152"/>
      <c r="AR335" s="152"/>
      <c r="AS335" s="152"/>
      <c r="AT335" s="152"/>
      <c r="AU335" s="152"/>
      <c r="AV335" s="152"/>
      <c r="AW335" s="152"/>
      <c r="AX335" s="152"/>
      <c r="AY335" s="277"/>
      <c r="AZ335" s="269"/>
      <c r="BA335" s="560"/>
      <c r="BB335"/>
      <c r="BC335" s="560"/>
      <c r="BD335"/>
      <c r="BE335" s="560"/>
      <c r="BF335"/>
      <c r="BG335" s="560"/>
      <c r="BH335"/>
      <c r="BI335" s="560"/>
      <c r="BJ335"/>
      <c r="BK335" s="560"/>
      <c r="BL335"/>
      <c r="BM335" s="560"/>
      <c r="BN335"/>
      <c r="BO335" s="270"/>
      <c r="BP335"/>
      <c r="BQ335" s="270"/>
      <c r="BR335"/>
      <c r="BS335" s="270"/>
      <c r="BT335"/>
      <c r="BU335" s="270"/>
      <c r="BV335"/>
      <c r="BW335" s="270"/>
      <c r="BX335"/>
      <c r="BY335" s="270"/>
      <c r="BZ335"/>
      <c r="CA335" s="270"/>
      <c r="CB335"/>
      <c r="CC335" s="270"/>
      <c r="CD335"/>
      <c r="CE335" s="270"/>
      <c r="CF335"/>
      <c r="CG335" s="270"/>
      <c r="CH335"/>
      <c r="CI335" s="270"/>
      <c r="CJ335"/>
      <c r="CK335" s="910"/>
      <c r="CL335" s="373"/>
      <c r="CM335" s="373"/>
      <c r="CN335" s="373"/>
      <c r="CO335" s="373"/>
      <c r="CP335" s="373"/>
      <c r="CQ335" s="373"/>
      <c r="CR335" s="373"/>
      <c r="CS335" s="373"/>
      <c r="CT335" s="920"/>
      <c r="CU335" s="373"/>
      <c r="CV335" s="373"/>
      <c r="CW335" s="373"/>
      <c r="CX335" s="920"/>
      <c r="CY335" s="373"/>
      <c r="CZ335" s="373"/>
      <c r="DN335" s="373"/>
      <c r="DO335" s="373"/>
      <c r="DP335" s="373"/>
      <c r="DQ335" s="373"/>
      <c r="DR335" s="373"/>
      <c r="DS335" s="373"/>
      <c r="DT335" s="373"/>
      <c r="DU335" s="373"/>
      <c r="DV335" s="373"/>
      <c r="DW335" s="373"/>
      <c r="DX335" s="373"/>
      <c r="DY335" s="373"/>
      <c r="DZ335" s="373"/>
      <c r="EA335" s="373"/>
      <c r="EB335" s="373"/>
      <c r="EC335" s="373"/>
      <c r="ED335" s="373"/>
      <c r="EE335" s="373"/>
      <c r="EF335" s="373"/>
      <c r="EG335" s="373"/>
      <c r="EH335" s="373"/>
      <c r="EI335" s="373"/>
      <c r="EJ335" s="373"/>
      <c r="EK335" s="373"/>
      <c r="EL335" s="373"/>
      <c r="EM335" s="373"/>
      <c r="EN335" s="373"/>
      <c r="EO335" s="373"/>
      <c r="EP335" s="373"/>
      <c r="EQ335" s="373"/>
      <c r="ER335" s="373"/>
      <c r="ES335" s="373"/>
      <c r="ET335" s="373"/>
      <c r="EU335" s="373"/>
      <c r="EV335" s="373"/>
      <c r="EW335" s="373"/>
      <c r="EX335" s="373"/>
      <c r="EY335" s="373"/>
      <c r="EZ335" s="373"/>
      <c r="FA335" s="373"/>
      <c r="FB335" s="373"/>
      <c r="FC335" s="373"/>
      <c r="FD335" s="373"/>
      <c r="FE335" s="373"/>
      <c r="FF335" s="373"/>
      <c r="FG335" s="373"/>
      <c r="FH335" s="373"/>
      <c r="FI335" s="373"/>
      <c r="FJ335" s="373"/>
      <c r="FK335" s="373"/>
      <c r="FL335" s="373"/>
      <c r="FM335" s="373"/>
      <c r="FN335" s="373"/>
      <c r="FO335" s="373"/>
      <c r="FP335" s="373"/>
      <c r="FQ335" s="373"/>
      <c r="FR335" s="373"/>
      <c r="FS335" s="373"/>
      <c r="FT335" s="373"/>
      <c r="FU335" s="373"/>
      <c r="FV335" s="373"/>
      <c r="FW335" s="373"/>
      <c r="FX335" s="373"/>
      <c r="FY335" s="373"/>
      <c r="FZ335" s="373"/>
      <c r="GA335" s="373"/>
      <c r="GB335" s="373"/>
      <c r="GC335" s="373"/>
      <c r="GD335" s="373"/>
      <c r="GE335" s="373"/>
      <c r="GF335" s="373"/>
      <c r="GG335" s="373"/>
      <c r="GH335" s="373"/>
      <c r="GI335" s="373"/>
      <c r="GJ335" s="373"/>
      <c r="GK335" s="373"/>
      <c r="GL335" s="373"/>
      <c r="GM335" s="373"/>
      <c r="GN335" s="373"/>
      <c r="GO335" s="373"/>
      <c r="GP335" s="373"/>
      <c r="GQ335" s="373"/>
      <c r="GR335" s="373"/>
      <c r="GS335" s="373"/>
      <c r="GT335" s="373"/>
      <c r="GU335" s="373"/>
      <c r="GV335" s="373"/>
      <c r="GW335" s="373"/>
      <c r="GX335" s="373"/>
      <c r="GY335" s="373"/>
      <c r="GZ335" s="373"/>
      <c r="HA335" s="373"/>
      <c r="HB335" s="373"/>
      <c r="HC335" s="373"/>
      <c r="HD335" s="373"/>
      <c r="HE335" s="373"/>
      <c r="HF335" s="373"/>
      <c r="HG335" s="373"/>
      <c r="HH335" s="373"/>
      <c r="HI335" s="373"/>
      <c r="HJ335" s="373"/>
      <c r="HK335" s="373"/>
      <c r="HL335" s="373"/>
      <c r="HM335" s="373"/>
      <c r="HN335" s="373"/>
      <c r="HO335" s="373"/>
      <c r="HP335" s="373"/>
      <c r="HQ335" s="373"/>
      <c r="HR335" s="373"/>
      <c r="HS335" s="373"/>
      <c r="HT335" s="373"/>
      <c r="HU335" s="373"/>
      <c r="HV335" s="373"/>
      <c r="HW335" s="373"/>
      <c r="HX335" s="373"/>
      <c r="HY335" s="373"/>
      <c r="HZ335" s="373"/>
      <c r="IA335" s="373"/>
      <c r="IB335" s="373"/>
      <c r="IC335" s="373"/>
      <c r="ID335" s="373"/>
      <c r="IE335" s="373"/>
      <c r="IF335" s="373"/>
      <c r="IG335" s="373"/>
      <c r="IH335" s="373"/>
      <c r="II335" s="373"/>
      <c r="IJ335" s="373"/>
    </row>
    <row r="336" spans="1:244" s="281" customFormat="1" ht="19" x14ac:dyDescent="0.2">
      <c r="A336"/>
      <c r="B336" s="186"/>
      <c r="C336"/>
      <c r="D336" s="251"/>
      <c r="E336" s="341"/>
      <c r="F336" s="341"/>
      <c r="G336" s="172"/>
      <c r="H336"/>
      <c r="I336" s="45"/>
      <c r="J336"/>
      <c r="K336"/>
      <c r="L33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5"/>
      <c r="AC336"/>
      <c r="AD336" s="38"/>
      <c r="AE336"/>
      <c r="AF336"/>
      <c r="AG336"/>
      <c r="AH336" s="42"/>
      <c r="AI336" s="277"/>
      <c r="AJ336" s="152"/>
      <c r="AK336" s="152"/>
      <c r="AL336" s="152"/>
      <c r="AM336" s="152"/>
      <c r="AN336" s="152"/>
      <c r="AO336" s="152"/>
      <c r="AP336" s="152"/>
      <c r="AQ336" s="152"/>
      <c r="AR336" s="152"/>
      <c r="AS336" s="152"/>
      <c r="AT336" s="152"/>
      <c r="AU336" s="152"/>
      <c r="AV336" s="152"/>
      <c r="AW336" s="152"/>
      <c r="AX336" s="152"/>
      <c r="AY336" s="277"/>
      <c r="AZ336" s="269"/>
      <c r="BA336" s="560"/>
      <c r="BB336"/>
      <c r="BC336" s="560"/>
      <c r="BD336"/>
      <c r="BE336" s="560"/>
      <c r="BF336"/>
      <c r="BG336" s="560"/>
      <c r="BH336"/>
      <c r="BI336" s="560"/>
      <c r="BJ336"/>
      <c r="BK336" s="560"/>
      <c r="BL336"/>
      <c r="BM336" s="560"/>
      <c r="BN336"/>
      <c r="BO336" s="270"/>
      <c r="BP336"/>
      <c r="BQ336" s="270"/>
      <c r="BR336"/>
      <c r="BS336" s="270"/>
      <c r="BT336"/>
      <c r="BU336" s="270"/>
      <c r="BV336"/>
      <c r="BW336" s="270"/>
      <c r="BX336"/>
      <c r="BY336" s="270"/>
      <c r="BZ336"/>
      <c r="CA336" s="270"/>
      <c r="CB336"/>
      <c r="CC336" s="270"/>
      <c r="CD336"/>
      <c r="CE336" s="270"/>
      <c r="CF336"/>
      <c r="CG336" s="270"/>
      <c r="CH336"/>
      <c r="CI336" s="270"/>
      <c r="CJ336"/>
      <c r="CK336" s="910"/>
      <c r="CL336" s="373"/>
      <c r="CM336" s="373"/>
      <c r="CN336" s="373"/>
      <c r="CO336" s="373"/>
      <c r="CP336" s="373"/>
      <c r="CQ336" s="373"/>
      <c r="CR336" s="373"/>
      <c r="CS336" s="373"/>
      <c r="CT336" s="920"/>
      <c r="CU336" s="373"/>
      <c r="CV336" s="373"/>
      <c r="CW336" s="373"/>
      <c r="CX336" s="920"/>
      <c r="CY336" s="373"/>
      <c r="CZ336" s="373"/>
      <c r="DN336" s="373"/>
      <c r="DO336" s="373"/>
      <c r="DP336" s="373"/>
      <c r="DQ336" s="373"/>
      <c r="DR336" s="373"/>
      <c r="DS336" s="373"/>
      <c r="DT336" s="373"/>
      <c r="DU336" s="373"/>
      <c r="DV336" s="373"/>
      <c r="DW336" s="373"/>
      <c r="DX336" s="373"/>
      <c r="DY336" s="373"/>
      <c r="DZ336" s="373"/>
      <c r="EA336" s="373"/>
      <c r="EB336" s="373"/>
      <c r="EC336" s="373"/>
      <c r="ED336" s="373"/>
      <c r="EE336" s="373"/>
      <c r="EF336" s="373"/>
      <c r="EG336" s="373"/>
      <c r="EH336" s="373"/>
      <c r="EI336" s="373"/>
      <c r="EJ336" s="373"/>
      <c r="EK336" s="373"/>
      <c r="EL336" s="373"/>
      <c r="EM336" s="373"/>
      <c r="EN336" s="373"/>
      <c r="EO336" s="373"/>
      <c r="EP336" s="373"/>
      <c r="EQ336" s="373"/>
      <c r="ER336" s="373"/>
      <c r="ES336" s="373"/>
      <c r="ET336" s="373"/>
      <c r="EU336" s="373"/>
      <c r="EV336" s="373"/>
      <c r="EW336" s="373"/>
      <c r="EX336" s="373"/>
      <c r="EY336" s="373"/>
      <c r="EZ336" s="373"/>
      <c r="FA336" s="373"/>
      <c r="FB336" s="373"/>
      <c r="FC336" s="373"/>
      <c r="FD336" s="373"/>
      <c r="FE336" s="373"/>
      <c r="FF336" s="373"/>
      <c r="FG336" s="373"/>
      <c r="FH336" s="373"/>
      <c r="FI336" s="373"/>
      <c r="FJ336" s="373"/>
      <c r="FK336" s="373"/>
      <c r="FL336" s="373"/>
      <c r="FM336" s="373"/>
      <c r="FN336" s="373"/>
      <c r="FO336" s="373"/>
      <c r="FP336" s="373"/>
      <c r="FQ336" s="373"/>
      <c r="FR336" s="373"/>
      <c r="FS336" s="373"/>
      <c r="FT336" s="373"/>
      <c r="FU336" s="373"/>
      <c r="FV336" s="373"/>
      <c r="FW336" s="373"/>
      <c r="FX336" s="373"/>
      <c r="FY336" s="373"/>
      <c r="FZ336" s="373"/>
      <c r="GA336" s="373"/>
      <c r="GB336" s="373"/>
      <c r="GC336" s="373"/>
      <c r="GD336" s="373"/>
      <c r="GE336" s="373"/>
      <c r="GF336" s="373"/>
      <c r="GG336" s="373"/>
      <c r="GH336" s="373"/>
      <c r="GI336" s="373"/>
      <c r="GJ336" s="373"/>
      <c r="GK336" s="373"/>
      <c r="GL336" s="373"/>
      <c r="GM336" s="373"/>
      <c r="GN336" s="373"/>
      <c r="GO336" s="373"/>
      <c r="GP336" s="373"/>
      <c r="GQ336" s="373"/>
      <c r="GR336" s="373"/>
      <c r="GS336" s="373"/>
      <c r="GT336" s="373"/>
      <c r="GU336" s="373"/>
      <c r="GV336" s="373"/>
      <c r="GW336" s="373"/>
      <c r="GX336" s="373"/>
      <c r="GY336" s="373"/>
      <c r="GZ336" s="373"/>
      <c r="HA336" s="373"/>
      <c r="HB336" s="373"/>
      <c r="HC336" s="373"/>
      <c r="HD336" s="373"/>
      <c r="HE336" s="373"/>
      <c r="HF336" s="373"/>
      <c r="HG336" s="373"/>
      <c r="HH336" s="373"/>
      <c r="HI336" s="373"/>
      <c r="HJ336" s="373"/>
      <c r="HK336" s="373"/>
      <c r="HL336" s="373"/>
      <c r="HM336" s="373"/>
      <c r="HN336" s="373"/>
      <c r="HO336" s="373"/>
      <c r="HP336" s="373"/>
      <c r="HQ336" s="373"/>
      <c r="HR336" s="373"/>
      <c r="HS336" s="373"/>
      <c r="HT336" s="373"/>
      <c r="HU336" s="373"/>
      <c r="HV336" s="373"/>
      <c r="HW336" s="373"/>
      <c r="HX336" s="373"/>
      <c r="HY336" s="373"/>
      <c r="HZ336" s="373"/>
      <c r="IA336" s="373"/>
      <c r="IB336" s="373"/>
      <c r="IC336" s="373"/>
      <c r="ID336" s="373"/>
      <c r="IE336" s="373"/>
      <c r="IF336" s="373"/>
      <c r="IG336" s="373"/>
      <c r="IH336" s="373"/>
      <c r="II336" s="373"/>
      <c r="IJ336" s="373"/>
    </row>
    <row r="337" spans="1:244" s="281" customFormat="1" ht="19" x14ac:dyDescent="0.2">
      <c r="A337"/>
      <c r="B337" s="186"/>
      <c r="C337"/>
      <c r="D337" s="251"/>
      <c r="E337" s="341"/>
      <c r="F337" s="341"/>
      <c r="G337" s="172"/>
      <c r="H337"/>
      <c r="I337" s="45"/>
      <c r="J337"/>
      <c r="K337"/>
      <c r="L337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5"/>
      <c r="AC337"/>
      <c r="AD337" s="38"/>
      <c r="AE337"/>
      <c r="AF337"/>
      <c r="AG337"/>
      <c r="AH337" s="42"/>
      <c r="AI337" s="277"/>
      <c r="AJ337" s="152"/>
      <c r="AK337" s="152"/>
      <c r="AL337" s="152"/>
      <c r="AM337" s="152"/>
      <c r="AN337" s="152"/>
      <c r="AO337" s="152"/>
      <c r="AP337" s="152"/>
      <c r="AQ337" s="152"/>
      <c r="AR337" s="152"/>
      <c r="AS337" s="152"/>
      <c r="AT337" s="152"/>
      <c r="AU337" s="152"/>
      <c r="AV337" s="152"/>
      <c r="AW337" s="152"/>
      <c r="AX337" s="152"/>
      <c r="AY337" s="277"/>
      <c r="AZ337" s="269"/>
      <c r="BA337" s="560"/>
      <c r="BB337"/>
      <c r="BC337" s="560"/>
      <c r="BD337"/>
      <c r="BE337" s="560"/>
      <c r="BF337"/>
      <c r="BG337" s="560"/>
      <c r="BH337"/>
      <c r="BI337" s="560"/>
      <c r="BJ337"/>
      <c r="BK337" s="560"/>
      <c r="BL337"/>
      <c r="BM337" s="560"/>
      <c r="BN337"/>
      <c r="BO337" s="270"/>
      <c r="BP337"/>
      <c r="BQ337" s="270"/>
      <c r="BR337"/>
      <c r="BS337" s="270"/>
      <c r="BT337"/>
      <c r="BU337" s="270"/>
      <c r="BV337"/>
      <c r="BW337" s="270"/>
      <c r="BX337"/>
      <c r="BY337" s="270"/>
      <c r="BZ337"/>
      <c r="CA337" s="270"/>
      <c r="CB337"/>
      <c r="CC337" s="270"/>
      <c r="CD337"/>
      <c r="CE337" s="270"/>
      <c r="CF337"/>
      <c r="CG337" s="270"/>
      <c r="CH337"/>
      <c r="CI337" s="270"/>
      <c r="CJ337"/>
      <c r="CK337" s="910"/>
      <c r="CL337" s="373"/>
      <c r="CM337" s="373"/>
      <c r="CN337" s="373"/>
      <c r="CO337" s="373"/>
      <c r="CP337" s="373"/>
      <c r="CQ337" s="373"/>
      <c r="CR337" s="373"/>
      <c r="CS337" s="373"/>
      <c r="CT337" s="920"/>
      <c r="CU337" s="373"/>
      <c r="CV337" s="373"/>
      <c r="CW337" s="373"/>
      <c r="CX337" s="920"/>
      <c r="CY337" s="373"/>
      <c r="CZ337" s="373"/>
      <c r="DN337" s="373"/>
      <c r="DO337" s="373"/>
      <c r="DP337" s="373"/>
      <c r="DQ337" s="373"/>
      <c r="DR337" s="373"/>
      <c r="DS337" s="373"/>
      <c r="DT337" s="373"/>
      <c r="DU337" s="373"/>
      <c r="DV337" s="373"/>
      <c r="DW337" s="373"/>
      <c r="DX337" s="373"/>
      <c r="DY337" s="373"/>
      <c r="DZ337" s="373"/>
      <c r="EA337" s="373"/>
      <c r="EB337" s="373"/>
      <c r="EC337" s="373"/>
      <c r="ED337" s="373"/>
      <c r="EE337" s="373"/>
      <c r="EF337" s="373"/>
      <c r="EG337" s="373"/>
      <c r="EH337" s="373"/>
      <c r="EI337" s="373"/>
      <c r="EJ337" s="373"/>
      <c r="EK337" s="373"/>
      <c r="EL337" s="373"/>
      <c r="EM337" s="373"/>
      <c r="EN337" s="373"/>
      <c r="EO337" s="373"/>
      <c r="EP337" s="373"/>
      <c r="EQ337" s="373"/>
      <c r="ER337" s="373"/>
      <c r="ES337" s="373"/>
      <c r="ET337" s="373"/>
      <c r="EU337" s="373"/>
      <c r="EV337" s="373"/>
      <c r="EW337" s="373"/>
      <c r="EX337" s="373"/>
      <c r="EY337" s="373"/>
      <c r="EZ337" s="373"/>
      <c r="FA337" s="373"/>
      <c r="FB337" s="373"/>
      <c r="FC337" s="373"/>
      <c r="FD337" s="373"/>
      <c r="FE337" s="373"/>
      <c r="FF337" s="373"/>
      <c r="FG337" s="373"/>
      <c r="FH337" s="373"/>
      <c r="FI337" s="373"/>
      <c r="FJ337" s="373"/>
      <c r="FK337" s="373"/>
      <c r="FL337" s="373"/>
      <c r="FM337" s="373"/>
      <c r="FN337" s="373"/>
      <c r="FO337" s="373"/>
      <c r="FP337" s="373"/>
      <c r="FQ337" s="373"/>
      <c r="FR337" s="373"/>
      <c r="FS337" s="373"/>
      <c r="FT337" s="373"/>
      <c r="FU337" s="373"/>
      <c r="FV337" s="373"/>
      <c r="FW337" s="373"/>
      <c r="FX337" s="373"/>
      <c r="FY337" s="373"/>
      <c r="FZ337" s="373"/>
      <c r="GA337" s="373"/>
      <c r="GB337" s="373"/>
      <c r="GC337" s="373"/>
      <c r="GD337" s="373"/>
      <c r="GE337" s="373"/>
      <c r="GF337" s="373"/>
      <c r="GG337" s="373"/>
      <c r="GH337" s="373"/>
      <c r="GI337" s="373"/>
      <c r="GJ337" s="373"/>
      <c r="GK337" s="373"/>
      <c r="GL337" s="373"/>
      <c r="GM337" s="373"/>
      <c r="GN337" s="373"/>
      <c r="GO337" s="373"/>
      <c r="GP337" s="373"/>
      <c r="GQ337" s="373"/>
      <c r="GR337" s="373"/>
      <c r="GS337" s="373"/>
      <c r="GT337" s="373"/>
      <c r="GU337" s="373"/>
      <c r="GV337" s="373"/>
      <c r="GW337" s="373"/>
      <c r="GX337" s="373"/>
      <c r="GY337" s="373"/>
      <c r="GZ337" s="373"/>
      <c r="HA337" s="373"/>
      <c r="HB337" s="373"/>
      <c r="HC337" s="373"/>
      <c r="HD337" s="373"/>
      <c r="HE337" s="373"/>
      <c r="HF337" s="373"/>
      <c r="HG337" s="373"/>
      <c r="HH337" s="373"/>
      <c r="HI337" s="373"/>
      <c r="HJ337" s="373"/>
      <c r="HK337" s="373"/>
      <c r="HL337" s="373"/>
      <c r="HM337" s="373"/>
      <c r="HN337" s="373"/>
      <c r="HO337" s="373"/>
      <c r="HP337" s="373"/>
      <c r="HQ337" s="373"/>
      <c r="HR337" s="373"/>
      <c r="HS337" s="373"/>
      <c r="HT337" s="373"/>
      <c r="HU337" s="373"/>
      <c r="HV337" s="373"/>
      <c r="HW337" s="373"/>
      <c r="HX337" s="373"/>
      <c r="HY337" s="373"/>
      <c r="HZ337" s="373"/>
      <c r="IA337" s="373"/>
      <c r="IB337" s="373"/>
      <c r="IC337" s="373"/>
      <c r="ID337" s="373"/>
      <c r="IE337" s="373"/>
      <c r="IF337" s="373"/>
      <c r="IG337" s="373"/>
      <c r="IH337" s="373"/>
      <c r="II337" s="373"/>
      <c r="IJ337" s="373"/>
    </row>
    <row r="338" spans="1:244" s="281" customFormat="1" ht="19" x14ac:dyDescent="0.2">
      <c r="A338"/>
      <c r="B338" s="186"/>
      <c r="C338"/>
      <c r="D338" s="251"/>
      <c r="E338" s="341"/>
      <c r="F338" s="341"/>
      <c r="G338" s="172"/>
      <c r="H338"/>
      <c r="I338" s="45"/>
      <c r="J338"/>
      <c r="K338"/>
      <c r="L338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5"/>
      <c r="AC338"/>
      <c r="AD338" s="38"/>
      <c r="AE338"/>
      <c r="AF338"/>
      <c r="AG338"/>
      <c r="AH338" s="42"/>
      <c r="AI338" s="277"/>
      <c r="AJ338" s="152"/>
      <c r="AK338" s="152"/>
      <c r="AL338" s="152"/>
      <c r="AM338" s="152"/>
      <c r="AN338" s="152"/>
      <c r="AO338" s="152"/>
      <c r="AP338" s="152"/>
      <c r="AQ338" s="152"/>
      <c r="AR338" s="152"/>
      <c r="AS338" s="152"/>
      <c r="AT338" s="152"/>
      <c r="AU338" s="152"/>
      <c r="AV338" s="152"/>
      <c r="AW338" s="152"/>
      <c r="AX338" s="152"/>
      <c r="AY338" s="277"/>
      <c r="AZ338" s="269"/>
      <c r="BA338" s="560"/>
      <c r="BB338"/>
      <c r="BC338" s="560"/>
      <c r="BD338"/>
      <c r="BE338" s="560"/>
      <c r="BF338"/>
      <c r="BG338" s="560"/>
      <c r="BH338"/>
      <c r="BI338" s="560"/>
      <c r="BJ338"/>
      <c r="BK338" s="560"/>
      <c r="BL338"/>
      <c r="BM338" s="560"/>
      <c r="BN338"/>
      <c r="BO338" s="270"/>
      <c r="BP338"/>
      <c r="BQ338" s="270"/>
      <c r="BR338"/>
      <c r="BS338" s="270"/>
      <c r="BT338"/>
      <c r="BU338" s="270"/>
      <c r="BV338"/>
      <c r="BW338" s="270"/>
      <c r="BX338"/>
      <c r="BY338" s="270"/>
      <c r="BZ338"/>
      <c r="CA338" s="270"/>
      <c r="CB338"/>
      <c r="CC338" s="270"/>
      <c r="CD338"/>
      <c r="CE338" s="270"/>
      <c r="CF338"/>
      <c r="CG338" s="270"/>
      <c r="CH338"/>
      <c r="CI338" s="270"/>
      <c r="CJ338"/>
      <c r="CK338" s="910"/>
      <c r="CL338" s="373"/>
      <c r="CM338" s="373"/>
      <c r="CN338" s="373"/>
      <c r="CO338" s="373"/>
      <c r="CP338" s="373"/>
      <c r="CQ338" s="373"/>
      <c r="CR338" s="373"/>
      <c r="CS338" s="373"/>
      <c r="CT338" s="920"/>
      <c r="CU338" s="373"/>
      <c r="CV338" s="373"/>
      <c r="CW338" s="373"/>
      <c r="CX338" s="920"/>
      <c r="CY338" s="373"/>
      <c r="CZ338" s="373"/>
      <c r="DN338" s="373"/>
      <c r="DO338" s="373"/>
      <c r="DP338" s="373"/>
      <c r="DQ338" s="373"/>
      <c r="DR338" s="373"/>
      <c r="DS338" s="373"/>
      <c r="DT338" s="373"/>
      <c r="DU338" s="373"/>
      <c r="DV338" s="373"/>
      <c r="DW338" s="373"/>
      <c r="DX338" s="373"/>
      <c r="DY338" s="373"/>
      <c r="DZ338" s="373"/>
      <c r="EA338" s="373"/>
      <c r="EB338" s="373"/>
      <c r="EC338" s="373"/>
      <c r="ED338" s="373"/>
      <c r="EE338" s="373"/>
      <c r="EF338" s="373"/>
      <c r="EG338" s="373"/>
      <c r="EH338" s="373"/>
      <c r="EI338" s="373"/>
      <c r="EJ338" s="373"/>
      <c r="EK338" s="373"/>
      <c r="EL338" s="373"/>
      <c r="EM338" s="373"/>
      <c r="EN338" s="373"/>
      <c r="EO338" s="373"/>
      <c r="EP338" s="373"/>
      <c r="EQ338" s="373"/>
      <c r="ER338" s="373"/>
      <c r="ES338" s="373"/>
      <c r="ET338" s="373"/>
      <c r="EU338" s="373"/>
      <c r="EV338" s="373"/>
      <c r="EW338" s="373"/>
      <c r="EX338" s="373"/>
      <c r="EY338" s="373"/>
      <c r="EZ338" s="373"/>
      <c r="FA338" s="373"/>
      <c r="FB338" s="373"/>
      <c r="FC338" s="373"/>
      <c r="FD338" s="373"/>
      <c r="FE338" s="373"/>
      <c r="FF338" s="373"/>
      <c r="FG338" s="373"/>
      <c r="FH338" s="373"/>
      <c r="FI338" s="373"/>
      <c r="FJ338" s="373"/>
      <c r="FK338" s="373"/>
      <c r="FL338" s="373"/>
      <c r="FM338" s="373"/>
      <c r="FN338" s="373"/>
      <c r="FO338" s="373"/>
      <c r="FP338" s="373"/>
      <c r="FQ338" s="373"/>
      <c r="FR338" s="373"/>
      <c r="FS338" s="373"/>
      <c r="FT338" s="373"/>
      <c r="FU338" s="373"/>
      <c r="FV338" s="373"/>
      <c r="FW338" s="373"/>
      <c r="FX338" s="373"/>
      <c r="FY338" s="373"/>
      <c r="FZ338" s="373"/>
      <c r="GA338" s="373"/>
      <c r="GB338" s="373"/>
      <c r="GC338" s="373"/>
      <c r="GD338" s="373"/>
      <c r="GE338" s="373"/>
      <c r="GF338" s="373"/>
      <c r="GG338" s="373"/>
      <c r="GH338" s="373"/>
      <c r="GI338" s="373"/>
      <c r="GJ338" s="373"/>
      <c r="GK338" s="373"/>
      <c r="GL338" s="373"/>
      <c r="GM338" s="373"/>
      <c r="GN338" s="373"/>
      <c r="GO338" s="373"/>
      <c r="GP338" s="373"/>
      <c r="GQ338" s="373"/>
      <c r="GR338" s="373"/>
      <c r="GS338" s="373"/>
      <c r="GT338" s="373"/>
      <c r="GU338" s="373"/>
      <c r="GV338" s="373"/>
      <c r="GW338" s="373"/>
      <c r="GX338" s="373"/>
      <c r="GY338" s="373"/>
      <c r="GZ338" s="373"/>
      <c r="HA338" s="373"/>
      <c r="HB338" s="373"/>
      <c r="HC338" s="373"/>
      <c r="HD338" s="373"/>
      <c r="HE338" s="373"/>
      <c r="HF338" s="373"/>
      <c r="HG338" s="373"/>
      <c r="HH338" s="373"/>
      <c r="HI338" s="373"/>
      <c r="HJ338" s="373"/>
      <c r="HK338" s="373"/>
      <c r="HL338" s="373"/>
      <c r="HM338" s="373"/>
      <c r="HN338" s="373"/>
      <c r="HO338" s="373"/>
      <c r="HP338" s="373"/>
      <c r="HQ338" s="373"/>
      <c r="HR338" s="373"/>
      <c r="HS338" s="373"/>
      <c r="HT338" s="373"/>
      <c r="HU338" s="373"/>
      <c r="HV338" s="373"/>
      <c r="HW338" s="373"/>
      <c r="HX338" s="373"/>
      <c r="HY338" s="373"/>
      <c r="HZ338" s="373"/>
      <c r="IA338" s="373"/>
      <c r="IB338" s="373"/>
      <c r="IC338" s="373"/>
      <c r="ID338" s="373"/>
      <c r="IE338" s="373"/>
      <c r="IF338" s="373"/>
      <c r="IG338" s="373"/>
      <c r="IH338" s="373"/>
      <c r="II338" s="373"/>
      <c r="IJ338" s="373"/>
    </row>
    <row r="339" spans="1:244" s="281" customFormat="1" ht="19" x14ac:dyDescent="0.2">
      <c r="A339"/>
      <c r="B339" s="186"/>
      <c r="C339"/>
      <c r="D339" s="251"/>
      <c r="E339" s="341"/>
      <c r="F339" s="341"/>
      <c r="G339" s="172"/>
      <c r="H339"/>
      <c r="I339" s="45"/>
      <c r="J339"/>
      <c r="K339"/>
      <c r="L339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5"/>
      <c r="AC339"/>
      <c r="AD339" s="38"/>
      <c r="AE339"/>
      <c r="AF339"/>
      <c r="AG339"/>
      <c r="AH339" s="42"/>
      <c r="AI339" s="277"/>
      <c r="AJ339" s="152"/>
      <c r="AK339" s="152"/>
      <c r="AL339" s="152"/>
      <c r="AM339" s="152"/>
      <c r="AN339" s="152"/>
      <c r="AO339" s="152"/>
      <c r="AP339" s="152"/>
      <c r="AQ339" s="152"/>
      <c r="AR339" s="152"/>
      <c r="AS339" s="152"/>
      <c r="AT339" s="152"/>
      <c r="AU339" s="152"/>
      <c r="AV339" s="152"/>
      <c r="AW339" s="152"/>
      <c r="AX339" s="152"/>
      <c r="AY339" s="277"/>
      <c r="AZ339" s="269"/>
      <c r="BA339" s="560"/>
      <c r="BB339"/>
      <c r="BC339" s="560"/>
      <c r="BD339"/>
      <c r="BE339" s="560"/>
      <c r="BF339"/>
      <c r="BG339" s="560"/>
      <c r="BH339"/>
      <c r="BI339" s="560"/>
      <c r="BJ339"/>
      <c r="BK339" s="560"/>
      <c r="BL339"/>
      <c r="BM339" s="560"/>
      <c r="BN339"/>
      <c r="BO339" s="270"/>
      <c r="BP339"/>
      <c r="BQ339" s="270"/>
      <c r="BR339"/>
      <c r="BS339" s="270"/>
      <c r="BT339"/>
      <c r="BU339" s="270"/>
      <c r="BV339"/>
      <c r="BW339" s="270"/>
      <c r="BX339"/>
      <c r="BY339" s="270"/>
      <c r="BZ339"/>
      <c r="CA339" s="270"/>
      <c r="CB339"/>
      <c r="CC339" s="270"/>
      <c r="CD339"/>
      <c r="CE339" s="270"/>
      <c r="CF339"/>
      <c r="CG339" s="270"/>
      <c r="CH339"/>
      <c r="CI339" s="270"/>
      <c r="CJ339"/>
      <c r="CK339" s="910"/>
      <c r="CL339" s="373"/>
      <c r="CM339" s="373"/>
      <c r="CN339" s="373"/>
      <c r="CO339" s="373"/>
      <c r="CP339" s="373"/>
      <c r="CQ339" s="373"/>
      <c r="CR339" s="373"/>
      <c r="CS339" s="373"/>
      <c r="CT339" s="920"/>
      <c r="CU339" s="373"/>
      <c r="CV339" s="373"/>
      <c r="CW339" s="373"/>
      <c r="CX339" s="920"/>
      <c r="CY339" s="373"/>
      <c r="CZ339" s="373"/>
      <c r="DN339" s="373"/>
      <c r="DO339" s="373"/>
      <c r="DP339" s="373"/>
      <c r="DQ339" s="373"/>
      <c r="DR339" s="373"/>
      <c r="DS339" s="373"/>
      <c r="DT339" s="373"/>
      <c r="DU339" s="373"/>
      <c r="DV339" s="373"/>
      <c r="DW339" s="373"/>
      <c r="DX339" s="373"/>
      <c r="DY339" s="373"/>
      <c r="DZ339" s="373"/>
      <c r="EA339" s="373"/>
      <c r="EB339" s="373"/>
      <c r="EC339" s="373"/>
      <c r="ED339" s="373"/>
      <c r="EE339" s="373"/>
      <c r="EF339" s="373"/>
      <c r="EG339" s="373"/>
      <c r="EH339" s="373"/>
      <c r="EI339" s="373"/>
      <c r="EJ339" s="373"/>
      <c r="EK339" s="373"/>
      <c r="EL339" s="373"/>
      <c r="EM339" s="373"/>
      <c r="EN339" s="373"/>
      <c r="EO339" s="373"/>
      <c r="EP339" s="373"/>
      <c r="EQ339" s="373"/>
      <c r="ER339" s="373"/>
      <c r="ES339" s="373"/>
      <c r="ET339" s="373"/>
      <c r="EU339" s="373"/>
      <c r="EV339" s="373"/>
      <c r="EW339" s="373"/>
      <c r="EX339" s="373"/>
      <c r="EY339" s="373"/>
      <c r="EZ339" s="373"/>
      <c r="FA339" s="373"/>
      <c r="FB339" s="373"/>
      <c r="FC339" s="373"/>
      <c r="FD339" s="373"/>
      <c r="FE339" s="373"/>
      <c r="FF339" s="373"/>
      <c r="FG339" s="373"/>
      <c r="FH339" s="373"/>
      <c r="FI339" s="373"/>
      <c r="FJ339" s="373"/>
      <c r="FK339" s="373"/>
      <c r="FL339" s="373"/>
      <c r="FM339" s="373"/>
      <c r="FN339" s="373"/>
      <c r="FO339" s="373"/>
      <c r="FP339" s="373"/>
      <c r="FQ339" s="373"/>
      <c r="FR339" s="373"/>
      <c r="FS339" s="373"/>
      <c r="FT339" s="373"/>
      <c r="FU339" s="373"/>
      <c r="FV339" s="373"/>
      <c r="FW339" s="373"/>
      <c r="FX339" s="373"/>
      <c r="FY339" s="373"/>
      <c r="FZ339" s="373"/>
      <c r="GA339" s="373"/>
      <c r="GB339" s="373"/>
      <c r="GC339" s="373"/>
      <c r="GD339" s="373"/>
      <c r="GE339" s="373"/>
      <c r="GF339" s="373"/>
      <c r="GG339" s="373"/>
      <c r="GH339" s="373"/>
      <c r="GI339" s="373"/>
      <c r="GJ339" s="373"/>
      <c r="GK339" s="373"/>
      <c r="GL339" s="373"/>
      <c r="GM339" s="373"/>
      <c r="GN339" s="373"/>
      <c r="GO339" s="373"/>
      <c r="GP339" s="373"/>
      <c r="GQ339" s="373"/>
      <c r="GR339" s="373"/>
      <c r="GS339" s="373"/>
      <c r="GT339" s="373"/>
      <c r="GU339" s="373"/>
      <c r="GV339" s="373"/>
      <c r="GW339" s="373"/>
      <c r="GX339" s="373"/>
      <c r="GY339" s="373"/>
      <c r="GZ339" s="373"/>
      <c r="HA339" s="373"/>
      <c r="HB339" s="373"/>
      <c r="HC339" s="373"/>
      <c r="HD339" s="373"/>
      <c r="HE339" s="373"/>
      <c r="HF339" s="373"/>
      <c r="HG339" s="373"/>
      <c r="HH339" s="373"/>
      <c r="HI339" s="373"/>
      <c r="HJ339" s="373"/>
      <c r="HK339" s="373"/>
      <c r="HL339" s="373"/>
      <c r="HM339" s="373"/>
      <c r="HN339" s="373"/>
      <c r="HO339" s="373"/>
      <c r="HP339" s="373"/>
      <c r="HQ339" s="373"/>
      <c r="HR339" s="373"/>
      <c r="HS339" s="373"/>
      <c r="HT339" s="373"/>
      <c r="HU339" s="373"/>
      <c r="HV339" s="373"/>
      <c r="HW339" s="373"/>
      <c r="HX339" s="373"/>
      <c r="HY339" s="373"/>
      <c r="HZ339" s="373"/>
      <c r="IA339" s="373"/>
      <c r="IB339" s="373"/>
      <c r="IC339" s="373"/>
      <c r="ID339" s="373"/>
      <c r="IE339" s="373"/>
      <c r="IF339" s="373"/>
      <c r="IG339" s="373"/>
      <c r="IH339" s="373"/>
      <c r="II339" s="373"/>
      <c r="IJ339" s="373"/>
    </row>
    <row r="340" spans="1:244" s="281" customFormat="1" ht="19" x14ac:dyDescent="0.2">
      <c r="A340"/>
      <c r="B340" s="186"/>
      <c r="C340"/>
      <c r="D340" s="251"/>
      <c r="E340" s="341"/>
      <c r="F340" s="341"/>
      <c r="G340" s="172"/>
      <c r="H340"/>
      <c r="I340" s="45"/>
      <c r="J340"/>
      <c r="K340"/>
      <c r="L340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5"/>
      <c r="AC340"/>
      <c r="AD340" s="38"/>
      <c r="AE340"/>
      <c r="AF340"/>
      <c r="AG340"/>
      <c r="AH340" s="42"/>
      <c r="AI340" s="277"/>
      <c r="AJ340" s="152"/>
      <c r="AK340" s="152"/>
      <c r="AL340" s="152"/>
      <c r="AM340" s="152"/>
      <c r="AN340" s="152"/>
      <c r="AO340" s="152"/>
      <c r="AP340" s="152"/>
      <c r="AQ340" s="152"/>
      <c r="AR340" s="152"/>
      <c r="AS340" s="152"/>
      <c r="AT340" s="152"/>
      <c r="AU340" s="152"/>
      <c r="AV340" s="152"/>
      <c r="AW340" s="152"/>
      <c r="AX340" s="152"/>
      <c r="AY340" s="277"/>
      <c r="AZ340" s="269"/>
      <c r="BA340" s="560"/>
      <c r="BB340"/>
      <c r="BC340" s="560"/>
      <c r="BD340"/>
      <c r="BE340" s="560"/>
      <c r="BF340"/>
      <c r="BG340" s="560"/>
      <c r="BH340"/>
      <c r="BI340" s="560"/>
      <c r="BJ340"/>
      <c r="BK340" s="560"/>
      <c r="BL340"/>
      <c r="BM340" s="560"/>
      <c r="BN340"/>
      <c r="BO340" s="270"/>
      <c r="BP340"/>
      <c r="BQ340" s="270"/>
      <c r="BR340"/>
      <c r="BS340" s="270"/>
      <c r="BT340"/>
      <c r="BU340" s="270"/>
      <c r="BV340"/>
      <c r="BW340" s="270"/>
      <c r="BX340"/>
      <c r="BY340" s="270"/>
      <c r="BZ340"/>
      <c r="CA340" s="270"/>
      <c r="CB340"/>
      <c r="CC340" s="270"/>
      <c r="CD340"/>
      <c r="CE340" s="270"/>
      <c r="CF340"/>
      <c r="CG340" s="270"/>
      <c r="CH340"/>
      <c r="CI340" s="270"/>
      <c r="CJ340"/>
      <c r="CK340" s="910"/>
      <c r="CL340" s="373"/>
      <c r="CM340" s="373"/>
      <c r="CN340" s="373"/>
      <c r="CO340" s="373"/>
      <c r="CP340" s="373"/>
      <c r="CQ340" s="373"/>
      <c r="CR340" s="373"/>
      <c r="CS340" s="373"/>
      <c r="CT340" s="920"/>
      <c r="CU340" s="373"/>
      <c r="CV340" s="373"/>
      <c r="CW340" s="373"/>
      <c r="CX340" s="920"/>
      <c r="CY340" s="373"/>
      <c r="CZ340" s="373"/>
      <c r="DN340" s="373"/>
      <c r="DO340" s="373"/>
      <c r="DP340" s="373"/>
      <c r="DQ340" s="373"/>
      <c r="DR340" s="373"/>
      <c r="DS340" s="373"/>
      <c r="DT340" s="373"/>
      <c r="DU340" s="373"/>
      <c r="DV340" s="373"/>
      <c r="DW340" s="373"/>
      <c r="DX340" s="373"/>
      <c r="DY340" s="373"/>
      <c r="DZ340" s="373"/>
      <c r="EA340" s="373"/>
      <c r="EB340" s="373"/>
      <c r="EC340" s="373"/>
      <c r="ED340" s="373"/>
      <c r="EE340" s="373"/>
      <c r="EF340" s="373"/>
      <c r="EG340" s="373"/>
      <c r="EH340" s="373"/>
      <c r="EI340" s="373"/>
      <c r="EJ340" s="373"/>
      <c r="EK340" s="373"/>
      <c r="EL340" s="373"/>
      <c r="EM340" s="373"/>
      <c r="EN340" s="373"/>
      <c r="EO340" s="373"/>
      <c r="EP340" s="373"/>
      <c r="EQ340" s="373"/>
      <c r="ER340" s="373"/>
      <c r="ES340" s="373"/>
      <c r="ET340" s="373"/>
      <c r="EU340" s="373"/>
      <c r="EV340" s="373"/>
      <c r="EW340" s="373"/>
      <c r="EX340" s="373"/>
      <c r="EY340" s="373"/>
      <c r="EZ340" s="373"/>
      <c r="FA340" s="373"/>
      <c r="FB340" s="373"/>
      <c r="FC340" s="373"/>
      <c r="FD340" s="373"/>
      <c r="FE340" s="373"/>
      <c r="FF340" s="373"/>
      <c r="FG340" s="373"/>
      <c r="FH340" s="373"/>
      <c r="FI340" s="373"/>
      <c r="FJ340" s="373"/>
      <c r="FK340" s="373"/>
      <c r="FL340" s="373"/>
      <c r="FM340" s="373"/>
      <c r="FN340" s="373"/>
      <c r="FO340" s="373"/>
      <c r="FP340" s="373"/>
      <c r="FQ340" s="373"/>
      <c r="FR340" s="373"/>
      <c r="FS340" s="373"/>
      <c r="FT340" s="373"/>
      <c r="FU340" s="373"/>
      <c r="FV340" s="373"/>
      <c r="FW340" s="373"/>
      <c r="FX340" s="373"/>
      <c r="FY340" s="373"/>
      <c r="FZ340" s="373"/>
      <c r="GA340" s="373"/>
      <c r="GB340" s="373"/>
      <c r="GC340" s="373"/>
      <c r="GD340" s="373"/>
      <c r="GE340" s="373"/>
      <c r="GF340" s="373"/>
      <c r="GG340" s="373"/>
      <c r="GH340" s="373"/>
      <c r="GI340" s="373"/>
      <c r="GJ340" s="373"/>
      <c r="GK340" s="373"/>
      <c r="GL340" s="373"/>
      <c r="GM340" s="373"/>
      <c r="GN340" s="373"/>
      <c r="GO340" s="373"/>
      <c r="GP340" s="373"/>
      <c r="GQ340" s="373"/>
      <c r="GR340" s="373"/>
      <c r="GS340" s="373"/>
      <c r="GT340" s="373"/>
      <c r="GU340" s="373"/>
      <c r="GV340" s="373"/>
      <c r="GW340" s="373"/>
      <c r="GX340" s="373"/>
      <c r="GY340" s="373"/>
      <c r="GZ340" s="373"/>
      <c r="HA340" s="373"/>
      <c r="HB340" s="373"/>
      <c r="HC340" s="373"/>
      <c r="HD340" s="373"/>
      <c r="HE340" s="373"/>
      <c r="HF340" s="373"/>
      <c r="HG340" s="373"/>
      <c r="HH340" s="373"/>
      <c r="HI340" s="373"/>
      <c r="HJ340" s="373"/>
      <c r="HK340" s="373"/>
      <c r="HL340" s="373"/>
      <c r="HM340" s="373"/>
      <c r="HN340" s="373"/>
      <c r="HO340" s="373"/>
      <c r="HP340" s="373"/>
      <c r="HQ340" s="373"/>
      <c r="HR340" s="373"/>
      <c r="HS340" s="373"/>
      <c r="HT340" s="373"/>
      <c r="HU340" s="373"/>
      <c r="HV340" s="373"/>
      <c r="HW340" s="373"/>
      <c r="HX340" s="373"/>
      <c r="HY340" s="373"/>
      <c r="HZ340" s="373"/>
      <c r="IA340" s="373"/>
      <c r="IB340" s="373"/>
      <c r="IC340" s="373"/>
      <c r="ID340" s="373"/>
      <c r="IE340" s="373"/>
      <c r="IF340" s="373"/>
      <c r="IG340" s="373"/>
      <c r="IH340" s="373"/>
      <c r="II340" s="373"/>
      <c r="IJ340" s="373"/>
    </row>
    <row r="341" spans="1:244" s="281" customFormat="1" ht="19" x14ac:dyDescent="0.2">
      <c r="A341"/>
      <c r="B341" s="186"/>
      <c r="C341"/>
      <c r="D341" s="251"/>
      <c r="E341" s="341"/>
      <c r="F341" s="341"/>
      <c r="G341" s="172"/>
      <c r="H341"/>
      <c r="I341" s="45"/>
      <c r="J341"/>
      <c r="K341"/>
      <c r="L341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5"/>
      <c r="AC341"/>
      <c r="AD341" s="38"/>
      <c r="AE341"/>
      <c r="AF341"/>
      <c r="AG341"/>
      <c r="AH341" s="42"/>
      <c r="AI341" s="277"/>
      <c r="AJ341" s="152"/>
      <c r="AK341" s="152"/>
      <c r="AL341" s="152"/>
      <c r="AM341" s="152"/>
      <c r="AN341" s="152"/>
      <c r="AO341" s="152"/>
      <c r="AP341" s="152"/>
      <c r="AQ341" s="152"/>
      <c r="AR341" s="152"/>
      <c r="AS341" s="152"/>
      <c r="AT341" s="152"/>
      <c r="AU341" s="152"/>
      <c r="AV341" s="152"/>
      <c r="AW341" s="152"/>
      <c r="AX341" s="152"/>
      <c r="AY341" s="277"/>
      <c r="AZ341" s="269"/>
      <c r="BA341" s="560"/>
      <c r="BB341"/>
      <c r="BC341" s="560"/>
      <c r="BD341"/>
      <c r="BE341" s="560"/>
      <c r="BF341"/>
      <c r="BG341" s="560"/>
      <c r="BH341"/>
      <c r="BI341" s="560"/>
      <c r="BJ341"/>
      <c r="BK341" s="560"/>
      <c r="BL341"/>
      <c r="BM341" s="560"/>
      <c r="BN341"/>
      <c r="BO341" s="270"/>
      <c r="BP341"/>
      <c r="BQ341" s="270"/>
      <c r="BR341"/>
      <c r="BS341" s="270"/>
      <c r="BT341"/>
      <c r="BU341" s="270"/>
      <c r="BV341"/>
      <c r="BW341" s="270"/>
      <c r="BX341"/>
      <c r="BY341" s="270"/>
      <c r="BZ341"/>
      <c r="CA341" s="270"/>
      <c r="CB341"/>
      <c r="CC341" s="270"/>
      <c r="CD341"/>
      <c r="CE341" s="270"/>
      <c r="CF341"/>
      <c r="CG341" s="270"/>
      <c r="CH341"/>
      <c r="CI341" s="270"/>
      <c r="CJ341"/>
      <c r="CK341" s="910"/>
      <c r="CL341" s="373"/>
      <c r="CM341" s="373"/>
      <c r="CN341" s="373"/>
      <c r="CO341" s="373"/>
      <c r="CP341" s="373"/>
      <c r="CQ341" s="373"/>
      <c r="CR341" s="373"/>
      <c r="CS341" s="373"/>
      <c r="CT341" s="920"/>
      <c r="CU341" s="373"/>
      <c r="CV341" s="373"/>
      <c r="CW341" s="373"/>
      <c r="CX341" s="920"/>
      <c r="CY341" s="373"/>
      <c r="CZ341" s="373"/>
      <c r="DN341" s="373"/>
      <c r="DO341" s="373"/>
      <c r="DP341" s="373"/>
      <c r="DQ341" s="373"/>
      <c r="DR341" s="373"/>
      <c r="DS341" s="373"/>
      <c r="DT341" s="373"/>
      <c r="DU341" s="373"/>
      <c r="DV341" s="373"/>
      <c r="DW341" s="373"/>
      <c r="DX341" s="373"/>
      <c r="DY341" s="373"/>
      <c r="DZ341" s="373"/>
      <c r="EA341" s="373"/>
      <c r="EB341" s="373"/>
      <c r="EC341" s="373"/>
      <c r="ED341" s="373"/>
      <c r="EE341" s="373"/>
      <c r="EF341" s="373"/>
      <c r="EG341" s="373"/>
      <c r="EH341" s="373"/>
      <c r="EI341" s="373"/>
      <c r="EJ341" s="373"/>
      <c r="EK341" s="373"/>
      <c r="EL341" s="373"/>
      <c r="EM341" s="373"/>
      <c r="EN341" s="373"/>
      <c r="EO341" s="373"/>
      <c r="EP341" s="373"/>
      <c r="EQ341" s="373"/>
      <c r="ER341" s="373"/>
      <c r="ES341" s="373"/>
      <c r="ET341" s="373"/>
      <c r="EU341" s="373"/>
      <c r="EV341" s="373"/>
      <c r="EW341" s="373"/>
      <c r="EX341" s="373"/>
      <c r="EY341" s="373"/>
      <c r="EZ341" s="373"/>
      <c r="FA341" s="373"/>
      <c r="FB341" s="373"/>
      <c r="FC341" s="373"/>
      <c r="FD341" s="373"/>
      <c r="FE341" s="373"/>
      <c r="FF341" s="373"/>
      <c r="FG341" s="373"/>
      <c r="FH341" s="373"/>
      <c r="FI341" s="373"/>
      <c r="FJ341" s="373"/>
      <c r="FK341" s="373"/>
      <c r="FL341" s="373"/>
      <c r="FM341" s="373"/>
      <c r="FN341" s="373"/>
      <c r="FO341" s="373"/>
      <c r="FP341" s="373"/>
      <c r="FQ341" s="373"/>
      <c r="FR341" s="373"/>
      <c r="FS341" s="373"/>
      <c r="FT341" s="373"/>
      <c r="FU341" s="373"/>
      <c r="FV341" s="373"/>
      <c r="FW341" s="373"/>
      <c r="FX341" s="373"/>
      <c r="FY341" s="373"/>
      <c r="FZ341" s="373"/>
      <c r="GA341" s="373"/>
      <c r="GB341" s="373"/>
      <c r="GC341" s="373"/>
      <c r="GD341" s="373"/>
      <c r="GE341" s="373"/>
      <c r="GF341" s="373"/>
      <c r="GG341" s="373"/>
      <c r="GH341" s="373"/>
      <c r="GI341" s="373"/>
      <c r="GJ341" s="373"/>
      <c r="GK341" s="373"/>
      <c r="GL341" s="373"/>
      <c r="GM341" s="373"/>
      <c r="GN341" s="373"/>
      <c r="GO341" s="373"/>
      <c r="GP341" s="373"/>
      <c r="GQ341" s="373"/>
      <c r="GR341" s="373"/>
      <c r="GS341" s="373"/>
      <c r="GT341" s="373"/>
      <c r="GU341" s="373"/>
      <c r="GV341" s="373"/>
      <c r="GW341" s="373"/>
      <c r="GX341" s="373"/>
      <c r="GY341" s="373"/>
      <c r="GZ341" s="373"/>
      <c r="HA341" s="373"/>
      <c r="HB341" s="373"/>
      <c r="HC341" s="373"/>
      <c r="HD341" s="373"/>
      <c r="HE341" s="373"/>
      <c r="HF341" s="373"/>
      <c r="HG341" s="373"/>
      <c r="HH341" s="373"/>
      <c r="HI341" s="373"/>
      <c r="HJ341" s="373"/>
      <c r="HK341" s="373"/>
      <c r="HL341" s="373"/>
      <c r="HM341" s="373"/>
      <c r="HN341" s="373"/>
      <c r="HO341" s="373"/>
      <c r="HP341" s="373"/>
      <c r="HQ341" s="373"/>
      <c r="HR341" s="373"/>
      <c r="HS341" s="373"/>
      <c r="HT341" s="373"/>
      <c r="HU341" s="373"/>
      <c r="HV341" s="373"/>
      <c r="HW341" s="373"/>
      <c r="HX341" s="373"/>
      <c r="HY341" s="373"/>
      <c r="HZ341" s="373"/>
      <c r="IA341" s="373"/>
      <c r="IB341" s="373"/>
      <c r="IC341" s="373"/>
      <c r="ID341" s="373"/>
      <c r="IE341" s="373"/>
      <c r="IF341" s="373"/>
      <c r="IG341" s="373"/>
      <c r="IH341" s="373"/>
      <c r="II341" s="373"/>
      <c r="IJ341" s="373"/>
    </row>
    <row r="342" spans="1:244" s="281" customFormat="1" ht="19" x14ac:dyDescent="0.2">
      <c r="A342"/>
      <c r="B342" s="186"/>
      <c r="C342"/>
      <c r="D342" s="251"/>
      <c r="E342" s="341"/>
      <c r="F342" s="341"/>
      <c r="G342" s="172"/>
      <c r="H342"/>
      <c r="I342" s="45"/>
      <c r="J342"/>
      <c r="K342"/>
      <c r="L342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5"/>
      <c r="AC342"/>
      <c r="AD342" s="38"/>
      <c r="AE342"/>
      <c r="AF342"/>
      <c r="AG342"/>
      <c r="AH342" s="42"/>
      <c r="AI342" s="277"/>
      <c r="AJ342" s="152"/>
      <c r="AK342" s="152"/>
      <c r="AL342" s="152"/>
      <c r="AM342" s="152"/>
      <c r="AN342" s="152"/>
      <c r="AO342" s="152"/>
      <c r="AP342" s="152"/>
      <c r="AQ342" s="152"/>
      <c r="AR342" s="152"/>
      <c r="AS342" s="152"/>
      <c r="AT342" s="152"/>
      <c r="AU342" s="152"/>
      <c r="AV342" s="152"/>
      <c r="AW342" s="152"/>
      <c r="AX342" s="152"/>
      <c r="AY342" s="277"/>
      <c r="AZ342" s="269"/>
      <c r="BA342" s="560"/>
      <c r="BB342"/>
      <c r="BC342" s="560"/>
      <c r="BD342"/>
      <c r="BE342" s="560"/>
      <c r="BF342"/>
      <c r="BG342" s="560"/>
      <c r="BH342"/>
      <c r="BI342" s="560"/>
      <c r="BJ342"/>
      <c r="BK342" s="560"/>
      <c r="BL342"/>
      <c r="BM342" s="560"/>
      <c r="BN342"/>
      <c r="BO342" s="270"/>
      <c r="BP342"/>
      <c r="BQ342" s="270"/>
      <c r="BR342"/>
      <c r="BS342" s="270"/>
      <c r="BT342"/>
      <c r="BU342" s="270"/>
      <c r="BV342"/>
      <c r="BW342" s="270"/>
      <c r="BX342"/>
      <c r="BY342" s="270"/>
      <c r="BZ342"/>
      <c r="CA342" s="270"/>
      <c r="CB342"/>
      <c r="CC342" s="270"/>
      <c r="CD342"/>
      <c r="CE342" s="270"/>
      <c r="CF342"/>
      <c r="CG342" s="270"/>
      <c r="CH342"/>
      <c r="CI342" s="270"/>
      <c r="CJ342"/>
      <c r="CK342" s="910"/>
      <c r="CL342" s="373"/>
      <c r="CM342" s="373"/>
      <c r="CN342" s="373"/>
      <c r="CO342" s="373"/>
      <c r="CP342" s="373"/>
      <c r="CQ342" s="373"/>
      <c r="CR342" s="373"/>
      <c r="CS342" s="373"/>
      <c r="CT342" s="920"/>
      <c r="CU342" s="373"/>
      <c r="CV342" s="373"/>
      <c r="CW342" s="373"/>
      <c r="CX342" s="920"/>
      <c r="CY342" s="373"/>
      <c r="CZ342" s="373"/>
      <c r="DN342" s="373"/>
      <c r="DO342" s="373"/>
      <c r="DP342" s="373"/>
      <c r="DQ342" s="373"/>
      <c r="DR342" s="373"/>
      <c r="DS342" s="373"/>
      <c r="DT342" s="373"/>
      <c r="DU342" s="373"/>
      <c r="DV342" s="373"/>
      <c r="DW342" s="373"/>
      <c r="DX342" s="373"/>
      <c r="DY342" s="373"/>
      <c r="DZ342" s="373"/>
      <c r="EA342" s="373"/>
      <c r="EB342" s="373"/>
      <c r="EC342" s="373"/>
      <c r="ED342" s="373"/>
      <c r="EE342" s="373"/>
      <c r="EF342" s="373"/>
      <c r="EG342" s="373"/>
      <c r="EH342" s="373"/>
      <c r="EI342" s="373"/>
      <c r="EJ342" s="373"/>
      <c r="EK342" s="373"/>
      <c r="EL342" s="373"/>
      <c r="EM342" s="373"/>
      <c r="EN342" s="373"/>
      <c r="EO342" s="373"/>
      <c r="EP342" s="373"/>
      <c r="EQ342" s="373"/>
      <c r="ER342" s="373"/>
      <c r="ES342" s="373"/>
      <c r="ET342" s="373"/>
      <c r="EU342" s="373"/>
      <c r="EV342" s="373"/>
      <c r="EW342" s="373"/>
      <c r="EX342" s="373"/>
      <c r="EY342" s="373"/>
      <c r="EZ342" s="373"/>
      <c r="FA342" s="373"/>
      <c r="FB342" s="373"/>
      <c r="FC342" s="373"/>
      <c r="FD342" s="373"/>
      <c r="FE342" s="373"/>
      <c r="FF342" s="373"/>
      <c r="FG342" s="373"/>
      <c r="FH342" s="373"/>
      <c r="FI342" s="373"/>
      <c r="FJ342" s="373"/>
      <c r="FK342" s="373"/>
      <c r="FL342" s="373"/>
      <c r="FM342" s="373"/>
      <c r="FN342" s="373"/>
      <c r="FO342" s="373"/>
      <c r="FP342" s="373"/>
      <c r="FQ342" s="373"/>
      <c r="FR342" s="373"/>
      <c r="FS342" s="373"/>
      <c r="FT342" s="373"/>
      <c r="FU342" s="373"/>
      <c r="FV342" s="373"/>
      <c r="FW342" s="373"/>
      <c r="FX342" s="373"/>
      <c r="FY342" s="373"/>
      <c r="FZ342" s="373"/>
      <c r="GA342" s="373"/>
      <c r="GB342" s="373"/>
      <c r="GC342" s="373"/>
      <c r="GD342" s="373"/>
      <c r="GE342" s="373"/>
      <c r="GF342" s="373"/>
      <c r="GG342" s="373"/>
      <c r="GH342" s="373"/>
      <c r="GI342" s="373"/>
      <c r="GJ342" s="373"/>
      <c r="GK342" s="373"/>
      <c r="GL342" s="373"/>
      <c r="GM342" s="373"/>
      <c r="GN342" s="373"/>
      <c r="GO342" s="373"/>
      <c r="GP342" s="373"/>
      <c r="GQ342" s="373"/>
      <c r="GR342" s="373"/>
      <c r="GS342" s="373"/>
      <c r="GT342" s="373"/>
      <c r="GU342" s="373"/>
      <c r="GV342" s="373"/>
      <c r="GW342" s="373"/>
      <c r="GX342" s="373"/>
      <c r="GY342" s="373"/>
      <c r="GZ342" s="373"/>
      <c r="HA342" s="373"/>
      <c r="HB342" s="373"/>
      <c r="HC342" s="373"/>
      <c r="HD342" s="373"/>
      <c r="HE342" s="373"/>
      <c r="HF342" s="373"/>
      <c r="HG342" s="373"/>
      <c r="HH342" s="373"/>
      <c r="HI342" s="373"/>
      <c r="HJ342" s="373"/>
      <c r="HK342" s="373"/>
      <c r="HL342" s="373"/>
      <c r="HM342" s="373"/>
      <c r="HN342" s="373"/>
      <c r="HO342" s="373"/>
      <c r="HP342" s="373"/>
      <c r="HQ342" s="373"/>
      <c r="HR342" s="373"/>
      <c r="HS342" s="373"/>
      <c r="HT342" s="373"/>
      <c r="HU342" s="373"/>
      <c r="HV342" s="373"/>
      <c r="HW342" s="373"/>
      <c r="HX342" s="373"/>
      <c r="HY342" s="373"/>
      <c r="HZ342" s="373"/>
      <c r="IA342" s="373"/>
      <c r="IB342" s="373"/>
      <c r="IC342" s="373"/>
      <c r="ID342" s="373"/>
      <c r="IE342" s="373"/>
      <c r="IF342" s="373"/>
      <c r="IG342" s="373"/>
      <c r="IH342" s="373"/>
      <c r="II342" s="373"/>
      <c r="IJ342" s="373"/>
    </row>
    <row r="343" spans="1:244" s="281" customFormat="1" ht="19" x14ac:dyDescent="0.2">
      <c r="A343"/>
      <c r="B343" s="186"/>
      <c r="C343"/>
      <c r="D343" s="251"/>
      <c r="E343" s="341"/>
      <c r="F343" s="341"/>
      <c r="G343" s="172"/>
      <c r="H343"/>
      <c r="I343" s="45"/>
      <c r="J343"/>
      <c r="K343"/>
      <c r="L343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5"/>
      <c r="AC343"/>
      <c r="AD343" s="38"/>
      <c r="AE343"/>
      <c r="AF343"/>
      <c r="AG343"/>
      <c r="AH343" s="42"/>
      <c r="AI343" s="277"/>
      <c r="AJ343" s="152"/>
      <c r="AK343" s="152"/>
      <c r="AL343" s="152"/>
      <c r="AM343" s="152"/>
      <c r="AN343" s="152"/>
      <c r="AO343" s="152"/>
      <c r="AP343" s="152"/>
      <c r="AQ343" s="152"/>
      <c r="AR343" s="152"/>
      <c r="AS343" s="152"/>
      <c r="AT343" s="152"/>
      <c r="AU343" s="152"/>
      <c r="AV343" s="152"/>
      <c r="AW343" s="152"/>
      <c r="AX343" s="152"/>
      <c r="AY343" s="277"/>
      <c r="AZ343" s="269"/>
      <c r="BA343" s="560"/>
      <c r="BB343"/>
      <c r="BC343" s="560"/>
      <c r="BD343"/>
      <c r="BE343" s="560"/>
      <c r="BF343"/>
      <c r="BG343" s="560"/>
      <c r="BH343"/>
      <c r="BI343" s="560"/>
      <c r="BJ343"/>
      <c r="BK343" s="560"/>
      <c r="BL343"/>
      <c r="BM343" s="560"/>
      <c r="BN343"/>
      <c r="BO343" s="270"/>
      <c r="BP343"/>
      <c r="BQ343" s="270"/>
      <c r="BR343"/>
      <c r="BS343" s="270"/>
      <c r="BT343"/>
      <c r="BU343" s="270"/>
      <c r="BV343"/>
      <c r="BW343" s="270"/>
      <c r="BX343"/>
      <c r="BY343" s="270"/>
      <c r="BZ343"/>
      <c r="CA343" s="270"/>
      <c r="CB343"/>
      <c r="CC343" s="270"/>
      <c r="CD343"/>
      <c r="CE343" s="270"/>
      <c r="CF343"/>
      <c r="CG343" s="270"/>
      <c r="CH343"/>
      <c r="CI343" s="270"/>
      <c r="CJ343"/>
      <c r="CK343" s="910"/>
      <c r="CL343" s="373"/>
      <c r="CM343" s="373"/>
      <c r="CN343" s="373"/>
      <c r="CO343" s="373"/>
      <c r="CP343" s="373"/>
      <c r="CQ343" s="373"/>
      <c r="CR343" s="373"/>
      <c r="CS343" s="373"/>
      <c r="CT343" s="920"/>
      <c r="CU343" s="373"/>
      <c r="CV343" s="373"/>
      <c r="CW343" s="373"/>
      <c r="CX343" s="920"/>
      <c r="CY343" s="373"/>
      <c r="CZ343" s="373"/>
      <c r="DN343" s="373"/>
      <c r="DO343" s="373"/>
      <c r="DP343" s="373"/>
      <c r="DQ343" s="373"/>
      <c r="DR343" s="373"/>
      <c r="DS343" s="373"/>
      <c r="DT343" s="373"/>
      <c r="DU343" s="373"/>
      <c r="DV343" s="373"/>
      <c r="DW343" s="373"/>
      <c r="DX343" s="373"/>
      <c r="DY343" s="373"/>
      <c r="DZ343" s="373"/>
      <c r="EA343" s="373"/>
      <c r="EB343" s="373"/>
      <c r="EC343" s="373"/>
      <c r="ED343" s="373"/>
      <c r="EE343" s="373"/>
      <c r="EF343" s="373"/>
      <c r="EG343" s="373"/>
      <c r="EH343" s="373"/>
      <c r="EI343" s="373"/>
      <c r="EJ343" s="373"/>
      <c r="EK343" s="373"/>
      <c r="EL343" s="373"/>
      <c r="EM343" s="373"/>
      <c r="EN343" s="373"/>
      <c r="EO343" s="373"/>
      <c r="EP343" s="373"/>
      <c r="EQ343" s="373"/>
      <c r="ER343" s="373"/>
      <c r="ES343" s="373"/>
      <c r="ET343" s="373"/>
      <c r="EU343" s="373"/>
      <c r="EV343" s="373"/>
      <c r="EW343" s="373"/>
      <c r="EX343" s="373"/>
      <c r="EY343" s="373"/>
      <c r="EZ343" s="373"/>
      <c r="FA343" s="373"/>
      <c r="FB343" s="373"/>
      <c r="FC343" s="373"/>
      <c r="FD343" s="373"/>
      <c r="FE343" s="373"/>
      <c r="FF343" s="373"/>
      <c r="FG343" s="373"/>
      <c r="FH343" s="373"/>
      <c r="FI343" s="373"/>
      <c r="FJ343" s="373"/>
      <c r="FK343" s="373"/>
      <c r="FL343" s="373"/>
      <c r="FM343" s="373"/>
      <c r="FN343" s="373"/>
      <c r="FO343" s="373"/>
      <c r="FP343" s="373"/>
      <c r="FQ343" s="373"/>
      <c r="FR343" s="373"/>
      <c r="FS343" s="373"/>
      <c r="FT343" s="373"/>
      <c r="FU343" s="373"/>
      <c r="FV343" s="373"/>
      <c r="FW343" s="373"/>
      <c r="FX343" s="373"/>
      <c r="FY343" s="373"/>
      <c r="FZ343" s="373"/>
      <c r="GA343" s="373"/>
      <c r="GB343" s="373"/>
      <c r="GC343" s="373"/>
      <c r="GD343" s="373"/>
      <c r="GE343" s="373"/>
      <c r="GF343" s="373"/>
      <c r="GG343" s="373"/>
      <c r="GH343" s="373"/>
      <c r="GI343" s="373"/>
      <c r="GJ343" s="373"/>
      <c r="GK343" s="373"/>
      <c r="GL343" s="373"/>
      <c r="GM343" s="373"/>
      <c r="GN343" s="373"/>
      <c r="GO343" s="373"/>
      <c r="GP343" s="373"/>
      <c r="GQ343" s="373"/>
      <c r="GR343" s="373"/>
      <c r="GS343" s="373"/>
      <c r="GT343" s="373"/>
      <c r="GU343" s="373"/>
      <c r="GV343" s="373"/>
      <c r="GW343" s="373"/>
      <c r="GX343" s="373"/>
      <c r="GY343" s="373"/>
      <c r="GZ343" s="373"/>
      <c r="HA343" s="373"/>
      <c r="HB343" s="373"/>
      <c r="HC343" s="373"/>
      <c r="HD343" s="373"/>
      <c r="HE343" s="373"/>
      <c r="HF343" s="373"/>
      <c r="HG343" s="373"/>
      <c r="HH343" s="373"/>
      <c r="HI343" s="373"/>
      <c r="HJ343" s="373"/>
      <c r="HK343" s="373"/>
      <c r="HL343" s="373"/>
      <c r="HM343" s="373"/>
      <c r="HN343" s="373"/>
      <c r="HO343" s="373"/>
      <c r="HP343" s="373"/>
      <c r="HQ343" s="373"/>
      <c r="HR343" s="373"/>
      <c r="HS343" s="373"/>
      <c r="HT343" s="373"/>
      <c r="HU343" s="373"/>
      <c r="HV343" s="373"/>
      <c r="HW343" s="373"/>
      <c r="HX343" s="373"/>
      <c r="HY343" s="373"/>
      <c r="HZ343" s="373"/>
      <c r="IA343" s="373"/>
      <c r="IB343" s="373"/>
      <c r="IC343" s="373"/>
      <c r="ID343" s="373"/>
      <c r="IE343" s="373"/>
      <c r="IF343" s="373"/>
      <c r="IG343" s="373"/>
      <c r="IH343" s="373"/>
      <c r="II343" s="373"/>
      <c r="IJ343" s="373"/>
    </row>
    <row r="344" spans="1:244" s="281" customFormat="1" ht="19" x14ac:dyDescent="0.2">
      <c r="A344"/>
      <c r="B344" s="186"/>
      <c r="C344"/>
      <c r="D344" s="251"/>
      <c r="E344" s="341"/>
      <c r="F344" s="341"/>
      <c r="G344" s="172"/>
      <c r="H344"/>
      <c r="I344" s="45"/>
      <c r="J344"/>
      <c r="K344"/>
      <c r="L344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5"/>
      <c r="AC344"/>
      <c r="AD344" s="38"/>
      <c r="AE344"/>
      <c r="AF344"/>
      <c r="AG344"/>
      <c r="AH344" s="42"/>
      <c r="AI344" s="277"/>
      <c r="AJ344" s="152"/>
      <c r="AK344" s="152"/>
      <c r="AL344" s="152"/>
      <c r="AM344" s="152"/>
      <c r="AN344" s="152"/>
      <c r="AO344" s="152"/>
      <c r="AP344" s="152"/>
      <c r="AQ344" s="152"/>
      <c r="AR344" s="152"/>
      <c r="AS344" s="152"/>
      <c r="AT344" s="152"/>
      <c r="AU344" s="152"/>
      <c r="AV344" s="152"/>
      <c r="AW344" s="152"/>
      <c r="AX344" s="152"/>
      <c r="AY344" s="277"/>
      <c r="AZ344" s="269"/>
      <c r="BA344" s="560"/>
      <c r="BB344"/>
      <c r="BC344" s="560"/>
      <c r="BD344"/>
      <c r="BE344" s="560"/>
      <c r="BF344"/>
      <c r="BG344" s="560"/>
      <c r="BH344"/>
      <c r="BI344" s="560"/>
      <c r="BJ344"/>
      <c r="BK344" s="560"/>
      <c r="BL344"/>
      <c r="BM344" s="560"/>
      <c r="BN344"/>
      <c r="BO344" s="270"/>
      <c r="BP344"/>
      <c r="BQ344" s="270"/>
      <c r="BR344"/>
      <c r="BS344" s="270"/>
      <c r="BT344"/>
      <c r="BU344" s="270"/>
      <c r="BV344"/>
      <c r="BW344" s="270"/>
      <c r="BX344"/>
      <c r="BY344" s="270"/>
      <c r="BZ344"/>
      <c r="CA344" s="270"/>
      <c r="CB344"/>
      <c r="CC344" s="270"/>
      <c r="CD344"/>
      <c r="CE344" s="270"/>
      <c r="CF344"/>
      <c r="CG344" s="270"/>
      <c r="CH344"/>
      <c r="CI344" s="270"/>
      <c r="CJ344"/>
      <c r="CK344" s="910"/>
      <c r="CL344" s="373"/>
      <c r="CM344" s="373"/>
      <c r="CN344" s="373"/>
      <c r="CO344" s="373"/>
      <c r="CP344" s="373"/>
      <c r="CQ344" s="373"/>
      <c r="CR344" s="373"/>
      <c r="CS344" s="373"/>
      <c r="CT344" s="920"/>
      <c r="CU344" s="373"/>
      <c r="CV344" s="373"/>
      <c r="CW344" s="373"/>
      <c r="CX344" s="920"/>
      <c r="CY344" s="373"/>
      <c r="CZ344" s="373"/>
      <c r="DN344" s="373"/>
      <c r="DO344" s="373"/>
      <c r="DP344" s="373"/>
      <c r="DQ344" s="373"/>
      <c r="DR344" s="373"/>
      <c r="DS344" s="373"/>
      <c r="DT344" s="373"/>
      <c r="DU344" s="373"/>
      <c r="DV344" s="373"/>
      <c r="DW344" s="373"/>
      <c r="DX344" s="373"/>
      <c r="DY344" s="373"/>
      <c r="DZ344" s="373"/>
      <c r="EA344" s="373"/>
      <c r="EB344" s="373"/>
      <c r="EC344" s="373"/>
      <c r="ED344" s="373"/>
      <c r="EE344" s="373"/>
      <c r="EF344" s="373"/>
      <c r="EG344" s="373"/>
      <c r="EH344" s="373"/>
      <c r="EI344" s="373"/>
      <c r="EJ344" s="373"/>
      <c r="EK344" s="373"/>
      <c r="EL344" s="373"/>
      <c r="EM344" s="373"/>
      <c r="EN344" s="373"/>
      <c r="EO344" s="373"/>
      <c r="EP344" s="373"/>
      <c r="EQ344" s="373"/>
      <c r="ER344" s="373"/>
      <c r="ES344" s="373"/>
      <c r="ET344" s="373"/>
      <c r="EU344" s="373"/>
      <c r="EV344" s="373"/>
      <c r="EW344" s="373"/>
      <c r="EX344" s="373"/>
      <c r="EY344" s="373"/>
      <c r="EZ344" s="373"/>
      <c r="FA344" s="373"/>
      <c r="FB344" s="373"/>
      <c r="FC344" s="373"/>
      <c r="FD344" s="373"/>
      <c r="FE344" s="373"/>
      <c r="FF344" s="373"/>
      <c r="FG344" s="373"/>
      <c r="FH344" s="373"/>
      <c r="FI344" s="373"/>
      <c r="FJ344" s="373"/>
      <c r="FK344" s="373"/>
      <c r="FL344" s="373"/>
      <c r="FM344" s="373"/>
      <c r="FN344" s="373"/>
      <c r="FO344" s="373"/>
      <c r="FP344" s="373"/>
      <c r="FQ344" s="373"/>
      <c r="FR344" s="373"/>
      <c r="FS344" s="373"/>
      <c r="FT344" s="373"/>
      <c r="FU344" s="373"/>
      <c r="FV344" s="373"/>
      <c r="FW344" s="373"/>
      <c r="FX344" s="373"/>
      <c r="FY344" s="373"/>
      <c r="FZ344" s="373"/>
      <c r="GA344" s="373"/>
      <c r="GB344" s="373"/>
      <c r="GC344" s="373"/>
      <c r="GD344" s="373"/>
      <c r="GE344" s="373"/>
      <c r="GF344" s="373"/>
      <c r="GG344" s="373"/>
      <c r="GH344" s="373"/>
      <c r="GI344" s="373"/>
      <c r="GJ344" s="373"/>
      <c r="GK344" s="373"/>
      <c r="GL344" s="373"/>
      <c r="GM344" s="373"/>
      <c r="GN344" s="373"/>
      <c r="GO344" s="373"/>
      <c r="GP344" s="373"/>
      <c r="GQ344" s="373"/>
      <c r="GR344" s="373"/>
      <c r="GS344" s="373"/>
      <c r="GT344" s="373"/>
      <c r="GU344" s="373"/>
      <c r="GV344" s="373"/>
      <c r="GW344" s="373"/>
      <c r="GX344" s="373"/>
      <c r="GY344" s="373"/>
      <c r="GZ344" s="373"/>
      <c r="HA344" s="373"/>
      <c r="HB344" s="373"/>
      <c r="HC344" s="373"/>
      <c r="HD344" s="373"/>
      <c r="HE344" s="373"/>
      <c r="HF344" s="373"/>
      <c r="HG344" s="373"/>
      <c r="HH344" s="373"/>
      <c r="HI344" s="373"/>
      <c r="HJ344" s="373"/>
      <c r="HK344" s="373"/>
      <c r="HL344" s="373"/>
      <c r="HM344" s="373"/>
      <c r="HN344" s="373"/>
      <c r="HO344" s="373"/>
      <c r="HP344" s="373"/>
      <c r="HQ344" s="373"/>
      <c r="HR344" s="373"/>
      <c r="HS344" s="373"/>
      <c r="HT344" s="373"/>
      <c r="HU344" s="373"/>
      <c r="HV344" s="373"/>
      <c r="HW344" s="373"/>
      <c r="HX344" s="373"/>
      <c r="HY344" s="373"/>
      <c r="HZ344" s="373"/>
      <c r="IA344" s="373"/>
      <c r="IB344" s="373"/>
      <c r="IC344" s="373"/>
      <c r="ID344" s="373"/>
      <c r="IE344" s="373"/>
      <c r="IF344" s="373"/>
      <c r="IG344" s="373"/>
      <c r="IH344" s="373"/>
      <c r="II344" s="373"/>
      <c r="IJ344" s="373"/>
    </row>
    <row r="345" spans="1:244" s="281" customFormat="1" ht="19" x14ac:dyDescent="0.2">
      <c r="A345"/>
      <c r="B345" s="186"/>
      <c r="C345"/>
      <c r="D345" s="251"/>
      <c r="E345" s="341"/>
      <c r="F345" s="341"/>
      <c r="G345" s="172"/>
      <c r="H345"/>
      <c r="I345" s="45"/>
      <c r="J345"/>
      <c r="K345"/>
      <c r="L345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5"/>
      <c r="AC345"/>
      <c r="AD345" s="38"/>
      <c r="AE345"/>
      <c r="AF345"/>
      <c r="AG345"/>
      <c r="AH345" s="42"/>
      <c r="AI345" s="277"/>
      <c r="AJ345" s="152"/>
      <c r="AK345" s="152"/>
      <c r="AL345" s="152"/>
      <c r="AM345" s="152"/>
      <c r="AN345" s="152"/>
      <c r="AO345" s="152"/>
      <c r="AP345" s="152"/>
      <c r="AQ345" s="152"/>
      <c r="AR345" s="152"/>
      <c r="AS345" s="152"/>
      <c r="AT345" s="152"/>
      <c r="AU345" s="152"/>
      <c r="AV345" s="152"/>
      <c r="AW345" s="152"/>
      <c r="AX345" s="152"/>
      <c r="AY345" s="277"/>
      <c r="AZ345" s="269"/>
      <c r="BA345" s="560"/>
      <c r="BB345"/>
      <c r="BC345" s="560"/>
      <c r="BD345"/>
      <c r="BE345" s="560"/>
      <c r="BF345"/>
      <c r="BG345" s="560"/>
      <c r="BH345"/>
      <c r="BI345" s="560"/>
      <c r="BJ345"/>
      <c r="BK345" s="560"/>
      <c r="BL345"/>
      <c r="BM345" s="560"/>
      <c r="BN345"/>
      <c r="BO345" s="270"/>
      <c r="BP345"/>
      <c r="BQ345" s="270"/>
      <c r="BR345"/>
      <c r="BS345" s="270"/>
      <c r="BT345"/>
      <c r="BU345" s="270"/>
      <c r="BV345"/>
      <c r="BW345" s="270"/>
      <c r="BX345"/>
      <c r="BY345" s="270"/>
      <c r="BZ345"/>
      <c r="CA345" s="270"/>
      <c r="CB345"/>
      <c r="CC345" s="270"/>
      <c r="CD345"/>
      <c r="CE345" s="270"/>
      <c r="CF345"/>
      <c r="CG345" s="270"/>
      <c r="CH345"/>
      <c r="CI345" s="270"/>
      <c r="CJ345"/>
      <c r="CK345" s="910"/>
      <c r="CL345" s="373"/>
      <c r="CM345" s="373"/>
      <c r="CN345" s="373"/>
      <c r="CO345" s="373"/>
      <c r="CP345" s="373"/>
      <c r="CQ345" s="373"/>
      <c r="CR345" s="373"/>
      <c r="CS345" s="373"/>
      <c r="CT345" s="920"/>
      <c r="CU345" s="373"/>
      <c r="CV345" s="373"/>
      <c r="CW345" s="373"/>
      <c r="CX345" s="920"/>
      <c r="CY345" s="373"/>
      <c r="CZ345" s="373"/>
      <c r="DN345" s="373"/>
      <c r="DO345" s="373"/>
      <c r="DP345" s="373"/>
      <c r="DQ345" s="373"/>
      <c r="DR345" s="373"/>
      <c r="DS345" s="373"/>
      <c r="DT345" s="373"/>
      <c r="DU345" s="373"/>
      <c r="DV345" s="373"/>
      <c r="DW345" s="373"/>
      <c r="DX345" s="373"/>
      <c r="DY345" s="373"/>
      <c r="DZ345" s="373"/>
      <c r="EA345" s="373"/>
      <c r="EB345" s="373"/>
      <c r="EC345" s="373"/>
      <c r="ED345" s="373"/>
      <c r="EE345" s="373"/>
      <c r="EF345" s="373"/>
      <c r="EG345" s="373"/>
      <c r="EH345" s="373"/>
      <c r="EI345" s="373"/>
      <c r="EJ345" s="373"/>
      <c r="EK345" s="373"/>
      <c r="EL345" s="373"/>
      <c r="EM345" s="373"/>
      <c r="EN345" s="373"/>
      <c r="EO345" s="373"/>
      <c r="EP345" s="373"/>
      <c r="EQ345" s="373"/>
      <c r="ER345" s="373"/>
      <c r="ES345" s="373"/>
      <c r="ET345" s="373"/>
      <c r="EU345" s="373"/>
      <c r="EV345" s="373"/>
      <c r="EW345" s="373"/>
      <c r="EX345" s="373"/>
      <c r="EY345" s="373"/>
      <c r="EZ345" s="373"/>
      <c r="FA345" s="373"/>
      <c r="FB345" s="373"/>
      <c r="FC345" s="373"/>
      <c r="FD345" s="373"/>
      <c r="FE345" s="373"/>
      <c r="FF345" s="373"/>
      <c r="FG345" s="373"/>
      <c r="FH345" s="373"/>
      <c r="FI345" s="373"/>
      <c r="FJ345" s="373"/>
      <c r="FK345" s="373"/>
      <c r="FL345" s="373"/>
      <c r="FM345" s="373"/>
      <c r="FN345" s="373"/>
      <c r="FO345" s="373"/>
      <c r="FP345" s="373"/>
      <c r="FQ345" s="373"/>
      <c r="FR345" s="373"/>
      <c r="FS345" s="373"/>
      <c r="FT345" s="373"/>
      <c r="FU345" s="373"/>
      <c r="FV345" s="373"/>
      <c r="FW345" s="373"/>
      <c r="FX345" s="373"/>
      <c r="FY345" s="373"/>
      <c r="FZ345" s="373"/>
      <c r="GA345" s="373"/>
      <c r="GB345" s="373"/>
      <c r="GC345" s="373"/>
      <c r="GD345" s="373"/>
      <c r="GE345" s="373"/>
      <c r="GF345" s="373"/>
      <c r="GG345" s="373"/>
      <c r="GH345" s="373"/>
      <c r="GI345" s="373"/>
      <c r="GJ345" s="373"/>
      <c r="GK345" s="373"/>
      <c r="GL345" s="373"/>
      <c r="GM345" s="373"/>
      <c r="GN345" s="373"/>
      <c r="GO345" s="373"/>
      <c r="GP345" s="373"/>
      <c r="GQ345" s="373"/>
      <c r="GR345" s="373"/>
      <c r="GS345" s="373"/>
      <c r="GT345" s="373"/>
      <c r="GU345" s="373"/>
      <c r="GV345" s="373"/>
      <c r="GW345" s="373"/>
      <c r="GX345" s="373"/>
      <c r="GY345" s="373"/>
      <c r="GZ345" s="373"/>
      <c r="HA345" s="373"/>
      <c r="HB345" s="373"/>
      <c r="HC345" s="373"/>
      <c r="HD345" s="373"/>
      <c r="HE345" s="373"/>
      <c r="HF345" s="373"/>
      <c r="HG345" s="373"/>
      <c r="HH345" s="373"/>
      <c r="HI345" s="373"/>
      <c r="HJ345" s="373"/>
      <c r="HK345" s="373"/>
      <c r="HL345" s="373"/>
      <c r="HM345" s="373"/>
      <c r="HN345" s="373"/>
      <c r="HO345" s="373"/>
      <c r="HP345" s="373"/>
      <c r="HQ345" s="373"/>
      <c r="HR345" s="373"/>
      <c r="HS345" s="373"/>
      <c r="HT345" s="373"/>
      <c r="HU345" s="373"/>
      <c r="HV345" s="373"/>
      <c r="HW345" s="373"/>
      <c r="HX345" s="373"/>
      <c r="HY345" s="373"/>
      <c r="HZ345" s="373"/>
      <c r="IA345" s="373"/>
      <c r="IB345" s="373"/>
      <c r="IC345" s="373"/>
      <c r="ID345" s="373"/>
      <c r="IE345" s="373"/>
      <c r="IF345" s="373"/>
      <c r="IG345" s="373"/>
      <c r="IH345" s="373"/>
      <c r="II345" s="373"/>
      <c r="IJ345" s="373"/>
    </row>
    <row r="346" spans="1:244" s="281" customFormat="1" ht="19" x14ac:dyDescent="0.2">
      <c r="A346"/>
      <c r="B346" s="186"/>
      <c r="C346"/>
      <c r="D346" s="251"/>
      <c r="E346" s="341"/>
      <c r="F346" s="341"/>
      <c r="G346" s="172"/>
      <c r="H346"/>
      <c r="I346" s="45"/>
      <c r="J346"/>
      <c r="K346"/>
      <c r="L34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5"/>
      <c r="AC346"/>
      <c r="AD346" s="38"/>
      <c r="AE346"/>
      <c r="AF346"/>
      <c r="AG346"/>
      <c r="AH346" s="42"/>
      <c r="AI346" s="277"/>
      <c r="AJ346" s="152"/>
      <c r="AK346" s="152"/>
      <c r="AL346" s="152"/>
      <c r="AM346" s="152"/>
      <c r="AN346" s="152"/>
      <c r="AO346" s="152"/>
      <c r="AP346" s="152"/>
      <c r="AQ346" s="152"/>
      <c r="AR346" s="152"/>
      <c r="AS346" s="152"/>
      <c r="AT346" s="152"/>
      <c r="AU346" s="152"/>
      <c r="AV346" s="152"/>
      <c r="AW346" s="152"/>
      <c r="AX346" s="152"/>
      <c r="AY346" s="277"/>
      <c r="AZ346" s="269"/>
      <c r="BA346" s="560"/>
      <c r="BB346"/>
      <c r="BC346" s="560"/>
      <c r="BD346"/>
      <c r="BE346" s="560"/>
      <c r="BF346"/>
      <c r="BG346" s="560"/>
      <c r="BH346"/>
      <c r="BI346" s="560"/>
      <c r="BJ346"/>
      <c r="BK346" s="560"/>
      <c r="BL346"/>
      <c r="BM346" s="560"/>
      <c r="BN346"/>
      <c r="BO346" s="270"/>
      <c r="BP346"/>
      <c r="BQ346" s="270"/>
      <c r="BR346"/>
      <c r="BS346" s="270"/>
      <c r="BT346"/>
      <c r="BU346" s="270"/>
      <c r="BV346"/>
      <c r="BW346" s="270"/>
      <c r="BX346"/>
      <c r="BY346" s="270"/>
      <c r="BZ346"/>
      <c r="CA346" s="270"/>
      <c r="CB346"/>
      <c r="CC346" s="270"/>
      <c r="CD346"/>
      <c r="CE346" s="270"/>
      <c r="CF346"/>
      <c r="CG346" s="270"/>
      <c r="CH346"/>
      <c r="CI346" s="270"/>
      <c r="CJ346"/>
      <c r="CK346" s="910"/>
      <c r="CL346" s="373"/>
      <c r="CM346" s="373"/>
      <c r="CN346" s="373"/>
      <c r="CO346" s="373"/>
      <c r="CP346" s="373"/>
      <c r="CQ346" s="373"/>
      <c r="CR346" s="373"/>
      <c r="CS346" s="373"/>
      <c r="CT346" s="920"/>
      <c r="CU346" s="373"/>
      <c r="CV346" s="373"/>
      <c r="CW346" s="373"/>
      <c r="CX346" s="920"/>
      <c r="CY346" s="373"/>
      <c r="CZ346" s="373"/>
      <c r="DN346" s="373"/>
      <c r="DO346" s="373"/>
      <c r="DP346" s="373"/>
      <c r="DQ346" s="373"/>
      <c r="DR346" s="373"/>
      <c r="DS346" s="373"/>
      <c r="DT346" s="373"/>
      <c r="DU346" s="373"/>
      <c r="DV346" s="373"/>
      <c r="DW346" s="373"/>
      <c r="DX346" s="373"/>
      <c r="DY346" s="373"/>
      <c r="DZ346" s="373"/>
      <c r="EA346" s="373"/>
      <c r="EB346" s="373"/>
      <c r="EC346" s="373"/>
      <c r="ED346" s="373"/>
      <c r="EE346" s="373"/>
      <c r="EF346" s="373"/>
      <c r="EG346" s="373"/>
      <c r="EH346" s="373"/>
      <c r="EI346" s="373"/>
      <c r="EJ346" s="373"/>
      <c r="EK346" s="373"/>
      <c r="EL346" s="373"/>
      <c r="EM346" s="373"/>
      <c r="EN346" s="373"/>
      <c r="EO346" s="373"/>
      <c r="EP346" s="373"/>
      <c r="EQ346" s="373"/>
      <c r="ER346" s="373"/>
      <c r="ES346" s="373"/>
      <c r="ET346" s="373"/>
      <c r="EU346" s="373"/>
      <c r="EV346" s="373"/>
      <c r="EW346" s="373"/>
      <c r="EX346" s="373"/>
      <c r="EY346" s="373"/>
      <c r="EZ346" s="373"/>
      <c r="FA346" s="373"/>
      <c r="FB346" s="373"/>
      <c r="FC346" s="373"/>
      <c r="FD346" s="373"/>
      <c r="FE346" s="373"/>
      <c r="FF346" s="373"/>
      <c r="FG346" s="373"/>
      <c r="FH346" s="373"/>
      <c r="FI346" s="373"/>
      <c r="FJ346" s="373"/>
      <c r="FK346" s="373"/>
      <c r="FL346" s="373"/>
      <c r="FM346" s="373"/>
      <c r="FN346" s="373"/>
      <c r="FO346" s="373"/>
      <c r="FP346" s="373"/>
      <c r="FQ346" s="373"/>
      <c r="FR346" s="373"/>
      <c r="FS346" s="373"/>
      <c r="FT346" s="373"/>
      <c r="FU346" s="373"/>
      <c r="FV346" s="373"/>
      <c r="FW346" s="373"/>
      <c r="FX346" s="373"/>
      <c r="FY346" s="373"/>
      <c r="FZ346" s="373"/>
      <c r="GA346" s="373"/>
      <c r="GB346" s="373"/>
      <c r="GC346" s="373"/>
      <c r="GD346" s="373"/>
      <c r="GE346" s="373"/>
      <c r="GF346" s="373"/>
      <c r="GG346" s="373"/>
      <c r="GH346" s="373"/>
      <c r="GI346" s="373"/>
      <c r="GJ346" s="373"/>
      <c r="GK346" s="373"/>
      <c r="GL346" s="373"/>
      <c r="GM346" s="373"/>
      <c r="GN346" s="373"/>
      <c r="GO346" s="373"/>
      <c r="GP346" s="373"/>
      <c r="GQ346" s="373"/>
      <c r="GR346" s="373"/>
      <c r="GS346" s="373"/>
      <c r="GT346" s="373"/>
      <c r="GU346" s="373"/>
      <c r="GV346" s="373"/>
      <c r="GW346" s="373"/>
      <c r="GX346" s="373"/>
      <c r="GY346" s="373"/>
      <c r="GZ346" s="373"/>
      <c r="HA346" s="373"/>
      <c r="HB346" s="373"/>
      <c r="HC346" s="373"/>
      <c r="HD346" s="373"/>
      <c r="HE346" s="373"/>
      <c r="HF346" s="373"/>
      <c r="HG346" s="373"/>
      <c r="HH346" s="373"/>
      <c r="HI346" s="373"/>
      <c r="HJ346" s="373"/>
      <c r="HK346" s="373"/>
      <c r="HL346" s="373"/>
      <c r="HM346" s="373"/>
      <c r="HN346" s="373"/>
      <c r="HO346" s="373"/>
      <c r="HP346" s="373"/>
      <c r="HQ346" s="373"/>
      <c r="HR346" s="373"/>
      <c r="HS346" s="373"/>
      <c r="HT346" s="373"/>
      <c r="HU346" s="373"/>
      <c r="HV346" s="373"/>
      <c r="HW346" s="373"/>
      <c r="HX346" s="373"/>
      <c r="HY346" s="373"/>
      <c r="HZ346" s="373"/>
      <c r="IA346" s="373"/>
      <c r="IB346" s="373"/>
      <c r="IC346" s="373"/>
      <c r="ID346" s="373"/>
      <c r="IE346" s="373"/>
      <c r="IF346" s="373"/>
      <c r="IG346" s="373"/>
      <c r="IH346" s="373"/>
      <c r="II346" s="373"/>
      <c r="IJ346" s="373"/>
    </row>
    <row r="347" spans="1:244" s="281" customFormat="1" ht="19" x14ac:dyDescent="0.2">
      <c r="A347"/>
      <c r="B347" s="186"/>
      <c r="C347"/>
      <c r="D347" s="251"/>
      <c r="E347" s="341"/>
      <c r="F347" s="341"/>
      <c r="G347" s="172"/>
      <c r="H347"/>
      <c r="I347" s="45"/>
      <c r="J347"/>
      <c r="K347"/>
      <c r="L347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5"/>
      <c r="AC347"/>
      <c r="AD347" s="38"/>
      <c r="AE347"/>
      <c r="AF347"/>
      <c r="AG347"/>
      <c r="AH347" s="42"/>
      <c r="AI347" s="277"/>
      <c r="AJ347" s="152"/>
      <c r="AK347" s="152"/>
      <c r="AL347" s="152"/>
      <c r="AM347" s="152"/>
      <c r="AN347" s="152"/>
      <c r="AO347" s="152"/>
      <c r="AP347" s="152"/>
      <c r="AQ347" s="152"/>
      <c r="AR347" s="152"/>
      <c r="AS347" s="152"/>
      <c r="AT347" s="152"/>
      <c r="AU347" s="152"/>
      <c r="AV347" s="152"/>
      <c r="AW347" s="152"/>
      <c r="AX347" s="152"/>
      <c r="AY347" s="277"/>
      <c r="AZ347" s="269"/>
      <c r="BA347" s="560"/>
      <c r="BB347"/>
      <c r="BC347" s="560"/>
      <c r="BD347"/>
      <c r="BE347" s="560"/>
      <c r="BF347"/>
      <c r="BG347" s="560"/>
      <c r="BH347"/>
      <c r="BI347" s="560"/>
      <c r="BJ347"/>
      <c r="BK347" s="560"/>
      <c r="BL347"/>
      <c r="BM347" s="560"/>
      <c r="BN347"/>
      <c r="BO347" s="270"/>
      <c r="BP347"/>
      <c r="BQ347" s="270"/>
      <c r="BR347"/>
      <c r="BS347" s="270"/>
      <c r="BT347"/>
      <c r="BU347" s="270"/>
      <c r="BV347"/>
      <c r="BW347" s="270"/>
      <c r="BX347"/>
      <c r="BY347" s="270"/>
      <c r="BZ347"/>
      <c r="CA347" s="270"/>
      <c r="CB347"/>
      <c r="CC347" s="270"/>
      <c r="CD347"/>
      <c r="CE347" s="270"/>
      <c r="CF347"/>
      <c r="CG347" s="270"/>
      <c r="CH347"/>
      <c r="CI347" s="270"/>
      <c r="CJ347"/>
      <c r="CK347" s="910"/>
      <c r="CL347" s="373"/>
      <c r="CM347" s="373"/>
      <c r="CN347" s="373"/>
      <c r="CO347" s="373"/>
      <c r="CP347" s="373"/>
      <c r="CQ347" s="373"/>
      <c r="CR347" s="373"/>
      <c r="CS347" s="373"/>
      <c r="CT347" s="920"/>
      <c r="CU347" s="373"/>
      <c r="CV347" s="373"/>
      <c r="CW347" s="373"/>
      <c r="CX347" s="920"/>
      <c r="CY347" s="373"/>
      <c r="CZ347" s="373"/>
      <c r="DN347" s="373"/>
      <c r="DO347" s="373"/>
      <c r="DP347" s="373"/>
      <c r="DQ347" s="373"/>
      <c r="DR347" s="373"/>
      <c r="DS347" s="373"/>
      <c r="DT347" s="373"/>
      <c r="DU347" s="373"/>
      <c r="DV347" s="373"/>
      <c r="DW347" s="373"/>
      <c r="DX347" s="373"/>
      <c r="DY347" s="373"/>
      <c r="DZ347" s="373"/>
      <c r="EA347" s="373"/>
      <c r="EB347" s="373"/>
      <c r="EC347" s="373"/>
      <c r="ED347" s="373"/>
      <c r="EE347" s="373"/>
      <c r="EF347" s="373"/>
      <c r="EG347" s="373"/>
      <c r="EH347" s="373"/>
      <c r="EI347" s="373"/>
      <c r="EJ347" s="373"/>
      <c r="EK347" s="373"/>
      <c r="EL347" s="373"/>
      <c r="EM347" s="373"/>
      <c r="EN347" s="373"/>
      <c r="EO347" s="373"/>
      <c r="EP347" s="373"/>
      <c r="EQ347" s="373"/>
      <c r="ER347" s="373"/>
      <c r="ES347" s="373"/>
      <c r="ET347" s="373"/>
      <c r="EU347" s="373"/>
      <c r="EV347" s="373"/>
      <c r="EW347" s="373"/>
      <c r="EX347" s="373"/>
      <c r="EY347" s="373"/>
      <c r="EZ347" s="373"/>
      <c r="FA347" s="373"/>
      <c r="FB347" s="373"/>
      <c r="FC347" s="373"/>
      <c r="FD347" s="373"/>
      <c r="FE347" s="373"/>
      <c r="FF347" s="373"/>
      <c r="FG347" s="373"/>
      <c r="FH347" s="373"/>
      <c r="FI347" s="373"/>
      <c r="FJ347" s="373"/>
      <c r="FK347" s="373"/>
      <c r="FL347" s="373"/>
      <c r="FM347" s="373"/>
      <c r="FN347" s="373"/>
      <c r="FO347" s="373"/>
      <c r="FP347" s="373"/>
      <c r="FQ347" s="373"/>
      <c r="FR347" s="373"/>
      <c r="FS347" s="373"/>
      <c r="FT347" s="373"/>
      <c r="FU347" s="373"/>
      <c r="FV347" s="373"/>
      <c r="FW347" s="373"/>
      <c r="FX347" s="373"/>
      <c r="FY347" s="373"/>
      <c r="FZ347" s="373"/>
      <c r="GA347" s="373"/>
      <c r="GB347" s="373"/>
      <c r="GC347" s="373"/>
      <c r="GD347" s="373"/>
      <c r="GE347" s="373"/>
      <c r="GF347" s="373"/>
      <c r="GG347" s="373"/>
      <c r="GH347" s="373"/>
      <c r="GI347" s="373"/>
      <c r="GJ347" s="373"/>
      <c r="GK347" s="373"/>
      <c r="GL347" s="373"/>
      <c r="GM347" s="373"/>
      <c r="GN347" s="373"/>
      <c r="GO347" s="373"/>
      <c r="GP347" s="373"/>
      <c r="GQ347" s="373"/>
      <c r="GR347" s="373"/>
      <c r="GS347" s="373"/>
      <c r="GT347" s="373"/>
      <c r="GU347" s="373"/>
      <c r="GV347" s="373"/>
      <c r="GW347" s="373"/>
      <c r="GX347" s="373"/>
      <c r="GY347" s="373"/>
      <c r="GZ347" s="373"/>
      <c r="HA347" s="373"/>
      <c r="HB347" s="373"/>
      <c r="HC347" s="373"/>
      <c r="HD347" s="373"/>
      <c r="HE347" s="373"/>
      <c r="HF347" s="373"/>
      <c r="HG347" s="373"/>
      <c r="HH347" s="373"/>
      <c r="HI347" s="373"/>
      <c r="HJ347" s="373"/>
      <c r="HK347" s="373"/>
      <c r="HL347" s="373"/>
      <c r="HM347" s="373"/>
      <c r="HN347" s="373"/>
      <c r="HO347" s="373"/>
      <c r="HP347" s="373"/>
      <c r="HQ347" s="373"/>
      <c r="HR347" s="373"/>
      <c r="HS347" s="373"/>
      <c r="HT347" s="373"/>
      <c r="HU347" s="373"/>
      <c r="HV347" s="373"/>
      <c r="HW347" s="373"/>
      <c r="HX347" s="373"/>
      <c r="HY347" s="373"/>
      <c r="HZ347" s="373"/>
      <c r="IA347" s="373"/>
      <c r="IB347" s="373"/>
      <c r="IC347" s="373"/>
      <c r="ID347" s="373"/>
      <c r="IE347" s="373"/>
      <c r="IF347" s="373"/>
      <c r="IG347" s="373"/>
      <c r="IH347" s="373"/>
      <c r="II347" s="373"/>
      <c r="IJ347" s="373"/>
    </row>
    <row r="348" spans="1:244" s="281" customFormat="1" ht="19" x14ac:dyDescent="0.2">
      <c r="A348"/>
      <c r="B348" s="186"/>
      <c r="C348"/>
      <c r="D348" s="251"/>
      <c r="E348" s="341"/>
      <c r="F348" s="341"/>
      <c r="G348" s="172"/>
      <c r="H348"/>
      <c r="I348" s="45"/>
      <c r="J348"/>
      <c r="K348"/>
      <c r="L348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5"/>
      <c r="AC348"/>
      <c r="AD348" s="38"/>
      <c r="AE348"/>
      <c r="AF348"/>
      <c r="AG348"/>
      <c r="AH348" s="42"/>
      <c r="AI348" s="277"/>
      <c r="AJ348" s="152"/>
      <c r="AK348" s="152"/>
      <c r="AL348" s="152"/>
      <c r="AM348" s="152"/>
      <c r="AN348" s="152"/>
      <c r="AO348" s="152"/>
      <c r="AP348" s="152"/>
      <c r="AQ348" s="152"/>
      <c r="AR348" s="152"/>
      <c r="AS348" s="152"/>
      <c r="AT348" s="152"/>
      <c r="AU348" s="152"/>
      <c r="AV348" s="152"/>
      <c r="AW348" s="152"/>
      <c r="AX348" s="152"/>
      <c r="AY348" s="277"/>
      <c r="AZ348" s="269"/>
      <c r="BA348" s="560"/>
      <c r="BB348"/>
      <c r="BC348" s="560"/>
      <c r="BD348"/>
      <c r="BE348" s="560"/>
      <c r="BF348"/>
      <c r="BG348" s="560"/>
      <c r="BH348"/>
      <c r="BI348" s="560"/>
      <c r="BJ348"/>
      <c r="BK348" s="560"/>
      <c r="BL348"/>
      <c r="BM348" s="560"/>
      <c r="BN348"/>
      <c r="BO348" s="270"/>
      <c r="BP348"/>
      <c r="BQ348" s="270"/>
      <c r="BR348"/>
      <c r="BS348" s="270"/>
      <c r="BT348"/>
      <c r="BU348" s="270"/>
      <c r="BV348"/>
      <c r="BW348" s="270"/>
      <c r="BX348"/>
      <c r="BY348" s="270"/>
      <c r="BZ348"/>
      <c r="CA348" s="270"/>
      <c r="CB348"/>
      <c r="CC348" s="270"/>
      <c r="CD348"/>
      <c r="CE348" s="270"/>
      <c r="CF348"/>
      <c r="CG348" s="270"/>
      <c r="CH348"/>
      <c r="CI348" s="270"/>
      <c r="CJ348"/>
      <c r="CK348" s="910"/>
      <c r="CL348" s="373"/>
      <c r="CM348" s="373"/>
      <c r="CN348" s="373"/>
      <c r="CO348" s="373"/>
      <c r="CP348" s="373"/>
      <c r="CQ348" s="373"/>
      <c r="CR348" s="373"/>
      <c r="CS348" s="373"/>
      <c r="CT348" s="920"/>
      <c r="CU348" s="373"/>
      <c r="CV348" s="373"/>
      <c r="CW348" s="373"/>
      <c r="CX348" s="920"/>
      <c r="CY348" s="373"/>
      <c r="CZ348" s="373"/>
      <c r="DN348" s="373"/>
      <c r="DO348" s="373"/>
      <c r="DP348" s="373"/>
      <c r="DQ348" s="373"/>
      <c r="DR348" s="373"/>
      <c r="DS348" s="373"/>
      <c r="DT348" s="373"/>
      <c r="DU348" s="373"/>
      <c r="DV348" s="373"/>
      <c r="DW348" s="373"/>
      <c r="DX348" s="373"/>
      <c r="DY348" s="373"/>
      <c r="DZ348" s="373"/>
      <c r="EA348" s="373"/>
      <c r="EB348" s="373"/>
      <c r="EC348" s="373"/>
      <c r="ED348" s="373"/>
      <c r="EE348" s="373"/>
      <c r="EF348" s="373"/>
      <c r="EG348" s="373"/>
      <c r="EH348" s="373"/>
      <c r="EI348" s="373"/>
      <c r="EJ348" s="373"/>
      <c r="EK348" s="373"/>
      <c r="EL348" s="373"/>
      <c r="EM348" s="373"/>
      <c r="EN348" s="373"/>
      <c r="EO348" s="373"/>
      <c r="EP348" s="373"/>
      <c r="EQ348" s="373"/>
      <c r="ER348" s="373"/>
      <c r="ES348" s="373"/>
      <c r="ET348" s="373"/>
      <c r="EU348" s="373"/>
      <c r="EV348" s="373"/>
      <c r="EW348" s="373"/>
      <c r="EX348" s="373"/>
      <c r="EY348" s="373"/>
      <c r="EZ348" s="373"/>
      <c r="FA348" s="373"/>
      <c r="FB348" s="373"/>
      <c r="FC348" s="373"/>
      <c r="FD348" s="373"/>
      <c r="FE348" s="373"/>
      <c r="FF348" s="373"/>
      <c r="FG348" s="373"/>
      <c r="FH348" s="373"/>
      <c r="FI348" s="373"/>
      <c r="FJ348" s="373"/>
      <c r="FK348" s="373"/>
      <c r="FL348" s="373"/>
      <c r="FM348" s="373"/>
      <c r="FN348" s="373"/>
      <c r="FO348" s="373"/>
      <c r="FP348" s="373"/>
      <c r="FQ348" s="373"/>
      <c r="FR348" s="373"/>
      <c r="FS348" s="373"/>
      <c r="FT348" s="373"/>
      <c r="FU348" s="373"/>
      <c r="FV348" s="373"/>
      <c r="FW348" s="373"/>
      <c r="FX348" s="373"/>
      <c r="FY348" s="373"/>
      <c r="FZ348" s="373"/>
      <c r="GA348" s="373"/>
      <c r="GB348" s="373"/>
      <c r="GC348" s="373"/>
      <c r="GD348" s="373"/>
      <c r="GE348" s="373"/>
      <c r="GF348" s="373"/>
      <c r="GG348" s="373"/>
      <c r="GH348" s="373"/>
      <c r="GI348" s="373"/>
      <c r="GJ348" s="373"/>
      <c r="GK348" s="373"/>
      <c r="GL348" s="373"/>
      <c r="GM348" s="373"/>
      <c r="GN348" s="373"/>
      <c r="GO348" s="373"/>
      <c r="GP348" s="373"/>
      <c r="GQ348" s="373"/>
      <c r="GR348" s="373"/>
      <c r="GS348" s="373"/>
      <c r="GT348" s="373"/>
      <c r="GU348" s="373"/>
      <c r="GV348" s="373"/>
      <c r="GW348" s="373"/>
      <c r="GX348" s="373"/>
      <c r="GY348" s="373"/>
      <c r="GZ348" s="373"/>
      <c r="HA348" s="373"/>
      <c r="HB348" s="373"/>
      <c r="HC348" s="373"/>
      <c r="HD348" s="373"/>
      <c r="HE348" s="373"/>
      <c r="HF348" s="373"/>
      <c r="HG348" s="373"/>
      <c r="HH348" s="373"/>
      <c r="HI348" s="373"/>
      <c r="HJ348" s="373"/>
      <c r="HK348" s="373"/>
      <c r="HL348" s="373"/>
      <c r="HM348" s="373"/>
      <c r="HN348" s="373"/>
      <c r="HO348" s="373"/>
      <c r="HP348" s="373"/>
      <c r="HQ348" s="373"/>
      <c r="HR348" s="373"/>
      <c r="HS348" s="373"/>
      <c r="HT348" s="373"/>
      <c r="HU348" s="373"/>
      <c r="HV348" s="373"/>
      <c r="HW348" s="373"/>
      <c r="HX348" s="373"/>
      <c r="HY348" s="373"/>
      <c r="HZ348" s="373"/>
      <c r="IA348" s="373"/>
      <c r="IB348" s="373"/>
      <c r="IC348" s="373"/>
      <c r="ID348" s="373"/>
      <c r="IE348" s="373"/>
      <c r="IF348" s="373"/>
      <c r="IG348" s="373"/>
      <c r="IH348" s="373"/>
      <c r="II348" s="373"/>
      <c r="IJ348" s="373"/>
    </row>
    <row r="349" spans="1:244" s="281" customFormat="1" ht="19" x14ac:dyDescent="0.2">
      <c r="A349"/>
      <c r="B349" s="186"/>
      <c r="C349"/>
      <c r="D349" s="251"/>
      <c r="E349" s="341"/>
      <c r="F349" s="341"/>
      <c r="G349" s="172"/>
      <c r="H349"/>
      <c r="I349" s="45"/>
      <c r="J349"/>
      <c r="K349"/>
      <c r="L349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5"/>
      <c r="AC349"/>
      <c r="AD349" s="38"/>
      <c r="AE349"/>
      <c r="AF349"/>
      <c r="AG349"/>
      <c r="AH349" s="42"/>
      <c r="AI349" s="277"/>
      <c r="AJ349" s="152"/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152"/>
      <c r="AW349" s="152"/>
      <c r="AX349" s="152"/>
      <c r="AY349" s="277"/>
      <c r="AZ349" s="269"/>
      <c r="BA349" s="560"/>
      <c r="BB349"/>
      <c r="BC349" s="560"/>
      <c r="BD349"/>
      <c r="BE349" s="560"/>
      <c r="BF349"/>
      <c r="BG349" s="560"/>
      <c r="BH349"/>
      <c r="BI349" s="560"/>
      <c r="BJ349"/>
      <c r="BK349" s="560"/>
      <c r="BL349"/>
      <c r="BM349" s="560"/>
      <c r="BN349"/>
      <c r="BO349" s="270"/>
      <c r="BP349"/>
      <c r="BQ349" s="270"/>
      <c r="BR349"/>
      <c r="BS349" s="270"/>
      <c r="BT349"/>
      <c r="BU349" s="270"/>
      <c r="BV349"/>
      <c r="BW349" s="270"/>
      <c r="BX349"/>
      <c r="BY349" s="270"/>
      <c r="BZ349"/>
      <c r="CA349" s="270"/>
      <c r="CB349"/>
      <c r="CC349" s="270"/>
      <c r="CD349"/>
      <c r="CE349" s="270"/>
      <c r="CF349"/>
      <c r="CG349" s="270"/>
      <c r="CH349"/>
      <c r="CI349" s="270"/>
      <c r="CJ349"/>
      <c r="CK349" s="910"/>
      <c r="CL349" s="373"/>
      <c r="CM349" s="373"/>
      <c r="CN349" s="373"/>
      <c r="CO349" s="373"/>
      <c r="CP349" s="373"/>
      <c r="CQ349" s="373"/>
      <c r="CR349" s="373"/>
      <c r="CS349" s="373"/>
      <c r="CT349" s="920"/>
      <c r="CU349" s="373"/>
      <c r="CV349" s="373"/>
      <c r="CW349" s="373"/>
      <c r="CX349" s="920"/>
      <c r="CY349" s="373"/>
      <c r="CZ349" s="373"/>
      <c r="DN349" s="373"/>
      <c r="DO349" s="373"/>
      <c r="DP349" s="373"/>
      <c r="DQ349" s="373"/>
      <c r="DR349" s="373"/>
      <c r="DS349" s="373"/>
      <c r="DT349" s="373"/>
      <c r="DU349" s="373"/>
      <c r="DV349" s="373"/>
      <c r="DW349" s="373"/>
      <c r="DX349" s="373"/>
      <c r="DY349" s="373"/>
      <c r="DZ349" s="373"/>
      <c r="EA349" s="373"/>
      <c r="EB349" s="373"/>
      <c r="EC349" s="373"/>
      <c r="ED349" s="373"/>
      <c r="EE349" s="373"/>
      <c r="EF349" s="373"/>
      <c r="EG349" s="373"/>
      <c r="EH349" s="373"/>
      <c r="EI349" s="373"/>
      <c r="EJ349" s="373"/>
      <c r="EK349" s="373"/>
      <c r="EL349" s="373"/>
      <c r="EM349" s="373"/>
      <c r="EN349" s="373"/>
      <c r="EO349" s="373"/>
      <c r="EP349" s="373"/>
      <c r="EQ349" s="373"/>
      <c r="ER349" s="373"/>
      <c r="ES349" s="373"/>
      <c r="ET349" s="373"/>
      <c r="EU349" s="373"/>
      <c r="EV349" s="373"/>
      <c r="EW349" s="373"/>
      <c r="EX349" s="373"/>
      <c r="EY349" s="373"/>
      <c r="EZ349" s="373"/>
      <c r="FA349" s="373"/>
      <c r="FB349" s="373"/>
      <c r="FC349" s="373"/>
      <c r="FD349" s="373"/>
      <c r="FE349" s="373"/>
      <c r="FF349" s="373"/>
      <c r="FG349" s="373"/>
      <c r="FH349" s="373"/>
      <c r="FI349" s="373"/>
      <c r="FJ349" s="373"/>
      <c r="FK349" s="373"/>
      <c r="FL349" s="373"/>
      <c r="FM349" s="373"/>
      <c r="FN349" s="373"/>
      <c r="FO349" s="373"/>
      <c r="FP349" s="373"/>
      <c r="FQ349" s="373"/>
      <c r="FR349" s="373"/>
      <c r="FS349" s="373"/>
      <c r="FT349" s="373"/>
      <c r="FU349" s="373"/>
      <c r="FV349" s="373"/>
      <c r="FW349" s="373"/>
      <c r="FX349" s="373"/>
      <c r="FY349" s="373"/>
      <c r="FZ349" s="373"/>
      <c r="GA349" s="373"/>
      <c r="GB349" s="373"/>
      <c r="GC349" s="373"/>
      <c r="GD349" s="373"/>
      <c r="GE349" s="373"/>
      <c r="GF349" s="373"/>
      <c r="GG349" s="373"/>
      <c r="GH349" s="373"/>
      <c r="GI349" s="373"/>
      <c r="GJ349" s="373"/>
      <c r="GK349" s="373"/>
      <c r="GL349" s="373"/>
      <c r="GM349" s="373"/>
      <c r="GN349" s="373"/>
      <c r="GO349" s="373"/>
      <c r="GP349" s="373"/>
      <c r="GQ349" s="373"/>
      <c r="GR349" s="373"/>
      <c r="GS349" s="373"/>
      <c r="GT349" s="373"/>
      <c r="GU349" s="373"/>
      <c r="GV349" s="373"/>
      <c r="GW349" s="373"/>
      <c r="GX349" s="373"/>
      <c r="GY349" s="373"/>
      <c r="GZ349" s="373"/>
      <c r="HA349" s="373"/>
      <c r="HB349" s="373"/>
      <c r="HC349" s="373"/>
      <c r="HD349" s="373"/>
      <c r="HE349" s="373"/>
      <c r="HF349" s="373"/>
      <c r="HG349" s="373"/>
      <c r="HH349" s="373"/>
      <c r="HI349" s="373"/>
      <c r="HJ349" s="373"/>
      <c r="HK349" s="373"/>
      <c r="HL349" s="373"/>
      <c r="HM349" s="373"/>
      <c r="HN349" s="373"/>
      <c r="HO349" s="373"/>
      <c r="HP349" s="373"/>
      <c r="HQ349" s="373"/>
      <c r="HR349" s="373"/>
      <c r="HS349" s="373"/>
      <c r="HT349" s="373"/>
      <c r="HU349" s="373"/>
      <c r="HV349" s="373"/>
      <c r="HW349" s="373"/>
      <c r="HX349" s="373"/>
      <c r="HY349" s="373"/>
      <c r="HZ349" s="373"/>
      <c r="IA349" s="373"/>
      <c r="IB349" s="373"/>
      <c r="IC349" s="373"/>
      <c r="ID349" s="373"/>
      <c r="IE349" s="373"/>
      <c r="IF349" s="373"/>
      <c r="IG349" s="373"/>
      <c r="IH349" s="373"/>
      <c r="II349" s="373"/>
      <c r="IJ349" s="373"/>
    </row>
    <row r="350" spans="1:244" s="281" customFormat="1" ht="19" x14ac:dyDescent="0.2">
      <c r="A350"/>
      <c r="B350" s="186"/>
      <c r="C350"/>
      <c r="D350" s="251"/>
      <c r="E350" s="341"/>
      <c r="F350" s="341"/>
      <c r="G350" s="172"/>
      <c r="H350"/>
      <c r="I350" s="45"/>
      <c r="J350"/>
      <c r="K350"/>
      <c r="L350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5"/>
      <c r="AC350"/>
      <c r="AD350" s="38"/>
      <c r="AE350"/>
      <c r="AF350"/>
      <c r="AG350"/>
      <c r="AH350" s="42"/>
      <c r="AI350" s="277"/>
      <c r="AJ350" s="152"/>
      <c r="AK350" s="152"/>
      <c r="AL350" s="152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W350" s="152"/>
      <c r="AX350" s="152"/>
      <c r="AY350" s="277"/>
      <c r="AZ350" s="269"/>
      <c r="BA350" s="560"/>
      <c r="BB350"/>
      <c r="BC350" s="560"/>
      <c r="BD350"/>
      <c r="BE350" s="560"/>
      <c r="BF350"/>
      <c r="BG350" s="560"/>
      <c r="BH350"/>
      <c r="BI350" s="560"/>
      <c r="BJ350"/>
      <c r="BK350" s="560"/>
      <c r="BL350"/>
      <c r="BM350" s="560"/>
      <c r="BN350"/>
      <c r="BO350" s="270"/>
      <c r="BP350"/>
      <c r="BQ350" s="270"/>
      <c r="BR350"/>
      <c r="BS350" s="270"/>
      <c r="BT350"/>
      <c r="BU350" s="270"/>
      <c r="BV350"/>
      <c r="BW350" s="270"/>
      <c r="BX350"/>
      <c r="BY350" s="270"/>
      <c r="BZ350"/>
      <c r="CA350" s="270"/>
      <c r="CB350"/>
      <c r="CC350" s="270"/>
      <c r="CD350"/>
      <c r="CE350" s="270"/>
      <c r="CF350"/>
      <c r="CG350" s="270"/>
      <c r="CH350"/>
      <c r="CI350" s="270"/>
      <c r="CJ350"/>
      <c r="CK350" s="910"/>
      <c r="CL350" s="373"/>
      <c r="CM350" s="373"/>
      <c r="CN350" s="373"/>
      <c r="CO350" s="373"/>
      <c r="CP350" s="373"/>
      <c r="CQ350" s="373"/>
      <c r="CR350" s="373"/>
      <c r="CS350" s="373"/>
      <c r="CT350" s="920"/>
      <c r="CU350" s="373"/>
      <c r="CV350" s="373"/>
      <c r="CW350" s="373"/>
      <c r="CX350" s="920"/>
      <c r="CY350" s="373"/>
      <c r="CZ350" s="373"/>
      <c r="DN350" s="373"/>
      <c r="DO350" s="373"/>
      <c r="DP350" s="373"/>
      <c r="DQ350" s="373"/>
      <c r="DR350" s="373"/>
      <c r="DS350" s="373"/>
      <c r="DT350" s="373"/>
      <c r="DU350" s="373"/>
      <c r="DV350" s="373"/>
      <c r="DW350" s="373"/>
      <c r="DX350" s="373"/>
      <c r="DY350" s="373"/>
      <c r="DZ350" s="373"/>
      <c r="EA350" s="373"/>
      <c r="EB350" s="373"/>
      <c r="EC350" s="373"/>
      <c r="ED350" s="373"/>
      <c r="EE350" s="373"/>
      <c r="EF350" s="373"/>
      <c r="EG350" s="373"/>
      <c r="EH350" s="373"/>
      <c r="EI350" s="373"/>
      <c r="EJ350" s="373"/>
      <c r="EK350" s="373"/>
      <c r="EL350" s="373"/>
      <c r="EM350" s="373"/>
      <c r="EN350" s="373"/>
      <c r="EO350" s="373"/>
      <c r="EP350" s="373"/>
      <c r="EQ350" s="373"/>
      <c r="ER350" s="373"/>
      <c r="ES350" s="373"/>
      <c r="ET350" s="373"/>
      <c r="EU350" s="373"/>
      <c r="EV350" s="373"/>
      <c r="EW350" s="373"/>
      <c r="EX350" s="373"/>
      <c r="EY350" s="373"/>
      <c r="EZ350" s="373"/>
      <c r="FA350" s="373"/>
      <c r="FB350" s="373"/>
      <c r="FC350" s="373"/>
      <c r="FD350" s="373"/>
      <c r="FE350" s="373"/>
      <c r="FF350" s="373"/>
      <c r="FG350" s="373"/>
      <c r="FH350" s="373"/>
      <c r="FI350" s="373"/>
      <c r="FJ350" s="373"/>
      <c r="FK350" s="373"/>
      <c r="FL350" s="373"/>
      <c r="FM350" s="373"/>
      <c r="FN350" s="373"/>
      <c r="FO350" s="373"/>
      <c r="FP350" s="373"/>
      <c r="FQ350" s="373"/>
      <c r="FR350" s="373"/>
      <c r="FS350" s="373"/>
      <c r="FT350" s="373"/>
      <c r="FU350" s="373"/>
      <c r="FV350" s="373"/>
      <c r="FW350" s="373"/>
      <c r="FX350" s="373"/>
      <c r="FY350" s="373"/>
      <c r="FZ350" s="373"/>
      <c r="GA350" s="373"/>
      <c r="GB350" s="373"/>
      <c r="GC350" s="373"/>
      <c r="GD350" s="373"/>
      <c r="GE350" s="373"/>
      <c r="GF350" s="373"/>
      <c r="GG350" s="373"/>
      <c r="GH350" s="373"/>
      <c r="GI350" s="373"/>
      <c r="GJ350" s="373"/>
      <c r="GK350" s="373"/>
      <c r="GL350" s="373"/>
      <c r="GM350" s="373"/>
      <c r="GN350" s="373"/>
      <c r="GO350" s="373"/>
      <c r="GP350" s="373"/>
      <c r="GQ350" s="373"/>
      <c r="GR350" s="373"/>
      <c r="GS350" s="373"/>
      <c r="GT350" s="373"/>
      <c r="GU350" s="373"/>
      <c r="GV350" s="373"/>
      <c r="GW350" s="373"/>
      <c r="GX350" s="373"/>
      <c r="GY350" s="373"/>
      <c r="GZ350" s="373"/>
      <c r="HA350" s="373"/>
      <c r="HB350" s="373"/>
      <c r="HC350" s="373"/>
      <c r="HD350" s="373"/>
      <c r="HE350" s="373"/>
      <c r="HF350" s="373"/>
      <c r="HG350" s="373"/>
      <c r="HH350" s="373"/>
      <c r="HI350" s="373"/>
      <c r="HJ350" s="373"/>
      <c r="HK350" s="373"/>
      <c r="HL350" s="373"/>
      <c r="HM350" s="373"/>
      <c r="HN350" s="373"/>
      <c r="HO350" s="373"/>
      <c r="HP350" s="373"/>
      <c r="HQ350" s="373"/>
      <c r="HR350" s="373"/>
      <c r="HS350" s="373"/>
      <c r="HT350" s="373"/>
      <c r="HU350" s="373"/>
      <c r="HV350" s="373"/>
      <c r="HW350" s="373"/>
      <c r="HX350" s="373"/>
      <c r="HY350" s="373"/>
      <c r="HZ350" s="373"/>
      <c r="IA350" s="373"/>
      <c r="IB350" s="373"/>
      <c r="IC350" s="373"/>
      <c r="ID350" s="373"/>
      <c r="IE350" s="373"/>
      <c r="IF350" s="373"/>
      <c r="IG350" s="373"/>
      <c r="IH350" s="373"/>
      <c r="II350" s="373"/>
      <c r="IJ350" s="373"/>
    </row>
    <row r="351" spans="1:244" s="281" customFormat="1" ht="19" x14ac:dyDescent="0.2">
      <c r="A351"/>
      <c r="B351" s="186"/>
      <c r="C351"/>
      <c r="D351" s="251"/>
      <c r="E351" s="341"/>
      <c r="F351" s="341"/>
      <c r="G351" s="172"/>
      <c r="H351"/>
      <c r="I351" s="45"/>
      <c r="J351"/>
      <c r="K351"/>
      <c r="L351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5"/>
      <c r="AC351"/>
      <c r="AD351" s="38"/>
      <c r="AE351"/>
      <c r="AF351"/>
      <c r="AG351"/>
      <c r="AH351" s="42"/>
      <c r="AI351" s="277"/>
      <c r="AJ351" s="152"/>
      <c r="AK351" s="152"/>
      <c r="AL351" s="152"/>
      <c r="AM351" s="152"/>
      <c r="AN351" s="152"/>
      <c r="AO351" s="152"/>
      <c r="AP351" s="152"/>
      <c r="AQ351" s="152"/>
      <c r="AR351" s="152"/>
      <c r="AS351" s="152"/>
      <c r="AT351" s="152"/>
      <c r="AU351" s="152"/>
      <c r="AV351" s="152"/>
      <c r="AW351" s="152"/>
      <c r="AX351" s="152"/>
      <c r="AY351" s="277"/>
      <c r="AZ351" s="269"/>
      <c r="BA351" s="560"/>
      <c r="BB351"/>
      <c r="BC351" s="560"/>
      <c r="BD351"/>
      <c r="BE351" s="560"/>
      <c r="BF351"/>
      <c r="BG351" s="560"/>
      <c r="BH351"/>
      <c r="BI351" s="560"/>
      <c r="BJ351"/>
      <c r="BK351" s="560"/>
      <c r="BL351"/>
      <c r="BM351" s="560"/>
      <c r="BN351"/>
      <c r="BO351" s="270"/>
      <c r="BP351"/>
      <c r="BQ351" s="270"/>
      <c r="BR351"/>
      <c r="BS351" s="270"/>
      <c r="BT351"/>
      <c r="BU351" s="270"/>
      <c r="BV351"/>
      <c r="BW351" s="270"/>
      <c r="BX351"/>
      <c r="BY351" s="270"/>
      <c r="BZ351"/>
      <c r="CA351" s="270"/>
      <c r="CB351"/>
      <c r="CC351" s="270"/>
      <c r="CD351"/>
      <c r="CE351" s="270"/>
      <c r="CF351"/>
      <c r="CG351" s="270"/>
      <c r="CH351"/>
      <c r="CI351" s="270"/>
      <c r="CJ351"/>
      <c r="CK351" s="910"/>
      <c r="CL351" s="373"/>
      <c r="CM351" s="373"/>
      <c r="CN351" s="373"/>
      <c r="CO351" s="373"/>
      <c r="CP351" s="373"/>
      <c r="CQ351" s="373"/>
      <c r="CR351" s="373"/>
      <c r="CS351" s="373"/>
      <c r="CT351" s="920"/>
      <c r="CU351" s="373"/>
      <c r="CV351" s="373"/>
      <c r="CW351" s="373"/>
      <c r="CX351" s="920"/>
      <c r="CY351" s="373"/>
      <c r="CZ351" s="373"/>
      <c r="DN351" s="373"/>
      <c r="DO351" s="373"/>
      <c r="DP351" s="373"/>
      <c r="DQ351" s="373"/>
      <c r="DR351" s="373"/>
      <c r="DS351" s="373"/>
      <c r="DT351" s="373"/>
      <c r="DU351" s="373"/>
      <c r="DV351" s="373"/>
      <c r="DW351" s="373"/>
      <c r="DX351" s="373"/>
      <c r="DY351" s="373"/>
      <c r="DZ351" s="373"/>
      <c r="EA351" s="373"/>
      <c r="EB351" s="373"/>
      <c r="EC351" s="373"/>
      <c r="ED351" s="373"/>
      <c r="EE351" s="373"/>
      <c r="EF351" s="373"/>
      <c r="EG351" s="373"/>
      <c r="EH351" s="373"/>
      <c r="EI351" s="373"/>
      <c r="EJ351" s="373"/>
      <c r="EK351" s="373"/>
      <c r="EL351" s="373"/>
      <c r="EM351" s="373"/>
      <c r="EN351" s="373"/>
      <c r="EO351" s="373"/>
      <c r="EP351" s="373"/>
      <c r="EQ351" s="373"/>
      <c r="ER351" s="373"/>
      <c r="ES351" s="373"/>
      <c r="ET351" s="373"/>
      <c r="EU351" s="373"/>
      <c r="EV351" s="373"/>
      <c r="EW351" s="373"/>
      <c r="EX351" s="373"/>
      <c r="EY351" s="373"/>
      <c r="EZ351" s="373"/>
      <c r="FA351" s="373"/>
      <c r="FB351" s="373"/>
      <c r="FC351" s="373"/>
      <c r="FD351" s="373"/>
      <c r="FE351" s="373"/>
      <c r="FF351" s="373"/>
      <c r="FG351" s="373"/>
      <c r="FH351" s="373"/>
      <c r="FI351" s="373"/>
      <c r="FJ351" s="373"/>
      <c r="FK351" s="373"/>
      <c r="FL351" s="373"/>
      <c r="FM351" s="373"/>
      <c r="FN351" s="373"/>
      <c r="FO351" s="373"/>
      <c r="FP351" s="373"/>
      <c r="FQ351" s="373"/>
      <c r="FR351" s="373"/>
      <c r="FS351" s="373"/>
      <c r="FT351" s="373"/>
      <c r="FU351" s="373"/>
      <c r="FV351" s="373"/>
      <c r="FW351" s="373"/>
      <c r="FX351" s="373"/>
      <c r="FY351" s="373"/>
      <c r="FZ351" s="373"/>
      <c r="GA351" s="373"/>
      <c r="GB351" s="373"/>
      <c r="GC351" s="373"/>
      <c r="GD351" s="373"/>
      <c r="GE351" s="373"/>
      <c r="GF351" s="373"/>
      <c r="GG351" s="373"/>
      <c r="GH351" s="373"/>
      <c r="GI351" s="373"/>
      <c r="GJ351" s="373"/>
      <c r="GK351" s="373"/>
      <c r="GL351" s="373"/>
      <c r="GM351" s="373"/>
      <c r="GN351" s="373"/>
      <c r="GO351" s="373"/>
      <c r="GP351" s="373"/>
      <c r="GQ351" s="373"/>
      <c r="GR351" s="373"/>
      <c r="GS351" s="373"/>
      <c r="GT351" s="373"/>
      <c r="GU351" s="373"/>
      <c r="GV351" s="373"/>
      <c r="GW351" s="373"/>
      <c r="GX351" s="373"/>
      <c r="GY351" s="373"/>
      <c r="GZ351" s="373"/>
      <c r="HA351" s="373"/>
      <c r="HB351" s="373"/>
      <c r="HC351" s="373"/>
      <c r="HD351" s="373"/>
      <c r="HE351" s="373"/>
      <c r="HF351" s="373"/>
      <c r="HG351" s="373"/>
      <c r="HH351" s="373"/>
      <c r="HI351" s="373"/>
      <c r="HJ351" s="373"/>
      <c r="HK351" s="373"/>
      <c r="HL351" s="373"/>
      <c r="HM351" s="373"/>
      <c r="HN351" s="373"/>
      <c r="HO351" s="373"/>
      <c r="HP351" s="373"/>
      <c r="HQ351" s="373"/>
      <c r="HR351" s="373"/>
      <c r="HS351" s="373"/>
      <c r="HT351" s="373"/>
      <c r="HU351" s="373"/>
      <c r="HV351" s="373"/>
      <c r="HW351" s="373"/>
      <c r="HX351" s="373"/>
      <c r="HY351" s="373"/>
      <c r="HZ351" s="373"/>
      <c r="IA351" s="373"/>
      <c r="IB351" s="373"/>
      <c r="IC351" s="373"/>
      <c r="ID351" s="373"/>
      <c r="IE351" s="373"/>
      <c r="IF351" s="373"/>
      <c r="IG351" s="373"/>
      <c r="IH351" s="373"/>
      <c r="II351" s="373"/>
      <c r="IJ351" s="373"/>
    </row>
    <row r="352" spans="1:244" s="281" customFormat="1" ht="19" x14ac:dyDescent="0.2">
      <c r="A352"/>
      <c r="B352" s="186"/>
      <c r="C352"/>
      <c r="D352" s="251"/>
      <c r="E352" s="341"/>
      <c r="F352" s="341"/>
      <c r="G352" s="172"/>
      <c r="H352"/>
      <c r="I352" s="45"/>
      <c r="J352"/>
      <c r="K352"/>
      <c r="L352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5"/>
      <c r="AC352"/>
      <c r="AD352" s="38"/>
      <c r="AE352"/>
      <c r="AF352"/>
      <c r="AG352"/>
      <c r="AH352" s="42"/>
      <c r="AI352" s="277"/>
      <c r="AJ352" s="152"/>
      <c r="AK352" s="152"/>
      <c r="AL352" s="152"/>
      <c r="AM352" s="152"/>
      <c r="AN352" s="152"/>
      <c r="AO352" s="152"/>
      <c r="AP352" s="152"/>
      <c r="AQ352" s="152"/>
      <c r="AR352" s="152"/>
      <c r="AS352" s="152"/>
      <c r="AT352" s="152"/>
      <c r="AU352" s="152"/>
      <c r="AV352" s="152"/>
      <c r="AW352" s="152"/>
      <c r="AX352" s="152"/>
      <c r="AY352" s="277"/>
      <c r="AZ352" s="269"/>
      <c r="BA352" s="560"/>
      <c r="BB352"/>
      <c r="BC352" s="560"/>
      <c r="BD352"/>
      <c r="BE352" s="560"/>
      <c r="BF352"/>
      <c r="BG352" s="560"/>
      <c r="BH352"/>
      <c r="BI352" s="560"/>
      <c r="BJ352"/>
      <c r="BK352" s="560"/>
      <c r="BL352"/>
      <c r="BM352" s="560"/>
      <c r="BN352"/>
      <c r="BO352" s="270"/>
      <c r="BP352"/>
      <c r="BQ352" s="270"/>
      <c r="BR352"/>
      <c r="BS352" s="270"/>
      <c r="BT352"/>
      <c r="BU352" s="270"/>
      <c r="BV352"/>
      <c r="BW352" s="270"/>
      <c r="BX352"/>
      <c r="BY352" s="270"/>
      <c r="BZ352"/>
      <c r="CA352" s="270"/>
      <c r="CB352"/>
      <c r="CC352" s="270"/>
      <c r="CD352"/>
      <c r="CE352" s="270"/>
      <c r="CF352"/>
      <c r="CG352" s="270"/>
      <c r="CH352"/>
      <c r="CI352" s="270"/>
      <c r="CJ352"/>
      <c r="CK352" s="910"/>
      <c r="CL352" s="373"/>
      <c r="CM352" s="373"/>
      <c r="CN352" s="373"/>
      <c r="CO352" s="373"/>
      <c r="CP352" s="373"/>
      <c r="CQ352" s="373"/>
      <c r="CR352" s="373"/>
      <c r="CS352" s="373"/>
      <c r="CT352" s="920"/>
      <c r="CU352" s="373"/>
      <c r="CV352" s="373"/>
      <c r="CW352" s="373"/>
      <c r="CX352" s="920"/>
      <c r="CY352" s="373"/>
      <c r="CZ352" s="373"/>
      <c r="DN352" s="373"/>
      <c r="DO352" s="373"/>
      <c r="DP352" s="373"/>
      <c r="DQ352" s="373"/>
      <c r="DR352" s="373"/>
      <c r="DS352" s="373"/>
      <c r="DT352" s="373"/>
      <c r="DU352" s="373"/>
      <c r="DV352" s="373"/>
      <c r="DW352" s="373"/>
      <c r="DX352" s="373"/>
      <c r="DY352" s="373"/>
      <c r="DZ352" s="373"/>
      <c r="EA352" s="373"/>
      <c r="EB352" s="373"/>
      <c r="EC352" s="373"/>
      <c r="ED352" s="373"/>
      <c r="EE352" s="373"/>
      <c r="EF352" s="373"/>
      <c r="EG352" s="373"/>
      <c r="EH352" s="373"/>
      <c r="EI352" s="373"/>
      <c r="EJ352" s="373"/>
      <c r="EK352" s="373"/>
      <c r="EL352" s="373"/>
      <c r="EM352" s="373"/>
      <c r="EN352" s="373"/>
      <c r="EO352" s="373"/>
      <c r="EP352" s="373"/>
      <c r="EQ352" s="373"/>
      <c r="ER352" s="373"/>
      <c r="ES352" s="373"/>
      <c r="ET352" s="373"/>
      <c r="EU352" s="373"/>
      <c r="EV352" s="373"/>
      <c r="EW352" s="373"/>
      <c r="EX352" s="373"/>
      <c r="EY352" s="373"/>
      <c r="EZ352" s="373"/>
      <c r="FA352" s="373"/>
      <c r="FB352" s="373"/>
      <c r="FC352" s="373"/>
      <c r="FD352" s="373"/>
      <c r="FE352" s="373"/>
      <c r="FF352" s="373"/>
      <c r="FG352" s="373"/>
      <c r="FH352" s="373"/>
      <c r="FI352" s="373"/>
      <c r="FJ352" s="373"/>
      <c r="FK352" s="373"/>
      <c r="FL352" s="373"/>
      <c r="FM352" s="373"/>
      <c r="FN352" s="373"/>
      <c r="FO352" s="373"/>
      <c r="FP352" s="373"/>
      <c r="FQ352" s="373"/>
      <c r="FR352" s="373"/>
      <c r="FS352" s="373"/>
      <c r="FT352" s="373"/>
      <c r="FU352" s="373"/>
      <c r="FV352" s="373"/>
      <c r="FW352" s="373"/>
      <c r="FX352" s="373"/>
      <c r="FY352" s="373"/>
      <c r="FZ352" s="373"/>
      <c r="GA352" s="373"/>
      <c r="GB352" s="373"/>
      <c r="GC352" s="373"/>
      <c r="GD352" s="373"/>
      <c r="GE352" s="373"/>
      <c r="GF352" s="373"/>
      <c r="GG352" s="373"/>
      <c r="GH352" s="373"/>
      <c r="GI352" s="373"/>
      <c r="GJ352" s="373"/>
      <c r="GK352" s="373"/>
      <c r="GL352" s="373"/>
      <c r="GM352" s="373"/>
      <c r="GN352" s="373"/>
      <c r="GO352" s="373"/>
      <c r="GP352" s="373"/>
      <c r="GQ352" s="373"/>
      <c r="GR352" s="373"/>
      <c r="GS352" s="373"/>
      <c r="GT352" s="373"/>
      <c r="GU352" s="373"/>
      <c r="GV352" s="373"/>
      <c r="GW352" s="373"/>
      <c r="GX352" s="373"/>
      <c r="GY352" s="373"/>
      <c r="GZ352" s="373"/>
      <c r="HA352" s="373"/>
      <c r="HB352" s="373"/>
      <c r="HC352" s="373"/>
      <c r="HD352" s="373"/>
      <c r="HE352" s="373"/>
      <c r="HF352" s="373"/>
      <c r="HG352" s="373"/>
      <c r="HH352" s="373"/>
      <c r="HI352" s="373"/>
      <c r="HJ352" s="373"/>
      <c r="HK352" s="373"/>
      <c r="HL352" s="373"/>
      <c r="HM352" s="373"/>
      <c r="HN352" s="373"/>
      <c r="HO352" s="373"/>
      <c r="HP352" s="373"/>
      <c r="HQ352" s="373"/>
      <c r="HR352" s="373"/>
      <c r="HS352" s="373"/>
      <c r="HT352" s="373"/>
      <c r="HU352" s="373"/>
      <c r="HV352" s="373"/>
      <c r="HW352" s="373"/>
      <c r="HX352" s="373"/>
      <c r="HY352" s="373"/>
      <c r="HZ352" s="373"/>
      <c r="IA352" s="373"/>
      <c r="IB352" s="373"/>
      <c r="IC352" s="373"/>
      <c r="ID352" s="373"/>
      <c r="IE352" s="373"/>
      <c r="IF352" s="373"/>
      <c r="IG352" s="373"/>
      <c r="IH352" s="373"/>
      <c r="II352" s="373"/>
      <c r="IJ352" s="373"/>
    </row>
    <row r="353" spans="1:244" s="281" customFormat="1" ht="19" x14ac:dyDescent="0.2">
      <c r="A353"/>
      <c r="B353" s="186"/>
      <c r="C353"/>
      <c r="D353" s="251"/>
      <c r="E353" s="341"/>
      <c r="F353" s="341"/>
      <c r="G353" s="172"/>
      <c r="H353"/>
      <c r="I353" s="45"/>
      <c r="J353"/>
      <c r="K353"/>
      <c r="L353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5"/>
      <c r="AC353"/>
      <c r="AD353" s="38"/>
      <c r="AE353"/>
      <c r="AF353"/>
      <c r="AG353"/>
      <c r="AH353" s="42"/>
      <c r="AI353" s="277"/>
      <c r="AJ353" s="152"/>
      <c r="AK353" s="152"/>
      <c r="AL353" s="152"/>
      <c r="AM353" s="152"/>
      <c r="AN353" s="152"/>
      <c r="AO353" s="152"/>
      <c r="AP353" s="152"/>
      <c r="AQ353" s="152"/>
      <c r="AR353" s="152"/>
      <c r="AS353" s="152"/>
      <c r="AT353" s="152"/>
      <c r="AU353" s="152"/>
      <c r="AV353" s="152"/>
      <c r="AW353" s="152"/>
      <c r="AX353" s="152"/>
      <c r="AY353" s="277"/>
      <c r="AZ353" s="269"/>
      <c r="BA353" s="560"/>
      <c r="BB353"/>
      <c r="BC353" s="560"/>
      <c r="BD353"/>
      <c r="BE353" s="560"/>
      <c r="BF353"/>
      <c r="BG353" s="560"/>
      <c r="BH353"/>
      <c r="BI353" s="560"/>
      <c r="BJ353"/>
      <c r="BK353" s="560"/>
      <c r="BL353"/>
      <c r="BM353" s="560"/>
      <c r="BN353"/>
      <c r="BO353" s="270"/>
      <c r="BP353"/>
      <c r="BQ353" s="270"/>
      <c r="BR353"/>
      <c r="BS353" s="270"/>
      <c r="BT353"/>
      <c r="BU353" s="270"/>
      <c r="BV353"/>
      <c r="BW353" s="270"/>
      <c r="BX353"/>
      <c r="BY353" s="270"/>
      <c r="BZ353"/>
      <c r="CA353" s="270"/>
      <c r="CB353"/>
      <c r="CC353" s="270"/>
      <c r="CD353"/>
      <c r="CE353" s="270"/>
      <c r="CF353"/>
      <c r="CG353" s="270"/>
      <c r="CH353"/>
      <c r="CI353" s="270"/>
      <c r="CJ353"/>
      <c r="CK353" s="910"/>
      <c r="CL353" s="373"/>
      <c r="CM353" s="373"/>
      <c r="CN353" s="373"/>
      <c r="CO353" s="373"/>
      <c r="CP353" s="373"/>
      <c r="CQ353" s="373"/>
      <c r="CR353" s="373"/>
      <c r="CS353" s="373"/>
      <c r="CT353" s="920"/>
      <c r="CU353" s="373"/>
      <c r="CV353" s="373"/>
      <c r="CW353" s="373"/>
      <c r="CX353" s="920"/>
      <c r="CY353" s="373"/>
      <c r="CZ353" s="373"/>
      <c r="DN353" s="373"/>
      <c r="DO353" s="373"/>
      <c r="DP353" s="373"/>
      <c r="DQ353" s="373"/>
      <c r="DR353" s="373"/>
      <c r="DS353" s="373"/>
      <c r="DT353" s="373"/>
      <c r="DU353" s="373"/>
      <c r="DV353" s="373"/>
      <c r="DW353" s="373"/>
      <c r="DX353" s="373"/>
      <c r="DY353" s="373"/>
      <c r="DZ353" s="373"/>
      <c r="EA353" s="373"/>
      <c r="EB353" s="373"/>
      <c r="EC353" s="373"/>
      <c r="ED353" s="373"/>
      <c r="EE353" s="373"/>
      <c r="EF353" s="373"/>
      <c r="EG353" s="373"/>
      <c r="EH353" s="373"/>
      <c r="EI353" s="373"/>
      <c r="EJ353" s="373"/>
      <c r="EK353" s="373"/>
      <c r="EL353" s="373"/>
      <c r="EM353" s="373"/>
      <c r="EN353" s="373"/>
      <c r="EO353" s="373"/>
      <c r="EP353" s="373"/>
      <c r="EQ353" s="373"/>
      <c r="ER353" s="373"/>
      <c r="ES353" s="373"/>
      <c r="ET353" s="373"/>
      <c r="EU353" s="373"/>
      <c r="EV353" s="373"/>
      <c r="EW353" s="373"/>
      <c r="EX353" s="373"/>
      <c r="EY353" s="373"/>
      <c r="EZ353" s="373"/>
      <c r="FA353" s="373"/>
      <c r="FB353" s="373"/>
      <c r="FC353" s="373"/>
      <c r="FD353" s="373"/>
      <c r="FE353" s="373"/>
      <c r="FF353" s="373"/>
      <c r="FG353" s="373"/>
      <c r="FH353" s="373"/>
      <c r="FI353" s="373"/>
      <c r="FJ353" s="373"/>
      <c r="FK353" s="373"/>
      <c r="FL353" s="373"/>
      <c r="FM353" s="373"/>
      <c r="FN353" s="373"/>
      <c r="FO353" s="373"/>
      <c r="FP353" s="373"/>
      <c r="FQ353" s="373"/>
      <c r="FR353" s="373"/>
      <c r="FS353" s="373"/>
      <c r="FT353" s="373"/>
      <c r="FU353" s="373"/>
      <c r="FV353" s="373"/>
      <c r="FW353" s="373"/>
      <c r="FX353" s="373"/>
      <c r="FY353" s="373"/>
      <c r="FZ353" s="373"/>
      <c r="GA353" s="373"/>
      <c r="GB353" s="373"/>
      <c r="GC353" s="373"/>
      <c r="GD353" s="373"/>
      <c r="GE353" s="373"/>
      <c r="GF353" s="373"/>
      <c r="GG353" s="373"/>
      <c r="GH353" s="373"/>
      <c r="GI353" s="373"/>
      <c r="GJ353" s="373"/>
      <c r="GK353" s="373"/>
      <c r="GL353" s="373"/>
      <c r="GM353" s="373"/>
      <c r="GN353" s="373"/>
      <c r="GO353" s="373"/>
      <c r="GP353" s="373"/>
      <c r="GQ353" s="373"/>
      <c r="GR353" s="373"/>
      <c r="GS353" s="373"/>
      <c r="GT353" s="373"/>
      <c r="GU353" s="373"/>
      <c r="GV353" s="373"/>
      <c r="GW353" s="373"/>
      <c r="GX353" s="373"/>
      <c r="GY353" s="373"/>
      <c r="GZ353" s="373"/>
      <c r="HA353" s="373"/>
      <c r="HB353" s="373"/>
      <c r="HC353" s="373"/>
      <c r="HD353" s="373"/>
      <c r="HE353" s="373"/>
      <c r="HF353" s="373"/>
      <c r="HG353" s="373"/>
      <c r="HH353" s="373"/>
      <c r="HI353" s="373"/>
      <c r="HJ353" s="373"/>
      <c r="HK353" s="373"/>
      <c r="HL353" s="373"/>
      <c r="HM353" s="373"/>
      <c r="HN353" s="373"/>
      <c r="HO353" s="373"/>
      <c r="HP353" s="373"/>
      <c r="HQ353" s="373"/>
      <c r="HR353" s="373"/>
      <c r="HS353" s="373"/>
      <c r="HT353" s="373"/>
      <c r="HU353" s="373"/>
      <c r="HV353" s="373"/>
      <c r="HW353" s="373"/>
      <c r="HX353" s="373"/>
      <c r="HY353" s="373"/>
      <c r="HZ353" s="373"/>
      <c r="IA353" s="373"/>
      <c r="IB353" s="373"/>
      <c r="IC353" s="373"/>
      <c r="ID353" s="373"/>
      <c r="IE353" s="373"/>
      <c r="IF353" s="373"/>
      <c r="IG353" s="373"/>
      <c r="IH353" s="373"/>
      <c r="II353" s="373"/>
      <c r="IJ353" s="373"/>
    </row>
    <row r="354" spans="1:244" s="281" customFormat="1" ht="19" x14ac:dyDescent="0.2">
      <c r="A354"/>
      <c r="B354" s="186"/>
      <c r="C354"/>
      <c r="D354" s="251"/>
      <c r="E354" s="341"/>
      <c r="F354" s="341"/>
      <c r="G354" s="172"/>
      <c r="H354"/>
      <c r="I354" s="45"/>
      <c r="J354"/>
      <c r="K354"/>
      <c r="L354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5"/>
      <c r="AC354"/>
      <c r="AD354" s="38"/>
      <c r="AE354"/>
      <c r="AF354"/>
      <c r="AG354"/>
      <c r="AH354" s="42"/>
      <c r="AI354" s="277"/>
      <c r="AJ354" s="152"/>
      <c r="AK354" s="152"/>
      <c r="AL354" s="152"/>
      <c r="AM354" s="152"/>
      <c r="AN354" s="152"/>
      <c r="AO354" s="152"/>
      <c r="AP354" s="152"/>
      <c r="AQ354" s="152"/>
      <c r="AR354" s="152"/>
      <c r="AS354" s="152"/>
      <c r="AT354" s="152"/>
      <c r="AU354" s="152"/>
      <c r="AV354" s="152"/>
      <c r="AW354" s="152"/>
      <c r="AX354" s="152"/>
      <c r="AY354" s="277"/>
      <c r="AZ354" s="269"/>
      <c r="BA354" s="560"/>
      <c r="BB354"/>
      <c r="BC354" s="560"/>
      <c r="BD354"/>
      <c r="BE354" s="560"/>
      <c r="BF354"/>
      <c r="BG354" s="560"/>
      <c r="BH354"/>
      <c r="BI354" s="560"/>
      <c r="BJ354"/>
      <c r="BK354" s="560"/>
      <c r="BL354"/>
      <c r="BM354" s="560"/>
      <c r="BN354"/>
      <c r="BO354" s="270"/>
      <c r="BP354"/>
      <c r="BQ354" s="270"/>
      <c r="BR354"/>
      <c r="BS354" s="270"/>
      <c r="BT354"/>
      <c r="BU354" s="270"/>
      <c r="BV354"/>
      <c r="BW354" s="270"/>
      <c r="BX354"/>
      <c r="BY354" s="270"/>
      <c r="BZ354"/>
      <c r="CA354" s="270"/>
      <c r="CB354"/>
      <c r="CC354" s="270"/>
      <c r="CD354"/>
      <c r="CE354" s="270"/>
      <c r="CF354"/>
      <c r="CG354" s="270"/>
      <c r="CH354"/>
      <c r="CI354" s="270"/>
      <c r="CJ354"/>
      <c r="CK354" s="910"/>
      <c r="CL354" s="373"/>
      <c r="CM354" s="373"/>
      <c r="CN354" s="373"/>
      <c r="CO354" s="373"/>
      <c r="CP354" s="373"/>
      <c r="CQ354" s="373"/>
      <c r="CR354" s="373"/>
      <c r="CS354" s="373"/>
      <c r="CT354" s="920"/>
      <c r="CU354" s="373"/>
      <c r="CV354" s="373"/>
      <c r="CW354" s="373"/>
      <c r="CX354" s="920"/>
      <c r="CY354" s="373"/>
      <c r="CZ354" s="373"/>
      <c r="DN354" s="373"/>
      <c r="DO354" s="373"/>
      <c r="DP354" s="373"/>
      <c r="DQ354" s="373"/>
      <c r="DR354" s="373"/>
      <c r="DS354" s="373"/>
      <c r="DT354" s="373"/>
      <c r="DU354" s="373"/>
      <c r="DV354" s="373"/>
      <c r="DW354" s="373"/>
      <c r="DX354" s="373"/>
      <c r="DY354" s="373"/>
      <c r="DZ354" s="373"/>
      <c r="EA354" s="373"/>
      <c r="EB354" s="373"/>
      <c r="EC354" s="373"/>
      <c r="ED354" s="373"/>
      <c r="EE354" s="373"/>
      <c r="EF354" s="373"/>
      <c r="EG354" s="373"/>
      <c r="EH354" s="373"/>
      <c r="EI354" s="373"/>
      <c r="EJ354" s="373"/>
      <c r="EK354" s="373"/>
      <c r="EL354" s="373"/>
      <c r="EM354" s="373"/>
      <c r="EN354" s="373"/>
      <c r="EO354" s="373"/>
      <c r="EP354" s="373"/>
      <c r="EQ354" s="373"/>
      <c r="ER354" s="373"/>
      <c r="ES354" s="373"/>
      <c r="ET354" s="373"/>
      <c r="EU354" s="373"/>
      <c r="EV354" s="373"/>
      <c r="EW354" s="373"/>
      <c r="EX354" s="373"/>
      <c r="EY354" s="373"/>
      <c r="EZ354" s="373"/>
      <c r="FA354" s="373"/>
      <c r="FB354" s="373"/>
      <c r="FC354" s="373"/>
      <c r="FD354" s="373"/>
      <c r="FE354" s="373"/>
      <c r="FF354" s="373"/>
      <c r="FG354" s="373"/>
      <c r="FH354" s="373"/>
      <c r="FI354" s="373"/>
      <c r="FJ354" s="373"/>
      <c r="FK354" s="373"/>
      <c r="FL354" s="373"/>
      <c r="FM354" s="373"/>
      <c r="FN354" s="373"/>
      <c r="FO354" s="373"/>
      <c r="FP354" s="373"/>
      <c r="FQ354" s="373"/>
      <c r="FR354" s="373"/>
      <c r="FS354" s="373"/>
      <c r="FT354" s="373"/>
      <c r="FU354" s="373"/>
      <c r="FV354" s="373"/>
      <c r="FW354" s="373"/>
      <c r="FX354" s="373"/>
      <c r="FY354" s="373"/>
      <c r="FZ354" s="373"/>
      <c r="GA354" s="373"/>
      <c r="GB354" s="373"/>
      <c r="GC354" s="373"/>
      <c r="GD354" s="373"/>
      <c r="GE354" s="373"/>
      <c r="GF354" s="373"/>
      <c r="GG354" s="373"/>
      <c r="GH354" s="373"/>
      <c r="GI354" s="373"/>
      <c r="GJ354" s="373"/>
      <c r="GK354" s="373"/>
      <c r="GL354" s="373"/>
      <c r="GM354" s="373"/>
      <c r="GN354" s="373"/>
      <c r="GO354" s="373"/>
      <c r="GP354" s="373"/>
      <c r="GQ354" s="373"/>
      <c r="GR354" s="373"/>
      <c r="GS354" s="373"/>
      <c r="GT354" s="373"/>
      <c r="GU354" s="373"/>
      <c r="GV354" s="373"/>
      <c r="GW354" s="373"/>
      <c r="GX354" s="373"/>
      <c r="GY354" s="373"/>
      <c r="GZ354" s="373"/>
      <c r="HA354" s="373"/>
      <c r="HB354" s="373"/>
      <c r="HC354" s="373"/>
      <c r="HD354" s="373"/>
      <c r="HE354" s="373"/>
      <c r="HF354" s="373"/>
      <c r="HG354" s="373"/>
      <c r="HH354" s="373"/>
      <c r="HI354" s="373"/>
      <c r="HJ354" s="373"/>
      <c r="HK354" s="373"/>
      <c r="HL354" s="373"/>
      <c r="HM354" s="373"/>
      <c r="HN354" s="373"/>
      <c r="HO354" s="373"/>
      <c r="HP354" s="373"/>
      <c r="HQ354" s="373"/>
      <c r="HR354" s="373"/>
      <c r="HS354" s="373"/>
      <c r="HT354" s="373"/>
      <c r="HU354" s="373"/>
      <c r="HV354" s="373"/>
      <c r="HW354" s="373"/>
      <c r="HX354" s="373"/>
      <c r="HY354" s="373"/>
      <c r="HZ354" s="373"/>
      <c r="IA354" s="373"/>
      <c r="IB354" s="373"/>
      <c r="IC354" s="373"/>
      <c r="ID354" s="373"/>
      <c r="IE354" s="373"/>
      <c r="IF354" s="373"/>
      <c r="IG354" s="373"/>
      <c r="IH354" s="373"/>
      <c r="II354" s="373"/>
      <c r="IJ354" s="373"/>
    </row>
    <row r="355" spans="1:244" s="281" customFormat="1" ht="19" x14ac:dyDescent="0.2">
      <c r="A355"/>
      <c r="B355" s="186"/>
      <c r="C355"/>
      <c r="D355" s="251"/>
      <c r="E355" s="341"/>
      <c r="F355" s="341"/>
      <c r="G355" s="172"/>
      <c r="H355"/>
      <c r="I355" s="45"/>
      <c r="J355"/>
      <c r="K355"/>
      <c r="L355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5"/>
      <c r="AC355"/>
      <c r="AD355" s="38"/>
      <c r="AE355"/>
      <c r="AF355"/>
      <c r="AG355"/>
      <c r="AH355" s="42"/>
      <c r="AI355" s="277"/>
      <c r="AJ355" s="152"/>
      <c r="AK355" s="152"/>
      <c r="AL355" s="152"/>
      <c r="AM355" s="152"/>
      <c r="AN355" s="152"/>
      <c r="AO355" s="152"/>
      <c r="AP355" s="152"/>
      <c r="AQ355" s="152"/>
      <c r="AR355" s="152"/>
      <c r="AS355" s="152"/>
      <c r="AT355" s="152"/>
      <c r="AU355" s="152"/>
      <c r="AV355" s="152"/>
      <c r="AW355" s="152"/>
      <c r="AX355" s="152"/>
      <c r="AY355" s="277"/>
      <c r="AZ355" s="269"/>
      <c r="BA355" s="560"/>
      <c r="BB355"/>
      <c r="BC355" s="560"/>
      <c r="BD355"/>
      <c r="BE355" s="560"/>
      <c r="BF355"/>
      <c r="BG355" s="560"/>
      <c r="BH355"/>
      <c r="BI355" s="560"/>
      <c r="BJ355"/>
      <c r="BK355" s="560"/>
      <c r="BL355"/>
      <c r="BM355" s="560"/>
      <c r="BN355"/>
      <c r="BO355" s="270"/>
      <c r="BP355"/>
      <c r="BQ355" s="270"/>
      <c r="BR355"/>
      <c r="BS355" s="270"/>
      <c r="BT355"/>
      <c r="BU355" s="270"/>
      <c r="BV355"/>
      <c r="BW355" s="270"/>
      <c r="BX355"/>
      <c r="BY355" s="270"/>
      <c r="BZ355"/>
      <c r="CA355" s="270"/>
      <c r="CB355"/>
      <c r="CC355" s="270"/>
      <c r="CD355"/>
      <c r="CE355" s="270"/>
      <c r="CF355"/>
      <c r="CG355" s="270"/>
      <c r="CH355"/>
      <c r="CI355" s="270"/>
      <c r="CJ355"/>
      <c r="CK355" s="910"/>
      <c r="CL355" s="373"/>
      <c r="CM355" s="373"/>
      <c r="CN355" s="373"/>
      <c r="CO355" s="373"/>
      <c r="CP355" s="373"/>
      <c r="CQ355" s="373"/>
      <c r="CR355" s="373"/>
      <c r="CS355" s="373"/>
      <c r="CT355" s="920"/>
      <c r="CU355" s="373"/>
      <c r="CV355" s="373"/>
      <c r="CW355" s="373"/>
      <c r="CX355" s="920"/>
      <c r="CY355" s="373"/>
      <c r="CZ355" s="373"/>
      <c r="DN355" s="373"/>
      <c r="DO355" s="373"/>
      <c r="DP355" s="373"/>
      <c r="DQ355" s="373"/>
      <c r="DR355" s="373"/>
      <c r="DS355" s="373"/>
      <c r="DT355" s="373"/>
      <c r="DU355" s="373"/>
      <c r="DV355" s="373"/>
      <c r="DW355" s="373"/>
      <c r="DX355" s="373"/>
      <c r="DY355" s="373"/>
      <c r="DZ355" s="373"/>
      <c r="EA355" s="373"/>
      <c r="EB355" s="373"/>
      <c r="EC355" s="373"/>
      <c r="ED355" s="373"/>
      <c r="EE355" s="373"/>
      <c r="EF355" s="373"/>
      <c r="EG355" s="373"/>
      <c r="EH355" s="373"/>
      <c r="EI355" s="373"/>
      <c r="EJ355" s="373"/>
      <c r="EK355" s="373"/>
      <c r="EL355" s="373"/>
      <c r="EM355" s="373"/>
      <c r="EN355" s="373"/>
      <c r="EO355" s="373"/>
      <c r="EP355" s="373"/>
      <c r="EQ355" s="373"/>
      <c r="ER355" s="373"/>
      <c r="ES355" s="373"/>
      <c r="ET355" s="373"/>
      <c r="EU355" s="373"/>
      <c r="EV355" s="373"/>
      <c r="EW355" s="373"/>
      <c r="EX355" s="373"/>
      <c r="EY355" s="373"/>
      <c r="EZ355" s="373"/>
      <c r="FA355" s="373"/>
      <c r="FB355" s="373"/>
      <c r="FC355" s="373"/>
      <c r="FD355" s="373"/>
      <c r="FE355" s="373"/>
      <c r="FF355" s="373"/>
      <c r="FG355" s="373"/>
      <c r="FH355" s="373"/>
      <c r="FI355" s="373"/>
      <c r="FJ355" s="373"/>
      <c r="FK355" s="373"/>
      <c r="FL355" s="373"/>
      <c r="FM355" s="373"/>
      <c r="FN355" s="373"/>
      <c r="FO355" s="373"/>
      <c r="FP355" s="373"/>
      <c r="FQ355" s="373"/>
      <c r="FR355" s="373"/>
      <c r="FS355" s="373"/>
      <c r="FT355" s="373"/>
      <c r="FU355" s="373"/>
      <c r="FV355" s="373"/>
      <c r="FW355" s="373"/>
      <c r="FX355" s="373"/>
      <c r="FY355" s="373"/>
      <c r="FZ355" s="373"/>
      <c r="GA355" s="373"/>
      <c r="GB355" s="373"/>
      <c r="GC355" s="373"/>
      <c r="GD355" s="373"/>
      <c r="GE355" s="373"/>
      <c r="GF355" s="373"/>
      <c r="GG355" s="373"/>
      <c r="GH355" s="373"/>
      <c r="GI355" s="373"/>
      <c r="GJ355" s="373"/>
      <c r="GK355" s="373"/>
      <c r="GL355" s="373"/>
      <c r="GM355" s="373"/>
      <c r="GN355" s="373"/>
      <c r="GO355" s="373"/>
      <c r="GP355" s="373"/>
      <c r="GQ355" s="373"/>
      <c r="GR355" s="373"/>
      <c r="GS355" s="373"/>
      <c r="GT355" s="373"/>
      <c r="GU355" s="373"/>
      <c r="GV355" s="373"/>
      <c r="GW355" s="373"/>
      <c r="GX355" s="373"/>
      <c r="GY355" s="373"/>
      <c r="GZ355" s="373"/>
      <c r="HA355" s="373"/>
      <c r="HB355" s="373"/>
      <c r="HC355" s="373"/>
      <c r="HD355" s="373"/>
      <c r="HE355" s="373"/>
      <c r="HF355" s="373"/>
      <c r="HG355" s="373"/>
      <c r="HH355" s="373"/>
      <c r="HI355" s="373"/>
      <c r="HJ355" s="373"/>
      <c r="HK355" s="373"/>
      <c r="HL355" s="373"/>
      <c r="HM355" s="373"/>
      <c r="HN355" s="373"/>
      <c r="HO355" s="373"/>
      <c r="HP355" s="373"/>
      <c r="HQ355" s="373"/>
      <c r="HR355" s="373"/>
      <c r="HS355" s="373"/>
      <c r="HT355" s="373"/>
      <c r="HU355" s="373"/>
      <c r="HV355" s="373"/>
      <c r="HW355" s="373"/>
      <c r="HX355" s="373"/>
      <c r="HY355" s="373"/>
      <c r="HZ355" s="373"/>
      <c r="IA355" s="373"/>
      <c r="IB355" s="373"/>
      <c r="IC355" s="373"/>
      <c r="ID355" s="373"/>
      <c r="IE355" s="373"/>
      <c r="IF355" s="373"/>
      <c r="IG355" s="373"/>
      <c r="IH355" s="373"/>
      <c r="II355" s="373"/>
      <c r="IJ355" s="373"/>
    </row>
    <row r="356" spans="1:244" s="281" customFormat="1" ht="19" x14ac:dyDescent="0.2">
      <c r="A356"/>
      <c r="B356" s="186"/>
      <c r="C356"/>
      <c r="D356" s="251"/>
      <c r="E356" s="341"/>
      <c r="F356" s="341"/>
      <c r="G356" s="172"/>
      <c r="H356"/>
      <c r="I356" s="45"/>
      <c r="J356"/>
      <c r="K356"/>
      <c r="L35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5"/>
      <c r="AC356"/>
      <c r="AD356" s="38"/>
      <c r="AE356"/>
      <c r="AF356"/>
      <c r="AG356"/>
      <c r="AH356" s="42"/>
      <c r="AI356" s="277"/>
      <c r="AJ356" s="152"/>
      <c r="AK356" s="152"/>
      <c r="AL356" s="152"/>
      <c r="AM356" s="152"/>
      <c r="AN356" s="152"/>
      <c r="AO356" s="152"/>
      <c r="AP356" s="152"/>
      <c r="AQ356" s="152"/>
      <c r="AR356" s="152"/>
      <c r="AS356" s="152"/>
      <c r="AT356" s="152"/>
      <c r="AU356" s="152"/>
      <c r="AV356" s="152"/>
      <c r="AW356" s="152"/>
      <c r="AX356" s="152"/>
      <c r="AY356" s="277"/>
      <c r="AZ356" s="269"/>
      <c r="BA356" s="560"/>
      <c r="BB356"/>
      <c r="BC356" s="560"/>
      <c r="BD356"/>
      <c r="BE356" s="560"/>
      <c r="BF356"/>
      <c r="BG356" s="560"/>
      <c r="BH356"/>
      <c r="BI356" s="560"/>
      <c r="BJ356"/>
      <c r="BK356" s="560"/>
      <c r="BL356"/>
      <c r="BM356" s="560"/>
      <c r="BN356"/>
      <c r="BO356" s="270"/>
      <c r="BP356"/>
      <c r="BQ356" s="270"/>
      <c r="BR356"/>
      <c r="BS356" s="270"/>
      <c r="BT356"/>
      <c r="BU356" s="270"/>
      <c r="BV356"/>
      <c r="BW356" s="270"/>
      <c r="BX356"/>
      <c r="BY356" s="270"/>
      <c r="BZ356"/>
      <c r="CA356" s="270"/>
      <c r="CB356"/>
      <c r="CC356" s="270"/>
      <c r="CD356"/>
      <c r="CE356" s="270"/>
      <c r="CF356"/>
      <c r="CG356" s="270"/>
      <c r="CH356"/>
      <c r="CI356" s="270"/>
      <c r="CJ356"/>
      <c r="CK356" s="910"/>
      <c r="CL356" s="373"/>
      <c r="CM356" s="373"/>
      <c r="CN356" s="373"/>
      <c r="CO356" s="373"/>
      <c r="CP356" s="373"/>
      <c r="CQ356" s="373"/>
      <c r="CR356" s="373"/>
      <c r="CS356" s="373"/>
      <c r="CT356" s="920"/>
      <c r="CU356" s="373"/>
      <c r="CV356" s="373"/>
      <c r="CW356" s="373"/>
      <c r="CX356" s="920"/>
      <c r="CY356" s="373"/>
      <c r="CZ356" s="373"/>
      <c r="DN356" s="373"/>
      <c r="DO356" s="373"/>
      <c r="DP356" s="373"/>
      <c r="DQ356" s="373"/>
      <c r="DR356" s="373"/>
      <c r="DS356" s="373"/>
      <c r="DT356" s="373"/>
      <c r="DU356" s="373"/>
      <c r="DV356" s="373"/>
      <c r="DW356" s="373"/>
      <c r="DX356" s="373"/>
      <c r="DY356" s="373"/>
      <c r="DZ356" s="373"/>
      <c r="EA356" s="373"/>
      <c r="EB356" s="373"/>
      <c r="EC356" s="373"/>
      <c r="ED356" s="373"/>
      <c r="EE356" s="373"/>
      <c r="EF356" s="373"/>
      <c r="EG356" s="373"/>
      <c r="EH356" s="373"/>
      <c r="EI356" s="373"/>
      <c r="EJ356" s="373"/>
      <c r="EK356" s="373"/>
      <c r="EL356" s="373"/>
      <c r="EM356" s="373"/>
      <c r="EN356" s="373"/>
      <c r="EO356" s="373"/>
      <c r="EP356" s="373"/>
      <c r="EQ356" s="373"/>
      <c r="ER356" s="373"/>
      <c r="ES356" s="373"/>
      <c r="ET356" s="373"/>
      <c r="EU356" s="373"/>
      <c r="EV356" s="373"/>
      <c r="EW356" s="373"/>
      <c r="EX356" s="373"/>
      <c r="EY356" s="373"/>
      <c r="EZ356" s="373"/>
      <c r="FA356" s="373"/>
      <c r="FB356" s="373"/>
      <c r="FC356" s="373"/>
      <c r="FD356" s="373"/>
      <c r="FE356" s="373"/>
      <c r="FF356" s="373"/>
      <c r="FG356" s="373"/>
      <c r="FH356" s="373"/>
      <c r="FI356" s="373"/>
      <c r="FJ356" s="373"/>
      <c r="FK356" s="373"/>
      <c r="FL356" s="373"/>
      <c r="FM356" s="373"/>
      <c r="FN356" s="373"/>
      <c r="FO356" s="373"/>
      <c r="FP356" s="373"/>
      <c r="FQ356" s="373"/>
      <c r="FR356" s="373"/>
      <c r="FS356" s="373"/>
      <c r="FT356" s="373"/>
      <c r="FU356" s="373"/>
      <c r="FV356" s="373"/>
      <c r="FW356" s="373"/>
      <c r="FX356" s="373"/>
      <c r="FY356" s="373"/>
      <c r="FZ356" s="373"/>
      <c r="GA356" s="373"/>
      <c r="GB356" s="373"/>
      <c r="GC356" s="373"/>
      <c r="GD356" s="373"/>
      <c r="GE356" s="373"/>
      <c r="GF356" s="373"/>
      <c r="GG356" s="373"/>
      <c r="GH356" s="373"/>
      <c r="GI356" s="373"/>
      <c r="GJ356" s="373"/>
      <c r="GK356" s="373"/>
      <c r="GL356" s="373"/>
      <c r="GM356" s="373"/>
      <c r="GN356" s="373"/>
      <c r="GO356" s="373"/>
      <c r="GP356" s="373"/>
      <c r="GQ356" s="373"/>
      <c r="GR356" s="373"/>
      <c r="GS356" s="373"/>
      <c r="GT356" s="373"/>
      <c r="GU356" s="373"/>
      <c r="GV356" s="373"/>
      <c r="GW356" s="373"/>
      <c r="GX356" s="373"/>
      <c r="GY356" s="373"/>
      <c r="GZ356" s="373"/>
      <c r="HA356" s="373"/>
      <c r="HB356" s="373"/>
      <c r="HC356" s="373"/>
      <c r="HD356" s="373"/>
      <c r="HE356" s="373"/>
      <c r="HF356" s="373"/>
      <c r="HG356" s="373"/>
      <c r="HH356" s="373"/>
      <c r="HI356" s="373"/>
      <c r="HJ356" s="373"/>
      <c r="HK356" s="373"/>
      <c r="HL356" s="373"/>
      <c r="HM356" s="373"/>
      <c r="HN356" s="373"/>
      <c r="HO356" s="373"/>
      <c r="HP356" s="373"/>
      <c r="HQ356" s="373"/>
      <c r="HR356" s="373"/>
      <c r="HS356" s="373"/>
      <c r="HT356" s="373"/>
      <c r="HU356" s="373"/>
      <c r="HV356" s="373"/>
      <c r="HW356" s="373"/>
      <c r="HX356" s="373"/>
      <c r="HY356" s="373"/>
      <c r="HZ356" s="373"/>
      <c r="IA356" s="373"/>
      <c r="IB356" s="373"/>
      <c r="IC356" s="373"/>
      <c r="ID356" s="373"/>
      <c r="IE356" s="373"/>
      <c r="IF356" s="373"/>
      <c r="IG356" s="373"/>
      <c r="IH356" s="373"/>
      <c r="II356" s="373"/>
      <c r="IJ356" s="373"/>
    </row>
    <row r="357" spans="1:244" s="281" customFormat="1" ht="19" x14ac:dyDescent="0.2">
      <c r="A357"/>
      <c r="B357" s="186"/>
      <c r="C357"/>
      <c r="D357" s="251"/>
      <c r="E357" s="341"/>
      <c r="F357" s="341"/>
      <c r="G357" s="172"/>
      <c r="H357"/>
      <c r="I357" s="45"/>
      <c r="J357"/>
      <c r="K357"/>
      <c r="L357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5"/>
      <c r="AC357"/>
      <c r="AD357" s="38"/>
      <c r="AE357"/>
      <c r="AF357"/>
      <c r="AG357"/>
      <c r="AH357" s="42"/>
      <c r="AI357" s="277"/>
      <c r="AJ357" s="152"/>
      <c r="AK357" s="152"/>
      <c r="AL357" s="152"/>
      <c r="AM357" s="152"/>
      <c r="AN357" s="152"/>
      <c r="AO357" s="152"/>
      <c r="AP357" s="152"/>
      <c r="AQ357" s="152"/>
      <c r="AR357" s="152"/>
      <c r="AS357" s="152"/>
      <c r="AT357" s="152"/>
      <c r="AU357" s="152"/>
      <c r="AV357" s="152"/>
      <c r="AW357" s="152"/>
      <c r="AX357" s="152"/>
      <c r="AY357" s="277"/>
      <c r="AZ357" s="269"/>
      <c r="BA357" s="560"/>
      <c r="BB357"/>
      <c r="BC357" s="560"/>
      <c r="BD357"/>
      <c r="BE357" s="560"/>
      <c r="BF357"/>
      <c r="BG357" s="560"/>
      <c r="BH357"/>
      <c r="BI357" s="560"/>
      <c r="BJ357"/>
      <c r="BK357" s="560"/>
      <c r="BL357"/>
      <c r="BM357" s="560"/>
      <c r="BN357"/>
      <c r="BO357" s="270"/>
      <c r="BP357"/>
      <c r="BQ357" s="270"/>
      <c r="BR357"/>
      <c r="BS357" s="270"/>
      <c r="BT357"/>
      <c r="BU357" s="270"/>
      <c r="BV357"/>
      <c r="BW357" s="270"/>
      <c r="BX357"/>
      <c r="BY357" s="270"/>
      <c r="BZ357"/>
      <c r="CA357" s="270"/>
      <c r="CB357"/>
      <c r="CC357" s="270"/>
      <c r="CD357"/>
      <c r="CE357" s="270"/>
      <c r="CF357"/>
      <c r="CG357" s="270"/>
      <c r="CH357"/>
      <c r="CI357" s="270"/>
      <c r="CJ357"/>
      <c r="CK357" s="910"/>
      <c r="CL357" s="373"/>
      <c r="CM357" s="373"/>
      <c r="CN357" s="373"/>
      <c r="CO357" s="373"/>
      <c r="CP357" s="373"/>
      <c r="CQ357" s="373"/>
      <c r="CR357" s="373"/>
      <c r="CS357" s="373"/>
      <c r="CT357" s="920"/>
      <c r="CU357" s="373"/>
      <c r="CV357" s="373"/>
      <c r="CW357" s="373"/>
      <c r="CX357" s="920"/>
      <c r="CY357" s="373"/>
      <c r="CZ357" s="373"/>
      <c r="DN357" s="373"/>
      <c r="DO357" s="373"/>
      <c r="DP357" s="373"/>
      <c r="DQ357" s="373"/>
      <c r="DR357" s="373"/>
      <c r="DS357" s="373"/>
      <c r="DT357" s="373"/>
      <c r="DU357" s="373"/>
      <c r="DV357" s="373"/>
      <c r="DW357" s="373"/>
      <c r="DX357" s="373"/>
      <c r="DY357" s="373"/>
      <c r="DZ357" s="373"/>
      <c r="EA357" s="373"/>
      <c r="EB357" s="373"/>
      <c r="EC357" s="373"/>
      <c r="ED357" s="373"/>
      <c r="EE357" s="373"/>
      <c r="EF357" s="373"/>
      <c r="EG357" s="373"/>
      <c r="EH357" s="373"/>
      <c r="EI357" s="373"/>
      <c r="EJ357" s="373"/>
      <c r="EK357" s="373"/>
      <c r="EL357" s="373"/>
      <c r="EM357" s="373"/>
      <c r="EN357" s="373"/>
      <c r="EO357" s="373"/>
      <c r="EP357" s="373"/>
      <c r="EQ357" s="373"/>
      <c r="ER357" s="373"/>
      <c r="ES357" s="373"/>
      <c r="ET357" s="373"/>
      <c r="EU357" s="373"/>
      <c r="EV357" s="373"/>
      <c r="EW357" s="373"/>
      <c r="EX357" s="373"/>
      <c r="EY357" s="373"/>
      <c r="EZ357" s="373"/>
      <c r="FA357" s="373"/>
      <c r="FB357" s="373"/>
      <c r="FC357" s="373"/>
      <c r="FD357" s="373"/>
      <c r="FE357" s="373"/>
      <c r="FF357" s="373"/>
      <c r="FG357" s="373"/>
      <c r="FH357" s="373"/>
      <c r="FI357" s="373"/>
      <c r="FJ357" s="373"/>
      <c r="FK357" s="373"/>
      <c r="FL357" s="373"/>
      <c r="FM357" s="373"/>
      <c r="FN357" s="373"/>
      <c r="FO357" s="373"/>
      <c r="FP357" s="373"/>
      <c r="FQ357" s="373"/>
      <c r="FR357" s="373"/>
      <c r="FS357" s="373"/>
      <c r="FT357" s="373"/>
      <c r="FU357" s="373"/>
      <c r="FV357" s="373"/>
      <c r="FW357" s="373"/>
      <c r="FX357" s="373"/>
      <c r="FY357" s="373"/>
      <c r="FZ357" s="373"/>
      <c r="GA357" s="373"/>
      <c r="GB357" s="373"/>
      <c r="GC357" s="373"/>
      <c r="GD357" s="373"/>
      <c r="GE357" s="373"/>
      <c r="GF357" s="373"/>
      <c r="GG357" s="373"/>
      <c r="GH357" s="373"/>
      <c r="GI357" s="373"/>
      <c r="GJ357" s="373"/>
      <c r="GK357" s="373"/>
      <c r="GL357" s="373"/>
      <c r="GM357" s="373"/>
      <c r="GN357" s="373"/>
      <c r="GO357" s="373"/>
      <c r="GP357" s="373"/>
      <c r="GQ357" s="373"/>
      <c r="GR357" s="373"/>
      <c r="GS357" s="373"/>
      <c r="GT357" s="373"/>
      <c r="GU357" s="373"/>
      <c r="GV357" s="373"/>
      <c r="GW357" s="373"/>
      <c r="GX357" s="373"/>
      <c r="GY357" s="373"/>
      <c r="GZ357" s="373"/>
      <c r="HA357" s="373"/>
      <c r="HB357" s="373"/>
      <c r="HC357" s="373"/>
      <c r="HD357" s="373"/>
      <c r="HE357" s="373"/>
      <c r="HF357" s="373"/>
      <c r="HG357" s="373"/>
      <c r="HH357" s="373"/>
      <c r="HI357" s="373"/>
      <c r="HJ357" s="373"/>
      <c r="HK357" s="373"/>
      <c r="HL357" s="373"/>
      <c r="HM357" s="373"/>
      <c r="HN357" s="373"/>
      <c r="HO357" s="373"/>
      <c r="HP357" s="373"/>
      <c r="HQ357" s="373"/>
      <c r="HR357" s="373"/>
      <c r="HS357" s="373"/>
      <c r="HT357" s="373"/>
      <c r="HU357" s="373"/>
      <c r="HV357" s="373"/>
      <c r="HW357" s="373"/>
      <c r="HX357" s="373"/>
      <c r="HY357" s="373"/>
      <c r="HZ357" s="373"/>
      <c r="IA357" s="373"/>
      <c r="IB357" s="373"/>
      <c r="IC357" s="373"/>
      <c r="ID357" s="373"/>
      <c r="IE357" s="373"/>
      <c r="IF357" s="373"/>
      <c r="IG357" s="373"/>
      <c r="IH357" s="373"/>
      <c r="II357" s="373"/>
      <c r="IJ357" s="373"/>
    </row>
    <row r="358" spans="1:244" s="281" customFormat="1" ht="19" x14ac:dyDescent="0.2">
      <c r="A358"/>
      <c r="B358" s="186"/>
      <c r="C358"/>
      <c r="D358" s="251"/>
      <c r="E358" s="341"/>
      <c r="F358" s="341"/>
      <c r="G358" s="172"/>
      <c r="H358"/>
      <c r="I358" s="45"/>
      <c r="J358"/>
      <c r="K358"/>
      <c r="L358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5"/>
      <c r="AC358"/>
      <c r="AD358" s="38"/>
      <c r="AE358"/>
      <c r="AF358"/>
      <c r="AG358"/>
      <c r="AH358" s="42"/>
      <c r="AI358" s="277"/>
      <c r="AJ358" s="152"/>
      <c r="AK358" s="152"/>
      <c r="AL358" s="152"/>
      <c r="AM358" s="152"/>
      <c r="AN358" s="152"/>
      <c r="AO358" s="152"/>
      <c r="AP358" s="152"/>
      <c r="AQ358" s="152"/>
      <c r="AR358" s="152"/>
      <c r="AS358" s="152"/>
      <c r="AT358" s="152"/>
      <c r="AU358" s="152"/>
      <c r="AV358" s="152"/>
      <c r="AW358" s="152"/>
      <c r="AX358" s="152"/>
      <c r="AY358" s="277"/>
      <c r="AZ358" s="269"/>
      <c r="BA358" s="560"/>
      <c r="BB358"/>
      <c r="BC358" s="560"/>
      <c r="BD358"/>
      <c r="BE358" s="560"/>
      <c r="BF358"/>
      <c r="BG358" s="560"/>
      <c r="BH358"/>
      <c r="BI358" s="560"/>
      <c r="BJ358"/>
      <c r="BK358" s="560"/>
      <c r="BL358"/>
      <c r="BM358" s="560"/>
      <c r="BN358"/>
      <c r="BO358" s="270"/>
      <c r="BP358"/>
      <c r="BQ358" s="270"/>
      <c r="BR358"/>
      <c r="BS358" s="270"/>
      <c r="BT358"/>
      <c r="BU358" s="270"/>
      <c r="BV358"/>
      <c r="BW358" s="270"/>
      <c r="BX358"/>
      <c r="BY358" s="270"/>
      <c r="BZ358"/>
      <c r="CA358" s="270"/>
      <c r="CB358"/>
      <c r="CC358" s="270"/>
      <c r="CD358"/>
      <c r="CE358" s="270"/>
      <c r="CF358"/>
      <c r="CG358" s="270"/>
      <c r="CH358"/>
      <c r="CI358" s="270"/>
      <c r="CJ358"/>
      <c r="CK358" s="910"/>
      <c r="CL358" s="373"/>
      <c r="CM358" s="373"/>
      <c r="CN358" s="373"/>
      <c r="CO358" s="373"/>
      <c r="CP358" s="373"/>
      <c r="CQ358" s="373"/>
      <c r="CR358" s="373"/>
      <c r="CS358" s="373"/>
      <c r="CT358" s="920"/>
      <c r="CU358" s="373"/>
      <c r="CV358" s="373"/>
      <c r="CW358" s="373"/>
      <c r="CX358" s="920"/>
      <c r="CY358" s="373"/>
      <c r="CZ358" s="373"/>
      <c r="DN358" s="373"/>
      <c r="DO358" s="373"/>
      <c r="DP358" s="373"/>
      <c r="DQ358" s="373"/>
      <c r="DR358" s="373"/>
      <c r="DS358" s="373"/>
      <c r="DT358" s="373"/>
      <c r="DU358" s="373"/>
      <c r="DV358" s="373"/>
      <c r="DW358" s="373"/>
      <c r="DX358" s="373"/>
      <c r="DY358" s="373"/>
      <c r="DZ358" s="373"/>
      <c r="EA358" s="373"/>
      <c r="EB358" s="373"/>
      <c r="EC358" s="373"/>
      <c r="ED358" s="373"/>
      <c r="EE358" s="373"/>
      <c r="EF358" s="373"/>
      <c r="EG358" s="373"/>
      <c r="EH358" s="373"/>
      <c r="EI358" s="373"/>
      <c r="EJ358" s="373"/>
      <c r="EK358" s="373"/>
      <c r="EL358" s="373"/>
      <c r="EM358" s="373"/>
      <c r="EN358" s="373"/>
      <c r="EO358" s="373"/>
      <c r="EP358" s="373"/>
      <c r="EQ358" s="373"/>
      <c r="ER358" s="373"/>
      <c r="ES358" s="373"/>
      <c r="ET358" s="373"/>
      <c r="EU358" s="373"/>
      <c r="EV358" s="373"/>
      <c r="EW358" s="373"/>
      <c r="EX358" s="373"/>
      <c r="EY358" s="373"/>
      <c r="EZ358" s="373"/>
      <c r="FA358" s="373"/>
      <c r="FB358" s="373"/>
      <c r="FC358" s="373"/>
      <c r="FD358" s="373"/>
      <c r="FE358" s="373"/>
      <c r="FF358" s="373"/>
      <c r="FG358" s="373"/>
      <c r="FH358" s="373"/>
      <c r="FI358" s="373"/>
      <c r="FJ358" s="373"/>
      <c r="FK358" s="373"/>
      <c r="FL358" s="373"/>
      <c r="FM358" s="373"/>
      <c r="FN358" s="373"/>
      <c r="FO358" s="373"/>
      <c r="FP358" s="373"/>
      <c r="FQ358" s="373"/>
      <c r="FR358" s="373"/>
      <c r="FS358" s="373"/>
      <c r="FT358" s="373"/>
      <c r="FU358" s="373"/>
      <c r="FV358" s="373"/>
      <c r="FW358" s="373"/>
      <c r="FX358" s="373"/>
      <c r="FY358" s="373"/>
      <c r="FZ358" s="373"/>
      <c r="GA358" s="373"/>
      <c r="GB358" s="373"/>
      <c r="GC358" s="373"/>
      <c r="GD358" s="373"/>
      <c r="GE358" s="373"/>
      <c r="GF358" s="373"/>
      <c r="GG358" s="373"/>
      <c r="GH358" s="373"/>
      <c r="GI358" s="373"/>
      <c r="GJ358" s="373"/>
      <c r="GK358" s="373"/>
      <c r="GL358" s="373"/>
      <c r="GM358" s="373"/>
      <c r="GN358" s="373"/>
      <c r="GO358" s="373"/>
      <c r="GP358" s="373"/>
      <c r="GQ358" s="373"/>
      <c r="GR358" s="373"/>
      <c r="GS358" s="373"/>
      <c r="GT358" s="373"/>
      <c r="GU358" s="373"/>
      <c r="GV358" s="373"/>
      <c r="GW358" s="373"/>
      <c r="GX358" s="373"/>
      <c r="GY358" s="373"/>
      <c r="GZ358" s="373"/>
      <c r="HA358" s="373"/>
      <c r="HB358" s="373"/>
      <c r="HC358" s="373"/>
      <c r="HD358" s="373"/>
      <c r="HE358" s="373"/>
      <c r="HF358" s="373"/>
      <c r="HG358" s="373"/>
      <c r="HH358" s="373"/>
      <c r="HI358" s="373"/>
      <c r="HJ358" s="373"/>
      <c r="HK358" s="373"/>
      <c r="HL358" s="373"/>
      <c r="HM358" s="373"/>
      <c r="HN358" s="373"/>
      <c r="HO358" s="373"/>
      <c r="HP358" s="373"/>
      <c r="HQ358" s="373"/>
      <c r="HR358" s="373"/>
      <c r="HS358" s="373"/>
      <c r="HT358" s="373"/>
      <c r="HU358" s="373"/>
      <c r="HV358" s="373"/>
      <c r="HW358" s="373"/>
      <c r="HX358" s="373"/>
      <c r="HY358" s="373"/>
      <c r="HZ358" s="373"/>
      <c r="IA358" s="373"/>
      <c r="IB358" s="373"/>
      <c r="IC358" s="373"/>
      <c r="ID358" s="373"/>
      <c r="IE358" s="373"/>
      <c r="IF358" s="373"/>
      <c r="IG358" s="373"/>
      <c r="IH358" s="373"/>
      <c r="II358" s="373"/>
      <c r="IJ358" s="373"/>
    </row>
    <row r="359" spans="1:244" s="281" customFormat="1" ht="19" x14ac:dyDescent="0.2">
      <c r="A359"/>
      <c r="B359" s="186"/>
      <c r="C359"/>
      <c r="D359" s="251"/>
      <c r="E359" s="341"/>
      <c r="F359" s="341"/>
      <c r="G359" s="172"/>
      <c r="H359"/>
      <c r="I359" s="45"/>
      <c r="J359"/>
      <c r="K359"/>
      <c r="L359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5"/>
      <c r="AC359"/>
      <c r="AD359" s="38"/>
      <c r="AE359"/>
      <c r="AF359"/>
      <c r="AG359"/>
      <c r="AH359" s="42"/>
      <c r="AI359" s="277"/>
      <c r="AJ359" s="152"/>
      <c r="AK359" s="152"/>
      <c r="AL359" s="152"/>
      <c r="AM359" s="152"/>
      <c r="AN359" s="152"/>
      <c r="AO359" s="152"/>
      <c r="AP359" s="152"/>
      <c r="AQ359" s="152"/>
      <c r="AR359" s="152"/>
      <c r="AS359" s="152"/>
      <c r="AT359" s="152"/>
      <c r="AU359" s="152"/>
      <c r="AV359" s="152"/>
      <c r="AW359" s="152"/>
      <c r="AX359" s="152"/>
      <c r="AY359" s="277"/>
      <c r="AZ359" s="269"/>
      <c r="BA359" s="560"/>
      <c r="BB359"/>
      <c r="BC359" s="560"/>
      <c r="BD359"/>
      <c r="BE359" s="560"/>
      <c r="BF359"/>
      <c r="BG359" s="560"/>
      <c r="BH359"/>
      <c r="BI359" s="560"/>
      <c r="BJ359"/>
      <c r="BK359" s="560"/>
      <c r="BL359"/>
      <c r="BM359" s="560"/>
      <c r="BN359"/>
      <c r="BO359" s="270"/>
      <c r="BP359"/>
      <c r="BQ359" s="270"/>
      <c r="BR359"/>
      <c r="BS359" s="270"/>
      <c r="BT359"/>
      <c r="BU359" s="270"/>
      <c r="BV359"/>
      <c r="BW359" s="270"/>
      <c r="BX359"/>
      <c r="BY359" s="270"/>
      <c r="BZ359"/>
      <c r="CA359" s="270"/>
      <c r="CB359"/>
      <c r="CC359" s="270"/>
      <c r="CD359"/>
      <c r="CE359" s="270"/>
      <c r="CF359"/>
      <c r="CG359" s="270"/>
      <c r="CH359"/>
      <c r="CI359" s="270"/>
      <c r="CJ359"/>
      <c r="CK359" s="910"/>
      <c r="CL359" s="373"/>
      <c r="CM359" s="373"/>
      <c r="CN359" s="373"/>
      <c r="CO359" s="373"/>
      <c r="CP359" s="373"/>
      <c r="CQ359" s="373"/>
      <c r="CR359" s="373"/>
      <c r="CS359" s="373"/>
      <c r="CT359" s="920"/>
      <c r="CU359" s="373"/>
      <c r="CV359" s="373"/>
      <c r="CW359" s="373"/>
      <c r="CX359" s="920"/>
      <c r="CY359" s="373"/>
      <c r="CZ359" s="373"/>
      <c r="DN359" s="373"/>
      <c r="DO359" s="373"/>
      <c r="DP359" s="373"/>
      <c r="DQ359" s="373"/>
      <c r="DR359" s="373"/>
      <c r="DS359" s="373"/>
      <c r="DT359" s="373"/>
      <c r="DU359" s="373"/>
      <c r="DV359" s="373"/>
      <c r="DW359" s="373"/>
      <c r="DX359" s="373"/>
      <c r="DY359" s="373"/>
      <c r="DZ359" s="373"/>
      <c r="EA359" s="373"/>
      <c r="EB359" s="373"/>
      <c r="EC359" s="373"/>
      <c r="ED359" s="373"/>
      <c r="EE359" s="373"/>
      <c r="EF359" s="373"/>
      <c r="EG359" s="373"/>
      <c r="EH359" s="373"/>
      <c r="EI359" s="373"/>
      <c r="EJ359" s="373"/>
      <c r="EK359" s="373"/>
      <c r="EL359" s="373"/>
      <c r="EM359" s="373"/>
      <c r="EN359" s="373"/>
      <c r="EO359" s="373"/>
      <c r="EP359" s="373"/>
      <c r="EQ359" s="373"/>
      <c r="ER359" s="373"/>
      <c r="ES359" s="373"/>
      <c r="ET359" s="373"/>
      <c r="EU359" s="373"/>
      <c r="EV359" s="373"/>
      <c r="EW359" s="373"/>
      <c r="EX359" s="373"/>
      <c r="EY359" s="373"/>
      <c r="EZ359" s="373"/>
      <c r="FA359" s="373"/>
      <c r="FB359" s="373"/>
      <c r="FC359" s="373"/>
      <c r="FD359" s="373"/>
      <c r="FE359" s="373"/>
      <c r="FF359" s="373"/>
      <c r="FG359" s="373"/>
      <c r="FH359" s="373"/>
      <c r="FI359" s="373"/>
      <c r="FJ359" s="373"/>
      <c r="FK359" s="373"/>
      <c r="FL359" s="373"/>
      <c r="FM359" s="373"/>
      <c r="FN359" s="373"/>
      <c r="FO359" s="373"/>
      <c r="FP359" s="373"/>
      <c r="FQ359" s="373"/>
      <c r="FR359" s="373"/>
      <c r="FS359" s="373"/>
      <c r="FT359" s="373"/>
      <c r="FU359" s="373"/>
      <c r="FV359" s="373"/>
      <c r="FW359" s="373"/>
      <c r="FX359" s="373"/>
      <c r="FY359" s="373"/>
      <c r="FZ359" s="373"/>
      <c r="GA359" s="373"/>
      <c r="GB359" s="373"/>
      <c r="GC359" s="373"/>
      <c r="GD359" s="373"/>
      <c r="GE359" s="373"/>
      <c r="GF359" s="373"/>
      <c r="GG359" s="373"/>
      <c r="GH359" s="373"/>
      <c r="GI359" s="373"/>
      <c r="GJ359" s="373"/>
      <c r="GK359" s="373"/>
      <c r="GL359" s="373"/>
      <c r="GM359" s="373"/>
      <c r="GN359" s="373"/>
      <c r="GO359" s="373"/>
      <c r="GP359" s="373"/>
      <c r="GQ359" s="373"/>
      <c r="GR359" s="373"/>
      <c r="GS359" s="373"/>
      <c r="GT359" s="373"/>
      <c r="GU359" s="373"/>
      <c r="GV359" s="373"/>
      <c r="GW359" s="373"/>
      <c r="GX359" s="373"/>
      <c r="GY359" s="373"/>
      <c r="GZ359" s="373"/>
      <c r="HA359" s="373"/>
      <c r="HB359" s="373"/>
      <c r="HC359" s="373"/>
      <c r="HD359" s="373"/>
      <c r="HE359" s="373"/>
      <c r="HF359" s="373"/>
      <c r="HG359" s="373"/>
      <c r="HH359" s="373"/>
      <c r="HI359" s="373"/>
      <c r="HJ359" s="373"/>
      <c r="HK359" s="373"/>
      <c r="HL359" s="373"/>
      <c r="HM359" s="373"/>
      <c r="HN359" s="373"/>
      <c r="HO359" s="373"/>
      <c r="HP359" s="373"/>
      <c r="HQ359" s="373"/>
      <c r="HR359" s="373"/>
      <c r="HS359" s="373"/>
      <c r="HT359" s="373"/>
      <c r="HU359" s="373"/>
      <c r="HV359" s="373"/>
      <c r="HW359" s="373"/>
      <c r="HX359" s="373"/>
      <c r="HY359" s="373"/>
      <c r="HZ359" s="373"/>
      <c r="IA359" s="373"/>
      <c r="IB359" s="373"/>
      <c r="IC359" s="373"/>
      <c r="ID359" s="373"/>
      <c r="IE359" s="373"/>
      <c r="IF359" s="373"/>
      <c r="IG359" s="373"/>
      <c r="IH359" s="373"/>
      <c r="II359" s="373"/>
      <c r="IJ359" s="373"/>
    </row>
    <row r="360" spans="1:244" s="281" customFormat="1" ht="19" x14ac:dyDescent="0.2">
      <c r="A360"/>
      <c r="B360" s="186"/>
      <c r="C360"/>
      <c r="D360" s="251"/>
      <c r="E360" s="341"/>
      <c r="F360" s="341"/>
      <c r="G360" s="172"/>
      <c r="H360"/>
      <c r="I360" s="45"/>
      <c r="J360"/>
      <c r="K360"/>
      <c r="L360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5"/>
      <c r="AC360"/>
      <c r="AD360" s="38"/>
      <c r="AE360"/>
      <c r="AF360"/>
      <c r="AG360"/>
      <c r="AH360" s="42"/>
      <c r="AI360" s="277"/>
      <c r="AJ360" s="152"/>
      <c r="AK360" s="152"/>
      <c r="AL360" s="152"/>
      <c r="AM360" s="152"/>
      <c r="AN360" s="152"/>
      <c r="AO360" s="152"/>
      <c r="AP360" s="152"/>
      <c r="AQ360" s="152"/>
      <c r="AR360" s="152"/>
      <c r="AS360" s="152"/>
      <c r="AT360" s="152"/>
      <c r="AU360" s="152"/>
      <c r="AV360" s="152"/>
      <c r="AW360" s="152"/>
      <c r="AX360" s="152"/>
      <c r="AY360" s="277"/>
      <c r="AZ360" s="269"/>
      <c r="BA360" s="560"/>
      <c r="BB360"/>
      <c r="BC360" s="560"/>
      <c r="BD360"/>
      <c r="BE360" s="560"/>
      <c r="BF360"/>
      <c r="BG360" s="560"/>
      <c r="BH360"/>
      <c r="BI360" s="560"/>
      <c r="BJ360"/>
      <c r="BK360" s="560"/>
      <c r="BL360"/>
      <c r="BM360" s="560"/>
      <c r="BN360"/>
      <c r="BO360" s="270"/>
      <c r="BP360"/>
      <c r="BQ360" s="270"/>
      <c r="BR360"/>
      <c r="BS360" s="270"/>
      <c r="BT360"/>
      <c r="BU360" s="270"/>
      <c r="BV360"/>
      <c r="BW360" s="270"/>
      <c r="BX360"/>
      <c r="BY360" s="270"/>
      <c r="BZ360"/>
      <c r="CA360" s="270"/>
      <c r="CB360"/>
      <c r="CC360" s="270"/>
      <c r="CD360"/>
      <c r="CE360" s="270"/>
      <c r="CF360"/>
      <c r="CG360" s="270"/>
      <c r="CH360"/>
      <c r="CI360" s="270"/>
      <c r="CJ360"/>
      <c r="CK360" s="910"/>
      <c r="CL360" s="373"/>
      <c r="CM360" s="373"/>
      <c r="CN360" s="373"/>
      <c r="CO360" s="373"/>
      <c r="CP360" s="373"/>
      <c r="CQ360" s="373"/>
      <c r="CR360" s="373"/>
      <c r="CS360" s="373"/>
      <c r="CT360" s="920"/>
      <c r="CU360" s="373"/>
      <c r="CV360" s="373"/>
      <c r="CW360" s="373"/>
      <c r="CX360" s="920"/>
      <c r="CY360" s="373"/>
      <c r="CZ360" s="373"/>
      <c r="DN360" s="373"/>
      <c r="DO360" s="373"/>
      <c r="DP360" s="373"/>
      <c r="DQ360" s="373"/>
      <c r="DR360" s="373"/>
      <c r="DS360" s="373"/>
      <c r="DT360" s="373"/>
      <c r="DU360" s="373"/>
      <c r="DV360" s="373"/>
      <c r="DW360" s="373"/>
      <c r="DX360" s="373"/>
      <c r="DY360" s="373"/>
      <c r="DZ360" s="373"/>
      <c r="EA360" s="373"/>
      <c r="EB360" s="373"/>
      <c r="EC360" s="373"/>
      <c r="ED360" s="373"/>
      <c r="EE360" s="373"/>
      <c r="EF360" s="373"/>
      <c r="EG360" s="373"/>
      <c r="EH360" s="373"/>
      <c r="EI360" s="373"/>
      <c r="EJ360" s="373"/>
      <c r="EK360" s="373"/>
      <c r="EL360" s="373"/>
      <c r="EM360" s="373"/>
      <c r="EN360" s="373"/>
      <c r="EO360" s="373"/>
      <c r="EP360" s="373"/>
      <c r="EQ360" s="373"/>
      <c r="ER360" s="373"/>
      <c r="ES360" s="373"/>
      <c r="ET360" s="373"/>
      <c r="EU360" s="373"/>
      <c r="EV360" s="373"/>
      <c r="EW360" s="373"/>
      <c r="EX360" s="373"/>
      <c r="EY360" s="373"/>
      <c r="EZ360" s="373"/>
      <c r="FA360" s="373"/>
      <c r="FB360" s="373"/>
      <c r="FC360" s="373"/>
      <c r="FD360" s="373"/>
      <c r="FE360" s="373"/>
      <c r="FF360" s="373"/>
      <c r="FG360" s="373"/>
      <c r="FH360" s="373"/>
      <c r="FI360" s="373"/>
      <c r="FJ360" s="373"/>
      <c r="FK360" s="373"/>
      <c r="FL360" s="373"/>
      <c r="FM360" s="373"/>
      <c r="FN360" s="373"/>
      <c r="FO360" s="373"/>
      <c r="FP360" s="373"/>
      <c r="FQ360" s="373"/>
      <c r="FR360" s="373"/>
      <c r="FS360" s="373"/>
      <c r="FT360" s="373"/>
      <c r="FU360" s="373"/>
      <c r="FV360" s="373"/>
      <c r="FW360" s="373"/>
      <c r="FX360" s="373"/>
      <c r="FY360" s="373"/>
      <c r="FZ360" s="373"/>
      <c r="GA360" s="373"/>
      <c r="GB360" s="373"/>
      <c r="GC360" s="373"/>
      <c r="GD360" s="373"/>
      <c r="GE360" s="373"/>
      <c r="GF360" s="373"/>
      <c r="GG360" s="373"/>
      <c r="GH360" s="373"/>
      <c r="GI360" s="373"/>
      <c r="GJ360" s="373"/>
      <c r="GK360" s="373"/>
      <c r="GL360" s="373"/>
      <c r="GM360" s="373"/>
      <c r="GN360" s="373"/>
      <c r="GO360" s="373"/>
      <c r="GP360" s="373"/>
      <c r="GQ360" s="373"/>
      <c r="GR360" s="373"/>
      <c r="GS360" s="373"/>
      <c r="GT360" s="373"/>
      <c r="GU360" s="373"/>
      <c r="GV360" s="373"/>
      <c r="GW360" s="373"/>
      <c r="GX360" s="373"/>
      <c r="GY360" s="373"/>
      <c r="GZ360" s="373"/>
      <c r="HA360" s="373"/>
      <c r="HB360" s="373"/>
      <c r="HC360" s="373"/>
      <c r="HD360" s="373"/>
      <c r="HE360" s="373"/>
      <c r="HF360" s="373"/>
      <c r="HG360" s="373"/>
      <c r="HH360" s="373"/>
      <c r="HI360" s="373"/>
      <c r="HJ360" s="373"/>
      <c r="HK360" s="373"/>
      <c r="HL360" s="373"/>
      <c r="HM360" s="373"/>
      <c r="HN360" s="373"/>
      <c r="HO360" s="373"/>
      <c r="HP360" s="373"/>
      <c r="HQ360" s="373"/>
      <c r="HR360" s="373"/>
      <c r="HS360" s="373"/>
      <c r="HT360" s="373"/>
      <c r="HU360" s="373"/>
      <c r="HV360" s="373"/>
      <c r="HW360" s="373"/>
      <c r="HX360" s="373"/>
      <c r="HY360" s="373"/>
      <c r="HZ360" s="373"/>
      <c r="IA360" s="373"/>
      <c r="IB360" s="373"/>
      <c r="IC360" s="373"/>
      <c r="ID360" s="373"/>
      <c r="IE360" s="373"/>
      <c r="IF360" s="373"/>
      <c r="IG360" s="373"/>
      <c r="IH360" s="373"/>
      <c r="II360" s="373"/>
      <c r="IJ360" s="373"/>
    </row>
    <row r="361" spans="1:244" s="281" customFormat="1" ht="19" x14ac:dyDescent="0.2">
      <c r="A361"/>
      <c r="B361" s="186"/>
      <c r="C361"/>
      <c r="D361" s="251"/>
      <c r="E361" s="341"/>
      <c r="F361" s="341"/>
      <c r="G361" s="172"/>
      <c r="H361"/>
      <c r="I361" s="45"/>
      <c r="J361"/>
      <c r="K361"/>
      <c r="L361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5"/>
      <c r="AC361"/>
      <c r="AD361" s="38"/>
      <c r="AE361"/>
      <c r="AF361"/>
      <c r="AG361"/>
      <c r="AH361" s="42"/>
      <c r="AI361" s="277"/>
      <c r="AJ361" s="152"/>
      <c r="AK361" s="152"/>
      <c r="AL361" s="152"/>
      <c r="AM361" s="152"/>
      <c r="AN361" s="152"/>
      <c r="AO361" s="152"/>
      <c r="AP361" s="152"/>
      <c r="AQ361" s="152"/>
      <c r="AR361" s="152"/>
      <c r="AS361" s="152"/>
      <c r="AT361" s="152"/>
      <c r="AU361" s="152"/>
      <c r="AV361" s="152"/>
      <c r="AW361" s="152"/>
      <c r="AX361" s="152"/>
      <c r="AY361" s="277"/>
      <c r="AZ361" s="269"/>
      <c r="BA361" s="560"/>
      <c r="BB361"/>
      <c r="BC361" s="560"/>
      <c r="BD361"/>
      <c r="BE361" s="560"/>
      <c r="BF361"/>
      <c r="BG361" s="560"/>
      <c r="BH361"/>
      <c r="BI361" s="560"/>
      <c r="BJ361"/>
      <c r="BK361" s="560"/>
      <c r="BL361"/>
      <c r="BM361" s="560"/>
      <c r="BN361"/>
      <c r="BO361" s="270"/>
      <c r="BP361"/>
      <c r="BQ361" s="270"/>
      <c r="BR361"/>
      <c r="BS361" s="270"/>
      <c r="BT361"/>
      <c r="BU361" s="270"/>
      <c r="BV361"/>
      <c r="BW361" s="270"/>
      <c r="BX361"/>
      <c r="BY361" s="270"/>
      <c r="BZ361"/>
      <c r="CA361" s="270"/>
      <c r="CB361"/>
      <c r="CC361" s="270"/>
      <c r="CD361"/>
      <c r="CE361" s="270"/>
      <c r="CF361"/>
      <c r="CG361" s="270"/>
      <c r="CH361"/>
      <c r="CI361" s="270"/>
      <c r="CJ361"/>
      <c r="CK361" s="910"/>
      <c r="CL361" s="373"/>
      <c r="CM361" s="373"/>
      <c r="CN361" s="373"/>
      <c r="CO361" s="373"/>
      <c r="CP361" s="373"/>
      <c r="CQ361" s="373"/>
      <c r="CR361" s="373"/>
      <c r="CS361" s="373"/>
      <c r="CT361" s="920"/>
      <c r="CU361" s="373"/>
      <c r="CV361" s="373"/>
      <c r="CW361" s="373"/>
      <c r="CX361" s="920"/>
      <c r="CY361" s="373"/>
      <c r="CZ361" s="373"/>
      <c r="DN361" s="373"/>
      <c r="DO361" s="373"/>
      <c r="DP361" s="373"/>
      <c r="DQ361" s="373"/>
      <c r="DR361" s="373"/>
      <c r="DS361" s="373"/>
      <c r="DT361" s="373"/>
      <c r="DU361" s="373"/>
      <c r="DV361" s="373"/>
      <c r="DW361" s="373"/>
      <c r="DX361" s="373"/>
      <c r="DY361" s="373"/>
      <c r="DZ361" s="373"/>
      <c r="EA361" s="373"/>
      <c r="EB361" s="373"/>
      <c r="EC361" s="373"/>
      <c r="ED361" s="373"/>
      <c r="EE361" s="373"/>
      <c r="EF361" s="373"/>
      <c r="EG361" s="373"/>
      <c r="EH361" s="373"/>
      <c r="EI361" s="373"/>
      <c r="EJ361" s="373"/>
      <c r="EK361" s="373"/>
      <c r="EL361" s="373"/>
      <c r="EM361" s="373"/>
      <c r="EN361" s="373"/>
      <c r="EO361" s="373"/>
      <c r="EP361" s="373"/>
      <c r="EQ361" s="373"/>
      <c r="ER361" s="373"/>
      <c r="ES361" s="373"/>
      <c r="ET361" s="373"/>
      <c r="EU361" s="373"/>
      <c r="EV361" s="373"/>
      <c r="EW361" s="373"/>
      <c r="EX361" s="373"/>
      <c r="EY361" s="373"/>
      <c r="EZ361" s="373"/>
      <c r="FA361" s="373"/>
      <c r="FB361" s="373"/>
      <c r="FC361" s="373"/>
      <c r="FD361" s="373"/>
      <c r="FE361" s="373"/>
      <c r="FF361" s="373"/>
      <c r="FG361" s="373"/>
      <c r="FH361" s="373"/>
      <c r="FI361" s="373"/>
      <c r="FJ361" s="373"/>
      <c r="FK361" s="373"/>
      <c r="FL361" s="373"/>
      <c r="FM361" s="373"/>
      <c r="FN361" s="373"/>
      <c r="FO361" s="373"/>
      <c r="FP361" s="373"/>
      <c r="FQ361" s="373"/>
      <c r="FR361" s="373"/>
      <c r="FS361" s="373"/>
      <c r="FT361" s="373"/>
      <c r="FU361" s="373"/>
      <c r="FV361" s="373"/>
      <c r="FW361" s="373"/>
      <c r="FX361" s="373"/>
      <c r="FY361" s="373"/>
      <c r="FZ361" s="373"/>
      <c r="GA361" s="373"/>
      <c r="GB361" s="373"/>
      <c r="GC361" s="373"/>
      <c r="GD361" s="373"/>
      <c r="GE361" s="373"/>
      <c r="GF361" s="373"/>
      <c r="GG361" s="373"/>
      <c r="GH361" s="373"/>
      <c r="GI361" s="373"/>
      <c r="GJ361" s="373"/>
      <c r="GK361" s="373"/>
      <c r="GL361" s="373"/>
      <c r="GM361" s="373"/>
      <c r="GN361" s="373"/>
      <c r="GO361" s="373"/>
      <c r="GP361" s="373"/>
      <c r="GQ361" s="373"/>
      <c r="GR361" s="373"/>
      <c r="GS361" s="373"/>
      <c r="GT361" s="373"/>
      <c r="GU361" s="373"/>
      <c r="GV361" s="373"/>
      <c r="GW361" s="373"/>
      <c r="GX361" s="373"/>
      <c r="GY361" s="373"/>
      <c r="GZ361" s="373"/>
      <c r="HA361" s="373"/>
      <c r="HB361" s="373"/>
      <c r="HC361" s="373"/>
      <c r="HD361" s="373"/>
      <c r="HE361" s="373"/>
      <c r="HF361" s="373"/>
      <c r="HG361" s="373"/>
      <c r="HH361" s="373"/>
      <c r="HI361" s="373"/>
      <c r="HJ361" s="373"/>
      <c r="HK361" s="373"/>
      <c r="HL361" s="373"/>
      <c r="HM361" s="373"/>
      <c r="HN361" s="373"/>
      <c r="HO361" s="373"/>
      <c r="HP361" s="373"/>
      <c r="HQ361" s="373"/>
      <c r="HR361" s="373"/>
      <c r="HS361" s="373"/>
      <c r="HT361" s="373"/>
      <c r="HU361" s="373"/>
      <c r="HV361" s="373"/>
      <c r="HW361" s="373"/>
      <c r="HX361" s="373"/>
      <c r="HY361" s="373"/>
      <c r="HZ361" s="373"/>
      <c r="IA361" s="373"/>
      <c r="IB361" s="373"/>
      <c r="IC361" s="373"/>
      <c r="ID361" s="373"/>
      <c r="IE361" s="373"/>
      <c r="IF361" s="373"/>
      <c r="IG361" s="373"/>
      <c r="IH361" s="373"/>
      <c r="II361" s="373"/>
      <c r="IJ361" s="373"/>
    </row>
    <row r="362" spans="1:244" s="281" customFormat="1" ht="19" x14ac:dyDescent="0.2">
      <c r="A362"/>
      <c r="B362" s="186"/>
      <c r="C362"/>
      <c r="D362" s="251"/>
      <c r="E362" s="341"/>
      <c r="F362" s="341"/>
      <c r="G362" s="172"/>
      <c r="H362"/>
      <c r="I362" s="45"/>
      <c r="J362"/>
      <c r="K362"/>
      <c r="L362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5"/>
      <c r="AC362"/>
      <c r="AD362" s="38"/>
      <c r="AE362"/>
      <c r="AF362"/>
      <c r="AG362"/>
      <c r="AH362" s="42"/>
      <c r="AI362" s="277"/>
      <c r="AJ362" s="152"/>
      <c r="AK362" s="152"/>
      <c r="AL362" s="152"/>
      <c r="AM362" s="152"/>
      <c r="AN362" s="152"/>
      <c r="AO362" s="152"/>
      <c r="AP362" s="152"/>
      <c r="AQ362" s="152"/>
      <c r="AR362" s="152"/>
      <c r="AS362" s="152"/>
      <c r="AT362" s="152"/>
      <c r="AU362" s="152"/>
      <c r="AV362" s="152"/>
      <c r="AW362" s="152"/>
      <c r="AX362" s="152"/>
      <c r="AY362" s="277"/>
      <c r="AZ362" s="269"/>
      <c r="BA362" s="560"/>
      <c r="BB362"/>
      <c r="BC362" s="560"/>
      <c r="BD362"/>
      <c r="BE362" s="560"/>
      <c r="BF362"/>
      <c r="BG362" s="560"/>
      <c r="BH362"/>
      <c r="BI362" s="560"/>
      <c r="BJ362"/>
      <c r="BK362" s="560"/>
      <c r="BL362"/>
      <c r="BM362" s="560"/>
      <c r="BN362"/>
      <c r="BO362" s="270"/>
      <c r="BP362"/>
      <c r="BQ362" s="270"/>
      <c r="BR362"/>
      <c r="BS362" s="270"/>
      <c r="BT362"/>
      <c r="BU362" s="270"/>
      <c r="BV362"/>
      <c r="BW362" s="270"/>
      <c r="BX362"/>
      <c r="BY362" s="270"/>
      <c r="BZ362"/>
      <c r="CA362" s="270"/>
      <c r="CB362"/>
      <c r="CC362" s="270"/>
      <c r="CD362"/>
      <c r="CE362" s="270"/>
      <c r="CF362"/>
      <c r="CG362" s="270"/>
      <c r="CH362"/>
      <c r="CI362" s="270"/>
      <c r="CJ362"/>
      <c r="CK362" s="910"/>
      <c r="CL362" s="373"/>
      <c r="CM362" s="373"/>
      <c r="CN362" s="373"/>
      <c r="CO362" s="373"/>
      <c r="CP362" s="373"/>
      <c r="CQ362" s="373"/>
      <c r="CR362" s="373"/>
      <c r="CS362" s="373"/>
      <c r="CT362" s="920"/>
      <c r="CU362" s="373"/>
      <c r="CV362" s="373"/>
      <c r="CW362" s="373"/>
      <c r="CX362" s="920"/>
      <c r="CY362" s="373"/>
      <c r="CZ362" s="373"/>
      <c r="DN362" s="373"/>
      <c r="DO362" s="373"/>
      <c r="DP362" s="373"/>
      <c r="DQ362" s="373"/>
      <c r="DR362" s="373"/>
      <c r="DS362" s="373"/>
      <c r="DT362" s="373"/>
      <c r="DU362" s="373"/>
      <c r="DV362" s="373"/>
      <c r="DW362" s="373"/>
      <c r="DX362" s="373"/>
      <c r="DY362" s="373"/>
      <c r="DZ362" s="373"/>
      <c r="EA362" s="373"/>
      <c r="EB362" s="373"/>
      <c r="EC362" s="373"/>
      <c r="ED362" s="373"/>
      <c r="EE362" s="373"/>
      <c r="EF362" s="373"/>
      <c r="EG362" s="373"/>
      <c r="EH362" s="373"/>
      <c r="EI362" s="373"/>
      <c r="EJ362" s="373"/>
      <c r="EK362" s="373"/>
      <c r="EL362" s="373"/>
      <c r="EM362" s="373"/>
      <c r="EN362" s="373"/>
      <c r="EO362" s="373"/>
      <c r="EP362" s="373"/>
      <c r="EQ362" s="373"/>
      <c r="ER362" s="373"/>
      <c r="ES362" s="373"/>
      <c r="ET362" s="373"/>
      <c r="EU362" s="373"/>
      <c r="EV362" s="373"/>
      <c r="EW362" s="373"/>
      <c r="EX362" s="373"/>
      <c r="EY362" s="373"/>
      <c r="EZ362" s="373"/>
      <c r="FA362" s="373"/>
      <c r="FB362" s="373"/>
      <c r="FC362" s="373"/>
      <c r="FD362" s="373"/>
      <c r="FE362" s="373"/>
      <c r="FF362" s="373"/>
      <c r="FG362" s="373"/>
      <c r="FH362" s="373"/>
      <c r="FI362" s="373"/>
      <c r="FJ362" s="373"/>
      <c r="FK362" s="373"/>
      <c r="FL362" s="373"/>
      <c r="FM362" s="373"/>
      <c r="FN362" s="373"/>
      <c r="FO362" s="373"/>
      <c r="FP362" s="373"/>
      <c r="FQ362" s="373"/>
      <c r="FR362" s="373"/>
      <c r="FS362" s="373"/>
      <c r="FT362" s="373"/>
      <c r="FU362" s="373"/>
      <c r="FV362" s="373"/>
      <c r="FW362" s="373"/>
      <c r="FX362" s="373"/>
      <c r="FY362" s="373"/>
      <c r="FZ362" s="373"/>
      <c r="GA362" s="373"/>
      <c r="GB362" s="373"/>
      <c r="GC362" s="373"/>
      <c r="GD362" s="373"/>
      <c r="GE362" s="373"/>
      <c r="GF362" s="373"/>
      <c r="GG362" s="373"/>
      <c r="GH362" s="373"/>
      <c r="GI362" s="373"/>
      <c r="GJ362" s="373"/>
      <c r="GK362" s="373"/>
      <c r="GL362" s="373"/>
      <c r="GM362" s="373"/>
      <c r="GN362" s="373"/>
      <c r="GO362" s="373"/>
      <c r="GP362" s="373"/>
      <c r="GQ362" s="373"/>
      <c r="GR362" s="373"/>
      <c r="GS362" s="373"/>
      <c r="GT362" s="373"/>
      <c r="GU362" s="373"/>
      <c r="GV362" s="373"/>
      <c r="GW362" s="373"/>
      <c r="GX362" s="373"/>
      <c r="GY362" s="373"/>
      <c r="GZ362" s="373"/>
      <c r="HA362" s="373"/>
      <c r="HB362" s="373"/>
      <c r="HC362" s="373"/>
      <c r="HD362" s="373"/>
      <c r="HE362" s="373"/>
      <c r="HF362" s="373"/>
      <c r="HG362" s="373"/>
      <c r="HH362" s="373"/>
      <c r="HI362" s="373"/>
      <c r="HJ362" s="373"/>
      <c r="HK362" s="373"/>
      <c r="HL362" s="373"/>
      <c r="HM362" s="373"/>
      <c r="HN362" s="373"/>
      <c r="HO362" s="373"/>
      <c r="HP362" s="373"/>
      <c r="HQ362" s="373"/>
      <c r="HR362" s="373"/>
      <c r="HS362" s="373"/>
      <c r="HT362" s="373"/>
      <c r="HU362" s="373"/>
      <c r="HV362" s="373"/>
      <c r="HW362" s="373"/>
      <c r="HX362" s="373"/>
      <c r="HY362" s="373"/>
      <c r="HZ362" s="373"/>
      <c r="IA362" s="373"/>
      <c r="IB362" s="373"/>
      <c r="IC362" s="373"/>
      <c r="ID362" s="373"/>
      <c r="IE362" s="373"/>
      <c r="IF362" s="373"/>
      <c r="IG362" s="373"/>
      <c r="IH362" s="373"/>
      <c r="II362" s="373"/>
      <c r="IJ362" s="373"/>
    </row>
    <row r="363" spans="1:244" s="281" customFormat="1" ht="19" x14ac:dyDescent="0.2">
      <c r="A363"/>
      <c r="B363" s="186"/>
      <c r="C363"/>
      <c r="D363" s="251"/>
      <c r="E363" s="341"/>
      <c r="F363" s="341"/>
      <c r="G363" s="172"/>
      <c r="H363"/>
      <c r="I363" s="45"/>
      <c r="J363"/>
      <c r="K363"/>
      <c r="L363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5"/>
      <c r="AC363"/>
      <c r="AD363" s="38"/>
      <c r="AE363"/>
      <c r="AF363"/>
      <c r="AG363"/>
      <c r="AH363" s="42"/>
      <c r="AI363" s="277"/>
      <c r="AJ363" s="152"/>
      <c r="AK363" s="152"/>
      <c r="AL363" s="152"/>
      <c r="AM363" s="152"/>
      <c r="AN363" s="152"/>
      <c r="AO363" s="152"/>
      <c r="AP363" s="152"/>
      <c r="AQ363" s="152"/>
      <c r="AR363" s="152"/>
      <c r="AS363" s="152"/>
      <c r="AT363" s="152"/>
      <c r="AU363" s="152"/>
      <c r="AV363" s="152"/>
      <c r="AW363" s="152"/>
      <c r="AX363" s="152"/>
      <c r="AY363" s="277"/>
      <c r="AZ363" s="269"/>
      <c r="BA363" s="560"/>
      <c r="BB363"/>
      <c r="BC363" s="560"/>
      <c r="BD363"/>
      <c r="BE363" s="560"/>
      <c r="BF363"/>
      <c r="BG363" s="560"/>
      <c r="BH363"/>
      <c r="BI363" s="560"/>
      <c r="BJ363"/>
      <c r="BK363" s="560"/>
      <c r="BL363"/>
      <c r="BM363" s="560"/>
      <c r="BN363"/>
      <c r="BO363" s="270"/>
      <c r="BP363"/>
      <c r="BQ363" s="270"/>
      <c r="BR363"/>
      <c r="BS363" s="270"/>
      <c r="BT363"/>
      <c r="BU363" s="270"/>
      <c r="BV363"/>
      <c r="BW363" s="270"/>
      <c r="BX363"/>
      <c r="BY363" s="270"/>
      <c r="BZ363"/>
      <c r="CA363" s="270"/>
      <c r="CB363"/>
      <c r="CC363" s="270"/>
      <c r="CD363"/>
      <c r="CE363" s="270"/>
      <c r="CF363"/>
      <c r="CG363" s="270"/>
      <c r="CH363"/>
      <c r="CI363" s="270"/>
      <c r="CJ363"/>
      <c r="CK363" s="910"/>
      <c r="CL363" s="373"/>
      <c r="CM363" s="373"/>
      <c r="CN363" s="373"/>
      <c r="CO363" s="373"/>
      <c r="CP363" s="373"/>
      <c r="CQ363" s="373"/>
      <c r="CR363" s="373"/>
      <c r="CS363" s="373"/>
      <c r="CT363" s="920"/>
      <c r="CU363" s="373"/>
      <c r="CV363" s="373"/>
      <c r="CW363" s="373"/>
      <c r="CX363" s="920"/>
      <c r="CY363" s="373"/>
      <c r="CZ363" s="373"/>
      <c r="DN363" s="373"/>
      <c r="DO363" s="373"/>
      <c r="DP363" s="373"/>
      <c r="DQ363" s="373"/>
      <c r="DR363" s="373"/>
      <c r="DS363" s="373"/>
      <c r="DT363" s="373"/>
      <c r="DU363" s="373"/>
      <c r="DV363" s="373"/>
      <c r="DW363" s="373"/>
      <c r="DX363" s="373"/>
      <c r="DY363" s="373"/>
      <c r="DZ363" s="373"/>
      <c r="EA363" s="373"/>
      <c r="EB363" s="373"/>
      <c r="EC363" s="373"/>
      <c r="ED363" s="373"/>
      <c r="EE363" s="373"/>
      <c r="EF363" s="373"/>
      <c r="EG363" s="373"/>
      <c r="EH363" s="373"/>
      <c r="EI363" s="373"/>
      <c r="EJ363" s="373"/>
      <c r="EK363" s="373"/>
      <c r="EL363" s="373"/>
      <c r="EM363" s="373"/>
      <c r="EN363" s="373"/>
      <c r="EO363" s="373"/>
      <c r="EP363" s="373"/>
      <c r="EQ363" s="373"/>
      <c r="ER363" s="373"/>
      <c r="ES363" s="373"/>
      <c r="ET363" s="373"/>
      <c r="EU363" s="373"/>
      <c r="EV363" s="373"/>
      <c r="EW363" s="373"/>
      <c r="EX363" s="373"/>
      <c r="EY363" s="373"/>
      <c r="EZ363" s="373"/>
      <c r="FA363" s="373"/>
      <c r="FB363" s="373"/>
      <c r="FC363" s="373"/>
      <c r="FD363" s="373"/>
      <c r="FE363" s="373"/>
      <c r="FF363" s="373"/>
      <c r="FG363" s="373"/>
      <c r="FH363" s="373"/>
      <c r="FI363" s="373"/>
      <c r="FJ363" s="373"/>
      <c r="FK363" s="373"/>
      <c r="FL363" s="373"/>
      <c r="FM363" s="373"/>
      <c r="FN363" s="373"/>
      <c r="FO363" s="373"/>
      <c r="FP363" s="373"/>
      <c r="FQ363" s="373"/>
      <c r="FR363" s="373"/>
      <c r="FS363" s="373"/>
      <c r="FT363" s="373"/>
      <c r="FU363" s="373"/>
      <c r="FV363" s="373"/>
      <c r="FW363" s="373"/>
      <c r="FX363" s="373"/>
      <c r="FY363" s="373"/>
      <c r="FZ363" s="373"/>
      <c r="GA363" s="373"/>
      <c r="GB363" s="373"/>
      <c r="GC363" s="373"/>
      <c r="GD363" s="373"/>
      <c r="GE363" s="373"/>
      <c r="GF363" s="373"/>
      <c r="GG363" s="373"/>
      <c r="GH363" s="373"/>
      <c r="GI363" s="373"/>
      <c r="GJ363" s="373"/>
      <c r="GK363" s="373"/>
      <c r="GL363" s="373"/>
      <c r="GM363" s="373"/>
      <c r="GN363" s="373"/>
      <c r="GO363" s="373"/>
      <c r="GP363" s="373"/>
      <c r="GQ363" s="373"/>
      <c r="GR363" s="373"/>
      <c r="GS363" s="373"/>
      <c r="GT363" s="373"/>
      <c r="GU363" s="373"/>
      <c r="GV363" s="373"/>
      <c r="GW363" s="373"/>
      <c r="GX363" s="373"/>
      <c r="GY363" s="373"/>
      <c r="GZ363" s="373"/>
      <c r="HA363" s="373"/>
      <c r="HB363" s="373"/>
      <c r="HC363" s="373"/>
      <c r="HD363" s="373"/>
      <c r="HE363" s="373"/>
      <c r="HF363" s="373"/>
      <c r="HG363" s="373"/>
      <c r="HH363" s="373"/>
      <c r="HI363" s="373"/>
      <c r="HJ363" s="373"/>
      <c r="HK363" s="373"/>
      <c r="HL363" s="373"/>
      <c r="HM363" s="373"/>
      <c r="HN363" s="373"/>
      <c r="HO363" s="373"/>
      <c r="HP363" s="373"/>
      <c r="HQ363" s="373"/>
      <c r="HR363" s="373"/>
      <c r="HS363" s="373"/>
      <c r="HT363" s="373"/>
      <c r="HU363" s="373"/>
      <c r="HV363" s="373"/>
      <c r="HW363" s="373"/>
      <c r="HX363" s="373"/>
      <c r="HY363" s="373"/>
      <c r="HZ363" s="373"/>
      <c r="IA363" s="373"/>
      <c r="IB363" s="373"/>
      <c r="IC363" s="373"/>
      <c r="ID363" s="373"/>
      <c r="IE363" s="373"/>
      <c r="IF363" s="373"/>
      <c r="IG363" s="373"/>
      <c r="IH363" s="373"/>
      <c r="II363" s="373"/>
      <c r="IJ363" s="373"/>
    </row>
    <row r="364" spans="1:244" s="281" customFormat="1" ht="19" x14ac:dyDescent="0.2">
      <c r="A364"/>
      <c r="B364" s="186"/>
      <c r="C364"/>
      <c r="D364" s="251"/>
      <c r="E364" s="341"/>
      <c r="F364" s="341"/>
      <c r="G364" s="172"/>
      <c r="H364"/>
      <c r="I364" s="45"/>
      <c r="J364"/>
      <c r="K364"/>
      <c r="L364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5"/>
      <c r="AC364"/>
      <c r="AD364" s="38"/>
      <c r="AE364"/>
      <c r="AF364"/>
      <c r="AG364"/>
      <c r="AH364" s="42"/>
      <c r="AI364" s="277"/>
      <c r="AJ364" s="152"/>
      <c r="AK364" s="152"/>
      <c r="AL364" s="152"/>
      <c r="AM364" s="152"/>
      <c r="AN364" s="152"/>
      <c r="AO364" s="152"/>
      <c r="AP364" s="152"/>
      <c r="AQ364" s="152"/>
      <c r="AR364" s="152"/>
      <c r="AS364" s="152"/>
      <c r="AT364" s="152"/>
      <c r="AU364" s="152"/>
      <c r="AV364" s="152"/>
      <c r="AW364" s="152"/>
      <c r="AX364" s="152"/>
      <c r="AY364" s="277"/>
      <c r="AZ364" s="269"/>
      <c r="BA364" s="560"/>
      <c r="BB364"/>
      <c r="BC364" s="560"/>
      <c r="BD364"/>
      <c r="BE364" s="560"/>
      <c r="BF364"/>
      <c r="BG364" s="560"/>
      <c r="BH364"/>
      <c r="BI364" s="560"/>
      <c r="BJ364"/>
      <c r="BK364" s="560"/>
      <c r="BL364"/>
      <c r="BM364" s="560"/>
      <c r="BN364"/>
      <c r="BO364" s="270"/>
      <c r="BP364"/>
      <c r="BQ364" s="270"/>
      <c r="BR364"/>
      <c r="BS364" s="270"/>
      <c r="BT364"/>
      <c r="BU364" s="270"/>
      <c r="BV364"/>
      <c r="BW364" s="270"/>
      <c r="BX364"/>
      <c r="BY364" s="270"/>
      <c r="BZ364"/>
      <c r="CA364" s="270"/>
      <c r="CB364"/>
      <c r="CC364" s="270"/>
      <c r="CD364"/>
      <c r="CE364" s="270"/>
      <c r="CF364"/>
      <c r="CG364" s="270"/>
      <c r="CH364"/>
      <c r="CI364" s="270"/>
      <c r="CJ364"/>
      <c r="CK364" s="910"/>
      <c r="CL364" s="373"/>
      <c r="CM364" s="373"/>
      <c r="CN364" s="373"/>
      <c r="CO364" s="373"/>
      <c r="CP364" s="373"/>
      <c r="CQ364" s="373"/>
      <c r="CR364" s="373"/>
      <c r="CS364" s="373"/>
      <c r="CT364" s="920"/>
      <c r="CU364" s="373"/>
      <c r="CV364" s="373"/>
      <c r="CW364" s="373"/>
      <c r="CX364" s="920"/>
      <c r="CY364" s="373"/>
      <c r="CZ364" s="373"/>
      <c r="DN364" s="373"/>
      <c r="DO364" s="373"/>
      <c r="DP364" s="373"/>
      <c r="DQ364" s="373"/>
      <c r="DR364" s="373"/>
      <c r="DS364" s="373"/>
      <c r="DT364" s="373"/>
      <c r="DU364" s="373"/>
      <c r="DV364" s="373"/>
      <c r="DW364" s="373"/>
      <c r="DX364" s="373"/>
      <c r="DY364" s="373"/>
      <c r="DZ364" s="373"/>
      <c r="EA364" s="373"/>
      <c r="EB364" s="373"/>
      <c r="EC364" s="373"/>
      <c r="ED364" s="373"/>
      <c r="EE364" s="373"/>
      <c r="EF364" s="373"/>
      <c r="EG364" s="373"/>
      <c r="EH364" s="373"/>
      <c r="EI364" s="373"/>
      <c r="EJ364" s="373"/>
      <c r="EK364" s="373"/>
      <c r="EL364" s="373"/>
      <c r="EM364" s="373"/>
      <c r="EN364" s="373"/>
      <c r="EO364" s="373"/>
      <c r="EP364" s="373"/>
      <c r="EQ364" s="373"/>
      <c r="ER364" s="373"/>
      <c r="ES364" s="373"/>
      <c r="ET364" s="373"/>
      <c r="EU364" s="373"/>
      <c r="EV364" s="373"/>
      <c r="EW364" s="373"/>
      <c r="EX364" s="373"/>
      <c r="EY364" s="373"/>
      <c r="EZ364" s="373"/>
      <c r="FA364" s="373"/>
      <c r="FB364" s="373"/>
      <c r="FC364" s="373"/>
      <c r="FD364" s="373"/>
      <c r="FE364" s="373"/>
      <c r="FF364" s="373"/>
      <c r="FG364" s="373"/>
      <c r="FH364" s="373"/>
      <c r="FI364" s="373"/>
      <c r="FJ364" s="373"/>
      <c r="FK364" s="373"/>
      <c r="FL364" s="373"/>
      <c r="FM364" s="373"/>
      <c r="FN364" s="373"/>
      <c r="FO364" s="373"/>
      <c r="FP364" s="373"/>
      <c r="FQ364" s="373"/>
      <c r="FR364" s="373"/>
      <c r="FS364" s="373"/>
      <c r="FT364" s="373"/>
      <c r="FU364" s="373"/>
      <c r="FV364" s="373"/>
      <c r="FW364" s="373"/>
      <c r="FX364" s="373"/>
      <c r="FY364" s="373"/>
      <c r="FZ364" s="373"/>
      <c r="GA364" s="373"/>
      <c r="GB364" s="373"/>
      <c r="GC364" s="373"/>
      <c r="GD364" s="373"/>
      <c r="GE364" s="373"/>
      <c r="GF364" s="373"/>
      <c r="GG364" s="373"/>
      <c r="GH364" s="373"/>
      <c r="GI364" s="373"/>
      <c r="GJ364" s="373"/>
      <c r="GK364" s="373"/>
      <c r="GL364" s="373"/>
      <c r="GM364" s="373"/>
      <c r="GN364" s="373"/>
      <c r="GO364" s="373"/>
      <c r="GP364" s="373"/>
      <c r="GQ364" s="373"/>
      <c r="GR364" s="373"/>
      <c r="GS364" s="373"/>
      <c r="GT364" s="373"/>
      <c r="GU364" s="373"/>
      <c r="GV364" s="373"/>
      <c r="GW364" s="373"/>
      <c r="GX364" s="373"/>
      <c r="GY364" s="373"/>
      <c r="GZ364" s="373"/>
      <c r="HA364" s="373"/>
      <c r="HB364" s="373"/>
      <c r="HC364" s="373"/>
      <c r="HD364" s="373"/>
      <c r="HE364" s="373"/>
      <c r="HF364" s="373"/>
      <c r="HG364" s="373"/>
      <c r="HH364" s="373"/>
      <c r="HI364" s="373"/>
      <c r="HJ364" s="373"/>
      <c r="HK364" s="373"/>
      <c r="HL364" s="373"/>
      <c r="HM364" s="373"/>
      <c r="HN364" s="373"/>
      <c r="HO364" s="373"/>
      <c r="HP364" s="373"/>
      <c r="HQ364" s="373"/>
      <c r="HR364" s="373"/>
      <c r="HS364" s="373"/>
      <c r="HT364" s="373"/>
      <c r="HU364" s="373"/>
      <c r="HV364" s="373"/>
      <c r="HW364" s="373"/>
      <c r="HX364" s="373"/>
      <c r="HY364" s="373"/>
      <c r="HZ364" s="373"/>
      <c r="IA364" s="373"/>
      <c r="IB364" s="373"/>
      <c r="IC364" s="373"/>
      <c r="ID364" s="373"/>
      <c r="IE364" s="373"/>
      <c r="IF364" s="373"/>
      <c r="IG364" s="373"/>
      <c r="IH364" s="373"/>
      <c r="II364" s="373"/>
      <c r="IJ364" s="373"/>
    </row>
    <row r="365" spans="1:244" s="281" customFormat="1" ht="19" x14ac:dyDescent="0.2">
      <c r="A365"/>
      <c r="B365" s="186"/>
      <c r="C365"/>
      <c r="D365" s="251"/>
      <c r="E365" s="341"/>
      <c r="F365" s="341"/>
      <c r="G365" s="172"/>
      <c r="H365"/>
      <c r="I365" s="45"/>
      <c r="J365"/>
      <c r="K365"/>
      <c r="L365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5"/>
      <c r="AC365"/>
      <c r="AD365" s="38"/>
      <c r="AE365"/>
      <c r="AF365"/>
      <c r="AG365"/>
      <c r="AH365" s="42"/>
      <c r="AI365" s="277"/>
      <c r="AJ365" s="152"/>
      <c r="AK365" s="152"/>
      <c r="AL365" s="152"/>
      <c r="AM365" s="152"/>
      <c r="AN365" s="152"/>
      <c r="AO365" s="152"/>
      <c r="AP365" s="152"/>
      <c r="AQ365" s="152"/>
      <c r="AR365" s="152"/>
      <c r="AS365" s="152"/>
      <c r="AT365" s="152"/>
      <c r="AU365" s="152"/>
      <c r="AV365" s="152"/>
      <c r="AW365" s="152"/>
      <c r="AX365" s="152"/>
      <c r="AY365" s="277"/>
      <c r="AZ365" s="269"/>
      <c r="BA365" s="560"/>
      <c r="BB365"/>
      <c r="BC365" s="560"/>
      <c r="BD365"/>
      <c r="BE365" s="560"/>
      <c r="BF365"/>
      <c r="BG365" s="560"/>
      <c r="BH365"/>
      <c r="BI365" s="560"/>
      <c r="BJ365"/>
      <c r="BK365" s="560"/>
      <c r="BL365"/>
      <c r="BM365" s="560"/>
      <c r="BN365"/>
      <c r="BO365" s="270"/>
      <c r="BP365"/>
      <c r="BQ365" s="270"/>
      <c r="BR365"/>
      <c r="BS365" s="270"/>
      <c r="BT365"/>
      <c r="BU365" s="270"/>
      <c r="BV365"/>
      <c r="BW365" s="270"/>
      <c r="BX365"/>
      <c r="BY365" s="270"/>
      <c r="BZ365"/>
      <c r="CA365" s="270"/>
      <c r="CB365"/>
      <c r="CC365" s="270"/>
      <c r="CD365"/>
      <c r="CE365" s="270"/>
      <c r="CF365"/>
      <c r="CG365" s="270"/>
      <c r="CH365"/>
      <c r="CI365" s="270"/>
      <c r="CJ365"/>
      <c r="CK365" s="910"/>
      <c r="CL365" s="373"/>
      <c r="CM365" s="373"/>
      <c r="CN365" s="373"/>
      <c r="CO365" s="373"/>
      <c r="CP365" s="373"/>
      <c r="CQ365" s="373"/>
      <c r="CR365" s="373"/>
      <c r="CS365" s="373"/>
      <c r="CT365" s="920"/>
      <c r="CU365" s="373"/>
      <c r="CV365" s="373"/>
      <c r="CW365" s="373"/>
      <c r="CX365" s="920"/>
      <c r="CY365" s="373"/>
      <c r="CZ365" s="373"/>
      <c r="DN365" s="373"/>
      <c r="DO365" s="373"/>
      <c r="DP365" s="373"/>
      <c r="DQ365" s="373"/>
      <c r="DR365" s="373"/>
      <c r="DS365" s="373"/>
      <c r="DT365" s="373"/>
      <c r="DU365" s="373"/>
      <c r="DV365" s="373"/>
      <c r="DW365" s="373"/>
      <c r="DX365" s="373"/>
      <c r="DY365" s="373"/>
      <c r="DZ365" s="373"/>
      <c r="EA365" s="373"/>
      <c r="EB365" s="373"/>
      <c r="EC365" s="373"/>
      <c r="ED365" s="373"/>
      <c r="EE365" s="373"/>
      <c r="EF365" s="373"/>
      <c r="EG365" s="373"/>
      <c r="EH365" s="373"/>
      <c r="EI365" s="373"/>
      <c r="EJ365" s="373"/>
      <c r="EK365" s="373"/>
      <c r="EL365" s="373"/>
      <c r="EM365" s="373"/>
      <c r="EN365" s="373"/>
      <c r="EO365" s="373"/>
      <c r="EP365" s="373"/>
      <c r="EQ365" s="373"/>
      <c r="ER365" s="373"/>
      <c r="ES365" s="373"/>
      <c r="ET365" s="373"/>
      <c r="EU365" s="373"/>
      <c r="EV365" s="373"/>
      <c r="EW365" s="373"/>
      <c r="EX365" s="373"/>
      <c r="EY365" s="373"/>
      <c r="EZ365" s="373"/>
      <c r="FA365" s="373"/>
      <c r="FB365" s="373"/>
      <c r="FC365" s="373"/>
      <c r="FD365" s="373"/>
      <c r="FE365" s="373"/>
      <c r="FF365" s="373"/>
      <c r="FG365" s="373"/>
      <c r="FH365" s="373"/>
      <c r="FI365" s="373"/>
      <c r="FJ365" s="373"/>
      <c r="FK365" s="373"/>
      <c r="FL365" s="373"/>
      <c r="FM365" s="373"/>
      <c r="FN365" s="373"/>
      <c r="FO365" s="373"/>
      <c r="FP365" s="373"/>
      <c r="FQ365" s="373"/>
      <c r="FR365" s="373"/>
      <c r="FS365" s="373"/>
      <c r="FT365" s="373"/>
      <c r="FU365" s="373"/>
      <c r="FV365" s="373"/>
      <c r="FW365" s="373"/>
      <c r="FX365" s="373"/>
      <c r="FY365" s="373"/>
      <c r="FZ365" s="373"/>
      <c r="GA365" s="373"/>
      <c r="GB365" s="373"/>
      <c r="GC365" s="373"/>
      <c r="GD365" s="373"/>
      <c r="GE365" s="373"/>
      <c r="GF365" s="373"/>
      <c r="GG365" s="373"/>
      <c r="GH365" s="373"/>
      <c r="GI365" s="373"/>
      <c r="GJ365" s="373"/>
      <c r="GK365" s="373"/>
      <c r="GL365" s="373"/>
      <c r="GM365" s="373"/>
      <c r="GN365" s="373"/>
      <c r="GO365" s="373"/>
      <c r="GP365" s="373"/>
      <c r="GQ365" s="373"/>
      <c r="GR365" s="373"/>
      <c r="GS365" s="373"/>
      <c r="GT365" s="373"/>
      <c r="GU365" s="373"/>
      <c r="GV365" s="373"/>
      <c r="GW365" s="373"/>
      <c r="GX365" s="373"/>
      <c r="GY365" s="373"/>
      <c r="GZ365" s="373"/>
      <c r="HA365" s="373"/>
      <c r="HB365" s="373"/>
      <c r="HC365" s="373"/>
      <c r="HD365" s="373"/>
      <c r="HE365" s="373"/>
      <c r="HF365" s="373"/>
      <c r="HG365" s="373"/>
      <c r="HH365" s="373"/>
      <c r="HI365" s="373"/>
      <c r="HJ365" s="373"/>
      <c r="HK365" s="373"/>
      <c r="HL365" s="373"/>
      <c r="HM365" s="373"/>
      <c r="HN365" s="373"/>
      <c r="HO365" s="373"/>
      <c r="HP365" s="373"/>
      <c r="HQ365" s="373"/>
      <c r="HR365" s="373"/>
      <c r="HS365" s="373"/>
      <c r="HT365" s="373"/>
      <c r="HU365" s="373"/>
      <c r="HV365" s="373"/>
      <c r="HW365" s="373"/>
      <c r="HX365" s="373"/>
      <c r="HY365" s="373"/>
      <c r="HZ365" s="373"/>
      <c r="IA365" s="373"/>
      <c r="IB365" s="373"/>
      <c r="IC365" s="373"/>
      <c r="ID365" s="373"/>
      <c r="IE365" s="373"/>
      <c r="IF365" s="373"/>
      <c r="IG365" s="373"/>
      <c r="IH365" s="373"/>
      <c r="II365" s="373"/>
      <c r="IJ365" s="373"/>
    </row>
    <row r="366" spans="1:244" s="281" customFormat="1" ht="19" x14ac:dyDescent="0.2">
      <c r="A366"/>
      <c r="B366" s="186"/>
      <c r="C366"/>
      <c r="D366" s="251"/>
      <c r="E366" s="341"/>
      <c r="F366" s="341"/>
      <c r="G366" s="172"/>
      <c r="H366"/>
      <c r="I366" s="45"/>
      <c r="J366"/>
      <c r="K366"/>
      <c r="L36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5"/>
      <c r="AC366"/>
      <c r="AD366" s="38"/>
      <c r="AE366"/>
      <c r="AF366"/>
      <c r="AG366"/>
      <c r="AH366" s="42"/>
      <c r="AI366" s="277"/>
      <c r="AJ366" s="152"/>
      <c r="AK366" s="152"/>
      <c r="AL366" s="152"/>
      <c r="AM366" s="152"/>
      <c r="AN366" s="152"/>
      <c r="AO366" s="152"/>
      <c r="AP366" s="152"/>
      <c r="AQ366" s="152"/>
      <c r="AR366" s="152"/>
      <c r="AS366" s="152"/>
      <c r="AT366" s="152"/>
      <c r="AU366" s="152"/>
      <c r="AV366" s="152"/>
      <c r="AW366" s="152"/>
      <c r="AX366" s="152"/>
      <c r="AY366" s="277"/>
      <c r="AZ366" s="269"/>
      <c r="BA366" s="560"/>
      <c r="BB366"/>
      <c r="BC366" s="560"/>
      <c r="BD366"/>
      <c r="BE366" s="560"/>
      <c r="BF366"/>
      <c r="BG366" s="560"/>
      <c r="BH366"/>
      <c r="BI366" s="560"/>
      <c r="BJ366"/>
      <c r="BK366" s="560"/>
      <c r="BL366"/>
      <c r="BM366" s="560"/>
      <c r="BN366"/>
      <c r="BO366" s="270"/>
      <c r="BP366"/>
      <c r="BQ366" s="270"/>
      <c r="BR366"/>
      <c r="BS366" s="270"/>
      <c r="BT366"/>
      <c r="BU366" s="270"/>
      <c r="BV366"/>
      <c r="BW366" s="270"/>
      <c r="BX366"/>
      <c r="BY366" s="270"/>
      <c r="BZ366"/>
      <c r="CA366" s="270"/>
      <c r="CB366"/>
      <c r="CC366" s="270"/>
      <c r="CD366"/>
      <c r="CE366" s="270"/>
      <c r="CF366"/>
      <c r="CG366" s="270"/>
      <c r="CH366"/>
      <c r="CI366" s="270"/>
      <c r="CJ366"/>
      <c r="CK366" s="910"/>
      <c r="CL366" s="373"/>
      <c r="CM366" s="373"/>
      <c r="CN366" s="373"/>
      <c r="CO366" s="373"/>
      <c r="CP366" s="373"/>
      <c r="CQ366" s="373"/>
      <c r="CR366" s="373"/>
      <c r="CS366" s="373"/>
      <c r="CT366" s="920"/>
      <c r="CU366" s="373"/>
      <c r="CV366" s="373"/>
      <c r="CW366" s="373"/>
      <c r="CX366" s="920"/>
      <c r="CY366" s="373"/>
      <c r="CZ366" s="373"/>
      <c r="DN366" s="373"/>
      <c r="DO366" s="373"/>
      <c r="DP366" s="373"/>
      <c r="DQ366" s="373"/>
      <c r="DR366" s="373"/>
      <c r="DS366" s="373"/>
      <c r="DT366" s="373"/>
      <c r="DU366" s="373"/>
      <c r="DV366" s="373"/>
      <c r="DW366" s="373"/>
      <c r="DX366" s="373"/>
      <c r="DY366" s="373"/>
      <c r="DZ366" s="373"/>
      <c r="EA366" s="373"/>
      <c r="EB366" s="373"/>
      <c r="EC366" s="373"/>
      <c r="ED366" s="373"/>
      <c r="EE366" s="373"/>
      <c r="EF366" s="373"/>
      <c r="EG366" s="373"/>
      <c r="EH366" s="373"/>
      <c r="EI366" s="373"/>
      <c r="EJ366" s="373"/>
      <c r="EK366" s="373"/>
      <c r="EL366" s="373"/>
      <c r="EM366" s="373"/>
      <c r="EN366" s="373"/>
      <c r="EO366" s="373"/>
      <c r="EP366" s="373"/>
      <c r="EQ366" s="373"/>
      <c r="ER366" s="373"/>
      <c r="ES366" s="373"/>
      <c r="ET366" s="373"/>
      <c r="EU366" s="373"/>
      <c r="EV366" s="373"/>
      <c r="EW366" s="373"/>
      <c r="EX366" s="373"/>
      <c r="EY366" s="373"/>
      <c r="EZ366" s="373"/>
      <c r="FA366" s="373"/>
      <c r="FB366" s="373"/>
      <c r="FC366" s="373"/>
      <c r="FD366" s="373"/>
      <c r="FE366" s="373"/>
      <c r="FF366" s="373"/>
      <c r="FG366" s="373"/>
      <c r="FH366" s="373"/>
      <c r="FI366" s="373"/>
      <c r="FJ366" s="373"/>
      <c r="FK366" s="373"/>
      <c r="FL366" s="373"/>
      <c r="FM366" s="373"/>
      <c r="FN366" s="373"/>
      <c r="FO366" s="373"/>
      <c r="FP366" s="373"/>
      <c r="FQ366" s="373"/>
      <c r="FR366" s="373"/>
      <c r="FS366" s="373"/>
      <c r="FT366" s="373"/>
      <c r="FU366" s="373"/>
      <c r="FV366" s="373"/>
      <c r="FW366" s="373"/>
      <c r="FX366" s="373"/>
      <c r="FY366" s="373"/>
      <c r="FZ366" s="373"/>
      <c r="GA366" s="373"/>
      <c r="GB366" s="373"/>
      <c r="GC366" s="373"/>
      <c r="GD366" s="373"/>
      <c r="GE366" s="373"/>
      <c r="GF366" s="373"/>
      <c r="GG366" s="373"/>
      <c r="GH366" s="373"/>
      <c r="GI366" s="373"/>
      <c r="GJ366" s="373"/>
      <c r="GK366" s="373"/>
      <c r="GL366" s="373"/>
      <c r="GM366" s="373"/>
      <c r="GN366" s="373"/>
      <c r="GO366" s="373"/>
      <c r="GP366" s="373"/>
      <c r="GQ366" s="373"/>
      <c r="GR366" s="373"/>
      <c r="GS366" s="373"/>
      <c r="GT366" s="373"/>
      <c r="GU366" s="373"/>
      <c r="GV366" s="373"/>
      <c r="GW366" s="373"/>
      <c r="GX366" s="373"/>
      <c r="GY366" s="373"/>
      <c r="GZ366" s="373"/>
      <c r="HA366" s="373"/>
      <c r="HB366" s="373"/>
      <c r="HC366" s="373"/>
      <c r="HD366" s="373"/>
      <c r="HE366" s="373"/>
      <c r="HF366" s="373"/>
      <c r="HG366" s="373"/>
      <c r="HH366" s="373"/>
      <c r="HI366" s="373"/>
      <c r="HJ366" s="373"/>
      <c r="HK366" s="373"/>
      <c r="HL366" s="373"/>
      <c r="HM366" s="373"/>
      <c r="HN366" s="373"/>
      <c r="HO366" s="373"/>
      <c r="HP366" s="373"/>
      <c r="HQ366" s="373"/>
      <c r="HR366" s="373"/>
      <c r="HS366" s="373"/>
      <c r="HT366" s="373"/>
      <c r="HU366" s="373"/>
      <c r="HV366" s="373"/>
      <c r="HW366" s="373"/>
      <c r="HX366" s="373"/>
      <c r="HY366" s="373"/>
      <c r="HZ366" s="373"/>
      <c r="IA366" s="373"/>
      <c r="IB366" s="373"/>
      <c r="IC366" s="373"/>
      <c r="ID366" s="373"/>
      <c r="IE366" s="373"/>
      <c r="IF366" s="373"/>
      <c r="IG366" s="373"/>
      <c r="IH366" s="373"/>
      <c r="II366" s="373"/>
      <c r="IJ366" s="373"/>
    </row>
    <row r="367" spans="1:244" s="281" customFormat="1" ht="19" x14ac:dyDescent="0.2">
      <c r="A367"/>
      <c r="B367" s="186"/>
      <c r="C367"/>
      <c r="D367" s="251"/>
      <c r="E367" s="341"/>
      <c r="F367" s="341"/>
      <c r="G367" s="172"/>
      <c r="H367"/>
      <c r="I367" s="45"/>
      <c r="J367"/>
      <c r="K367"/>
      <c r="L367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5"/>
      <c r="AC367"/>
      <c r="AD367" s="38"/>
      <c r="AE367"/>
      <c r="AF367"/>
      <c r="AG367"/>
      <c r="AH367" s="42"/>
      <c r="AI367" s="277"/>
      <c r="AJ367" s="152"/>
      <c r="AK367" s="152"/>
      <c r="AL367" s="152"/>
      <c r="AM367" s="152"/>
      <c r="AN367" s="152"/>
      <c r="AO367" s="152"/>
      <c r="AP367" s="152"/>
      <c r="AQ367" s="152"/>
      <c r="AR367" s="152"/>
      <c r="AS367" s="152"/>
      <c r="AT367" s="152"/>
      <c r="AU367" s="152"/>
      <c r="AV367" s="152"/>
      <c r="AW367" s="152"/>
      <c r="AX367" s="152"/>
      <c r="AY367" s="277"/>
      <c r="AZ367" s="269"/>
      <c r="BA367" s="560"/>
      <c r="BB367"/>
      <c r="BC367" s="560"/>
      <c r="BD367"/>
      <c r="BE367" s="560"/>
      <c r="BF367"/>
      <c r="BG367" s="560"/>
      <c r="BH367"/>
      <c r="BI367" s="560"/>
      <c r="BJ367"/>
      <c r="BK367" s="560"/>
      <c r="BL367"/>
      <c r="BM367" s="560"/>
      <c r="BN367"/>
      <c r="BO367" s="270"/>
      <c r="BP367"/>
      <c r="BQ367" s="270"/>
      <c r="BR367"/>
      <c r="BS367" s="270"/>
      <c r="BT367"/>
      <c r="BU367" s="270"/>
      <c r="BV367"/>
      <c r="BW367" s="270"/>
      <c r="BX367"/>
      <c r="BY367" s="270"/>
      <c r="BZ367"/>
      <c r="CA367" s="270"/>
      <c r="CB367"/>
      <c r="CC367" s="270"/>
      <c r="CD367"/>
      <c r="CE367" s="270"/>
      <c r="CF367"/>
      <c r="CG367" s="270"/>
      <c r="CH367"/>
      <c r="CI367" s="270"/>
      <c r="CJ367"/>
      <c r="CK367" s="910"/>
      <c r="CL367" s="373"/>
      <c r="CM367" s="373"/>
      <c r="CN367" s="373"/>
      <c r="CO367" s="373"/>
      <c r="CP367" s="373"/>
      <c r="CQ367" s="373"/>
      <c r="CR367" s="373"/>
      <c r="CS367" s="373"/>
      <c r="CT367" s="920"/>
      <c r="CU367" s="373"/>
      <c r="CV367" s="373"/>
      <c r="CW367" s="373"/>
      <c r="CX367" s="920"/>
      <c r="CY367" s="373"/>
      <c r="CZ367" s="373"/>
      <c r="DN367" s="373"/>
      <c r="DO367" s="373"/>
      <c r="DP367" s="373"/>
      <c r="DQ367" s="373"/>
      <c r="DR367" s="373"/>
      <c r="DS367" s="373"/>
      <c r="DT367" s="373"/>
      <c r="DU367" s="373"/>
      <c r="DV367" s="373"/>
      <c r="DW367" s="373"/>
      <c r="DX367" s="373"/>
      <c r="DY367" s="373"/>
      <c r="DZ367" s="373"/>
      <c r="EA367" s="373"/>
      <c r="EB367" s="373"/>
      <c r="EC367" s="373"/>
      <c r="ED367" s="373"/>
      <c r="EE367" s="373"/>
      <c r="EF367" s="373"/>
      <c r="EG367" s="373"/>
      <c r="EH367" s="373"/>
      <c r="EI367" s="373"/>
      <c r="EJ367" s="373"/>
      <c r="EK367" s="373"/>
      <c r="EL367" s="373"/>
      <c r="EM367" s="373"/>
      <c r="EN367" s="373"/>
      <c r="EO367" s="373"/>
      <c r="EP367" s="373"/>
      <c r="EQ367" s="373"/>
      <c r="ER367" s="373"/>
      <c r="ES367" s="373"/>
      <c r="ET367" s="373"/>
      <c r="EU367" s="373"/>
      <c r="EV367" s="373"/>
      <c r="EW367" s="373"/>
      <c r="EX367" s="373"/>
      <c r="EY367" s="373"/>
      <c r="EZ367" s="373"/>
      <c r="FA367" s="373"/>
      <c r="FB367" s="373"/>
      <c r="FC367" s="373"/>
      <c r="FD367" s="373"/>
      <c r="FE367" s="373"/>
      <c r="FF367" s="373"/>
      <c r="FG367" s="373"/>
      <c r="FH367" s="373"/>
      <c r="FI367" s="373"/>
      <c r="FJ367" s="373"/>
      <c r="FK367" s="373"/>
      <c r="FL367" s="373"/>
      <c r="FM367" s="373"/>
      <c r="FN367" s="373"/>
      <c r="FO367" s="373"/>
      <c r="FP367" s="373"/>
      <c r="FQ367" s="373"/>
      <c r="FR367" s="373"/>
      <c r="FS367" s="373"/>
      <c r="FT367" s="373"/>
      <c r="FU367" s="373"/>
      <c r="FV367" s="373"/>
      <c r="FW367" s="373"/>
      <c r="FX367" s="373"/>
      <c r="FY367" s="373"/>
      <c r="FZ367" s="373"/>
      <c r="GA367" s="373"/>
      <c r="GB367" s="373"/>
      <c r="GC367" s="373"/>
      <c r="GD367" s="373"/>
      <c r="GE367" s="373"/>
      <c r="GF367" s="373"/>
      <c r="GG367" s="373"/>
      <c r="GH367" s="373"/>
      <c r="GI367" s="373"/>
      <c r="GJ367" s="373"/>
      <c r="GK367" s="373"/>
      <c r="GL367" s="373"/>
      <c r="GM367" s="373"/>
      <c r="GN367" s="373"/>
      <c r="GO367" s="373"/>
      <c r="GP367" s="373"/>
      <c r="GQ367" s="373"/>
      <c r="GR367" s="373"/>
      <c r="GS367" s="373"/>
      <c r="GT367" s="373"/>
      <c r="GU367" s="373"/>
      <c r="GV367" s="373"/>
      <c r="GW367" s="373"/>
      <c r="GX367" s="373"/>
      <c r="GY367" s="373"/>
      <c r="GZ367" s="373"/>
      <c r="HA367" s="373"/>
      <c r="HB367" s="373"/>
      <c r="HC367" s="373"/>
      <c r="HD367" s="373"/>
      <c r="HE367" s="373"/>
      <c r="HF367" s="373"/>
      <c r="HG367" s="373"/>
      <c r="HH367" s="373"/>
      <c r="HI367" s="373"/>
      <c r="HJ367" s="373"/>
      <c r="HK367" s="373"/>
      <c r="HL367" s="373"/>
      <c r="HM367" s="373"/>
      <c r="HN367" s="373"/>
      <c r="HO367" s="373"/>
      <c r="HP367" s="373"/>
      <c r="HQ367" s="373"/>
      <c r="HR367" s="373"/>
      <c r="HS367" s="373"/>
      <c r="HT367" s="373"/>
      <c r="HU367" s="373"/>
      <c r="HV367" s="373"/>
      <c r="HW367" s="373"/>
      <c r="HX367" s="373"/>
      <c r="HY367" s="373"/>
      <c r="HZ367" s="373"/>
      <c r="IA367" s="373"/>
      <c r="IB367" s="373"/>
      <c r="IC367" s="373"/>
      <c r="ID367" s="373"/>
      <c r="IE367" s="373"/>
      <c r="IF367" s="373"/>
      <c r="IG367" s="373"/>
      <c r="IH367" s="373"/>
      <c r="II367" s="373"/>
      <c r="IJ367" s="373"/>
    </row>
    <row r="368" spans="1:244" s="281" customFormat="1" ht="19" x14ac:dyDescent="0.2">
      <c r="A368"/>
      <c r="B368" s="186"/>
      <c r="C368"/>
      <c r="D368" s="251"/>
      <c r="E368" s="341"/>
      <c r="F368" s="341"/>
      <c r="G368" s="172"/>
      <c r="H368"/>
      <c r="I368" s="45"/>
      <c r="J368"/>
      <c r="K368"/>
      <c r="L368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5"/>
      <c r="AC368"/>
      <c r="AD368" s="38"/>
      <c r="AE368"/>
      <c r="AF368"/>
      <c r="AG368"/>
      <c r="AH368" s="42"/>
      <c r="AI368" s="277"/>
      <c r="AJ368" s="152"/>
      <c r="AK368" s="152"/>
      <c r="AL368" s="152"/>
      <c r="AM368" s="152"/>
      <c r="AN368" s="152"/>
      <c r="AO368" s="152"/>
      <c r="AP368" s="152"/>
      <c r="AQ368" s="152"/>
      <c r="AR368" s="152"/>
      <c r="AS368" s="152"/>
      <c r="AT368" s="152"/>
      <c r="AU368" s="152"/>
      <c r="AV368" s="152"/>
      <c r="AW368" s="152"/>
      <c r="AX368" s="152"/>
      <c r="AY368" s="277"/>
      <c r="AZ368" s="269"/>
      <c r="BA368" s="560"/>
      <c r="BB368"/>
      <c r="BC368" s="560"/>
      <c r="BD368"/>
      <c r="BE368" s="560"/>
      <c r="BF368"/>
      <c r="BG368" s="560"/>
      <c r="BH368"/>
      <c r="BI368" s="560"/>
      <c r="BJ368"/>
      <c r="BK368" s="560"/>
      <c r="BL368"/>
      <c r="BM368" s="560"/>
      <c r="BN368"/>
      <c r="BO368" s="270"/>
      <c r="BP368"/>
      <c r="BQ368" s="270"/>
      <c r="BR368"/>
      <c r="BS368" s="270"/>
      <c r="BT368"/>
      <c r="BU368" s="270"/>
      <c r="BV368"/>
      <c r="BW368" s="270"/>
      <c r="BX368"/>
      <c r="BY368" s="270"/>
      <c r="BZ368"/>
      <c r="CA368" s="270"/>
      <c r="CB368"/>
      <c r="CC368" s="270"/>
      <c r="CD368"/>
      <c r="CE368" s="270"/>
      <c r="CF368"/>
      <c r="CG368" s="270"/>
      <c r="CH368"/>
      <c r="CI368" s="270"/>
      <c r="CJ368"/>
      <c r="CK368" s="910"/>
      <c r="CL368" s="373"/>
      <c r="CM368" s="373"/>
      <c r="CN368" s="373"/>
      <c r="CO368" s="373"/>
      <c r="CP368" s="373"/>
      <c r="CQ368" s="373"/>
      <c r="CR368" s="373"/>
      <c r="CS368" s="373"/>
      <c r="CT368" s="920"/>
      <c r="CU368" s="373"/>
      <c r="CV368" s="373"/>
      <c r="CW368" s="373"/>
      <c r="CX368" s="920"/>
      <c r="CY368" s="373"/>
      <c r="CZ368" s="373"/>
      <c r="DN368" s="373"/>
      <c r="DO368" s="373"/>
      <c r="DP368" s="373"/>
      <c r="DQ368" s="373"/>
      <c r="DR368" s="373"/>
      <c r="DS368" s="373"/>
      <c r="DT368" s="373"/>
      <c r="DU368" s="373"/>
      <c r="DV368" s="373"/>
      <c r="DW368" s="373"/>
      <c r="DX368" s="373"/>
      <c r="DY368" s="373"/>
      <c r="DZ368" s="373"/>
      <c r="EA368" s="373"/>
      <c r="EB368" s="373"/>
      <c r="EC368" s="373"/>
      <c r="ED368" s="373"/>
      <c r="EE368" s="373"/>
      <c r="EF368" s="373"/>
      <c r="EG368" s="373"/>
      <c r="EH368" s="373"/>
      <c r="EI368" s="373"/>
      <c r="EJ368" s="373"/>
      <c r="EK368" s="373"/>
      <c r="EL368" s="373"/>
      <c r="EM368" s="373"/>
      <c r="EN368" s="373"/>
      <c r="EO368" s="373"/>
      <c r="EP368" s="373"/>
      <c r="EQ368" s="373"/>
      <c r="ER368" s="373"/>
      <c r="ES368" s="373"/>
      <c r="ET368" s="373"/>
      <c r="EU368" s="373"/>
      <c r="EV368" s="373"/>
      <c r="EW368" s="373"/>
      <c r="EX368" s="373"/>
      <c r="EY368" s="373"/>
      <c r="EZ368" s="373"/>
      <c r="FA368" s="373"/>
      <c r="FB368" s="373"/>
      <c r="FC368" s="373"/>
      <c r="FD368" s="373"/>
      <c r="FE368" s="373"/>
      <c r="FF368" s="373"/>
      <c r="FG368" s="373"/>
      <c r="FH368" s="373"/>
      <c r="FI368" s="373"/>
      <c r="FJ368" s="373"/>
      <c r="FK368" s="373"/>
      <c r="FL368" s="373"/>
      <c r="FM368" s="373"/>
      <c r="FN368" s="373"/>
      <c r="FO368" s="373"/>
      <c r="FP368" s="373"/>
      <c r="FQ368" s="373"/>
      <c r="FR368" s="373"/>
      <c r="FS368" s="373"/>
      <c r="FT368" s="373"/>
      <c r="FU368" s="373"/>
      <c r="FV368" s="373"/>
      <c r="FW368" s="373"/>
      <c r="FX368" s="373"/>
      <c r="FY368" s="373"/>
      <c r="FZ368" s="373"/>
      <c r="GA368" s="373"/>
      <c r="GB368" s="373"/>
      <c r="GC368" s="373"/>
      <c r="GD368" s="373"/>
      <c r="GE368" s="373"/>
      <c r="GF368" s="373"/>
      <c r="GG368" s="373"/>
      <c r="GH368" s="373"/>
      <c r="GI368" s="373"/>
      <c r="GJ368" s="373"/>
      <c r="GK368" s="373"/>
      <c r="GL368" s="373"/>
      <c r="GM368" s="373"/>
      <c r="GN368" s="373"/>
      <c r="GO368" s="373"/>
      <c r="GP368" s="373"/>
      <c r="GQ368" s="373"/>
      <c r="GR368" s="373"/>
      <c r="GS368" s="373"/>
      <c r="GT368" s="373"/>
      <c r="GU368" s="373"/>
      <c r="GV368" s="373"/>
      <c r="GW368" s="373"/>
      <c r="GX368" s="373"/>
      <c r="GY368" s="373"/>
      <c r="GZ368" s="373"/>
      <c r="HA368" s="373"/>
      <c r="HB368" s="373"/>
      <c r="HC368" s="373"/>
      <c r="HD368" s="373"/>
      <c r="HE368" s="373"/>
      <c r="HF368" s="373"/>
      <c r="HG368" s="373"/>
      <c r="HH368" s="373"/>
      <c r="HI368" s="373"/>
      <c r="HJ368" s="373"/>
      <c r="HK368" s="373"/>
      <c r="HL368" s="373"/>
      <c r="HM368" s="373"/>
      <c r="HN368" s="373"/>
      <c r="HO368" s="373"/>
      <c r="HP368" s="373"/>
      <c r="HQ368" s="373"/>
      <c r="HR368" s="373"/>
      <c r="HS368" s="373"/>
      <c r="HT368" s="373"/>
      <c r="HU368" s="373"/>
      <c r="HV368" s="373"/>
      <c r="HW368" s="373"/>
      <c r="HX368" s="373"/>
      <c r="HY368" s="373"/>
      <c r="HZ368" s="373"/>
      <c r="IA368" s="373"/>
      <c r="IB368" s="373"/>
      <c r="IC368" s="373"/>
      <c r="ID368" s="373"/>
      <c r="IE368" s="373"/>
      <c r="IF368" s="373"/>
      <c r="IG368" s="373"/>
      <c r="IH368" s="373"/>
      <c r="II368" s="373"/>
      <c r="IJ368" s="373"/>
    </row>
    <row r="369" spans="1:244" s="281" customFormat="1" ht="19" x14ac:dyDescent="0.2">
      <c r="A369"/>
      <c r="B369" s="186"/>
      <c r="C369"/>
      <c r="D369" s="251"/>
      <c r="E369" s="341"/>
      <c r="F369" s="341"/>
      <c r="G369" s="172"/>
      <c r="H369"/>
      <c r="I369" s="45"/>
      <c r="J369"/>
      <c r="K369"/>
      <c r="L369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5"/>
      <c r="AC369"/>
      <c r="AD369" s="38"/>
      <c r="AE369"/>
      <c r="AF369"/>
      <c r="AG369"/>
      <c r="AH369" s="42"/>
      <c r="AI369" s="277"/>
      <c r="AJ369" s="152"/>
      <c r="AK369" s="152"/>
      <c r="AL369" s="152"/>
      <c r="AM369" s="152"/>
      <c r="AN369" s="152"/>
      <c r="AO369" s="152"/>
      <c r="AP369" s="152"/>
      <c r="AQ369" s="152"/>
      <c r="AR369" s="152"/>
      <c r="AS369" s="152"/>
      <c r="AT369" s="152"/>
      <c r="AU369" s="152"/>
      <c r="AV369" s="152"/>
      <c r="AW369" s="152"/>
      <c r="AX369" s="152"/>
      <c r="AY369" s="277"/>
      <c r="AZ369" s="269"/>
      <c r="BA369" s="560"/>
      <c r="BB369"/>
      <c r="BC369" s="560"/>
      <c r="BD369"/>
      <c r="BE369" s="560"/>
      <c r="BF369"/>
      <c r="BG369" s="560"/>
      <c r="BH369"/>
      <c r="BI369" s="560"/>
      <c r="BJ369"/>
      <c r="BK369" s="560"/>
      <c r="BL369"/>
      <c r="BM369" s="560"/>
      <c r="BN369"/>
      <c r="BO369" s="270"/>
      <c r="BP369"/>
      <c r="BQ369" s="270"/>
      <c r="BR369"/>
      <c r="BS369" s="270"/>
      <c r="BT369"/>
      <c r="BU369" s="270"/>
      <c r="BV369"/>
      <c r="BW369" s="270"/>
      <c r="BX369"/>
      <c r="BY369" s="270"/>
      <c r="BZ369"/>
      <c r="CA369" s="270"/>
      <c r="CB369"/>
      <c r="CC369" s="270"/>
      <c r="CD369"/>
      <c r="CE369" s="270"/>
      <c r="CF369"/>
      <c r="CG369" s="270"/>
      <c r="CH369"/>
      <c r="CI369" s="270"/>
      <c r="CJ369"/>
      <c r="CK369" s="910"/>
      <c r="CL369" s="373"/>
      <c r="CM369" s="373"/>
      <c r="CN369" s="373"/>
      <c r="CO369" s="373"/>
      <c r="CP369" s="373"/>
      <c r="CQ369" s="373"/>
      <c r="CR369" s="373"/>
      <c r="CS369" s="373"/>
      <c r="CT369" s="920"/>
      <c r="CU369" s="373"/>
      <c r="CV369" s="373"/>
      <c r="CW369" s="373"/>
      <c r="CX369" s="920"/>
      <c r="CY369" s="373"/>
      <c r="CZ369" s="373"/>
      <c r="DN369" s="373"/>
      <c r="DO369" s="373"/>
      <c r="DP369" s="373"/>
      <c r="DQ369" s="373"/>
      <c r="DR369" s="373"/>
      <c r="DS369" s="373"/>
      <c r="DT369" s="373"/>
      <c r="DU369" s="373"/>
      <c r="DV369" s="373"/>
      <c r="DW369" s="373"/>
      <c r="DX369" s="373"/>
      <c r="DY369" s="373"/>
      <c r="DZ369" s="373"/>
      <c r="EA369" s="373"/>
      <c r="EB369" s="373"/>
      <c r="EC369" s="373"/>
      <c r="ED369" s="373"/>
      <c r="EE369" s="373"/>
      <c r="EF369" s="373"/>
      <c r="EG369" s="373"/>
      <c r="EH369" s="373"/>
      <c r="EI369" s="373"/>
      <c r="EJ369" s="373"/>
      <c r="EK369" s="373"/>
      <c r="EL369" s="373"/>
      <c r="EM369" s="373"/>
      <c r="EN369" s="373"/>
      <c r="EO369" s="373"/>
      <c r="EP369" s="373"/>
      <c r="EQ369" s="373"/>
      <c r="ER369" s="373"/>
      <c r="ES369" s="373"/>
      <c r="ET369" s="373"/>
      <c r="EU369" s="373"/>
      <c r="EV369" s="373"/>
      <c r="EW369" s="373"/>
      <c r="EX369" s="373"/>
      <c r="EY369" s="373"/>
      <c r="EZ369" s="373"/>
      <c r="FA369" s="373"/>
      <c r="FB369" s="373"/>
      <c r="FC369" s="373"/>
      <c r="FD369" s="373"/>
      <c r="FE369" s="373"/>
      <c r="FF369" s="373"/>
      <c r="FG369" s="373"/>
      <c r="FH369" s="373"/>
      <c r="FI369" s="373"/>
      <c r="FJ369" s="373"/>
      <c r="FK369" s="373"/>
      <c r="FL369" s="373"/>
      <c r="FM369" s="373"/>
      <c r="FN369" s="373"/>
      <c r="FO369" s="373"/>
      <c r="FP369" s="373"/>
      <c r="FQ369" s="373"/>
      <c r="FR369" s="373"/>
      <c r="FS369" s="373"/>
      <c r="FT369" s="373"/>
      <c r="FU369" s="373"/>
      <c r="FV369" s="373"/>
      <c r="FW369" s="373"/>
      <c r="FX369" s="373"/>
      <c r="FY369" s="373"/>
      <c r="FZ369" s="373"/>
      <c r="GA369" s="373"/>
      <c r="GB369" s="373"/>
      <c r="GC369" s="373"/>
      <c r="GD369" s="373"/>
      <c r="GE369" s="373"/>
      <c r="GF369" s="373"/>
      <c r="GG369" s="373"/>
      <c r="GH369" s="373"/>
      <c r="GI369" s="373"/>
      <c r="GJ369" s="373"/>
      <c r="GK369" s="373"/>
      <c r="GL369" s="373"/>
      <c r="GM369" s="373"/>
      <c r="GN369" s="373"/>
      <c r="GO369" s="373"/>
      <c r="GP369" s="373"/>
      <c r="GQ369" s="373"/>
      <c r="GR369" s="373"/>
      <c r="GS369" s="373"/>
      <c r="GT369" s="373"/>
      <c r="GU369" s="373"/>
      <c r="GV369" s="373"/>
      <c r="GW369" s="373"/>
      <c r="GX369" s="373"/>
      <c r="GY369" s="373"/>
      <c r="GZ369" s="373"/>
      <c r="HA369" s="373"/>
      <c r="HB369" s="373"/>
      <c r="HC369" s="373"/>
      <c r="HD369" s="373"/>
      <c r="HE369" s="373"/>
      <c r="HF369" s="373"/>
      <c r="HG369" s="373"/>
      <c r="HH369" s="373"/>
      <c r="HI369" s="373"/>
      <c r="HJ369" s="373"/>
      <c r="HK369" s="373"/>
      <c r="HL369" s="373"/>
      <c r="HM369" s="373"/>
      <c r="HN369" s="373"/>
      <c r="HO369" s="373"/>
      <c r="HP369" s="373"/>
      <c r="HQ369" s="373"/>
      <c r="HR369" s="373"/>
      <c r="HS369" s="373"/>
      <c r="HT369" s="373"/>
      <c r="HU369" s="373"/>
      <c r="HV369" s="373"/>
      <c r="HW369" s="373"/>
      <c r="HX369" s="373"/>
      <c r="HY369" s="373"/>
      <c r="HZ369" s="373"/>
      <c r="IA369" s="373"/>
      <c r="IB369" s="373"/>
      <c r="IC369" s="373"/>
      <c r="ID369" s="373"/>
      <c r="IE369" s="373"/>
      <c r="IF369" s="373"/>
      <c r="IG369" s="373"/>
      <c r="IH369" s="373"/>
      <c r="II369" s="373"/>
      <c r="IJ369" s="373"/>
    </row>
    <row r="370" spans="1:244" s="281" customFormat="1" ht="19" x14ac:dyDescent="0.2">
      <c r="A370"/>
      <c r="B370" s="186"/>
      <c r="C370"/>
      <c r="D370" s="251"/>
      <c r="E370" s="341"/>
      <c r="F370" s="341"/>
      <c r="G370" s="172"/>
      <c r="H370"/>
      <c r="I370" s="45"/>
      <c r="J370"/>
      <c r="K370"/>
      <c r="L370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5"/>
      <c r="AC370"/>
      <c r="AD370" s="38"/>
      <c r="AE370"/>
      <c r="AF370"/>
      <c r="AG370"/>
      <c r="AH370" s="42"/>
      <c r="AI370" s="277"/>
      <c r="AJ370" s="152"/>
      <c r="AK370" s="152"/>
      <c r="AL370" s="152"/>
      <c r="AM370" s="152"/>
      <c r="AN370" s="152"/>
      <c r="AO370" s="152"/>
      <c r="AP370" s="152"/>
      <c r="AQ370" s="152"/>
      <c r="AR370" s="152"/>
      <c r="AS370" s="152"/>
      <c r="AT370" s="152"/>
      <c r="AU370" s="152"/>
      <c r="AV370" s="152"/>
      <c r="AW370" s="152"/>
      <c r="AX370" s="152"/>
      <c r="AY370" s="277"/>
      <c r="AZ370" s="269"/>
      <c r="BA370" s="560"/>
      <c r="BB370"/>
      <c r="BC370" s="560"/>
      <c r="BD370"/>
      <c r="BE370" s="560"/>
      <c r="BF370"/>
      <c r="BG370" s="560"/>
      <c r="BH370"/>
      <c r="BI370" s="560"/>
      <c r="BJ370"/>
      <c r="BK370" s="560"/>
      <c r="BL370"/>
      <c r="BM370" s="560"/>
      <c r="BN370"/>
      <c r="BO370" s="270"/>
      <c r="BP370"/>
      <c r="BQ370" s="270"/>
      <c r="BR370"/>
      <c r="BS370" s="270"/>
      <c r="BT370"/>
      <c r="BU370" s="270"/>
      <c r="BV370"/>
      <c r="BW370" s="270"/>
      <c r="BX370"/>
      <c r="BY370" s="270"/>
      <c r="BZ370"/>
      <c r="CA370" s="270"/>
      <c r="CB370"/>
      <c r="CC370" s="270"/>
      <c r="CD370"/>
      <c r="CE370" s="270"/>
      <c r="CF370"/>
      <c r="CG370" s="270"/>
      <c r="CH370"/>
      <c r="CI370" s="270"/>
      <c r="CJ370"/>
      <c r="CK370" s="910"/>
      <c r="CL370" s="373"/>
      <c r="CM370" s="373"/>
      <c r="CN370" s="373"/>
      <c r="CO370" s="373"/>
      <c r="CP370" s="373"/>
      <c r="CQ370" s="373"/>
      <c r="CR370" s="373"/>
      <c r="CS370" s="373"/>
      <c r="CT370" s="920"/>
      <c r="CU370" s="373"/>
      <c r="CV370" s="373"/>
      <c r="CW370" s="373"/>
      <c r="CX370" s="920"/>
      <c r="CY370" s="373"/>
      <c r="CZ370" s="373"/>
      <c r="DN370" s="373"/>
      <c r="DO370" s="373"/>
      <c r="DP370" s="373"/>
      <c r="DQ370" s="373"/>
      <c r="DR370" s="373"/>
      <c r="DS370" s="373"/>
      <c r="DT370" s="373"/>
      <c r="DU370" s="373"/>
      <c r="DV370" s="373"/>
      <c r="DW370" s="373"/>
      <c r="DX370" s="373"/>
      <c r="DY370" s="373"/>
      <c r="DZ370" s="373"/>
      <c r="EA370" s="373"/>
      <c r="EB370" s="373"/>
      <c r="EC370" s="373"/>
      <c r="ED370" s="373"/>
      <c r="EE370" s="373"/>
      <c r="EF370" s="373"/>
      <c r="EG370" s="373"/>
      <c r="EH370" s="373"/>
      <c r="EI370" s="373"/>
      <c r="EJ370" s="373"/>
      <c r="EK370" s="373"/>
      <c r="EL370" s="373"/>
      <c r="EM370" s="373"/>
      <c r="EN370" s="373"/>
      <c r="EO370" s="373"/>
      <c r="EP370" s="373"/>
      <c r="EQ370" s="373"/>
      <c r="ER370" s="373"/>
      <c r="ES370" s="373"/>
      <c r="ET370" s="373"/>
      <c r="EU370" s="373"/>
      <c r="EV370" s="373"/>
      <c r="EW370" s="373"/>
      <c r="EX370" s="373"/>
      <c r="EY370" s="373"/>
      <c r="EZ370" s="373"/>
      <c r="FA370" s="373"/>
      <c r="FB370" s="373"/>
      <c r="FC370" s="373"/>
      <c r="FD370" s="373"/>
      <c r="FE370" s="373"/>
      <c r="FF370" s="373"/>
      <c r="FG370" s="373"/>
      <c r="FH370" s="373"/>
      <c r="FI370" s="373"/>
      <c r="FJ370" s="373"/>
      <c r="FK370" s="373"/>
      <c r="FL370" s="373"/>
      <c r="FM370" s="373"/>
      <c r="FN370" s="373"/>
      <c r="FO370" s="373"/>
      <c r="FP370" s="373"/>
      <c r="FQ370" s="373"/>
      <c r="FR370" s="373"/>
      <c r="FS370" s="373"/>
      <c r="FT370" s="373"/>
      <c r="FU370" s="373"/>
      <c r="FV370" s="373"/>
      <c r="FW370" s="373"/>
      <c r="FX370" s="373"/>
      <c r="FY370" s="373"/>
      <c r="FZ370" s="373"/>
      <c r="GA370" s="373"/>
      <c r="GB370" s="373"/>
      <c r="GC370" s="373"/>
      <c r="GD370" s="373"/>
      <c r="GE370" s="373"/>
      <c r="GF370" s="373"/>
      <c r="GG370" s="373"/>
      <c r="GH370" s="373"/>
      <c r="GI370" s="373"/>
      <c r="GJ370" s="373"/>
      <c r="GK370" s="373"/>
      <c r="GL370" s="373"/>
      <c r="GM370" s="373"/>
      <c r="GN370" s="373"/>
      <c r="GO370" s="373"/>
      <c r="GP370" s="373"/>
      <c r="GQ370" s="373"/>
      <c r="GR370" s="373"/>
      <c r="GS370" s="373"/>
      <c r="GT370" s="373"/>
      <c r="GU370" s="373"/>
      <c r="GV370" s="373"/>
      <c r="GW370" s="373"/>
      <c r="GX370" s="373"/>
      <c r="GY370" s="373"/>
      <c r="GZ370" s="373"/>
      <c r="HA370" s="373"/>
      <c r="HB370" s="373"/>
      <c r="HC370" s="373"/>
      <c r="HD370" s="373"/>
      <c r="HE370" s="373"/>
      <c r="HF370" s="373"/>
      <c r="HG370" s="373"/>
      <c r="HH370" s="373"/>
      <c r="HI370" s="373"/>
      <c r="HJ370" s="373"/>
      <c r="HK370" s="373"/>
      <c r="HL370" s="373"/>
      <c r="HM370" s="373"/>
      <c r="HN370" s="373"/>
      <c r="HO370" s="373"/>
      <c r="HP370" s="373"/>
      <c r="HQ370" s="373"/>
      <c r="HR370" s="373"/>
      <c r="HS370" s="373"/>
      <c r="HT370" s="373"/>
      <c r="HU370" s="373"/>
      <c r="HV370" s="373"/>
      <c r="HW370" s="373"/>
      <c r="HX370" s="373"/>
      <c r="HY370" s="373"/>
      <c r="HZ370" s="373"/>
      <c r="IA370" s="373"/>
      <c r="IB370" s="373"/>
      <c r="IC370" s="373"/>
      <c r="ID370" s="373"/>
      <c r="IE370" s="373"/>
      <c r="IF370" s="373"/>
      <c r="IG370" s="373"/>
      <c r="IH370" s="373"/>
      <c r="II370" s="373"/>
      <c r="IJ370" s="373"/>
    </row>
    <row r="371" spans="1:244" s="281" customFormat="1" ht="19" x14ac:dyDescent="0.2">
      <c r="A371"/>
      <c r="B371" s="186"/>
      <c r="C371"/>
      <c r="D371" s="251"/>
      <c r="E371" s="341"/>
      <c r="F371" s="341"/>
      <c r="G371" s="172"/>
      <c r="H371"/>
      <c r="I371" s="45"/>
      <c r="J371"/>
      <c r="K371"/>
      <c r="L371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5"/>
      <c r="AC371"/>
      <c r="AD371" s="38"/>
      <c r="AE371"/>
      <c r="AF371"/>
      <c r="AG371"/>
      <c r="AH371" s="42"/>
      <c r="AI371" s="277"/>
      <c r="AJ371" s="152"/>
      <c r="AK371" s="152"/>
      <c r="AL371" s="152"/>
      <c r="AM371" s="152"/>
      <c r="AN371" s="152"/>
      <c r="AO371" s="152"/>
      <c r="AP371" s="152"/>
      <c r="AQ371" s="152"/>
      <c r="AR371" s="152"/>
      <c r="AS371" s="152"/>
      <c r="AT371" s="152"/>
      <c r="AU371" s="152"/>
      <c r="AV371" s="152"/>
      <c r="AW371" s="152"/>
      <c r="AX371" s="152"/>
      <c r="AY371" s="277"/>
      <c r="AZ371" s="269"/>
      <c r="BA371" s="560"/>
      <c r="BB371"/>
      <c r="BC371" s="560"/>
      <c r="BD371"/>
      <c r="BE371" s="560"/>
      <c r="BF371"/>
      <c r="BG371" s="560"/>
      <c r="BH371"/>
      <c r="BI371" s="560"/>
      <c r="BJ371"/>
      <c r="BK371" s="560"/>
      <c r="BL371"/>
      <c r="BM371" s="560"/>
      <c r="BN371"/>
      <c r="BO371" s="270"/>
      <c r="BP371"/>
      <c r="BQ371" s="270"/>
      <c r="BR371"/>
      <c r="BS371" s="270"/>
      <c r="BT371"/>
      <c r="BU371" s="270"/>
      <c r="BV371"/>
      <c r="BW371" s="270"/>
      <c r="BX371"/>
      <c r="BY371" s="270"/>
      <c r="BZ371"/>
      <c r="CA371" s="270"/>
      <c r="CB371"/>
      <c r="CC371" s="270"/>
      <c r="CD371"/>
      <c r="CE371" s="270"/>
      <c r="CF371"/>
      <c r="CG371" s="270"/>
      <c r="CH371"/>
      <c r="CI371" s="270"/>
      <c r="CJ371"/>
      <c r="CK371" s="910"/>
      <c r="CL371" s="373"/>
      <c r="CM371" s="373"/>
      <c r="CN371" s="373"/>
      <c r="CO371" s="373"/>
      <c r="CP371" s="373"/>
      <c r="CQ371" s="373"/>
      <c r="CR371" s="373"/>
      <c r="CS371" s="373"/>
      <c r="CT371" s="920"/>
      <c r="CU371" s="373"/>
      <c r="CV371" s="373"/>
      <c r="CW371" s="373"/>
      <c r="CX371" s="920"/>
      <c r="CY371" s="373"/>
      <c r="CZ371" s="373"/>
      <c r="DN371" s="373"/>
      <c r="DO371" s="373"/>
      <c r="DP371" s="373"/>
      <c r="DQ371" s="373"/>
      <c r="DR371" s="373"/>
      <c r="DS371" s="373"/>
      <c r="DT371" s="373"/>
      <c r="DU371" s="373"/>
      <c r="DV371" s="373"/>
      <c r="DW371" s="373"/>
      <c r="DX371" s="373"/>
      <c r="DY371" s="373"/>
      <c r="DZ371" s="373"/>
      <c r="EA371" s="373"/>
      <c r="EB371" s="373"/>
      <c r="EC371" s="373"/>
      <c r="ED371" s="373"/>
      <c r="EE371" s="373"/>
      <c r="EF371" s="373"/>
      <c r="EG371" s="373"/>
      <c r="EH371" s="373"/>
      <c r="EI371" s="373"/>
      <c r="EJ371" s="373"/>
      <c r="EK371" s="373"/>
      <c r="EL371" s="373"/>
      <c r="EM371" s="373"/>
      <c r="EN371" s="373"/>
      <c r="EO371" s="373"/>
      <c r="EP371" s="373"/>
      <c r="EQ371" s="373"/>
      <c r="ER371" s="373"/>
      <c r="ES371" s="373"/>
      <c r="ET371" s="373"/>
      <c r="EU371" s="373"/>
      <c r="EV371" s="373"/>
      <c r="EW371" s="373"/>
      <c r="EX371" s="373"/>
      <c r="EY371" s="373"/>
      <c r="EZ371" s="373"/>
      <c r="FA371" s="373"/>
      <c r="FB371" s="373"/>
      <c r="FC371" s="373"/>
      <c r="FD371" s="373"/>
      <c r="FE371" s="373"/>
      <c r="FF371" s="373"/>
      <c r="FG371" s="373"/>
      <c r="FH371" s="373"/>
      <c r="FI371" s="373"/>
      <c r="FJ371" s="373"/>
      <c r="FK371" s="373"/>
      <c r="FL371" s="373"/>
      <c r="FM371" s="373"/>
      <c r="FN371" s="373"/>
      <c r="FO371" s="373"/>
      <c r="FP371" s="373"/>
      <c r="FQ371" s="373"/>
      <c r="FR371" s="373"/>
      <c r="FS371" s="373"/>
      <c r="FT371" s="373"/>
      <c r="FU371" s="373"/>
      <c r="FV371" s="373"/>
      <c r="FW371" s="373"/>
      <c r="FX371" s="373"/>
      <c r="FY371" s="373"/>
      <c r="FZ371" s="373"/>
      <c r="GA371" s="373"/>
      <c r="GB371" s="373"/>
      <c r="GC371" s="373"/>
      <c r="GD371" s="373"/>
      <c r="GE371" s="373"/>
      <c r="GF371" s="373"/>
      <c r="GG371" s="373"/>
      <c r="GH371" s="373"/>
      <c r="GI371" s="373"/>
      <c r="GJ371" s="373"/>
      <c r="GK371" s="373"/>
      <c r="GL371" s="373"/>
      <c r="GM371" s="373"/>
      <c r="GN371" s="373"/>
      <c r="GO371" s="373"/>
      <c r="GP371" s="373"/>
      <c r="GQ371" s="373"/>
      <c r="GR371" s="373"/>
      <c r="GS371" s="373"/>
      <c r="GT371" s="373"/>
      <c r="GU371" s="373"/>
      <c r="GV371" s="373"/>
      <c r="GW371" s="373"/>
      <c r="GX371" s="373"/>
      <c r="GY371" s="373"/>
      <c r="GZ371" s="373"/>
      <c r="HA371" s="373"/>
      <c r="HB371" s="373"/>
      <c r="HC371" s="373"/>
      <c r="HD371" s="373"/>
      <c r="HE371" s="373"/>
      <c r="HF371" s="373"/>
      <c r="HG371" s="373"/>
      <c r="HH371" s="373"/>
      <c r="HI371" s="373"/>
      <c r="HJ371" s="373"/>
      <c r="HK371" s="373"/>
      <c r="HL371" s="373"/>
      <c r="HM371" s="373"/>
      <c r="HN371" s="373"/>
      <c r="HO371" s="373"/>
      <c r="HP371" s="373"/>
      <c r="HQ371" s="373"/>
      <c r="HR371" s="373"/>
      <c r="HS371" s="373"/>
      <c r="HT371" s="373"/>
      <c r="HU371" s="373"/>
      <c r="HV371" s="373"/>
      <c r="HW371" s="373"/>
      <c r="HX371" s="373"/>
      <c r="HY371" s="373"/>
      <c r="HZ371" s="373"/>
      <c r="IA371" s="373"/>
      <c r="IB371" s="373"/>
      <c r="IC371" s="373"/>
      <c r="ID371" s="373"/>
      <c r="IE371" s="373"/>
      <c r="IF371" s="373"/>
      <c r="IG371" s="373"/>
      <c r="IH371" s="373"/>
      <c r="II371" s="373"/>
      <c r="IJ371" s="373"/>
    </row>
    <row r="372" spans="1:244" s="281" customFormat="1" ht="19" x14ac:dyDescent="0.2">
      <c r="A372"/>
      <c r="B372" s="186"/>
      <c r="C372"/>
      <c r="D372" s="251"/>
      <c r="E372" s="341"/>
      <c r="F372" s="341"/>
      <c r="G372" s="172"/>
      <c r="H372"/>
      <c r="I372" s="45"/>
      <c r="J372"/>
      <c r="K372"/>
      <c r="L372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5"/>
      <c r="AC372"/>
      <c r="AD372" s="38"/>
      <c r="AE372"/>
      <c r="AF372"/>
      <c r="AG372"/>
      <c r="AH372" s="42"/>
      <c r="AI372" s="277"/>
      <c r="AJ372" s="152"/>
      <c r="AK372" s="152"/>
      <c r="AL372" s="152"/>
      <c r="AM372" s="152"/>
      <c r="AN372" s="152"/>
      <c r="AO372" s="152"/>
      <c r="AP372" s="152"/>
      <c r="AQ372" s="152"/>
      <c r="AR372" s="152"/>
      <c r="AS372" s="152"/>
      <c r="AT372" s="152"/>
      <c r="AU372" s="152"/>
      <c r="AV372" s="152"/>
      <c r="AW372" s="152"/>
      <c r="AX372" s="152"/>
      <c r="AY372" s="277"/>
      <c r="AZ372" s="269"/>
      <c r="BA372" s="560"/>
      <c r="BB372"/>
      <c r="BC372" s="560"/>
      <c r="BD372"/>
      <c r="BE372" s="560"/>
      <c r="BF372"/>
      <c r="BG372" s="560"/>
      <c r="BH372"/>
      <c r="BI372" s="560"/>
      <c r="BJ372"/>
      <c r="BK372" s="560"/>
      <c r="BL372"/>
      <c r="BM372" s="560"/>
      <c r="BN372"/>
      <c r="BO372" s="270"/>
      <c r="BP372"/>
      <c r="BQ372" s="270"/>
      <c r="BR372"/>
      <c r="BS372" s="270"/>
      <c r="BT372"/>
      <c r="BU372" s="270"/>
      <c r="BV372"/>
      <c r="BW372" s="270"/>
      <c r="BX372"/>
      <c r="BY372" s="270"/>
      <c r="BZ372"/>
      <c r="CA372" s="270"/>
      <c r="CB372"/>
      <c r="CC372" s="270"/>
      <c r="CD372"/>
      <c r="CE372" s="270"/>
      <c r="CF372"/>
      <c r="CG372" s="270"/>
      <c r="CH372"/>
      <c r="CI372" s="270"/>
      <c r="CJ372"/>
      <c r="CK372" s="910"/>
      <c r="CL372" s="373"/>
      <c r="CM372" s="373"/>
      <c r="CN372" s="373"/>
      <c r="CO372" s="373"/>
      <c r="CP372" s="373"/>
      <c r="CQ372" s="373"/>
      <c r="CR372" s="373"/>
      <c r="CS372" s="373"/>
      <c r="CT372" s="920"/>
      <c r="CU372" s="373"/>
      <c r="CV372" s="373"/>
      <c r="CW372" s="373"/>
      <c r="CX372" s="920"/>
      <c r="CY372" s="373"/>
      <c r="CZ372" s="373"/>
      <c r="DN372" s="373"/>
      <c r="DO372" s="373"/>
      <c r="DP372" s="373"/>
      <c r="DQ372" s="373"/>
      <c r="DR372" s="373"/>
      <c r="DS372" s="373"/>
      <c r="DT372" s="373"/>
      <c r="DU372" s="373"/>
      <c r="DV372" s="373"/>
      <c r="DW372" s="373"/>
      <c r="DX372" s="373"/>
      <c r="DY372" s="373"/>
      <c r="DZ372" s="373"/>
      <c r="EA372" s="373"/>
      <c r="EB372" s="373"/>
      <c r="EC372" s="373"/>
      <c r="ED372" s="373"/>
      <c r="EE372" s="373"/>
      <c r="EF372" s="373"/>
      <c r="EG372" s="373"/>
      <c r="EH372" s="373"/>
      <c r="EI372" s="373"/>
      <c r="EJ372" s="373"/>
      <c r="EK372" s="373"/>
      <c r="EL372" s="373"/>
      <c r="EM372" s="373"/>
      <c r="EN372" s="373"/>
      <c r="EO372" s="373"/>
      <c r="EP372" s="373"/>
      <c r="EQ372" s="373"/>
      <c r="ER372" s="373"/>
      <c r="ES372" s="373"/>
      <c r="ET372" s="373"/>
      <c r="EU372" s="373"/>
      <c r="EV372" s="373"/>
      <c r="EW372" s="373"/>
      <c r="EX372" s="373"/>
      <c r="EY372" s="373"/>
      <c r="EZ372" s="373"/>
      <c r="FA372" s="373"/>
      <c r="FB372" s="373"/>
      <c r="FC372" s="373"/>
      <c r="FD372" s="373"/>
      <c r="FE372" s="373"/>
      <c r="FF372" s="373"/>
      <c r="FG372" s="373"/>
      <c r="FH372" s="373"/>
      <c r="FI372" s="373"/>
      <c r="FJ372" s="373"/>
      <c r="FK372" s="373"/>
      <c r="FL372" s="373"/>
      <c r="FM372" s="373"/>
      <c r="FN372" s="373"/>
      <c r="FO372" s="373"/>
      <c r="FP372" s="373"/>
      <c r="FQ372" s="373"/>
      <c r="FR372" s="373"/>
      <c r="FS372" s="373"/>
      <c r="FT372" s="373"/>
      <c r="FU372" s="373"/>
      <c r="FV372" s="373"/>
      <c r="FW372" s="373"/>
      <c r="FX372" s="373"/>
      <c r="FY372" s="373"/>
      <c r="FZ372" s="373"/>
      <c r="GA372" s="373"/>
      <c r="GB372" s="373"/>
      <c r="GC372" s="373"/>
      <c r="GD372" s="373"/>
      <c r="GE372" s="373"/>
      <c r="GF372" s="373"/>
      <c r="GG372" s="373"/>
      <c r="GH372" s="373"/>
      <c r="GI372" s="373"/>
      <c r="GJ372" s="373"/>
      <c r="GK372" s="373"/>
      <c r="GL372" s="373"/>
      <c r="GM372" s="373"/>
      <c r="GN372" s="373"/>
      <c r="GO372" s="373"/>
      <c r="GP372" s="373"/>
      <c r="GQ372" s="373"/>
      <c r="GR372" s="373"/>
      <c r="GS372" s="373"/>
      <c r="GT372" s="373"/>
      <c r="GU372" s="373"/>
      <c r="GV372" s="373"/>
      <c r="GW372" s="373"/>
      <c r="GX372" s="373"/>
      <c r="GY372" s="373"/>
      <c r="GZ372" s="373"/>
      <c r="HA372" s="373"/>
      <c r="HB372" s="373"/>
      <c r="HC372" s="373"/>
      <c r="HD372" s="373"/>
      <c r="HE372" s="373"/>
      <c r="HF372" s="373"/>
      <c r="HG372" s="373"/>
      <c r="HH372" s="373"/>
      <c r="HI372" s="373"/>
      <c r="HJ372" s="373"/>
      <c r="HK372" s="373"/>
      <c r="HL372" s="373"/>
      <c r="HM372" s="373"/>
      <c r="HN372" s="373"/>
      <c r="HO372" s="373"/>
      <c r="HP372" s="373"/>
      <c r="HQ372" s="373"/>
      <c r="HR372" s="373"/>
      <c r="HS372" s="373"/>
      <c r="HT372" s="373"/>
      <c r="HU372" s="373"/>
      <c r="HV372" s="373"/>
      <c r="HW372" s="373"/>
      <c r="HX372" s="373"/>
      <c r="HY372" s="373"/>
      <c r="HZ372" s="373"/>
      <c r="IA372" s="373"/>
      <c r="IB372" s="373"/>
      <c r="IC372" s="373"/>
      <c r="ID372" s="373"/>
      <c r="IE372" s="373"/>
      <c r="IF372" s="373"/>
      <c r="IG372" s="373"/>
      <c r="IH372" s="373"/>
      <c r="II372" s="373"/>
      <c r="IJ372" s="373"/>
    </row>
    <row r="373" spans="1:244" s="281" customFormat="1" ht="19" x14ac:dyDescent="0.2">
      <c r="A373"/>
      <c r="B373" s="186"/>
      <c r="C373"/>
      <c r="D373" s="251"/>
      <c r="E373" s="341"/>
      <c r="F373" s="341"/>
      <c r="G373" s="172"/>
      <c r="H373"/>
      <c r="I373" s="45"/>
      <c r="J373"/>
      <c r="K373"/>
      <c r="L373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5"/>
      <c r="AC373"/>
      <c r="AD373" s="38"/>
      <c r="AE373"/>
      <c r="AF373"/>
      <c r="AG373"/>
      <c r="AH373" s="42"/>
      <c r="AI373" s="277"/>
      <c r="AJ373" s="152"/>
      <c r="AK373" s="152"/>
      <c r="AL373" s="152"/>
      <c r="AM373" s="152"/>
      <c r="AN373" s="152"/>
      <c r="AO373" s="152"/>
      <c r="AP373" s="152"/>
      <c r="AQ373" s="152"/>
      <c r="AR373" s="152"/>
      <c r="AS373" s="152"/>
      <c r="AT373" s="152"/>
      <c r="AU373" s="152"/>
      <c r="AV373" s="152"/>
      <c r="AW373" s="152"/>
      <c r="AX373" s="152"/>
      <c r="AY373" s="277"/>
      <c r="AZ373" s="269"/>
      <c r="BA373" s="560"/>
      <c r="BB373"/>
      <c r="BC373" s="560"/>
      <c r="BD373"/>
      <c r="BE373" s="560"/>
      <c r="BF373"/>
      <c r="BG373" s="560"/>
      <c r="BH373"/>
      <c r="BI373" s="560"/>
      <c r="BJ373"/>
      <c r="BK373" s="560"/>
      <c r="BL373"/>
      <c r="BM373" s="560"/>
      <c r="BN373"/>
      <c r="BO373" s="270"/>
      <c r="BP373"/>
      <c r="BQ373" s="270"/>
      <c r="BR373"/>
      <c r="BS373" s="270"/>
      <c r="BT373"/>
      <c r="BU373" s="270"/>
      <c r="BV373"/>
      <c r="BW373" s="270"/>
      <c r="BX373"/>
      <c r="BY373" s="270"/>
      <c r="BZ373"/>
      <c r="CA373" s="270"/>
      <c r="CB373"/>
      <c r="CC373" s="270"/>
      <c r="CD373"/>
      <c r="CE373" s="270"/>
      <c r="CF373"/>
      <c r="CG373" s="270"/>
      <c r="CH373"/>
      <c r="CI373" s="270"/>
      <c r="CJ373"/>
      <c r="CK373" s="910"/>
      <c r="CL373" s="373"/>
      <c r="CM373" s="373"/>
      <c r="CN373" s="373"/>
      <c r="CO373" s="373"/>
      <c r="CP373" s="373"/>
      <c r="CQ373" s="373"/>
      <c r="CR373" s="373"/>
      <c r="CS373" s="373"/>
      <c r="CT373" s="920"/>
      <c r="CU373" s="373"/>
      <c r="CV373" s="373"/>
      <c r="CW373" s="373"/>
      <c r="CX373" s="920"/>
      <c r="CY373" s="373"/>
      <c r="CZ373" s="373"/>
      <c r="DN373" s="373"/>
      <c r="DO373" s="373"/>
      <c r="DP373" s="373"/>
      <c r="DQ373" s="373"/>
      <c r="DR373" s="373"/>
      <c r="DS373" s="373"/>
      <c r="DT373" s="373"/>
      <c r="DU373" s="373"/>
      <c r="DV373" s="373"/>
      <c r="DW373" s="373"/>
      <c r="DX373" s="373"/>
      <c r="DY373" s="373"/>
      <c r="DZ373" s="373"/>
      <c r="EA373" s="373"/>
      <c r="EB373" s="373"/>
      <c r="EC373" s="373"/>
      <c r="ED373" s="373"/>
      <c r="EE373" s="373"/>
      <c r="EF373" s="373"/>
      <c r="EG373" s="373"/>
      <c r="EH373" s="373"/>
      <c r="EI373" s="373"/>
      <c r="EJ373" s="373"/>
      <c r="EK373" s="373"/>
      <c r="EL373" s="373"/>
      <c r="EM373" s="373"/>
      <c r="EN373" s="373"/>
      <c r="EO373" s="373"/>
      <c r="EP373" s="373"/>
      <c r="EQ373" s="373"/>
      <c r="ER373" s="373"/>
      <c r="ES373" s="373"/>
      <c r="ET373" s="373"/>
      <c r="EU373" s="373"/>
      <c r="EV373" s="373"/>
      <c r="EW373" s="373"/>
      <c r="EX373" s="373"/>
      <c r="EY373" s="373"/>
      <c r="EZ373" s="373"/>
      <c r="FA373" s="373"/>
      <c r="FB373" s="373"/>
      <c r="FC373" s="373"/>
      <c r="FD373" s="373"/>
      <c r="FE373" s="373"/>
      <c r="FF373" s="373"/>
      <c r="FG373" s="373"/>
      <c r="FH373" s="373"/>
      <c r="FI373" s="373"/>
      <c r="FJ373" s="373"/>
      <c r="FK373" s="373"/>
      <c r="FL373" s="373"/>
      <c r="FM373" s="373"/>
      <c r="FN373" s="373"/>
      <c r="FO373" s="373"/>
      <c r="FP373" s="373"/>
      <c r="FQ373" s="373"/>
      <c r="FR373" s="373"/>
      <c r="FS373" s="373"/>
      <c r="FT373" s="373"/>
      <c r="FU373" s="373"/>
      <c r="FV373" s="373"/>
      <c r="FW373" s="373"/>
      <c r="FX373" s="373"/>
      <c r="FY373" s="373"/>
      <c r="FZ373" s="373"/>
      <c r="GA373" s="373"/>
      <c r="GB373" s="373"/>
      <c r="GC373" s="373"/>
      <c r="GD373" s="373"/>
      <c r="GE373" s="373"/>
      <c r="GF373" s="373"/>
      <c r="GG373" s="373"/>
      <c r="GH373" s="373"/>
      <c r="GI373" s="373"/>
      <c r="GJ373" s="373"/>
      <c r="GK373" s="373"/>
      <c r="GL373" s="373"/>
      <c r="GM373" s="373"/>
      <c r="GN373" s="373"/>
      <c r="GO373" s="373"/>
      <c r="GP373" s="373"/>
      <c r="GQ373" s="373"/>
      <c r="GR373" s="373"/>
      <c r="GS373" s="373"/>
      <c r="GT373" s="373"/>
      <c r="GU373" s="373"/>
      <c r="GV373" s="373"/>
      <c r="GW373" s="373"/>
      <c r="GX373" s="373"/>
      <c r="GY373" s="373"/>
      <c r="GZ373" s="373"/>
      <c r="HA373" s="373"/>
      <c r="HB373" s="373"/>
      <c r="HC373" s="373"/>
      <c r="HD373" s="373"/>
      <c r="HE373" s="373"/>
      <c r="HF373" s="373"/>
      <c r="HG373" s="373"/>
      <c r="HH373" s="373"/>
      <c r="HI373" s="373"/>
      <c r="HJ373" s="373"/>
      <c r="HK373" s="373"/>
      <c r="HL373" s="373"/>
      <c r="HM373" s="373"/>
      <c r="HN373" s="373"/>
      <c r="HO373" s="373"/>
      <c r="HP373" s="373"/>
      <c r="HQ373" s="373"/>
      <c r="HR373" s="373"/>
      <c r="HS373" s="373"/>
      <c r="HT373" s="373"/>
      <c r="HU373" s="373"/>
      <c r="HV373" s="373"/>
      <c r="HW373" s="373"/>
      <c r="HX373" s="373"/>
      <c r="HY373" s="373"/>
      <c r="HZ373" s="373"/>
      <c r="IA373" s="373"/>
      <c r="IB373" s="373"/>
      <c r="IC373" s="373"/>
      <c r="ID373" s="373"/>
      <c r="IE373" s="373"/>
      <c r="IF373" s="373"/>
      <c r="IG373" s="373"/>
      <c r="IH373" s="373"/>
      <c r="II373" s="373"/>
      <c r="IJ373" s="373"/>
    </row>
    <row r="374" spans="1:244" s="281" customFormat="1" ht="19" x14ac:dyDescent="0.2">
      <c r="A374"/>
      <c r="B374" s="186"/>
      <c r="C374"/>
      <c r="D374" s="251"/>
      <c r="E374" s="341"/>
      <c r="F374" s="341"/>
      <c r="G374" s="172"/>
      <c r="H374"/>
      <c r="I374" s="45"/>
      <c r="J374"/>
      <c r="K374"/>
      <c r="L374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5"/>
      <c r="AC374"/>
      <c r="AD374" s="38"/>
      <c r="AE374"/>
      <c r="AF374"/>
      <c r="AG374"/>
      <c r="AH374" s="42"/>
      <c r="AI374" s="277"/>
      <c r="AJ374" s="152"/>
      <c r="AK374" s="152"/>
      <c r="AL374" s="152"/>
      <c r="AM374" s="152"/>
      <c r="AN374" s="152"/>
      <c r="AO374" s="152"/>
      <c r="AP374" s="152"/>
      <c r="AQ374" s="152"/>
      <c r="AR374" s="152"/>
      <c r="AS374" s="152"/>
      <c r="AT374" s="152"/>
      <c r="AU374" s="152"/>
      <c r="AV374" s="152"/>
      <c r="AW374" s="152"/>
      <c r="AX374" s="152"/>
      <c r="AY374" s="277"/>
      <c r="AZ374" s="269"/>
      <c r="BA374" s="560"/>
      <c r="BB374"/>
      <c r="BC374" s="560"/>
      <c r="BD374"/>
      <c r="BE374" s="560"/>
      <c r="BF374"/>
      <c r="BG374" s="560"/>
      <c r="BH374"/>
      <c r="BI374" s="560"/>
      <c r="BJ374"/>
      <c r="BK374" s="560"/>
      <c r="BL374"/>
      <c r="BM374" s="560"/>
      <c r="BN374"/>
      <c r="BO374" s="270"/>
      <c r="BP374"/>
      <c r="BQ374" s="270"/>
      <c r="BR374"/>
      <c r="BS374" s="270"/>
      <c r="BT374"/>
      <c r="BU374" s="270"/>
      <c r="BV374"/>
      <c r="BW374" s="270"/>
      <c r="BX374"/>
      <c r="BY374" s="270"/>
      <c r="BZ374"/>
      <c r="CA374" s="270"/>
      <c r="CB374"/>
      <c r="CC374" s="270"/>
      <c r="CD374"/>
      <c r="CE374" s="270"/>
      <c r="CF374"/>
      <c r="CG374" s="270"/>
      <c r="CH374"/>
      <c r="CI374" s="270"/>
      <c r="CJ374"/>
      <c r="CK374" s="910"/>
      <c r="CL374" s="373"/>
      <c r="CM374" s="373"/>
      <c r="CN374" s="373"/>
      <c r="CO374" s="373"/>
      <c r="CP374" s="373"/>
      <c r="CQ374" s="373"/>
      <c r="CR374" s="373"/>
      <c r="CS374" s="373"/>
      <c r="CT374" s="920"/>
      <c r="CU374" s="373"/>
      <c r="CV374" s="373"/>
      <c r="CW374" s="373"/>
      <c r="CX374" s="920"/>
      <c r="CY374" s="373"/>
      <c r="CZ374" s="373"/>
      <c r="DN374" s="373"/>
      <c r="DO374" s="373"/>
      <c r="DP374" s="373"/>
      <c r="DQ374" s="373"/>
      <c r="DR374" s="373"/>
      <c r="DS374" s="373"/>
      <c r="DT374" s="373"/>
      <c r="DU374" s="373"/>
      <c r="DV374" s="373"/>
      <c r="DW374" s="373"/>
      <c r="DX374" s="373"/>
      <c r="DY374" s="373"/>
      <c r="DZ374" s="373"/>
      <c r="EA374" s="373"/>
      <c r="EB374" s="373"/>
      <c r="EC374" s="373"/>
      <c r="ED374" s="373"/>
      <c r="EE374" s="373"/>
      <c r="EF374" s="373"/>
      <c r="EG374" s="373"/>
      <c r="EH374" s="373"/>
      <c r="EI374" s="373"/>
      <c r="EJ374" s="373"/>
      <c r="EK374" s="373"/>
      <c r="EL374" s="373"/>
      <c r="EM374" s="373"/>
      <c r="EN374" s="373"/>
      <c r="EO374" s="373"/>
      <c r="EP374" s="373"/>
      <c r="EQ374" s="373"/>
      <c r="ER374" s="373"/>
      <c r="ES374" s="373"/>
      <c r="ET374" s="373"/>
      <c r="EU374" s="373"/>
      <c r="EV374" s="373"/>
      <c r="EW374" s="373"/>
      <c r="EX374" s="373"/>
      <c r="EY374" s="373"/>
      <c r="EZ374" s="373"/>
      <c r="FA374" s="373"/>
      <c r="FB374" s="373"/>
      <c r="FC374" s="373"/>
      <c r="FD374" s="373"/>
      <c r="FE374" s="373"/>
      <c r="FF374" s="373"/>
      <c r="FG374" s="373"/>
      <c r="FH374" s="373"/>
      <c r="FI374" s="373"/>
      <c r="FJ374" s="373"/>
      <c r="FK374" s="373"/>
      <c r="FL374" s="373"/>
      <c r="FM374" s="373"/>
      <c r="FN374" s="373"/>
      <c r="FO374" s="373"/>
      <c r="FP374" s="373"/>
      <c r="FQ374" s="373"/>
      <c r="FR374" s="373"/>
      <c r="FS374" s="373"/>
      <c r="FT374" s="373"/>
      <c r="FU374" s="373"/>
      <c r="FV374" s="373"/>
      <c r="FW374" s="373"/>
      <c r="FX374" s="373"/>
      <c r="FY374" s="373"/>
      <c r="FZ374" s="373"/>
      <c r="GA374" s="373"/>
      <c r="GB374" s="373"/>
      <c r="GC374" s="373"/>
      <c r="GD374" s="373"/>
      <c r="GE374" s="373"/>
      <c r="GF374" s="373"/>
      <c r="GG374" s="373"/>
      <c r="GH374" s="373"/>
      <c r="GI374" s="373"/>
      <c r="GJ374" s="373"/>
      <c r="GK374" s="373"/>
      <c r="GL374" s="373"/>
      <c r="GM374" s="373"/>
      <c r="GN374" s="373"/>
      <c r="GO374" s="373"/>
      <c r="GP374" s="373"/>
      <c r="GQ374" s="373"/>
      <c r="GR374" s="373"/>
      <c r="GS374" s="373"/>
      <c r="GT374" s="373"/>
      <c r="GU374" s="373"/>
      <c r="GV374" s="373"/>
      <c r="GW374" s="373"/>
      <c r="GX374" s="373"/>
      <c r="GY374" s="373"/>
      <c r="GZ374" s="373"/>
      <c r="HA374" s="373"/>
      <c r="HB374" s="373"/>
      <c r="HC374" s="373"/>
      <c r="HD374" s="373"/>
      <c r="HE374" s="373"/>
      <c r="HF374" s="373"/>
      <c r="HG374" s="373"/>
      <c r="HH374" s="373"/>
      <c r="HI374" s="373"/>
      <c r="HJ374" s="373"/>
      <c r="HK374" s="373"/>
      <c r="HL374" s="373"/>
      <c r="HM374" s="373"/>
      <c r="HN374" s="373"/>
      <c r="HO374" s="373"/>
      <c r="HP374" s="373"/>
      <c r="HQ374" s="373"/>
      <c r="HR374" s="373"/>
      <c r="HS374" s="373"/>
      <c r="HT374" s="373"/>
      <c r="HU374" s="373"/>
      <c r="HV374" s="373"/>
      <c r="HW374" s="373"/>
      <c r="HX374" s="373"/>
      <c r="HY374" s="373"/>
      <c r="HZ374" s="373"/>
      <c r="IA374" s="373"/>
      <c r="IB374" s="373"/>
      <c r="IC374" s="373"/>
      <c r="ID374" s="373"/>
      <c r="IE374" s="373"/>
      <c r="IF374" s="373"/>
      <c r="IG374" s="373"/>
      <c r="IH374" s="373"/>
      <c r="II374" s="373"/>
      <c r="IJ374" s="373"/>
    </row>
    <row r="375" spans="1:244" s="281" customFormat="1" ht="19" x14ac:dyDescent="0.2">
      <c r="A375"/>
      <c r="B375" s="186"/>
      <c r="C375"/>
      <c r="D375" s="251"/>
      <c r="E375" s="341"/>
      <c r="F375" s="341"/>
      <c r="G375" s="172"/>
      <c r="H375"/>
      <c r="I375" s="45"/>
      <c r="J375"/>
      <c r="K375"/>
      <c r="L375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5"/>
      <c r="AC375"/>
      <c r="AD375" s="38"/>
      <c r="AE375"/>
      <c r="AF375"/>
      <c r="AG375"/>
      <c r="AH375" s="42"/>
      <c r="AI375" s="277"/>
      <c r="AJ375" s="152"/>
      <c r="AK375" s="152"/>
      <c r="AL375" s="152"/>
      <c r="AM375" s="152"/>
      <c r="AN375" s="152"/>
      <c r="AO375" s="152"/>
      <c r="AP375" s="152"/>
      <c r="AQ375" s="152"/>
      <c r="AR375" s="152"/>
      <c r="AS375" s="152"/>
      <c r="AT375" s="152"/>
      <c r="AU375" s="152"/>
      <c r="AV375" s="152"/>
      <c r="AW375" s="152"/>
      <c r="AX375" s="152"/>
      <c r="AY375" s="277"/>
      <c r="AZ375" s="269"/>
      <c r="BA375" s="560"/>
      <c r="BB375"/>
      <c r="BC375" s="560"/>
      <c r="BD375"/>
      <c r="BE375" s="560"/>
      <c r="BF375"/>
      <c r="BG375" s="560"/>
      <c r="BH375"/>
      <c r="BI375" s="560"/>
      <c r="BJ375"/>
      <c r="BK375" s="560"/>
      <c r="BL375"/>
      <c r="BM375" s="560"/>
      <c r="BN375"/>
      <c r="BO375" s="270"/>
      <c r="BP375"/>
      <c r="BQ375" s="270"/>
      <c r="BR375"/>
      <c r="BS375" s="270"/>
      <c r="BT375"/>
      <c r="BU375" s="270"/>
      <c r="BV375"/>
      <c r="BW375" s="270"/>
      <c r="BX375"/>
      <c r="BY375" s="270"/>
      <c r="BZ375"/>
      <c r="CA375" s="270"/>
      <c r="CB375"/>
      <c r="CC375" s="270"/>
      <c r="CD375"/>
      <c r="CE375" s="270"/>
      <c r="CF375"/>
      <c r="CG375" s="270"/>
      <c r="CH375"/>
      <c r="CI375" s="270"/>
      <c r="CJ375"/>
      <c r="CK375" s="910"/>
      <c r="CL375" s="373"/>
      <c r="CM375" s="373"/>
      <c r="CN375" s="373"/>
      <c r="CO375" s="373"/>
      <c r="CP375" s="373"/>
      <c r="CQ375" s="373"/>
      <c r="CR375" s="373"/>
      <c r="CS375" s="373"/>
      <c r="CT375" s="920"/>
      <c r="CU375" s="373"/>
      <c r="CV375" s="373"/>
      <c r="CW375" s="373"/>
      <c r="CX375" s="920"/>
      <c r="CY375" s="373"/>
      <c r="CZ375" s="373"/>
      <c r="DN375" s="373"/>
      <c r="DO375" s="373"/>
      <c r="DP375" s="373"/>
      <c r="DQ375" s="373"/>
      <c r="DR375" s="373"/>
      <c r="DS375" s="373"/>
      <c r="DT375" s="373"/>
      <c r="DU375" s="373"/>
      <c r="DV375" s="373"/>
      <c r="DW375" s="373"/>
      <c r="DX375" s="373"/>
      <c r="DY375" s="373"/>
      <c r="DZ375" s="373"/>
      <c r="EA375" s="373"/>
      <c r="EB375" s="373"/>
      <c r="EC375" s="373"/>
      <c r="ED375" s="373"/>
      <c r="EE375" s="373"/>
      <c r="EF375" s="373"/>
      <c r="EG375" s="373"/>
      <c r="EH375" s="373"/>
      <c r="EI375" s="373"/>
      <c r="EJ375" s="373"/>
      <c r="EK375" s="373"/>
      <c r="EL375" s="373"/>
      <c r="EM375" s="373"/>
      <c r="EN375" s="373"/>
      <c r="EO375" s="373"/>
      <c r="EP375" s="373"/>
      <c r="EQ375" s="373"/>
      <c r="ER375" s="373"/>
      <c r="ES375" s="373"/>
      <c r="ET375" s="373"/>
      <c r="EU375" s="373"/>
      <c r="EV375" s="373"/>
      <c r="EW375" s="373"/>
      <c r="EX375" s="373"/>
      <c r="EY375" s="373"/>
      <c r="EZ375" s="373"/>
      <c r="FA375" s="373"/>
      <c r="FB375" s="373"/>
      <c r="FC375" s="373"/>
      <c r="FD375" s="373"/>
      <c r="FE375" s="373"/>
      <c r="FF375" s="373"/>
      <c r="FG375" s="373"/>
      <c r="FH375" s="373"/>
      <c r="FI375" s="373"/>
      <c r="FJ375" s="373"/>
      <c r="FK375" s="373"/>
      <c r="FL375" s="373"/>
      <c r="FM375" s="373"/>
      <c r="FN375" s="373"/>
      <c r="FO375" s="373"/>
      <c r="FP375" s="373"/>
      <c r="FQ375" s="373"/>
      <c r="FR375" s="373"/>
      <c r="FS375" s="373"/>
      <c r="FT375" s="373"/>
      <c r="FU375" s="373"/>
      <c r="FV375" s="373"/>
      <c r="FW375" s="373"/>
      <c r="FX375" s="373"/>
      <c r="FY375" s="373"/>
      <c r="FZ375" s="373"/>
      <c r="GA375" s="373"/>
      <c r="GB375" s="373"/>
      <c r="GC375" s="373"/>
      <c r="GD375" s="373"/>
      <c r="GE375" s="373"/>
      <c r="GF375" s="373"/>
      <c r="GG375" s="373"/>
      <c r="GH375" s="373"/>
      <c r="GI375" s="373"/>
      <c r="GJ375" s="373"/>
      <c r="GK375" s="373"/>
      <c r="GL375" s="373"/>
      <c r="GM375" s="373"/>
      <c r="GN375" s="373"/>
      <c r="GO375" s="373"/>
      <c r="GP375" s="373"/>
      <c r="GQ375" s="373"/>
      <c r="GR375" s="373"/>
      <c r="GS375" s="373"/>
      <c r="GT375" s="373"/>
      <c r="GU375" s="373"/>
      <c r="GV375" s="373"/>
      <c r="GW375" s="373"/>
      <c r="GX375" s="373"/>
      <c r="GY375" s="373"/>
      <c r="GZ375" s="373"/>
      <c r="HA375" s="373"/>
      <c r="HB375" s="373"/>
      <c r="HC375" s="373"/>
      <c r="HD375" s="373"/>
      <c r="HE375" s="373"/>
      <c r="HF375" s="373"/>
      <c r="HG375" s="373"/>
      <c r="HH375" s="373"/>
      <c r="HI375" s="373"/>
      <c r="HJ375" s="373"/>
      <c r="HK375" s="373"/>
      <c r="HL375" s="373"/>
      <c r="HM375" s="373"/>
      <c r="HN375" s="373"/>
      <c r="HO375" s="373"/>
      <c r="HP375" s="373"/>
      <c r="HQ375" s="373"/>
      <c r="HR375" s="373"/>
      <c r="HS375" s="373"/>
      <c r="HT375" s="373"/>
      <c r="HU375" s="373"/>
      <c r="HV375" s="373"/>
      <c r="HW375" s="373"/>
      <c r="HX375" s="373"/>
      <c r="HY375" s="373"/>
      <c r="HZ375" s="373"/>
      <c r="IA375" s="373"/>
      <c r="IB375" s="373"/>
      <c r="IC375" s="373"/>
      <c r="ID375" s="373"/>
      <c r="IE375" s="373"/>
      <c r="IF375" s="373"/>
      <c r="IG375" s="373"/>
      <c r="IH375" s="373"/>
      <c r="II375" s="373"/>
      <c r="IJ375" s="373"/>
    </row>
    <row r="376" spans="1:244" s="281" customFormat="1" ht="19" x14ac:dyDescent="0.2">
      <c r="A376"/>
      <c r="B376" s="186"/>
      <c r="C376"/>
      <c r="D376" s="251"/>
      <c r="E376" s="341"/>
      <c r="F376" s="341"/>
      <c r="G376" s="172"/>
      <c r="H376"/>
      <c r="I376" s="45"/>
      <c r="J376"/>
      <c r="K376"/>
      <c r="L3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5"/>
      <c r="AC376"/>
      <c r="AD376" s="38"/>
      <c r="AE376"/>
      <c r="AF376"/>
      <c r="AG376"/>
      <c r="AH376" s="42"/>
      <c r="AI376" s="277"/>
      <c r="AJ376" s="152"/>
      <c r="AK376" s="152"/>
      <c r="AL376" s="152"/>
      <c r="AM376" s="152"/>
      <c r="AN376" s="152"/>
      <c r="AO376" s="152"/>
      <c r="AP376" s="152"/>
      <c r="AQ376" s="152"/>
      <c r="AR376" s="152"/>
      <c r="AS376" s="152"/>
      <c r="AT376" s="152"/>
      <c r="AU376" s="152"/>
      <c r="AV376" s="152"/>
      <c r="AW376" s="152"/>
      <c r="AX376" s="152"/>
      <c r="AY376" s="277"/>
      <c r="AZ376" s="269"/>
      <c r="BA376" s="560"/>
      <c r="BB376"/>
      <c r="BC376" s="560"/>
      <c r="BD376"/>
      <c r="BE376" s="560"/>
      <c r="BF376"/>
      <c r="BG376" s="560"/>
      <c r="BH376"/>
      <c r="BI376" s="560"/>
      <c r="BJ376"/>
      <c r="BK376" s="560"/>
      <c r="BL376"/>
      <c r="BM376" s="560"/>
      <c r="BN376"/>
      <c r="BO376" s="270"/>
      <c r="BP376"/>
      <c r="BQ376" s="270"/>
      <c r="BR376"/>
      <c r="BS376" s="270"/>
      <c r="BT376"/>
      <c r="BU376" s="270"/>
      <c r="BV376"/>
      <c r="BW376" s="270"/>
      <c r="BX376"/>
      <c r="BY376" s="270"/>
      <c r="BZ376"/>
      <c r="CA376" s="270"/>
      <c r="CB376"/>
      <c r="CC376" s="270"/>
      <c r="CD376"/>
      <c r="CE376" s="270"/>
      <c r="CF376"/>
      <c r="CG376" s="270"/>
      <c r="CH376"/>
      <c r="CI376" s="270"/>
      <c r="CJ376"/>
      <c r="CK376" s="910"/>
      <c r="CL376" s="373"/>
      <c r="CM376" s="373"/>
      <c r="CN376" s="373"/>
      <c r="CO376" s="373"/>
      <c r="CP376" s="373"/>
      <c r="CQ376" s="373"/>
      <c r="CR376" s="373"/>
      <c r="CS376" s="373"/>
      <c r="CT376" s="920"/>
      <c r="CU376" s="373"/>
      <c r="CV376" s="373"/>
      <c r="CW376" s="373"/>
      <c r="CX376" s="920"/>
      <c r="CY376" s="373"/>
      <c r="CZ376" s="373"/>
      <c r="DN376" s="373"/>
      <c r="DO376" s="373"/>
      <c r="DP376" s="373"/>
      <c r="DQ376" s="373"/>
      <c r="DR376" s="373"/>
      <c r="DS376" s="373"/>
      <c r="DT376" s="373"/>
      <c r="DU376" s="373"/>
      <c r="DV376" s="373"/>
      <c r="DW376" s="373"/>
      <c r="DX376" s="373"/>
      <c r="DY376" s="373"/>
      <c r="DZ376" s="373"/>
      <c r="EA376" s="373"/>
      <c r="EB376" s="373"/>
      <c r="EC376" s="373"/>
      <c r="ED376" s="373"/>
      <c r="EE376" s="373"/>
      <c r="EF376" s="373"/>
      <c r="EG376" s="373"/>
      <c r="EH376" s="373"/>
      <c r="EI376" s="373"/>
      <c r="EJ376" s="373"/>
      <c r="EK376" s="373"/>
      <c r="EL376" s="373"/>
      <c r="EM376" s="373"/>
      <c r="EN376" s="373"/>
      <c r="EO376" s="373"/>
      <c r="EP376" s="373"/>
      <c r="EQ376" s="373"/>
      <c r="ER376" s="373"/>
      <c r="ES376" s="373"/>
      <c r="ET376" s="373"/>
      <c r="EU376" s="373"/>
      <c r="EV376" s="373"/>
      <c r="EW376" s="373"/>
      <c r="EX376" s="373"/>
      <c r="EY376" s="373"/>
      <c r="EZ376" s="373"/>
      <c r="FA376" s="373"/>
      <c r="FB376" s="373"/>
      <c r="FC376" s="373"/>
      <c r="FD376" s="373"/>
      <c r="FE376" s="373"/>
      <c r="FF376" s="373"/>
      <c r="FG376" s="373"/>
      <c r="FH376" s="373"/>
      <c r="FI376" s="373"/>
      <c r="FJ376" s="373"/>
      <c r="FK376" s="373"/>
      <c r="FL376" s="373"/>
      <c r="FM376" s="373"/>
      <c r="FN376" s="373"/>
      <c r="FO376" s="373"/>
      <c r="FP376" s="373"/>
      <c r="FQ376" s="373"/>
      <c r="FR376" s="373"/>
      <c r="FS376" s="373"/>
      <c r="FT376" s="373"/>
      <c r="FU376" s="373"/>
      <c r="FV376" s="373"/>
      <c r="FW376" s="373"/>
      <c r="FX376" s="373"/>
      <c r="FY376" s="373"/>
      <c r="FZ376" s="373"/>
      <c r="GA376" s="373"/>
      <c r="GB376" s="373"/>
      <c r="GC376" s="373"/>
      <c r="GD376" s="373"/>
      <c r="GE376" s="373"/>
      <c r="GF376" s="373"/>
      <c r="GG376" s="373"/>
      <c r="GH376" s="373"/>
      <c r="GI376" s="373"/>
      <c r="GJ376" s="373"/>
      <c r="GK376" s="373"/>
      <c r="GL376" s="373"/>
      <c r="GM376" s="373"/>
      <c r="GN376" s="373"/>
      <c r="GO376" s="373"/>
      <c r="GP376" s="373"/>
      <c r="GQ376" s="373"/>
      <c r="GR376" s="373"/>
      <c r="GS376" s="373"/>
      <c r="GT376" s="373"/>
      <c r="GU376" s="373"/>
      <c r="GV376" s="373"/>
      <c r="GW376" s="373"/>
      <c r="GX376" s="373"/>
      <c r="GY376" s="373"/>
      <c r="GZ376" s="373"/>
      <c r="HA376" s="373"/>
      <c r="HB376" s="373"/>
      <c r="HC376" s="373"/>
      <c r="HD376" s="373"/>
      <c r="HE376" s="373"/>
      <c r="HF376" s="373"/>
      <c r="HG376" s="373"/>
      <c r="HH376" s="373"/>
      <c r="HI376" s="373"/>
      <c r="HJ376" s="373"/>
      <c r="HK376" s="373"/>
      <c r="HL376" s="373"/>
      <c r="HM376" s="373"/>
      <c r="HN376" s="373"/>
      <c r="HO376" s="373"/>
      <c r="HP376" s="373"/>
      <c r="HQ376" s="373"/>
      <c r="HR376" s="373"/>
      <c r="HS376" s="373"/>
      <c r="HT376" s="373"/>
      <c r="HU376" s="373"/>
      <c r="HV376" s="373"/>
      <c r="HW376" s="373"/>
      <c r="HX376" s="373"/>
      <c r="HY376" s="373"/>
      <c r="HZ376" s="373"/>
      <c r="IA376" s="373"/>
      <c r="IB376" s="373"/>
      <c r="IC376" s="373"/>
      <c r="ID376" s="373"/>
      <c r="IE376" s="373"/>
      <c r="IF376" s="373"/>
      <c r="IG376" s="373"/>
      <c r="IH376" s="373"/>
      <c r="II376" s="373"/>
      <c r="IJ376" s="373"/>
    </row>
    <row r="377" spans="1:244" s="281" customFormat="1" ht="19" x14ac:dyDescent="0.2">
      <c r="A377"/>
      <c r="B377" s="186"/>
      <c r="C377"/>
      <c r="D377" s="251"/>
      <c r="E377" s="341"/>
      <c r="F377" s="341"/>
      <c r="G377" s="172"/>
      <c r="H377"/>
      <c r="I377" s="45"/>
      <c r="J377"/>
      <c r="K377"/>
      <c r="L377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5"/>
      <c r="AC377"/>
      <c r="AD377" s="38"/>
      <c r="AE377"/>
      <c r="AF377"/>
      <c r="AG377"/>
      <c r="AH377" s="42"/>
      <c r="AI377" s="277"/>
      <c r="AJ377" s="152"/>
      <c r="AK377" s="152"/>
      <c r="AL377" s="152"/>
      <c r="AM377" s="152"/>
      <c r="AN377" s="152"/>
      <c r="AO377" s="152"/>
      <c r="AP377" s="152"/>
      <c r="AQ377" s="152"/>
      <c r="AR377" s="152"/>
      <c r="AS377" s="152"/>
      <c r="AT377" s="152"/>
      <c r="AU377" s="152"/>
      <c r="AV377" s="152"/>
      <c r="AW377" s="152"/>
      <c r="AX377" s="152"/>
      <c r="AY377" s="277"/>
      <c r="AZ377" s="269"/>
      <c r="BA377" s="560"/>
      <c r="BB377"/>
      <c r="BC377" s="560"/>
      <c r="BD377"/>
      <c r="BE377" s="560"/>
      <c r="BF377"/>
      <c r="BG377" s="560"/>
      <c r="BH377"/>
      <c r="BI377" s="560"/>
      <c r="BJ377"/>
      <c r="BK377" s="560"/>
      <c r="BL377"/>
      <c r="BM377" s="560"/>
      <c r="BN377"/>
      <c r="BO377" s="270"/>
      <c r="BP377"/>
      <c r="BQ377" s="270"/>
      <c r="BR377"/>
      <c r="BS377" s="270"/>
      <c r="BT377"/>
      <c r="BU377" s="270"/>
      <c r="BV377"/>
      <c r="BW377" s="270"/>
      <c r="BX377"/>
      <c r="BY377" s="270"/>
      <c r="BZ377"/>
      <c r="CA377" s="270"/>
      <c r="CB377"/>
      <c r="CC377" s="270"/>
      <c r="CD377"/>
      <c r="CE377" s="270"/>
      <c r="CF377"/>
      <c r="CG377" s="270"/>
      <c r="CH377"/>
      <c r="CI377" s="270"/>
      <c r="CJ377"/>
      <c r="CK377" s="910"/>
      <c r="CL377" s="373"/>
      <c r="CM377" s="373"/>
      <c r="CN377" s="373"/>
      <c r="CO377" s="373"/>
      <c r="CP377" s="373"/>
      <c r="CQ377" s="373"/>
      <c r="CR377" s="373"/>
      <c r="CS377" s="373"/>
      <c r="CT377" s="920"/>
      <c r="CU377" s="373"/>
      <c r="CV377" s="373"/>
      <c r="CW377" s="373"/>
      <c r="CX377" s="920"/>
      <c r="CY377" s="373"/>
      <c r="CZ377" s="373"/>
      <c r="DN377" s="373"/>
      <c r="DO377" s="373"/>
      <c r="DP377" s="373"/>
      <c r="DQ377" s="373"/>
      <c r="DR377" s="373"/>
      <c r="DS377" s="373"/>
      <c r="DT377" s="373"/>
      <c r="DU377" s="373"/>
      <c r="DV377" s="373"/>
      <c r="DW377" s="373"/>
      <c r="DX377" s="373"/>
      <c r="DY377" s="373"/>
      <c r="DZ377" s="373"/>
      <c r="EA377" s="373"/>
      <c r="EB377" s="373"/>
      <c r="EC377" s="373"/>
      <c r="ED377" s="373"/>
      <c r="EE377" s="373"/>
      <c r="EF377" s="373"/>
      <c r="EG377" s="373"/>
      <c r="EH377" s="373"/>
      <c r="EI377" s="373"/>
      <c r="EJ377" s="373"/>
      <c r="EK377" s="373"/>
      <c r="EL377" s="373"/>
      <c r="EM377" s="373"/>
      <c r="EN377" s="373"/>
      <c r="EO377" s="373"/>
      <c r="EP377" s="373"/>
      <c r="EQ377" s="373"/>
      <c r="ER377" s="373"/>
      <c r="ES377" s="373"/>
      <c r="ET377" s="373"/>
      <c r="EU377" s="373"/>
      <c r="EV377" s="373"/>
      <c r="EW377" s="373"/>
      <c r="EX377" s="373"/>
      <c r="EY377" s="373"/>
      <c r="EZ377" s="373"/>
      <c r="FA377" s="373"/>
      <c r="FB377" s="373"/>
      <c r="FC377" s="373"/>
      <c r="FD377" s="373"/>
      <c r="FE377" s="373"/>
      <c r="FF377" s="373"/>
      <c r="FG377" s="373"/>
      <c r="FH377" s="373"/>
      <c r="FI377" s="373"/>
      <c r="FJ377" s="373"/>
      <c r="FK377" s="373"/>
      <c r="FL377" s="373"/>
      <c r="FM377" s="373"/>
      <c r="FN377" s="373"/>
      <c r="FO377" s="373"/>
      <c r="FP377" s="373"/>
      <c r="FQ377" s="373"/>
      <c r="FR377" s="373"/>
      <c r="FS377" s="373"/>
      <c r="FT377" s="373"/>
      <c r="FU377" s="373"/>
      <c r="FV377" s="373"/>
      <c r="FW377" s="373"/>
      <c r="FX377" s="373"/>
      <c r="FY377" s="373"/>
      <c r="FZ377" s="373"/>
      <c r="GA377" s="373"/>
      <c r="GB377" s="373"/>
      <c r="GC377" s="373"/>
      <c r="GD377" s="373"/>
      <c r="GE377" s="373"/>
      <c r="GF377" s="373"/>
      <c r="GG377" s="373"/>
      <c r="GH377" s="373"/>
      <c r="GI377" s="373"/>
      <c r="GJ377" s="373"/>
      <c r="GK377" s="373"/>
      <c r="GL377" s="373"/>
      <c r="GM377" s="373"/>
      <c r="GN377" s="373"/>
      <c r="GO377" s="373"/>
      <c r="GP377" s="373"/>
      <c r="GQ377" s="373"/>
      <c r="GR377" s="373"/>
      <c r="GS377" s="373"/>
      <c r="GT377" s="373"/>
      <c r="GU377" s="373"/>
      <c r="GV377" s="373"/>
      <c r="GW377" s="373"/>
      <c r="GX377" s="373"/>
      <c r="GY377" s="373"/>
      <c r="GZ377" s="373"/>
      <c r="HA377" s="373"/>
      <c r="HB377" s="373"/>
      <c r="HC377" s="373"/>
      <c r="HD377" s="373"/>
      <c r="HE377" s="373"/>
      <c r="HF377" s="373"/>
      <c r="HG377" s="373"/>
      <c r="HH377" s="373"/>
      <c r="HI377" s="373"/>
      <c r="HJ377" s="373"/>
      <c r="HK377" s="373"/>
      <c r="HL377" s="373"/>
      <c r="HM377" s="373"/>
      <c r="HN377" s="373"/>
      <c r="HO377" s="373"/>
      <c r="HP377" s="373"/>
      <c r="HQ377" s="373"/>
      <c r="HR377" s="373"/>
      <c r="HS377" s="373"/>
      <c r="HT377" s="373"/>
      <c r="HU377" s="373"/>
      <c r="HV377" s="373"/>
      <c r="HW377" s="373"/>
      <c r="HX377" s="373"/>
      <c r="HY377" s="373"/>
      <c r="HZ377" s="373"/>
      <c r="IA377" s="373"/>
      <c r="IB377" s="373"/>
      <c r="IC377" s="373"/>
      <c r="ID377" s="373"/>
      <c r="IE377" s="373"/>
      <c r="IF377" s="373"/>
      <c r="IG377" s="373"/>
      <c r="IH377" s="373"/>
      <c r="II377" s="373"/>
      <c r="IJ377" s="373"/>
    </row>
    <row r="378" spans="1:244" s="281" customFormat="1" ht="19" x14ac:dyDescent="0.2">
      <c r="A378"/>
      <c r="B378" s="186"/>
      <c r="C378"/>
      <c r="D378" s="251"/>
      <c r="E378" s="341"/>
      <c r="F378" s="341"/>
      <c r="G378" s="172"/>
      <c r="H378"/>
      <c r="I378" s="45"/>
      <c r="J378"/>
      <c r="K378"/>
      <c r="L378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5"/>
      <c r="AC378"/>
      <c r="AD378" s="38"/>
      <c r="AE378"/>
      <c r="AF378"/>
      <c r="AG378"/>
      <c r="AH378" s="42"/>
      <c r="AI378" s="277"/>
      <c r="AJ378" s="152"/>
      <c r="AK378" s="152"/>
      <c r="AL378" s="152"/>
      <c r="AM378" s="152"/>
      <c r="AN378" s="152"/>
      <c r="AO378" s="152"/>
      <c r="AP378" s="152"/>
      <c r="AQ378" s="152"/>
      <c r="AR378" s="152"/>
      <c r="AS378" s="152"/>
      <c r="AT378" s="152"/>
      <c r="AU378" s="152"/>
      <c r="AV378" s="152"/>
      <c r="AW378" s="152"/>
      <c r="AX378" s="152"/>
      <c r="AY378" s="277"/>
      <c r="AZ378" s="269"/>
      <c r="BA378" s="560"/>
      <c r="BB378"/>
      <c r="BC378" s="560"/>
      <c r="BD378"/>
      <c r="BE378" s="560"/>
      <c r="BF378"/>
      <c r="BG378" s="560"/>
      <c r="BH378"/>
      <c r="BI378" s="560"/>
      <c r="BJ378"/>
      <c r="BK378" s="560"/>
      <c r="BL378"/>
      <c r="BM378" s="560"/>
      <c r="BN378"/>
      <c r="BO378" s="270"/>
      <c r="BP378"/>
      <c r="BQ378" s="270"/>
      <c r="BR378"/>
      <c r="BS378" s="270"/>
      <c r="BT378"/>
      <c r="BU378" s="270"/>
      <c r="BV378"/>
      <c r="BW378" s="270"/>
      <c r="BX378"/>
      <c r="BY378" s="270"/>
      <c r="BZ378"/>
      <c r="CA378" s="270"/>
      <c r="CB378"/>
      <c r="CC378" s="270"/>
      <c r="CD378"/>
      <c r="CE378" s="270"/>
      <c r="CF378"/>
      <c r="CG378" s="270"/>
      <c r="CH378"/>
      <c r="CI378" s="270"/>
      <c r="CJ378"/>
      <c r="CK378" s="910"/>
      <c r="CL378" s="373"/>
      <c r="CM378" s="373"/>
      <c r="CN378" s="373"/>
      <c r="CO378" s="373"/>
      <c r="CP378" s="373"/>
      <c r="CQ378" s="373"/>
      <c r="CR378" s="373"/>
      <c r="CS378" s="373"/>
      <c r="CT378" s="920"/>
      <c r="CU378" s="373"/>
      <c r="CV378" s="373"/>
      <c r="CW378" s="373"/>
      <c r="CX378" s="920"/>
      <c r="CY378" s="373"/>
      <c r="CZ378" s="373"/>
      <c r="DN378" s="373"/>
      <c r="DO378" s="373"/>
      <c r="DP378" s="373"/>
      <c r="DQ378" s="373"/>
      <c r="DR378" s="373"/>
      <c r="DS378" s="373"/>
      <c r="DT378" s="373"/>
      <c r="DU378" s="373"/>
      <c r="DV378" s="373"/>
      <c r="DW378" s="373"/>
      <c r="DX378" s="373"/>
      <c r="DY378" s="373"/>
      <c r="DZ378" s="373"/>
      <c r="EA378" s="373"/>
      <c r="EB378" s="373"/>
      <c r="EC378" s="373"/>
      <c r="ED378" s="373"/>
      <c r="EE378" s="373"/>
      <c r="EF378" s="373"/>
      <c r="EG378" s="373"/>
      <c r="EH378" s="373"/>
      <c r="EI378" s="373"/>
      <c r="EJ378" s="373"/>
      <c r="EK378" s="373"/>
      <c r="EL378" s="373"/>
      <c r="EM378" s="373"/>
      <c r="EN378" s="373"/>
      <c r="EO378" s="373"/>
      <c r="EP378" s="373"/>
      <c r="EQ378" s="373"/>
      <c r="ER378" s="373"/>
      <c r="ES378" s="373"/>
      <c r="ET378" s="373"/>
      <c r="EU378" s="373"/>
      <c r="EV378" s="373"/>
      <c r="EW378" s="373"/>
      <c r="EX378" s="373"/>
      <c r="EY378" s="373"/>
      <c r="EZ378" s="373"/>
      <c r="FA378" s="373"/>
      <c r="FB378" s="373"/>
      <c r="FC378" s="373"/>
      <c r="FD378" s="373"/>
      <c r="FE378" s="373"/>
      <c r="FF378" s="373"/>
      <c r="FG378" s="373"/>
      <c r="FH378" s="373"/>
      <c r="FI378" s="373"/>
      <c r="FJ378" s="373"/>
      <c r="FK378" s="373"/>
      <c r="FL378" s="373"/>
      <c r="FM378" s="373"/>
      <c r="FN378" s="373"/>
      <c r="FO378" s="373"/>
      <c r="FP378" s="373"/>
      <c r="FQ378" s="373"/>
      <c r="FR378" s="373"/>
      <c r="FS378" s="373"/>
      <c r="FT378" s="373"/>
      <c r="FU378" s="373"/>
      <c r="FV378" s="373"/>
      <c r="FW378" s="373"/>
      <c r="FX378" s="373"/>
      <c r="FY378" s="373"/>
      <c r="FZ378" s="373"/>
      <c r="GA378" s="373"/>
      <c r="GB378" s="373"/>
      <c r="GC378" s="373"/>
      <c r="GD378" s="373"/>
      <c r="GE378" s="373"/>
      <c r="GF378" s="373"/>
      <c r="GG378" s="373"/>
      <c r="GH378" s="373"/>
      <c r="GI378" s="373"/>
      <c r="GJ378" s="373"/>
      <c r="GK378" s="373"/>
      <c r="GL378" s="373"/>
      <c r="GM378" s="373"/>
      <c r="GN378" s="373"/>
      <c r="GO378" s="373"/>
      <c r="GP378" s="373"/>
      <c r="GQ378" s="373"/>
      <c r="GR378" s="373"/>
      <c r="GS378" s="373"/>
      <c r="GT378" s="373"/>
      <c r="GU378" s="373"/>
      <c r="GV378" s="373"/>
      <c r="GW378" s="373"/>
      <c r="GX378" s="373"/>
      <c r="GY378" s="373"/>
      <c r="GZ378" s="373"/>
      <c r="HA378" s="373"/>
      <c r="HB378" s="373"/>
      <c r="HC378" s="373"/>
      <c r="HD378" s="373"/>
      <c r="HE378" s="373"/>
      <c r="HF378" s="373"/>
      <c r="HG378" s="373"/>
      <c r="HH378" s="373"/>
      <c r="HI378" s="373"/>
      <c r="HJ378" s="373"/>
      <c r="HK378" s="373"/>
      <c r="HL378" s="373"/>
      <c r="HM378" s="373"/>
      <c r="HN378" s="373"/>
      <c r="HO378" s="373"/>
      <c r="HP378" s="373"/>
      <c r="HQ378" s="373"/>
      <c r="HR378" s="373"/>
      <c r="HS378" s="373"/>
      <c r="HT378" s="373"/>
      <c r="HU378" s="373"/>
      <c r="HV378" s="373"/>
      <c r="HW378" s="373"/>
      <c r="HX378" s="373"/>
      <c r="HY378" s="373"/>
      <c r="HZ378" s="373"/>
      <c r="IA378" s="373"/>
      <c r="IB378" s="373"/>
      <c r="IC378" s="373"/>
      <c r="ID378" s="373"/>
      <c r="IE378" s="373"/>
      <c r="IF378" s="373"/>
      <c r="IG378" s="373"/>
      <c r="IH378" s="373"/>
      <c r="II378" s="373"/>
      <c r="IJ378" s="373"/>
    </row>
    <row r="379" spans="1:244" s="281" customFormat="1" ht="19" x14ac:dyDescent="0.2">
      <c r="A379"/>
      <c r="B379" s="186"/>
      <c r="C379"/>
      <c r="D379" s="251"/>
      <c r="E379" s="341"/>
      <c r="F379" s="341"/>
      <c r="G379" s="172"/>
      <c r="H379"/>
      <c r="I379" s="45"/>
      <c r="J379"/>
      <c r="K379"/>
      <c r="L379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5"/>
      <c r="AC379"/>
      <c r="AD379" s="38"/>
      <c r="AE379"/>
      <c r="AF379"/>
      <c r="AG379"/>
      <c r="AH379" s="42"/>
      <c r="AI379" s="277"/>
      <c r="AJ379" s="152"/>
      <c r="AK379" s="152"/>
      <c r="AL379" s="152"/>
      <c r="AM379" s="152"/>
      <c r="AN379" s="152"/>
      <c r="AO379" s="152"/>
      <c r="AP379" s="152"/>
      <c r="AQ379" s="152"/>
      <c r="AR379" s="152"/>
      <c r="AS379" s="152"/>
      <c r="AT379" s="152"/>
      <c r="AU379" s="152"/>
      <c r="AV379" s="152"/>
      <c r="AW379" s="152"/>
      <c r="AX379" s="152"/>
      <c r="AY379" s="277"/>
      <c r="AZ379" s="269"/>
      <c r="BA379" s="560"/>
      <c r="BB379"/>
      <c r="BC379" s="560"/>
      <c r="BD379"/>
      <c r="BE379" s="560"/>
      <c r="BF379"/>
      <c r="BG379" s="560"/>
      <c r="BH379"/>
      <c r="BI379" s="560"/>
      <c r="BJ379"/>
      <c r="BK379" s="560"/>
      <c r="BL379"/>
      <c r="BM379" s="560"/>
      <c r="BN379"/>
      <c r="BO379" s="270"/>
      <c r="BP379"/>
      <c r="BQ379" s="270"/>
      <c r="BR379"/>
      <c r="BS379" s="270"/>
      <c r="BT379"/>
      <c r="BU379" s="270"/>
      <c r="BV379"/>
      <c r="BW379" s="270"/>
      <c r="BX379"/>
      <c r="BY379" s="270"/>
      <c r="BZ379"/>
      <c r="CA379" s="270"/>
      <c r="CB379"/>
      <c r="CC379" s="270"/>
      <c r="CD379"/>
      <c r="CE379" s="270"/>
      <c r="CF379"/>
      <c r="CG379" s="270"/>
      <c r="CH379"/>
      <c r="CI379" s="270"/>
      <c r="CJ379"/>
      <c r="CK379" s="910"/>
      <c r="CL379" s="373"/>
      <c r="CM379" s="373"/>
      <c r="CN379" s="373"/>
      <c r="CO379" s="373"/>
      <c r="CP379" s="373"/>
      <c r="CQ379" s="373"/>
      <c r="CR379" s="373"/>
      <c r="CS379" s="373"/>
      <c r="CT379" s="920"/>
      <c r="CU379" s="373"/>
      <c r="CV379" s="373"/>
      <c r="CW379" s="373"/>
      <c r="CX379" s="920"/>
      <c r="CY379" s="373"/>
      <c r="CZ379" s="373"/>
      <c r="DN379" s="373"/>
      <c r="DO379" s="373"/>
      <c r="DP379" s="373"/>
      <c r="DQ379" s="373"/>
      <c r="DR379" s="373"/>
      <c r="DS379" s="373"/>
      <c r="DT379" s="373"/>
      <c r="DU379" s="373"/>
      <c r="DV379" s="373"/>
      <c r="DW379" s="373"/>
      <c r="DX379" s="373"/>
      <c r="DY379" s="373"/>
      <c r="DZ379" s="373"/>
      <c r="EA379" s="373"/>
      <c r="EB379" s="373"/>
      <c r="EC379" s="373"/>
      <c r="ED379" s="373"/>
      <c r="EE379" s="373"/>
      <c r="EF379" s="373"/>
      <c r="EG379" s="373"/>
      <c r="EH379" s="373"/>
      <c r="EI379" s="373"/>
      <c r="EJ379" s="373"/>
      <c r="EK379" s="373"/>
      <c r="EL379" s="373"/>
      <c r="EM379" s="373"/>
      <c r="EN379" s="373"/>
      <c r="EO379" s="373"/>
      <c r="EP379" s="373"/>
      <c r="EQ379" s="373"/>
      <c r="ER379" s="373"/>
      <c r="ES379" s="373"/>
      <c r="ET379" s="373"/>
      <c r="EU379" s="373"/>
      <c r="EV379" s="373"/>
      <c r="EW379" s="373"/>
      <c r="EX379" s="373"/>
      <c r="EY379" s="373"/>
      <c r="EZ379" s="373"/>
      <c r="FA379" s="373"/>
      <c r="FB379" s="373"/>
      <c r="FC379" s="373"/>
      <c r="FD379" s="373"/>
      <c r="FE379" s="373"/>
      <c r="FF379" s="373"/>
      <c r="FG379" s="373"/>
      <c r="FH379" s="373"/>
      <c r="FI379" s="373"/>
      <c r="FJ379" s="373"/>
      <c r="FK379" s="373"/>
      <c r="FL379" s="373"/>
      <c r="FM379" s="373"/>
      <c r="FN379" s="373"/>
      <c r="FO379" s="373"/>
      <c r="FP379" s="373"/>
      <c r="FQ379" s="373"/>
      <c r="FR379" s="373"/>
      <c r="FS379" s="373"/>
      <c r="FT379" s="373"/>
      <c r="FU379" s="373"/>
      <c r="FV379" s="373"/>
      <c r="FW379" s="373"/>
      <c r="FX379" s="373"/>
      <c r="FY379" s="373"/>
      <c r="FZ379" s="373"/>
      <c r="GA379" s="373"/>
      <c r="GB379" s="373"/>
      <c r="GC379" s="373"/>
      <c r="GD379" s="373"/>
      <c r="GE379" s="373"/>
      <c r="GF379" s="373"/>
      <c r="GG379" s="373"/>
      <c r="GH379" s="373"/>
      <c r="GI379" s="373"/>
      <c r="GJ379" s="373"/>
      <c r="GK379" s="373"/>
      <c r="GL379" s="373"/>
      <c r="GM379" s="373"/>
      <c r="GN379" s="373"/>
      <c r="GO379" s="373"/>
      <c r="GP379" s="373"/>
      <c r="GQ379" s="373"/>
      <c r="GR379" s="373"/>
      <c r="GS379" s="373"/>
      <c r="GT379" s="373"/>
      <c r="GU379" s="373"/>
      <c r="GV379" s="373"/>
      <c r="GW379" s="373"/>
      <c r="GX379" s="373"/>
      <c r="GY379" s="373"/>
      <c r="GZ379" s="373"/>
      <c r="HA379" s="373"/>
      <c r="HB379" s="373"/>
      <c r="HC379" s="373"/>
      <c r="HD379" s="373"/>
      <c r="HE379" s="373"/>
      <c r="HF379" s="373"/>
      <c r="HG379" s="373"/>
      <c r="HH379" s="373"/>
      <c r="HI379" s="373"/>
      <c r="HJ379" s="373"/>
      <c r="HK379" s="373"/>
      <c r="HL379" s="373"/>
      <c r="HM379" s="373"/>
      <c r="HN379" s="373"/>
      <c r="HO379" s="373"/>
      <c r="HP379" s="373"/>
      <c r="HQ379" s="373"/>
      <c r="HR379" s="373"/>
      <c r="HS379" s="373"/>
      <c r="HT379" s="373"/>
      <c r="HU379" s="373"/>
      <c r="HV379" s="373"/>
      <c r="HW379" s="373"/>
      <c r="HX379" s="373"/>
      <c r="HY379" s="373"/>
      <c r="HZ379" s="373"/>
      <c r="IA379" s="373"/>
      <c r="IB379" s="373"/>
      <c r="IC379" s="373"/>
      <c r="ID379" s="373"/>
      <c r="IE379" s="373"/>
      <c r="IF379" s="373"/>
      <c r="IG379" s="373"/>
      <c r="IH379" s="373"/>
      <c r="II379" s="373"/>
      <c r="IJ379" s="373"/>
    </row>
    <row r="380" spans="1:244" s="281" customFormat="1" ht="19" x14ac:dyDescent="0.2">
      <c r="A380"/>
      <c r="B380" s="186"/>
      <c r="C380"/>
      <c r="D380" s="251"/>
      <c r="E380" s="341"/>
      <c r="F380" s="341"/>
      <c r="G380" s="172"/>
      <c r="H380"/>
      <c r="I380" s="45"/>
      <c r="J380"/>
      <c r="K380"/>
      <c r="L380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5"/>
      <c r="AC380"/>
      <c r="AD380" s="38"/>
      <c r="AE380"/>
      <c r="AF380"/>
      <c r="AG380"/>
      <c r="AH380" s="42"/>
      <c r="AI380" s="277"/>
      <c r="AJ380" s="152"/>
      <c r="AK380" s="152"/>
      <c r="AL380" s="152"/>
      <c r="AM380" s="152"/>
      <c r="AN380" s="152"/>
      <c r="AO380" s="152"/>
      <c r="AP380" s="152"/>
      <c r="AQ380" s="152"/>
      <c r="AR380" s="152"/>
      <c r="AS380" s="152"/>
      <c r="AT380" s="152"/>
      <c r="AU380" s="152"/>
      <c r="AV380" s="152"/>
      <c r="AW380" s="152"/>
      <c r="AX380" s="152"/>
      <c r="AY380" s="277"/>
      <c r="AZ380" s="269"/>
      <c r="BA380" s="560"/>
      <c r="BB380"/>
      <c r="BC380" s="560"/>
      <c r="BD380"/>
      <c r="BE380" s="560"/>
      <c r="BF380"/>
      <c r="BG380" s="560"/>
      <c r="BH380"/>
      <c r="BI380" s="560"/>
      <c r="BJ380"/>
      <c r="BK380" s="560"/>
      <c r="BL380"/>
      <c r="BM380" s="560"/>
      <c r="BN380"/>
      <c r="BO380" s="270"/>
      <c r="BP380"/>
      <c r="BQ380" s="270"/>
      <c r="BR380"/>
      <c r="BS380" s="270"/>
      <c r="BT380"/>
      <c r="BU380" s="270"/>
      <c r="BV380"/>
      <c r="BW380" s="270"/>
      <c r="BX380"/>
      <c r="BY380" s="270"/>
      <c r="BZ380"/>
      <c r="CA380" s="270"/>
      <c r="CB380"/>
      <c r="CC380" s="270"/>
      <c r="CD380"/>
      <c r="CE380" s="270"/>
      <c r="CF380"/>
      <c r="CG380" s="270"/>
      <c r="CH380"/>
      <c r="CI380" s="270"/>
      <c r="CJ380"/>
      <c r="CK380" s="910"/>
      <c r="CL380" s="373"/>
      <c r="CM380" s="373"/>
      <c r="CN380" s="373"/>
      <c r="CO380" s="373"/>
      <c r="CP380" s="373"/>
      <c r="CQ380" s="373"/>
      <c r="CR380" s="373"/>
      <c r="CS380" s="373"/>
      <c r="CT380" s="920"/>
      <c r="CU380" s="373"/>
      <c r="CV380" s="373"/>
      <c r="CW380" s="373"/>
      <c r="CX380" s="920"/>
      <c r="CY380" s="373"/>
      <c r="CZ380" s="373"/>
      <c r="DN380" s="373"/>
      <c r="DO380" s="373"/>
      <c r="DP380" s="373"/>
      <c r="DQ380" s="373"/>
      <c r="DR380" s="373"/>
      <c r="DS380" s="373"/>
      <c r="DT380" s="373"/>
      <c r="DU380" s="373"/>
      <c r="DV380" s="373"/>
      <c r="DW380" s="373"/>
      <c r="DX380" s="373"/>
      <c r="DY380" s="373"/>
      <c r="DZ380" s="373"/>
      <c r="EA380" s="373"/>
      <c r="EB380" s="373"/>
      <c r="EC380" s="373"/>
      <c r="ED380" s="373"/>
      <c r="EE380" s="373"/>
      <c r="EF380" s="373"/>
      <c r="EG380" s="373"/>
      <c r="EH380" s="373"/>
      <c r="EI380" s="373"/>
      <c r="EJ380" s="373"/>
      <c r="EK380" s="373"/>
      <c r="EL380" s="373"/>
      <c r="EM380" s="373"/>
      <c r="EN380" s="373"/>
      <c r="EO380" s="373"/>
      <c r="EP380" s="373"/>
      <c r="EQ380" s="373"/>
      <c r="ER380" s="373"/>
      <c r="ES380" s="373"/>
      <c r="ET380" s="373"/>
      <c r="EU380" s="373"/>
      <c r="EV380" s="373"/>
      <c r="EW380" s="373"/>
      <c r="EX380" s="373"/>
      <c r="EY380" s="373"/>
      <c r="EZ380" s="373"/>
      <c r="FA380" s="373"/>
      <c r="FB380" s="373"/>
      <c r="FC380" s="373"/>
      <c r="FD380" s="373"/>
      <c r="FE380" s="373"/>
      <c r="FF380" s="373"/>
      <c r="FG380" s="373"/>
      <c r="FH380" s="373"/>
      <c r="FI380" s="373"/>
      <c r="FJ380" s="373"/>
      <c r="FK380" s="373"/>
      <c r="FL380" s="373"/>
      <c r="FM380" s="373"/>
      <c r="FN380" s="373"/>
      <c r="FO380" s="373"/>
      <c r="FP380" s="373"/>
      <c r="FQ380" s="373"/>
      <c r="FR380" s="373"/>
      <c r="FS380" s="373"/>
      <c r="FT380" s="373"/>
      <c r="FU380" s="373"/>
      <c r="FV380" s="373"/>
      <c r="FW380" s="373"/>
      <c r="FX380" s="373"/>
      <c r="FY380" s="373"/>
      <c r="FZ380" s="373"/>
      <c r="GA380" s="373"/>
      <c r="GB380" s="373"/>
      <c r="GC380" s="373"/>
      <c r="GD380" s="373"/>
      <c r="GE380" s="373"/>
      <c r="GF380" s="373"/>
      <c r="GG380" s="373"/>
      <c r="GH380" s="373"/>
      <c r="GI380" s="373"/>
      <c r="GJ380" s="373"/>
      <c r="GK380" s="373"/>
      <c r="GL380" s="373"/>
      <c r="GM380" s="373"/>
      <c r="GN380" s="373"/>
      <c r="GO380" s="373"/>
      <c r="GP380" s="373"/>
      <c r="GQ380" s="373"/>
      <c r="GR380" s="373"/>
      <c r="GS380" s="373"/>
      <c r="GT380" s="373"/>
      <c r="GU380" s="373"/>
      <c r="GV380" s="373"/>
      <c r="GW380" s="373"/>
      <c r="GX380" s="373"/>
      <c r="GY380" s="373"/>
      <c r="GZ380" s="373"/>
      <c r="HA380" s="373"/>
      <c r="HB380" s="373"/>
      <c r="HC380" s="373"/>
      <c r="HD380" s="373"/>
      <c r="HE380" s="373"/>
      <c r="HF380" s="373"/>
      <c r="HG380" s="373"/>
      <c r="HH380" s="373"/>
      <c r="HI380" s="373"/>
      <c r="HJ380" s="373"/>
      <c r="HK380" s="373"/>
      <c r="HL380" s="373"/>
      <c r="HM380" s="373"/>
      <c r="HN380" s="373"/>
      <c r="HO380" s="373"/>
      <c r="HP380" s="373"/>
      <c r="HQ380" s="373"/>
      <c r="HR380" s="373"/>
      <c r="HS380" s="373"/>
      <c r="HT380" s="373"/>
      <c r="HU380" s="373"/>
      <c r="HV380" s="373"/>
      <c r="HW380" s="373"/>
      <c r="HX380" s="373"/>
      <c r="HY380" s="373"/>
      <c r="HZ380" s="373"/>
      <c r="IA380" s="373"/>
      <c r="IB380" s="373"/>
      <c r="IC380" s="373"/>
      <c r="ID380" s="373"/>
      <c r="IE380" s="373"/>
      <c r="IF380" s="373"/>
      <c r="IG380" s="373"/>
      <c r="IH380" s="373"/>
      <c r="II380" s="373"/>
      <c r="IJ380" s="373"/>
    </row>
    <row r="381" spans="1:244" s="281" customFormat="1" ht="19" x14ac:dyDescent="0.2">
      <c r="A381"/>
      <c r="B381" s="186"/>
      <c r="C381"/>
      <c r="D381" s="251"/>
      <c r="E381" s="341"/>
      <c r="F381" s="341"/>
      <c r="G381" s="172"/>
      <c r="H381"/>
      <c r="I381" s="45"/>
      <c r="J381"/>
      <c r="K381"/>
      <c r="L381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5"/>
      <c r="AC381"/>
      <c r="AD381" s="38"/>
      <c r="AE381"/>
      <c r="AF381"/>
      <c r="AG381"/>
      <c r="AH381" s="42"/>
      <c r="AI381" s="277"/>
      <c r="AJ381" s="152"/>
      <c r="AK381" s="152"/>
      <c r="AL381" s="152"/>
      <c r="AM381" s="152"/>
      <c r="AN381" s="152"/>
      <c r="AO381" s="152"/>
      <c r="AP381" s="152"/>
      <c r="AQ381" s="152"/>
      <c r="AR381" s="152"/>
      <c r="AS381" s="152"/>
      <c r="AT381" s="152"/>
      <c r="AU381" s="152"/>
      <c r="AV381" s="152"/>
      <c r="AW381" s="152"/>
      <c r="AX381" s="152"/>
      <c r="AY381" s="277"/>
      <c r="AZ381" s="269"/>
      <c r="BA381" s="560"/>
      <c r="BB381"/>
      <c r="BC381" s="560"/>
      <c r="BD381"/>
      <c r="BE381" s="560"/>
      <c r="BF381"/>
      <c r="BG381" s="560"/>
      <c r="BH381"/>
      <c r="BI381" s="560"/>
      <c r="BJ381"/>
      <c r="BK381" s="560"/>
      <c r="BL381"/>
      <c r="BM381" s="560"/>
      <c r="BN381"/>
      <c r="BO381" s="270"/>
      <c r="BP381"/>
      <c r="BQ381" s="270"/>
      <c r="BR381"/>
      <c r="BS381" s="270"/>
      <c r="BT381"/>
      <c r="BU381" s="270"/>
      <c r="BV381"/>
      <c r="BW381" s="270"/>
      <c r="BX381"/>
      <c r="BY381" s="270"/>
      <c r="BZ381"/>
      <c r="CA381" s="270"/>
      <c r="CB381"/>
      <c r="CC381" s="270"/>
      <c r="CD381"/>
      <c r="CE381" s="270"/>
      <c r="CF381"/>
      <c r="CG381" s="270"/>
      <c r="CH381"/>
      <c r="CI381" s="270"/>
      <c r="CJ381"/>
      <c r="CK381" s="910"/>
      <c r="CL381" s="373"/>
      <c r="CM381" s="373"/>
      <c r="CN381" s="373"/>
      <c r="CO381" s="373"/>
      <c r="CP381" s="373"/>
      <c r="CQ381" s="373"/>
      <c r="CR381" s="373"/>
      <c r="CS381" s="373"/>
      <c r="CT381" s="920"/>
      <c r="CU381" s="373"/>
      <c r="CV381" s="373"/>
      <c r="CW381" s="373"/>
      <c r="CX381" s="920"/>
      <c r="CY381" s="373"/>
      <c r="CZ381" s="373"/>
      <c r="DN381" s="373"/>
      <c r="DO381" s="373"/>
      <c r="DP381" s="373"/>
      <c r="DQ381" s="373"/>
      <c r="DR381" s="373"/>
      <c r="DS381" s="373"/>
      <c r="DT381" s="373"/>
      <c r="DU381" s="373"/>
      <c r="DV381" s="373"/>
      <c r="DW381" s="373"/>
      <c r="DX381" s="373"/>
      <c r="DY381" s="373"/>
      <c r="DZ381" s="373"/>
      <c r="EA381" s="373"/>
      <c r="EB381" s="373"/>
      <c r="EC381" s="373"/>
      <c r="ED381" s="373"/>
      <c r="EE381" s="373"/>
      <c r="EF381" s="373"/>
      <c r="EG381" s="373"/>
      <c r="EH381" s="373"/>
      <c r="EI381" s="373"/>
      <c r="EJ381" s="373"/>
      <c r="EK381" s="373"/>
      <c r="EL381" s="373"/>
      <c r="EM381" s="373"/>
      <c r="EN381" s="373"/>
      <c r="EO381" s="373"/>
      <c r="EP381" s="373"/>
      <c r="EQ381" s="373"/>
      <c r="ER381" s="373"/>
      <c r="ES381" s="373"/>
      <c r="ET381" s="373"/>
      <c r="EU381" s="373"/>
      <c r="EV381" s="373"/>
      <c r="EW381" s="373"/>
      <c r="EX381" s="373"/>
      <c r="EY381" s="373"/>
      <c r="EZ381" s="373"/>
      <c r="FA381" s="373"/>
      <c r="FB381" s="373"/>
      <c r="FC381" s="373"/>
      <c r="FD381" s="373"/>
      <c r="FE381" s="373"/>
      <c r="FF381" s="373"/>
      <c r="FG381" s="373"/>
      <c r="FH381" s="373"/>
      <c r="FI381" s="373"/>
      <c r="FJ381" s="373"/>
      <c r="FK381" s="373"/>
      <c r="FL381" s="373"/>
      <c r="FM381" s="373"/>
      <c r="FN381" s="373"/>
      <c r="FO381" s="373"/>
      <c r="FP381" s="373"/>
      <c r="FQ381" s="373"/>
      <c r="FR381" s="373"/>
      <c r="FS381" s="373"/>
      <c r="FT381" s="373"/>
      <c r="FU381" s="373"/>
      <c r="FV381" s="373"/>
      <c r="FW381" s="373"/>
      <c r="FX381" s="373"/>
      <c r="FY381" s="373"/>
      <c r="FZ381" s="373"/>
      <c r="GA381" s="373"/>
      <c r="GB381" s="373"/>
      <c r="GC381" s="373"/>
      <c r="GD381" s="373"/>
      <c r="GE381" s="373"/>
      <c r="GF381" s="373"/>
      <c r="GG381" s="373"/>
      <c r="GH381" s="373"/>
      <c r="GI381" s="373"/>
      <c r="GJ381" s="373"/>
      <c r="GK381" s="373"/>
      <c r="GL381" s="373"/>
      <c r="GM381" s="373"/>
      <c r="GN381" s="373"/>
      <c r="GO381" s="373"/>
      <c r="GP381" s="373"/>
      <c r="GQ381" s="373"/>
      <c r="GR381" s="373"/>
      <c r="GS381" s="373"/>
      <c r="GT381" s="373"/>
      <c r="GU381" s="373"/>
      <c r="GV381" s="373"/>
      <c r="GW381" s="373"/>
      <c r="GX381" s="373"/>
      <c r="GY381" s="373"/>
      <c r="GZ381" s="373"/>
      <c r="HA381" s="373"/>
      <c r="HB381" s="373"/>
      <c r="HC381" s="373"/>
      <c r="HD381" s="373"/>
      <c r="HE381" s="373"/>
      <c r="HF381" s="373"/>
      <c r="HG381" s="373"/>
      <c r="HH381" s="373"/>
      <c r="HI381" s="373"/>
      <c r="HJ381" s="373"/>
      <c r="HK381" s="373"/>
      <c r="HL381" s="373"/>
      <c r="HM381" s="373"/>
      <c r="HN381" s="373"/>
      <c r="HO381" s="373"/>
      <c r="HP381" s="373"/>
      <c r="HQ381" s="373"/>
      <c r="HR381" s="373"/>
      <c r="HS381" s="373"/>
      <c r="HT381" s="373"/>
      <c r="HU381" s="373"/>
      <c r="HV381" s="373"/>
      <c r="HW381" s="373"/>
      <c r="HX381" s="373"/>
      <c r="HY381" s="373"/>
      <c r="HZ381" s="373"/>
      <c r="IA381" s="373"/>
      <c r="IB381" s="373"/>
      <c r="IC381" s="373"/>
      <c r="ID381" s="373"/>
      <c r="IE381" s="373"/>
      <c r="IF381" s="373"/>
      <c r="IG381" s="373"/>
      <c r="IH381" s="373"/>
      <c r="II381" s="373"/>
      <c r="IJ381" s="373"/>
    </row>
    <row r="382" spans="1:244" s="281" customFormat="1" ht="19" x14ac:dyDescent="0.2">
      <c r="A382"/>
      <c r="B382" s="186"/>
      <c r="C382"/>
      <c r="D382" s="251"/>
      <c r="E382" s="341"/>
      <c r="F382" s="341"/>
      <c r="G382" s="172"/>
      <c r="H382"/>
      <c r="I382" s="45"/>
      <c r="J382"/>
      <c r="K382"/>
      <c r="L382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5"/>
      <c r="AC382"/>
      <c r="AD382" s="38"/>
      <c r="AE382"/>
      <c r="AF382"/>
      <c r="AG382"/>
      <c r="AH382" s="42"/>
      <c r="AI382" s="277"/>
      <c r="AJ382" s="152"/>
      <c r="AK382" s="152"/>
      <c r="AL382" s="152"/>
      <c r="AM382" s="152"/>
      <c r="AN382" s="152"/>
      <c r="AO382" s="152"/>
      <c r="AP382" s="152"/>
      <c r="AQ382" s="152"/>
      <c r="AR382" s="152"/>
      <c r="AS382" s="152"/>
      <c r="AT382" s="152"/>
      <c r="AU382" s="152"/>
      <c r="AV382" s="152"/>
      <c r="AW382" s="152"/>
      <c r="AX382" s="152"/>
      <c r="AY382" s="277"/>
      <c r="AZ382" s="269"/>
      <c r="BA382" s="560"/>
      <c r="BB382"/>
      <c r="BC382" s="560"/>
      <c r="BD382"/>
      <c r="BE382" s="560"/>
      <c r="BF382"/>
      <c r="BG382" s="560"/>
      <c r="BH382"/>
      <c r="BI382" s="560"/>
      <c r="BJ382"/>
      <c r="BK382" s="560"/>
      <c r="BL382"/>
      <c r="BM382" s="560"/>
      <c r="BN382"/>
      <c r="BO382" s="270"/>
      <c r="BP382"/>
      <c r="BQ382" s="270"/>
      <c r="BR382"/>
      <c r="BS382" s="270"/>
      <c r="BT382"/>
      <c r="BU382" s="270"/>
      <c r="BV382"/>
      <c r="BW382" s="270"/>
      <c r="BX382"/>
      <c r="BY382" s="270"/>
      <c r="BZ382"/>
      <c r="CA382" s="270"/>
      <c r="CB382"/>
      <c r="CC382" s="270"/>
      <c r="CD382"/>
      <c r="CE382" s="270"/>
      <c r="CF382"/>
      <c r="CG382" s="270"/>
      <c r="CH382"/>
      <c r="CI382" s="270"/>
      <c r="CJ382"/>
      <c r="CK382" s="910"/>
      <c r="CL382" s="373"/>
      <c r="CM382" s="373"/>
      <c r="CN382" s="373"/>
      <c r="CO382" s="373"/>
      <c r="CP382" s="373"/>
      <c r="CQ382" s="373"/>
      <c r="CR382" s="373"/>
      <c r="CS382" s="373"/>
      <c r="CT382" s="920"/>
      <c r="CU382" s="373"/>
      <c r="CV382" s="373"/>
      <c r="CW382" s="373"/>
      <c r="CX382" s="920"/>
      <c r="CY382" s="373"/>
      <c r="CZ382" s="373"/>
      <c r="DN382" s="373"/>
      <c r="DO382" s="373"/>
      <c r="DP382" s="373"/>
      <c r="DQ382" s="373"/>
      <c r="DR382" s="373"/>
      <c r="DS382" s="373"/>
      <c r="DT382" s="373"/>
      <c r="DU382" s="373"/>
      <c r="DV382" s="373"/>
      <c r="DW382" s="373"/>
      <c r="DX382" s="373"/>
      <c r="DY382" s="373"/>
      <c r="DZ382" s="373"/>
      <c r="EA382" s="373"/>
      <c r="EB382" s="373"/>
      <c r="EC382" s="373"/>
      <c r="ED382" s="373"/>
      <c r="EE382" s="373"/>
      <c r="EF382" s="373"/>
      <c r="EG382" s="373"/>
      <c r="EH382" s="373"/>
      <c r="EI382" s="373"/>
      <c r="EJ382" s="373"/>
      <c r="EK382" s="373"/>
      <c r="EL382" s="373"/>
      <c r="EM382" s="373"/>
      <c r="EN382" s="373"/>
      <c r="EO382" s="373"/>
      <c r="EP382" s="373"/>
      <c r="EQ382" s="373"/>
      <c r="ER382" s="373"/>
      <c r="ES382" s="373"/>
      <c r="ET382" s="373"/>
      <c r="EU382" s="373"/>
      <c r="EV382" s="373"/>
      <c r="EW382" s="373"/>
      <c r="EX382" s="373"/>
      <c r="EY382" s="373"/>
      <c r="EZ382" s="373"/>
      <c r="FA382" s="373"/>
      <c r="FB382" s="373"/>
      <c r="FC382" s="373"/>
      <c r="FD382" s="373"/>
      <c r="FE382" s="373"/>
      <c r="FF382" s="373"/>
      <c r="FG382" s="373"/>
      <c r="FH382" s="373"/>
      <c r="FI382" s="373"/>
      <c r="FJ382" s="373"/>
      <c r="FK382" s="373"/>
      <c r="FL382" s="373"/>
      <c r="FM382" s="373"/>
      <c r="FN382" s="373"/>
      <c r="FO382" s="373"/>
      <c r="FP382" s="373"/>
      <c r="FQ382" s="373"/>
      <c r="FR382" s="373"/>
      <c r="FS382" s="373"/>
      <c r="FT382" s="373"/>
      <c r="FU382" s="373"/>
      <c r="FV382" s="373"/>
      <c r="FW382" s="373"/>
      <c r="FX382" s="373"/>
      <c r="FY382" s="373"/>
      <c r="FZ382" s="373"/>
      <c r="GA382" s="373"/>
      <c r="GB382" s="373"/>
      <c r="GC382" s="373"/>
      <c r="GD382" s="373"/>
      <c r="GE382" s="373"/>
      <c r="GF382" s="373"/>
      <c r="GG382" s="373"/>
      <c r="GH382" s="373"/>
      <c r="GI382" s="373"/>
      <c r="GJ382" s="373"/>
      <c r="GK382" s="373"/>
      <c r="GL382" s="373"/>
      <c r="GM382" s="373"/>
      <c r="GN382" s="373"/>
      <c r="GO382" s="373"/>
      <c r="GP382" s="373"/>
      <c r="GQ382" s="373"/>
      <c r="GR382" s="373"/>
      <c r="GS382" s="373"/>
      <c r="GT382" s="373"/>
      <c r="GU382" s="373"/>
      <c r="GV382" s="373"/>
      <c r="GW382" s="373"/>
      <c r="GX382" s="373"/>
      <c r="GY382" s="373"/>
      <c r="GZ382" s="373"/>
      <c r="HA382" s="373"/>
      <c r="HB382" s="373"/>
      <c r="HC382" s="373"/>
      <c r="HD382" s="373"/>
      <c r="HE382" s="373"/>
      <c r="HF382" s="373"/>
      <c r="HG382" s="373"/>
      <c r="HH382" s="373"/>
      <c r="HI382" s="373"/>
      <c r="HJ382" s="373"/>
      <c r="HK382" s="373"/>
      <c r="HL382" s="373"/>
      <c r="HM382" s="373"/>
      <c r="HN382" s="373"/>
      <c r="HO382" s="373"/>
      <c r="HP382" s="373"/>
      <c r="HQ382" s="373"/>
      <c r="HR382" s="373"/>
      <c r="HS382" s="373"/>
      <c r="HT382" s="373"/>
      <c r="HU382" s="373"/>
      <c r="HV382" s="373"/>
      <c r="HW382" s="373"/>
      <c r="HX382" s="373"/>
      <c r="HY382" s="373"/>
      <c r="HZ382" s="373"/>
      <c r="IA382" s="373"/>
      <c r="IB382" s="373"/>
      <c r="IC382" s="373"/>
      <c r="ID382" s="373"/>
      <c r="IE382" s="373"/>
      <c r="IF382" s="373"/>
      <c r="IG382" s="373"/>
      <c r="IH382" s="373"/>
      <c r="II382" s="373"/>
      <c r="IJ382" s="373"/>
    </row>
    <row r="383" spans="1:244" s="281" customFormat="1" ht="19" x14ac:dyDescent="0.2">
      <c r="A383"/>
      <c r="B383" s="186"/>
      <c r="C383"/>
      <c r="D383" s="251"/>
      <c r="E383" s="341"/>
      <c r="F383" s="341"/>
      <c r="G383" s="172"/>
      <c r="H383"/>
      <c r="I383" s="45"/>
      <c r="J383"/>
      <c r="K383"/>
      <c r="L383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5"/>
      <c r="AC383"/>
      <c r="AD383" s="38"/>
      <c r="AE383"/>
      <c r="AF383"/>
      <c r="AG383"/>
      <c r="AH383" s="42"/>
      <c r="AI383" s="277"/>
      <c r="AJ383" s="152"/>
      <c r="AK383" s="152"/>
      <c r="AL383" s="152"/>
      <c r="AM383" s="152"/>
      <c r="AN383" s="152"/>
      <c r="AO383" s="152"/>
      <c r="AP383" s="152"/>
      <c r="AQ383" s="152"/>
      <c r="AR383" s="152"/>
      <c r="AS383" s="152"/>
      <c r="AT383" s="152"/>
      <c r="AU383" s="152"/>
      <c r="AV383" s="152"/>
      <c r="AW383" s="152"/>
      <c r="AX383" s="152"/>
      <c r="AY383" s="277"/>
      <c r="AZ383" s="269"/>
      <c r="BA383" s="560"/>
      <c r="BB383"/>
      <c r="BC383" s="560"/>
      <c r="BD383"/>
      <c r="BE383" s="560"/>
      <c r="BF383"/>
      <c r="BG383" s="560"/>
      <c r="BH383"/>
      <c r="BI383" s="560"/>
      <c r="BJ383"/>
      <c r="BK383" s="560"/>
      <c r="BL383"/>
      <c r="BM383" s="560"/>
      <c r="BN383"/>
      <c r="BO383" s="270"/>
      <c r="BP383"/>
      <c r="BQ383" s="270"/>
      <c r="BR383"/>
      <c r="BS383" s="270"/>
      <c r="BT383"/>
      <c r="BU383" s="270"/>
      <c r="BV383"/>
      <c r="BW383" s="270"/>
      <c r="BX383"/>
      <c r="BY383" s="270"/>
      <c r="BZ383"/>
      <c r="CA383" s="270"/>
      <c r="CB383"/>
      <c r="CC383" s="270"/>
      <c r="CD383"/>
      <c r="CE383" s="270"/>
      <c r="CF383"/>
      <c r="CG383" s="270"/>
      <c r="CH383"/>
      <c r="CI383" s="270"/>
      <c r="CJ383"/>
      <c r="CK383" s="910"/>
      <c r="CL383" s="373"/>
      <c r="CM383" s="373"/>
      <c r="CN383" s="373"/>
      <c r="CO383" s="373"/>
      <c r="CP383" s="373"/>
      <c r="CQ383" s="373"/>
      <c r="CR383" s="373"/>
      <c r="CS383" s="373"/>
      <c r="CT383" s="920"/>
      <c r="CU383" s="373"/>
      <c r="CV383" s="373"/>
      <c r="CW383" s="373"/>
      <c r="CX383" s="920"/>
      <c r="CY383" s="373"/>
      <c r="CZ383" s="373"/>
      <c r="DN383" s="373"/>
      <c r="DO383" s="373"/>
      <c r="DP383" s="373"/>
      <c r="DQ383" s="373"/>
      <c r="DR383" s="373"/>
      <c r="DS383" s="373"/>
      <c r="DT383" s="373"/>
      <c r="DU383" s="373"/>
      <c r="DV383" s="373"/>
      <c r="DW383" s="373"/>
      <c r="DX383" s="373"/>
      <c r="DY383" s="373"/>
      <c r="DZ383" s="373"/>
      <c r="EA383" s="373"/>
      <c r="EB383" s="373"/>
      <c r="EC383" s="373"/>
      <c r="ED383" s="373"/>
      <c r="EE383" s="373"/>
      <c r="EF383" s="373"/>
      <c r="EG383" s="373"/>
      <c r="EH383" s="373"/>
      <c r="EI383" s="373"/>
      <c r="EJ383" s="373"/>
      <c r="EK383" s="373"/>
      <c r="EL383" s="373"/>
      <c r="EM383" s="373"/>
      <c r="EN383" s="373"/>
      <c r="EO383" s="373"/>
      <c r="EP383" s="373"/>
      <c r="EQ383" s="373"/>
      <c r="ER383" s="373"/>
      <c r="ES383" s="373"/>
      <c r="ET383" s="373"/>
      <c r="EU383" s="373"/>
      <c r="EV383" s="373"/>
      <c r="EW383" s="373"/>
      <c r="EX383" s="373"/>
      <c r="EY383" s="373"/>
      <c r="EZ383" s="373"/>
      <c r="FA383" s="373"/>
      <c r="FB383" s="373"/>
      <c r="FC383" s="373"/>
      <c r="FD383" s="373"/>
      <c r="FE383" s="373"/>
      <c r="FF383" s="373"/>
      <c r="FG383" s="373"/>
      <c r="FH383" s="373"/>
      <c r="FI383" s="373"/>
      <c r="FJ383" s="373"/>
      <c r="FK383" s="373"/>
      <c r="FL383" s="373"/>
      <c r="FM383" s="373"/>
      <c r="FN383" s="373"/>
      <c r="FO383" s="373"/>
      <c r="FP383" s="373"/>
      <c r="FQ383" s="373"/>
      <c r="FR383" s="373"/>
      <c r="FS383" s="373"/>
      <c r="FT383" s="373"/>
      <c r="FU383" s="373"/>
      <c r="FV383" s="373"/>
      <c r="FW383" s="373"/>
      <c r="FX383" s="373"/>
      <c r="FY383" s="373"/>
      <c r="FZ383" s="373"/>
      <c r="GA383" s="373"/>
      <c r="GB383" s="373"/>
      <c r="GC383" s="373"/>
      <c r="GD383" s="373"/>
      <c r="GE383" s="373"/>
      <c r="GF383" s="373"/>
      <c r="GG383" s="373"/>
      <c r="GH383" s="373"/>
      <c r="GI383" s="373"/>
      <c r="GJ383" s="373"/>
      <c r="GK383" s="373"/>
      <c r="GL383" s="373"/>
      <c r="GM383" s="373"/>
      <c r="GN383" s="373"/>
      <c r="GO383" s="373"/>
      <c r="GP383" s="373"/>
      <c r="GQ383" s="373"/>
      <c r="GR383" s="373"/>
      <c r="GS383" s="373"/>
      <c r="GT383" s="373"/>
      <c r="GU383" s="373"/>
      <c r="GV383" s="373"/>
      <c r="GW383" s="373"/>
      <c r="GX383" s="373"/>
      <c r="GY383" s="373"/>
      <c r="GZ383" s="373"/>
      <c r="HA383" s="373"/>
      <c r="HB383" s="373"/>
      <c r="HC383" s="373"/>
      <c r="HD383" s="373"/>
      <c r="HE383" s="373"/>
      <c r="HF383" s="373"/>
      <c r="HG383" s="373"/>
      <c r="HH383" s="373"/>
      <c r="HI383" s="373"/>
      <c r="HJ383" s="373"/>
      <c r="HK383" s="373"/>
      <c r="HL383" s="373"/>
      <c r="HM383" s="373"/>
      <c r="HN383" s="373"/>
      <c r="HO383" s="373"/>
      <c r="HP383" s="373"/>
      <c r="HQ383" s="373"/>
      <c r="HR383" s="373"/>
      <c r="HS383" s="373"/>
      <c r="HT383" s="373"/>
      <c r="HU383" s="373"/>
      <c r="HV383" s="373"/>
      <c r="HW383" s="373"/>
      <c r="HX383" s="373"/>
      <c r="HY383" s="373"/>
      <c r="HZ383" s="373"/>
      <c r="IA383" s="373"/>
      <c r="IB383" s="373"/>
      <c r="IC383" s="373"/>
      <c r="ID383" s="373"/>
      <c r="IE383" s="373"/>
      <c r="IF383" s="373"/>
      <c r="IG383" s="373"/>
      <c r="IH383" s="373"/>
      <c r="II383" s="373"/>
      <c r="IJ383" s="373"/>
    </row>
    <row r="384" spans="1:244" s="281" customFormat="1" ht="19" x14ac:dyDescent="0.2">
      <c r="A384"/>
      <c r="B384" s="186"/>
      <c r="C384"/>
      <c r="D384" s="251"/>
      <c r="E384" s="341"/>
      <c r="F384" s="341"/>
      <c r="G384" s="172"/>
      <c r="H384"/>
      <c r="I384" s="45"/>
      <c r="J384"/>
      <c r="K384"/>
      <c r="L384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5"/>
      <c r="AC384"/>
      <c r="AD384" s="38"/>
      <c r="AE384"/>
      <c r="AF384"/>
      <c r="AG384"/>
      <c r="AH384" s="42"/>
      <c r="AI384" s="277"/>
      <c r="AJ384" s="152"/>
      <c r="AK384" s="152"/>
      <c r="AL384" s="152"/>
      <c r="AM384" s="152"/>
      <c r="AN384" s="152"/>
      <c r="AO384" s="152"/>
      <c r="AP384" s="152"/>
      <c r="AQ384" s="152"/>
      <c r="AR384" s="152"/>
      <c r="AS384" s="152"/>
      <c r="AT384" s="152"/>
      <c r="AU384" s="152"/>
      <c r="AV384" s="152"/>
      <c r="AW384" s="152"/>
      <c r="AX384" s="152"/>
      <c r="AY384" s="277"/>
      <c r="AZ384" s="269"/>
      <c r="BA384" s="560"/>
      <c r="BB384"/>
      <c r="BC384" s="560"/>
      <c r="BD384"/>
      <c r="BE384" s="560"/>
      <c r="BF384"/>
      <c r="BG384" s="560"/>
      <c r="BH384"/>
      <c r="BI384" s="560"/>
      <c r="BJ384"/>
      <c r="BK384" s="560"/>
      <c r="BL384"/>
      <c r="BM384" s="560"/>
      <c r="BN384"/>
      <c r="BO384" s="270"/>
      <c r="BP384"/>
      <c r="BQ384" s="270"/>
      <c r="BR384"/>
      <c r="BS384" s="270"/>
      <c r="BT384"/>
      <c r="BU384" s="270"/>
      <c r="BV384"/>
      <c r="BW384" s="270"/>
      <c r="BX384"/>
      <c r="BY384" s="270"/>
      <c r="BZ384"/>
      <c r="CA384" s="270"/>
      <c r="CB384"/>
      <c r="CC384" s="270"/>
      <c r="CD384"/>
      <c r="CE384" s="270"/>
      <c r="CF384"/>
      <c r="CG384" s="270"/>
      <c r="CH384"/>
      <c r="CI384" s="270"/>
      <c r="CJ384"/>
      <c r="CK384" s="910"/>
      <c r="CL384" s="373"/>
      <c r="CM384" s="373"/>
      <c r="CN384" s="373"/>
      <c r="CO384" s="373"/>
      <c r="CP384" s="373"/>
      <c r="CQ384" s="373"/>
      <c r="CR384" s="373"/>
      <c r="CS384" s="373"/>
      <c r="CT384" s="920"/>
      <c r="CU384" s="373"/>
      <c r="CV384" s="373"/>
      <c r="CW384" s="373"/>
      <c r="CX384" s="920"/>
      <c r="CY384" s="373"/>
      <c r="CZ384" s="373"/>
      <c r="DN384" s="373"/>
      <c r="DO384" s="373"/>
      <c r="DP384" s="373"/>
      <c r="DQ384" s="373"/>
      <c r="DR384" s="373"/>
      <c r="DS384" s="373"/>
      <c r="DT384" s="373"/>
      <c r="DU384" s="373"/>
      <c r="DV384" s="373"/>
      <c r="DW384" s="373"/>
      <c r="DX384" s="373"/>
      <c r="DY384" s="373"/>
      <c r="DZ384" s="373"/>
      <c r="EA384" s="373"/>
      <c r="EB384" s="373"/>
      <c r="EC384" s="373"/>
      <c r="ED384" s="373"/>
      <c r="EE384" s="373"/>
      <c r="EF384" s="373"/>
      <c r="EG384" s="373"/>
      <c r="EH384" s="373"/>
      <c r="EI384" s="373"/>
      <c r="EJ384" s="373"/>
      <c r="EK384" s="373"/>
      <c r="EL384" s="373"/>
      <c r="EM384" s="373"/>
      <c r="EN384" s="373"/>
      <c r="EO384" s="373"/>
      <c r="EP384" s="373"/>
      <c r="EQ384" s="373"/>
      <c r="ER384" s="373"/>
      <c r="ES384" s="373"/>
      <c r="ET384" s="373"/>
      <c r="EU384" s="373"/>
      <c r="EV384" s="373"/>
      <c r="EW384" s="373"/>
      <c r="EX384" s="373"/>
      <c r="EY384" s="373"/>
      <c r="EZ384" s="373"/>
      <c r="FA384" s="373"/>
      <c r="FB384" s="373"/>
      <c r="FC384" s="373"/>
      <c r="FD384" s="373"/>
      <c r="FE384" s="373"/>
      <c r="FF384" s="373"/>
      <c r="FG384" s="373"/>
      <c r="FH384" s="373"/>
      <c r="FI384" s="373"/>
      <c r="FJ384" s="373"/>
      <c r="FK384" s="373"/>
      <c r="FL384" s="373"/>
      <c r="FM384" s="373"/>
      <c r="FN384" s="373"/>
      <c r="FO384" s="373"/>
      <c r="FP384" s="373"/>
      <c r="FQ384" s="373"/>
      <c r="FR384" s="373"/>
      <c r="FS384" s="373"/>
      <c r="FT384" s="373"/>
      <c r="FU384" s="373"/>
      <c r="FV384" s="373"/>
      <c r="FW384" s="373"/>
      <c r="FX384" s="373"/>
      <c r="FY384" s="373"/>
      <c r="FZ384" s="373"/>
      <c r="GA384" s="373"/>
      <c r="GB384" s="373"/>
      <c r="GC384" s="373"/>
      <c r="GD384" s="373"/>
      <c r="GE384" s="373"/>
      <c r="GF384" s="373"/>
      <c r="GG384" s="373"/>
      <c r="GH384" s="373"/>
      <c r="GI384" s="373"/>
      <c r="GJ384" s="373"/>
      <c r="GK384" s="373"/>
      <c r="GL384" s="373"/>
      <c r="GM384" s="373"/>
      <c r="GN384" s="373"/>
      <c r="GO384" s="373"/>
      <c r="GP384" s="373"/>
      <c r="GQ384" s="373"/>
      <c r="GR384" s="373"/>
      <c r="GS384" s="373"/>
      <c r="GT384" s="373"/>
      <c r="GU384" s="373"/>
      <c r="GV384" s="373"/>
      <c r="GW384" s="373"/>
      <c r="GX384" s="373"/>
      <c r="GY384" s="373"/>
      <c r="GZ384" s="373"/>
      <c r="HA384" s="373"/>
      <c r="HB384" s="373"/>
      <c r="HC384" s="373"/>
      <c r="HD384" s="373"/>
      <c r="HE384" s="373"/>
      <c r="HF384" s="373"/>
      <c r="HG384" s="373"/>
      <c r="HH384" s="373"/>
      <c r="HI384" s="373"/>
      <c r="HJ384" s="373"/>
      <c r="HK384" s="373"/>
      <c r="HL384" s="373"/>
      <c r="HM384" s="373"/>
      <c r="HN384" s="373"/>
      <c r="HO384" s="373"/>
      <c r="HP384" s="373"/>
      <c r="HQ384" s="373"/>
      <c r="HR384" s="373"/>
      <c r="HS384" s="373"/>
      <c r="HT384" s="373"/>
      <c r="HU384" s="373"/>
      <c r="HV384" s="373"/>
      <c r="HW384" s="373"/>
      <c r="HX384" s="373"/>
      <c r="HY384" s="373"/>
      <c r="HZ384" s="373"/>
      <c r="IA384" s="373"/>
      <c r="IB384" s="373"/>
      <c r="IC384" s="373"/>
      <c r="ID384" s="373"/>
      <c r="IE384" s="373"/>
      <c r="IF384" s="373"/>
      <c r="IG384" s="373"/>
      <c r="IH384" s="373"/>
      <c r="II384" s="373"/>
      <c r="IJ384" s="373"/>
    </row>
    <row r="385" spans="1:244" s="281" customFormat="1" ht="19" x14ac:dyDescent="0.2">
      <c r="A385"/>
      <c r="B385" s="186"/>
      <c r="C385"/>
      <c r="D385" s="251"/>
      <c r="E385" s="341"/>
      <c r="F385" s="341"/>
      <c r="G385" s="172"/>
      <c r="H385"/>
      <c r="I385" s="45"/>
      <c r="J385"/>
      <c r="K385"/>
      <c r="L385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5"/>
      <c r="AC385"/>
      <c r="AD385" s="38"/>
      <c r="AE385"/>
      <c r="AF385"/>
      <c r="AG385"/>
      <c r="AH385" s="42"/>
      <c r="AI385" s="277"/>
      <c r="AJ385" s="152"/>
      <c r="AK385" s="152"/>
      <c r="AL385" s="152"/>
      <c r="AM385" s="152"/>
      <c r="AN385" s="152"/>
      <c r="AO385" s="152"/>
      <c r="AP385" s="152"/>
      <c r="AQ385" s="152"/>
      <c r="AR385" s="152"/>
      <c r="AS385" s="152"/>
      <c r="AT385" s="152"/>
      <c r="AU385" s="152"/>
      <c r="AV385" s="152"/>
      <c r="AW385" s="152"/>
      <c r="AX385" s="152"/>
      <c r="AY385" s="277"/>
      <c r="AZ385" s="269"/>
      <c r="BA385" s="560"/>
      <c r="BB385"/>
      <c r="BC385" s="560"/>
      <c r="BD385"/>
      <c r="BE385" s="560"/>
      <c r="BF385"/>
      <c r="BG385" s="560"/>
      <c r="BH385"/>
      <c r="BI385" s="560"/>
      <c r="BJ385"/>
      <c r="BK385" s="560"/>
      <c r="BL385"/>
      <c r="BM385" s="560"/>
      <c r="BN385"/>
      <c r="BO385" s="270"/>
      <c r="BP385"/>
      <c r="BQ385" s="270"/>
      <c r="BR385"/>
      <c r="BS385" s="270"/>
      <c r="BT385"/>
      <c r="BU385" s="270"/>
      <c r="BV385"/>
      <c r="BW385" s="270"/>
      <c r="BX385"/>
      <c r="BY385" s="270"/>
      <c r="BZ385"/>
      <c r="CA385" s="270"/>
      <c r="CB385"/>
      <c r="CC385" s="270"/>
      <c r="CD385"/>
      <c r="CE385" s="270"/>
      <c r="CF385"/>
      <c r="CG385" s="270"/>
      <c r="CH385"/>
      <c r="CI385" s="270"/>
      <c r="CJ385"/>
      <c r="CK385" s="910"/>
      <c r="CL385" s="373"/>
      <c r="CM385" s="373"/>
      <c r="CN385" s="373"/>
      <c r="CO385" s="373"/>
      <c r="CP385" s="373"/>
      <c r="CQ385" s="373"/>
      <c r="CR385" s="373"/>
      <c r="CS385" s="373"/>
      <c r="CT385" s="920"/>
      <c r="CU385" s="373"/>
      <c r="CV385" s="373"/>
      <c r="CW385" s="373"/>
      <c r="CX385" s="920"/>
      <c r="CY385" s="373"/>
      <c r="CZ385" s="373"/>
      <c r="DN385" s="373"/>
      <c r="DO385" s="373"/>
      <c r="DP385" s="373"/>
      <c r="DQ385" s="373"/>
      <c r="DR385" s="373"/>
      <c r="DS385" s="373"/>
      <c r="DT385" s="373"/>
      <c r="DU385" s="373"/>
      <c r="DV385" s="373"/>
      <c r="DW385" s="373"/>
      <c r="DX385" s="373"/>
      <c r="DY385" s="373"/>
      <c r="DZ385" s="373"/>
      <c r="EA385" s="373"/>
      <c r="EB385" s="373"/>
      <c r="EC385" s="373"/>
      <c r="ED385" s="373"/>
      <c r="EE385" s="373"/>
      <c r="EF385" s="373"/>
      <c r="EG385" s="373"/>
      <c r="EH385" s="373"/>
      <c r="EI385" s="373"/>
      <c r="EJ385" s="373"/>
      <c r="EK385" s="373"/>
      <c r="EL385" s="373"/>
      <c r="EM385" s="373"/>
      <c r="EN385" s="373"/>
      <c r="EO385" s="373"/>
      <c r="EP385" s="373"/>
      <c r="EQ385" s="373"/>
      <c r="ER385" s="373"/>
      <c r="ES385" s="373"/>
      <c r="ET385" s="373"/>
      <c r="EU385" s="373"/>
      <c r="EV385" s="373"/>
      <c r="EW385" s="373"/>
      <c r="EX385" s="373"/>
      <c r="EY385" s="373"/>
      <c r="EZ385" s="373"/>
      <c r="FA385" s="373"/>
      <c r="FB385" s="373"/>
      <c r="FC385" s="373"/>
      <c r="FD385" s="373"/>
      <c r="FE385" s="373"/>
      <c r="FF385" s="373"/>
      <c r="FG385" s="373"/>
      <c r="FH385" s="373"/>
      <c r="FI385" s="373"/>
      <c r="FJ385" s="373"/>
      <c r="FK385" s="373"/>
      <c r="FL385" s="373"/>
      <c r="FM385" s="373"/>
      <c r="FN385" s="373"/>
      <c r="FO385" s="373"/>
      <c r="FP385" s="373"/>
      <c r="FQ385" s="373"/>
      <c r="FR385" s="373"/>
      <c r="FS385" s="373"/>
      <c r="FT385" s="373"/>
      <c r="FU385" s="373"/>
      <c r="FV385" s="373"/>
      <c r="FW385" s="373"/>
      <c r="FX385" s="373"/>
      <c r="FY385" s="373"/>
      <c r="FZ385" s="373"/>
      <c r="GA385" s="373"/>
      <c r="GB385" s="373"/>
      <c r="GC385" s="373"/>
      <c r="GD385" s="373"/>
      <c r="GE385" s="373"/>
      <c r="GF385" s="373"/>
      <c r="GG385" s="373"/>
      <c r="GH385" s="373"/>
      <c r="GI385" s="373"/>
      <c r="GJ385" s="373"/>
      <c r="GK385" s="373"/>
      <c r="GL385" s="373"/>
      <c r="GM385" s="373"/>
      <c r="GN385" s="373"/>
      <c r="GO385" s="373"/>
      <c r="GP385" s="373"/>
      <c r="GQ385" s="373"/>
      <c r="GR385" s="373"/>
      <c r="GS385" s="373"/>
      <c r="GT385" s="373"/>
      <c r="GU385" s="373"/>
      <c r="GV385" s="373"/>
      <c r="GW385" s="373"/>
      <c r="GX385" s="373"/>
      <c r="GY385" s="373"/>
      <c r="GZ385" s="373"/>
      <c r="HA385" s="373"/>
      <c r="HB385" s="373"/>
      <c r="HC385" s="373"/>
      <c r="HD385" s="373"/>
      <c r="HE385" s="373"/>
      <c r="HF385" s="373"/>
      <c r="HG385" s="373"/>
      <c r="HH385" s="373"/>
      <c r="HI385" s="373"/>
      <c r="HJ385" s="373"/>
      <c r="HK385" s="373"/>
      <c r="HL385" s="373"/>
      <c r="HM385" s="373"/>
      <c r="HN385" s="373"/>
      <c r="HO385" s="373"/>
      <c r="HP385" s="373"/>
      <c r="HQ385" s="373"/>
      <c r="HR385" s="373"/>
      <c r="HS385" s="373"/>
      <c r="HT385" s="373"/>
      <c r="HU385" s="373"/>
      <c r="HV385" s="373"/>
      <c r="HW385" s="373"/>
      <c r="HX385" s="373"/>
      <c r="HY385" s="373"/>
      <c r="HZ385" s="373"/>
      <c r="IA385" s="373"/>
      <c r="IB385" s="373"/>
      <c r="IC385" s="373"/>
      <c r="ID385" s="373"/>
      <c r="IE385" s="373"/>
      <c r="IF385" s="373"/>
      <c r="IG385" s="373"/>
      <c r="IH385" s="373"/>
      <c r="II385" s="373"/>
      <c r="IJ385" s="373"/>
    </row>
    <row r="386" spans="1:244" s="281" customFormat="1" ht="19" x14ac:dyDescent="0.2">
      <c r="A386"/>
      <c r="B386" s="186"/>
      <c r="C386"/>
      <c r="D386" s="251"/>
      <c r="E386" s="341"/>
      <c r="F386" s="341"/>
      <c r="G386" s="172"/>
      <c r="H386"/>
      <c r="I386" s="45"/>
      <c r="J386"/>
      <c r="K386"/>
      <c r="L38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5"/>
      <c r="AC386"/>
      <c r="AD386" s="38"/>
      <c r="AE386"/>
      <c r="AF386"/>
      <c r="AG386"/>
      <c r="AH386" s="42"/>
      <c r="AI386" s="277"/>
      <c r="AJ386" s="152"/>
      <c r="AK386" s="152"/>
      <c r="AL386" s="152"/>
      <c r="AM386" s="152"/>
      <c r="AN386" s="152"/>
      <c r="AO386" s="152"/>
      <c r="AP386" s="152"/>
      <c r="AQ386" s="152"/>
      <c r="AR386" s="152"/>
      <c r="AS386" s="152"/>
      <c r="AT386" s="152"/>
      <c r="AU386" s="152"/>
      <c r="AV386" s="152"/>
      <c r="AW386" s="152"/>
      <c r="AX386" s="152"/>
      <c r="AY386" s="277"/>
      <c r="AZ386" s="269"/>
      <c r="BA386" s="560"/>
      <c r="BB386"/>
      <c r="BC386" s="560"/>
      <c r="BD386"/>
      <c r="BE386" s="560"/>
      <c r="BF386"/>
      <c r="BG386" s="560"/>
      <c r="BH386"/>
      <c r="BI386" s="560"/>
      <c r="BJ386"/>
      <c r="BK386" s="560"/>
      <c r="BL386"/>
      <c r="BM386" s="560"/>
      <c r="BN386"/>
      <c r="BO386" s="270"/>
      <c r="BP386"/>
      <c r="BQ386" s="270"/>
      <c r="BR386"/>
      <c r="BS386" s="270"/>
      <c r="BT386"/>
      <c r="BU386" s="270"/>
      <c r="BV386"/>
      <c r="BW386" s="270"/>
      <c r="BX386"/>
      <c r="BY386" s="270"/>
      <c r="BZ386"/>
      <c r="CA386" s="270"/>
      <c r="CB386"/>
      <c r="CC386" s="270"/>
      <c r="CD386"/>
      <c r="CE386" s="270"/>
      <c r="CF386"/>
      <c r="CG386" s="270"/>
      <c r="CH386"/>
      <c r="CI386" s="270"/>
      <c r="CJ386"/>
      <c r="CK386" s="910"/>
      <c r="CL386" s="373"/>
      <c r="CM386" s="373"/>
      <c r="CN386" s="373"/>
      <c r="CO386" s="373"/>
      <c r="CP386" s="373"/>
      <c r="CQ386" s="373"/>
      <c r="CR386" s="373"/>
      <c r="CS386" s="373"/>
      <c r="CT386" s="920"/>
      <c r="CU386" s="373"/>
      <c r="CV386" s="373"/>
      <c r="CW386" s="373"/>
      <c r="CX386" s="920"/>
      <c r="CY386" s="373"/>
      <c r="CZ386" s="373"/>
      <c r="DN386" s="373"/>
      <c r="DO386" s="373"/>
      <c r="DP386" s="373"/>
      <c r="DQ386" s="373"/>
      <c r="DR386" s="373"/>
      <c r="DS386" s="373"/>
      <c r="DT386" s="373"/>
      <c r="DU386" s="373"/>
      <c r="DV386" s="373"/>
      <c r="DW386" s="373"/>
      <c r="DX386" s="373"/>
      <c r="DY386" s="373"/>
      <c r="DZ386" s="373"/>
      <c r="EA386" s="373"/>
      <c r="EB386" s="373"/>
      <c r="EC386" s="373"/>
      <c r="ED386" s="373"/>
      <c r="EE386" s="373"/>
      <c r="EF386" s="373"/>
      <c r="EG386" s="373"/>
      <c r="EH386" s="373"/>
      <c r="EI386" s="373"/>
      <c r="EJ386" s="373"/>
      <c r="EK386" s="373"/>
      <c r="EL386" s="373"/>
      <c r="EM386" s="373"/>
      <c r="EN386" s="373"/>
      <c r="EO386" s="373"/>
      <c r="EP386" s="373"/>
      <c r="EQ386" s="373"/>
      <c r="ER386" s="373"/>
      <c r="ES386" s="373"/>
      <c r="ET386" s="373"/>
      <c r="EU386" s="373"/>
      <c r="EV386" s="373"/>
      <c r="EW386" s="373"/>
      <c r="EX386" s="373"/>
      <c r="EY386" s="373"/>
      <c r="EZ386" s="373"/>
      <c r="FA386" s="373"/>
      <c r="FB386" s="373"/>
      <c r="FC386" s="373"/>
      <c r="FD386" s="373"/>
      <c r="FE386" s="373"/>
      <c r="FF386" s="373"/>
      <c r="FG386" s="373"/>
      <c r="FH386" s="373"/>
      <c r="FI386" s="373"/>
      <c r="FJ386" s="373"/>
      <c r="FK386" s="373"/>
      <c r="FL386" s="373"/>
      <c r="FM386" s="373"/>
      <c r="FN386" s="373"/>
      <c r="FO386" s="373"/>
      <c r="FP386" s="373"/>
      <c r="FQ386" s="373"/>
      <c r="FR386" s="373"/>
      <c r="FS386" s="373"/>
      <c r="FT386" s="373"/>
      <c r="FU386" s="373"/>
      <c r="FV386" s="373"/>
      <c r="FW386" s="373"/>
      <c r="FX386" s="373"/>
      <c r="FY386" s="373"/>
      <c r="FZ386" s="373"/>
      <c r="GA386" s="373"/>
      <c r="GB386" s="373"/>
      <c r="GC386" s="373"/>
      <c r="GD386" s="373"/>
      <c r="GE386" s="373"/>
      <c r="GF386" s="373"/>
      <c r="GG386" s="373"/>
      <c r="GH386" s="373"/>
      <c r="GI386" s="373"/>
      <c r="GJ386" s="373"/>
      <c r="GK386" s="373"/>
      <c r="GL386" s="373"/>
      <c r="GM386" s="373"/>
      <c r="GN386" s="373"/>
      <c r="GO386" s="373"/>
      <c r="GP386" s="373"/>
      <c r="GQ386" s="373"/>
      <c r="GR386" s="373"/>
      <c r="GS386" s="373"/>
      <c r="GT386" s="373"/>
      <c r="GU386" s="373"/>
      <c r="GV386" s="373"/>
      <c r="GW386" s="373"/>
      <c r="GX386" s="373"/>
      <c r="GY386" s="373"/>
      <c r="GZ386" s="373"/>
      <c r="HA386" s="373"/>
      <c r="HB386" s="373"/>
      <c r="HC386" s="373"/>
      <c r="HD386" s="373"/>
      <c r="HE386" s="373"/>
      <c r="HF386" s="373"/>
      <c r="HG386" s="373"/>
      <c r="HH386" s="373"/>
      <c r="HI386" s="373"/>
      <c r="HJ386" s="373"/>
      <c r="HK386" s="373"/>
      <c r="HL386" s="373"/>
      <c r="HM386" s="373"/>
      <c r="HN386" s="373"/>
      <c r="HO386" s="373"/>
      <c r="HP386" s="373"/>
      <c r="HQ386" s="373"/>
      <c r="HR386" s="373"/>
      <c r="HS386" s="373"/>
      <c r="HT386" s="373"/>
      <c r="HU386" s="373"/>
      <c r="HV386" s="373"/>
      <c r="HW386" s="373"/>
      <c r="HX386" s="373"/>
      <c r="HY386" s="373"/>
      <c r="HZ386" s="373"/>
      <c r="IA386" s="373"/>
      <c r="IB386" s="373"/>
      <c r="IC386" s="373"/>
      <c r="ID386" s="373"/>
      <c r="IE386" s="373"/>
      <c r="IF386" s="373"/>
      <c r="IG386" s="373"/>
      <c r="IH386" s="373"/>
      <c r="II386" s="373"/>
      <c r="IJ386" s="373"/>
    </row>
    <row r="387" spans="1:244" s="281" customFormat="1" ht="19" x14ac:dyDescent="0.2">
      <c r="A387"/>
      <c r="B387" s="186"/>
      <c r="C387"/>
      <c r="D387" s="251"/>
      <c r="E387" s="341"/>
      <c r="F387" s="341"/>
      <c r="G387" s="172"/>
      <c r="H387"/>
      <c r="I387" s="45"/>
      <c r="J387"/>
      <c r="K387"/>
      <c r="L387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5"/>
      <c r="AC387"/>
      <c r="AD387" s="38"/>
      <c r="AE387"/>
      <c r="AF387"/>
      <c r="AG387"/>
      <c r="AH387" s="42"/>
      <c r="AI387" s="277"/>
      <c r="AJ387" s="152"/>
      <c r="AK387" s="152"/>
      <c r="AL387" s="152"/>
      <c r="AM387" s="152"/>
      <c r="AN387" s="152"/>
      <c r="AO387" s="152"/>
      <c r="AP387" s="152"/>
      <c r="AQ387" s="152"/>
      <c r="AR387" s="152"/>
      <c r="AS387" s="152"/>
      <c r="AT387" s="152"/>
      <c r="AU387" s="152"/>
      <c r="AV387" s="152"/>
      <c r="AW387" s="152"/>
      <c r="AX387" s="152"/>
      <c r="AY387" s="277"/>
      <c r="AZ387" s="269"/>
      <c r="BA387" s="560"/>
      <c r="BB387"/>
      <c r="BC387" s="560"/>
      <c r="BD387"/>
      <c r="BE387" s="560"/>
      <c r="BF387"/>
      <c r="BG387" s="560"/>
      <c r="BH387"/>
      <c r="BI387" s="560"/>
      <c r="BJ387"/>
      <c r="BK387" s="560"/>
      <c r="BL387"/>
      <c r="BM387" s="560"/>
      <c r="BN387"/>
      <c r="BO387" s="270"/>
      <c r="BP387"/>
      <c r="BQ387" s="270"/>
      <c r="BR387"/>
      <c r="BS387" s="270"/>
      <c r="BT387"/>
      <c r="BU387" s="270"/>
      <c r="BV387"/>
      <c r="BW387" s="270"/>
      <c r="BX387"/>
      <c r="BY387" s="270"/>
      <c r="BZ387"/>
      <c r="CA387" s="270"/>
      <c r="CB387"/>
      <c r="CC387" s="270"/>
      <c r="CD387"/>
      <c r="CE387" s="270"/>
      <c r="CF387"/>
      <c r="CG387" s="270"/>
      <c r="CH387"/>
      <c r="CI387" s="270"/>
      <c r="CJ387"/>
      <c r="CK387" s="910"/>
      <c r="CL387" s="373"/>
      <c r="CM387" s="373"/>
      <c r="CN387" s="373"/>
      <c r="CO387" s="373"/>
      <c r="CP387" s="373"/>
      <c r="CQ387" s="373"/>
      <c r="CR387" s="373"/>
      <c r="CS387" s="373"/>
      <c r="CT387" s="920"/>
      <c r="CU387" s="373"/>
      <c r="CV387" s="373"/>
      <c r="CW387" s="373"/>
      <c r="CX387" s="920"/>
      <c r="CY387" s="373"/>
      <c r="CZ387" s="373"/>
      <c r="DN387" s="373"/>
      <c r="DO387" s="373"/>
      <c r="DP387" s="373"/>
      <c r="DQ387" s="373"/>
      <c r="DR387" s="373"/>
      <c r="DS387" s="373"/>
      <c r="DT387" s="373"/>
      <c r="DU387" s="373"/>
      <c r="DV387" s="373"/>
      <c r="DW387" s="373"/>
      <c r="DX387" s="373"/>
      <c r="DY387" s="373"/>
      <c r="DZ387" s="373"/>
      <c r="EA387" s="373"/>
      <c r="EB387" s="373"/>
      <c r="EC387" s="373"/>
      <c r="ED387" s="373"/>
      <c r="EE387" s="373"/>
      <c r="EF387" s="373"/>
      <c r="EG387" s="373"/>
      <c r="EH387" s="373"/>
      <c r="EI387" s="373"/>
      <c r="EJ387" s="373"/>
      <c r="EK387" s="373"/>
      <c r="EL387" s="373"/>
      <c r="EM387" s="373"/>
      <c r="EN387" s="373"/>
      <c r="EO387" s="373"/>
      <c r="EP387" s="373"/>
      <c r="EQ387" s="373"/>
      <c r="ER387" s="373"/>
      <c r="ES387" s="373"/>
      <c r="ET387" s="373"/>
      <c r="EU387" s="373"/>
      <c r="EV387" s="373"/>
      <c r="EW387" s="373"/>
      <c r="EX387" s="373"/>
      <c r="EY387" s="373"/>
      <c r="EZ387" s="373"/>
      <c r="FA387" s="373"/>
      <c r="FB387" s="373"/>
      <c r="FC387" s="373"/>
      <c r="FD387" s="373"/>
      <c r="FE387" s="373"/>
      <c r="FF387" s="373"/>
      <c r="FG387" s="373"/>
      <c r="FH387" s="373"/>
      <c r="FI387" s="373"/>
      <c r="FJ387" s="373"/>
      <c r="FK387" s="373"/>
      <c r="FL387" s="373"/>
      <c r="FM387" s="373"/>
      <c r="FN387" s="373"/>
      <c r="FO387" s="373"/>
      <c r="FP387" s="373"/>
      <c r="FQ387" s="373"/>
      <c r="FR387" s="373"/>
      <c r="FS387" s="373"/>
      <c r="FT387" s="373"/>
      <c r="FU387" s="373"/>
      <c r="FV387" s="373"/>
      <c r="FW387" s="373"/>
      <c r="FX387" s="373"/>
      <c r="FY387" s="373"/>
      <c r="FZ387" s="373"/>
      <c r="GA387" s="373"/>
      <c r="GB387" s="373"/>
      <c r="GC387" s="373"/>
      <c r="GD387" s="373"/>
      <c r="GE387" s="373"/>
      <c r="GF387" s="373"/>
      <c r="GG387" s="373"/>
      <c r="GH387" s="373"/>
      <c r="GI387" s="373"/>
      <c r="GJ387" s="373"/>
      <c r="GK387" s="373"/>
      <c r="GL387" s="373"/>
      <c r="GM387" s="373"/>
      <c r="GN387" s="373"/>
      <c r="GO387" s="373"/>
      <c r="GP387" s="373"/>
      <c r="GQ387" s="373"/>
      <c r="GR387" s="373"/>
      <c r="GS387" s="373"/>
      <c r="GT387" s="373"/>
      <c r="GU387" s="373"/>
      <c r="GV387" s="373"/>
      <c r="GW387" s="373"/>
      <c r="GX387" s="373"/>
      <c r="GY387" s="373"/>
      <c r="GZ387" s="373"/>
      <c r="HA387" s="373"/>
      <c r="HB387" s="373"/>
      <c r="HC387" s="373"/>
      <c r="HD387" s="373"/>
      <c r="HE387" s="373"/>
      <c r="HF387" s="373"/>
      <c r="HG387" s="373"/>
      <c r="HH387" s="373"/>
      <c r="HI387" s="373"/>
      <c r="HJ387" s="373"/>
      <c r="HK387" s="373"/>
      <c r="HL387" s="373"/>
      <c r="HM387" s="373"/>
      <c r="HN387" s="373"/>
      <c r="HO387" s="373"/>
      <c r="HP387" s="373"/>
      <c r="HQ387" s="373"/>
      <c r="HR387" s="373"/>
      <c r="HS387" s="373"/>
      <c r="HT387" s="373"/>
      <c r="HU387" s="373"/>
      <c r="HV387" s="373"/>
      <c r="HW387" s="373"/>
      <c r="HX387" s="373"/>
      <c r="HY387" s="373"/>
      <c r="HZ387" s="373"/>
      <c r="IA387" s="373"/>
      <c r="IB387" s="373"/>
      <c r="IC387" s="373"/>
      <c r="ID387" s="373"/>
      <c r="IE387" s="373"/>
      <c r="IF387" s="373"/>
      <c r="IG387" s="373"/>
      <c r="IH387" s="373"/>
      <c r="II387" s="373"/>
      <c r="IJ387" s="373"/>
    </row>
    <row r="388" spans="1:244" s="281" customFormat="1" ht="19" x14ac:dyDescent="0.2">
      <c r="A388"/>
      <c r="B388" s="186"/>
      <c r="C388"/>
      <c r="D388" s="251"/>
      <c r="E388" s="341"/>
      <c r="F388" s="341"/>
      <c r="G388" s="172"/>
      <c r="H388"/>
      <c r="I388" s="45"/>
      <c r="J388"/>
      <c r="K388"/>
      <c r="L388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5"/>
      <c r="AC388"/>
      <c r="AD388" s="38"/>
      <c r="AE388"/>
      <c r="AF388"/>
      <c r="AG388"/>
      <c r="AH388" s="42"/>
      <c r="AI388" s="277"/>
      <c r="AJ388" s="152"/>
      <c r="AK388" s="152"/>
      <c r="AL388" s="152"/>
      <c r="AM388" s="152"/>
      <c r="AN388" s="152"/>
      <c r="AO388" s="152"/>
      <c r="AP388" s="152"/>
      <c r="AQ388" s="152"/>
      <c r="AR388" s="152"/>
      <c r="AS388" s="152"/>
      <c r="AT388" s="152"/>
      <c r="AU388" s="152"/>
      <c r="AV388" s="152"/>
      <c r="AW388" s="152"/>
      <c r="AX388" s="152"/>
      <c r="AY388" s="277"/>
      <c r="AZ388" s="269"/>
      <c r="BA388" s="560"/>
      <c r="BB388"/>
      <c r="BC388" s="560"/>
      <c r="BD388"/>
      <c r="BE388" s="560"/>
      <c r="BF388"/>
      <c r="BG388" s="560"/>
      <c r="BH388"/>
      <c r="BI388" s="560"/>
      <c r="BJ388"/>
      <c r="BK388" s="560"/>
      <c r="BL388"/>
      <c r="BM388" s="560"/>
      <c r="BN388"/>
      <c r="BO388" s="270"/>
      <c r="BP388"/>
      <c r="BQ388" s="270"/>
      <c r="BR388"/>
      <c r="BS388" s="270"/>
      <c r="BT388"/>
      <c r="BU388" s="270"/>
      <c r="BV388"/>
      <c r="BW388" s="270"/>
      <c r="BX388"/>
      <c r="BY388" s="270"/>
      <c r="BZ388"/>
      <c r="CA388" s="270"/>
      <c r="CB388"/>
      <c r="CC388" s="270"/>
      <c r="CD388"/>
      <c r="CE388" s="270"/>
      <c r="CF388"/>
      <c r="CG388" s="270"/>
      <c r="CH388"/>
      <c r="CI388" s="270"/>
      <c r="CJ388"/>
      <c r="CK388" s="910"/>
      <c r="CL388" s="373"/>
      <c r="CM388" s="373"/>
      <c r="CN388" s="373"/>
      <c r="CO388" s="373"/>
      <c r="CP388" s="373"/>
      <c r="CQ388" s="373"/>
      <c r="CR388" s="373"/>
      <c r="CS388" s="373"/>
      <c r="CT388" s="920"/>
      <c r="CU388" s="373"/>
      <c r="CV388" s="373"/>
      <c r="CW388" s="373"/>
      <c r="CX388" s="920"/>
      <c r="CY388" s="373"/>
      <c r="CZ388" s="373"/>
      <c r="DN388" s="373"/>
      <c r="DO388" s="373"/>
      <c r="DP388" s="373"/>
      <c r="DQ388" s="373"/>
      <c r="DR388" s="373"/>
      <c r="DS388" s="373"/>
      <c r="DT388" s="373"/>
      <c r="DU388" s="373"/>
      <c r="DV388" s="373"/>
      <c r="DW388" s="373"/>
      <c r="DX388" s="373"/>
      <c r="DY388" s="373"/>
      <c r="DZ388" s="373"/>
      <c r="EA388" s="373"/>
      <c r="EB388" s="373"/>
      <c r="EC388" s="373"/>
      <c r="ED388" s="373"/>
      <c r="EE388" s="373"/>
      <c r="EF388" s="373"/>
      <c r="EG388" s="373"/>
      <c r="EH388" s="373"/>
      <c r="EI388" s="373"/>
      <c r="EJ388" s="373"/>
      <c r="EK388" s="373"/>
      <c r="EL388" s="373"/>
      <c r="EM388" s="373"/>
      <c r="EN388" s="373"/>
      <c r="EO388" s="373"/>
      <c r="EP388" s="373"/>
      <c r="EQ388" s="373"/>
      <c r="ER388" s="373"/>
      <c r="ES388" s="373"/>
      <c r="ET388" s="373"/>
      <c r="EU388" s="373"/>
      <c r="EV388" s="373"/>
      <c r="EW388" s="373"/>
      <c r="EX388" s="373"/>
      <c r="EY388" s="373"/>
      <c r="EZ388" s="373"/>
      <c r="FA388" s="373"/>
      <c r="FB388" s="373"/>
      <c r="FC388" s="373"/>
      <c r="FD388" s="373"/>
      <c r="FE388" s="373"/>
      <c r="FF388" s="373"/>
      <c r="FG388" s="373"/>
      <c r="FH388" s="373"/>
      <c r="FI388" s="373"/>
      <c r="FJ388" s="373"/>
      <c r="FK388" s="373"/>
      <c r="FL388" s="373"/>
      <c r="FM388" s="373"/>
      <c r="FN388" s="373"/>
      <c r="FO388" s="373"/>
      <c r="FP388" s="373"/>
      <c r="FQ388" s="373"/>
      <c r="FR388" s="373"/>
      <c r="FS388" s="373"/>
      <c r="FT388" s="373"/>
      <c r="FU388" s="373"/>
      <c r="FV388" s="373"/>
      <c r="FW388" s="373"/>
      <c r="FX388" s="373"/>
      <c r="FY388" s="373"/>
      <c r="FZ388" s="373"/>
      <c r="GA388" s="373"/>
      <c r="GB388" s="373"/>
      <c r="GC388" s="373"/>
      <c r="GD388" s="373"/>
      <c r="GE388" s="373"/>
      <c r="GF388" s="373"/>
      <c r="GG388" s="373"/>
      <c r="GH388" s="373"/>
      <c r="GI388" s="373"/>
      <c r="GJ388" s="373"/>
      <c r="GK388" s="373"/>
      <c r="GL388" s="373"/>
      <c r="GM388" s="373"/>
      <c r="GN388" s="373"/>
      <c r="GO388" s="373"/>
      <c r="GP388" s="373"/>
      <c r="GQ388" s="373"/>
      <c r="GR388" s="373"/>
      <c r="GS388" s="373"/>
      <c r="GT388" s="373"/>
      <c r="GU388" s="373"/>
      <c r="GV388" s="373"/>
      <c r="GW388" s="373"/>
      <c r="GX388" s="373"/>
      <c r="GY388" s="373"/>
      <c r="GZ388" s="373"/>
      <c r="HA388" s="373"/>
      <c r="HB388" s="373"/>
      <c r="HC388" s="373"/>
      <c r="HD388" s="373"/>
      <c r="HE388" s="373"/>
      <c r="HF388" s="373"/>
      <c r="HG388" s="373"/>
      <c r="HH388" s="373"/>
      <c r="HI388" s="373"/>
      <c r="HJ388" s="373"/>
      <c r="HK388" s="373"/>
      <c r="HL388" s="373"/>
      <c r="HM388" s="373"/>
      <c r="HN388" s="373"/>
      <c r="HO388" s="373"/>
      <c r="HP388" s="373"/>
      <c r="HQ388" s="373"/>
      <c r="HR388" s="373"/>
      <c r="HS388" s="373"/>
      <c r="HT388" s="373"/>
      <c r="HU388" s="373"/>
      <c r="HV388" s="373"/>
      <c r="HW388" s="373"/>
      <c r="HX388" s="373"/>
      <c r="HY388" s="373"/>
      <c r="HZ388" s="373"/>
      <c r="IA388" s="373"/>
      <c r="IB388" s="373"/>
      <c r="IC388" s="373"/>
      <c r="ID388" s="373"/>
      <c r="IE388" s="373"/>
      <c r="IF388" s="373"/>
      <c r="IG388" s="373"/>
      <c r="IH388" s="373"/>
      <c r="II388" s="373"/>
      <c r="IJ388" s="373"/>
    </row>
    <row r="389" spans="1:244" s="281" customFormat="1" ht="19" x14ac:dyDescent="0.2">
      <c r="A389"/>
      <c r="B389" s="186"/>
      <c r="C389"/>
      <c r="D389" s="251"/>
      <c r="E389" s="341"/>
      <c r="F389" s="341"/>
      <c r="G389" s="172"/>
      <c r="H389"/>
      <c r="I389" s="45"/>
      <c r="J389"/>
      <c r="K389"/>
      <c r="L389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5"/>
      <c r="AC389"/>
      <c r="AD389" s="38"/>
      <c r="AE389"/>
      <c r="AF389"/>
      <c r="AG389"/>
      <c r="AH389" s="42"/>
      <c r="AI389" s="349"/>
      <c r="AJ389" s="326"/>
      <c r="AK389" s="364"/>
      <c r="AL389" s="364"/>
      <c r="AM389" s="364"/>
      <c r="AN389" s="364"/>
      <c r="AO389" s="364"/>
      <c r="AP389" s="364"/>
      <c r="AQ389" s="364"/>
      <c r="AR389" s="364"/>
      <c r="AS389" s="364"/>
      <c r="AT389" s="364"/>
      <c r="AU389" s="364"/>
      <c r="AV389" s="364"/>
      <c r="AW389" s="364"/>
      <c r="AX389" s="364"/>
      <c r="AY389" s="329"/>
      <c r="AZ389" s="269"/>
      <c r="BA389" s="560"/>
      <c r="BB389"/>
      <c r="BC389" s="560"/>
      <c r="BD389"/>
      <c r="BE389" s="560"/>
      <c r="BF389"/>
      <c r="BG389" s="560"/>
      <c r="BH389"/>
      <c r="BI389" s="560"/>
      <c r="BJ389"/>
      <c r="BK389" s="560"/>
      <c r="BL389"/>
      <c r="BM389" s="560"/>
      <c r="BN389"/>
      <c r="BO389" s="270"/>
      <c r="BP389"/>
      <c r="BQ389" s="270"/>
      <c r="BR389"/>
      <c r="BS389" s="270"/>
      <c r="BT389"/>
      <c r="BU389" s="270"/>
      <c r="BV389"/>
      <c r="BW389" s="270"/>
      <c r="BX389"/>
      <c r="BY389" s="270"/>
      <c r="BZ389"/>
      <c r="CA389" s="270"/>
      <c r="CB389"/>
      <c r="CC389" s="270"/>
      <c r="CD389"/>
      <c r="CE389" s="270"/>
      <c r="CF389"/>
      <c r="CG389" s="270"/>
      <c r="CH389"/>
      <c r="CI389" s="270"/>
      <c r="CJ389"/>
      <c r="CK389" s="910"/>
      <c r="CT389" s="920"/>
      <c r="CX389" s="920"/>
      <c r="DN389" s="373"/>
      <c r="DO389" s="373"/>
      <c r="DP389" s="373"/>
      <c r="DQ389" s="373"/>
      <c r="DR389" s="373"/>
      <c r="DS389" s="373"/>
      <c r="DT389" s="373"/>
      <c r="DU389" s="373"/>
      <c r="DV389" s="373"/>
      <c r="DW389" s="373"/>
      <c r="DX389" s="373"/>
      <c r="DY389" s="373"/>
      <c r="DZ389" s="373"/>
      <c r="EA389" s="373"/>
      <c r="EB389" s="373"/>
      <c r="EC389" s="373"/>
      <c r="ED389" s="373"/>
      <c r="EE389" s="373"/>
      <c r="EF389" s="373"/>
      <c r="EG389" s="373"/>
      <c r="EH389" s="373"/>
      <c r="EI389" s="373"/>
      <c r="EJ389" s="373"/>
      <c r="EK389" s="373"/>
      <c r="EL389" s="373"/>
      <c r="EM389" s="373"/>
      <c r="EN389" s="373"/>
      <c r="EO389" s="373"/>
      <c r="EP389" s="373"/>
      <c r="EQ389" s="373"/>
      <c r="ER389" s="373"/>
      <c r="ES389" s="373"/>
      <c r="ET389" s="373"/>
      <c r="EU389" s="373"/>
      <c r="EV389" s="373"/>
      <c r="EW389" s="373"/>
      <c r="EX389" s="373"/>
      <c r="EY389" s="373"/>
      <c r="EZ389" s="373"/>
      <c r="FA389" s="373"/>
      <c r="FB389" s="373"/>
      <c r="FC389" s="373"/>
      <c r="FD389" s="373"/>
      <c r="FE389" s="373"/>
      <c r="FF389" s="373"/>
      <c r="FG389" s="373"/>
      <c r="FH389" s="373"/>
      <c r="FI389" s="373"/>
      <c r="FJ389" s="373"/>
      <c r="FK389" s="373"/>
      <c r="FL389" s="373"/>
      <c r="FM389" s="373"/>
      <c r="FN389" s="373"/>
      <c r="FO389" s="373"/>
      <c r="FP389" s="373"/>
      <c r="FQ389" s="373"/>
      <c r="FR389" s="373"/>
      <c r="FS389" s="373"/>
      <c r="FT389" s="373"/>
      <c r="FU389" s="373"/>
      <c r="FV389" s="373"/>
      <c r="FW389" s="373"/>
      <c r="FX389" s="373"/>
      <c r="FY389" s="373"/>
      <c r="FZ389" s="373"/>
      <c r="GA389" s="373"/>
      <c r="GB389" s="373"/>
      <c r="GC389" s="373"/>
      <c r="GD389" s="373"/>
      <c r="GE389" s="373"/>
      <c r="GF389" s="373"/>
      <c r="GG389" s="373"/>
      <c r="GH389" s="373"/>
      <c r="GI389" s="373"/>
      <c r="GJ389" s="373"/>
      <c r="GK389" s="373"/>
      <c r="GL389" s="373"/>
      <c r="GM389" s="373"/>
      <c r="GN389" s="373"/>
      <c r="GO389" s="373"/>
      <c r="GP389" s="373"/>
      <c r="GQ389" s="373"/>
      <c r="GR389" s="373"/>
      <c r="GS389" s="373"/>
      <c r="GT389" s="373"/>
      <c r="GU389" s="373"/>
      <c r="GV389" s="373"/>
      <c r="GW389" s="373"/>
      <c r="GX389" s="373"/>
      <c r="GY389" s="373"/>
      <c r="GZ389" s="373"/>
      <c r="HA389" s="373"/>
      <c r="HB389" s="373"/>
      <c r="HC389" s="373"/>
      <c r="HD389" s="373"/>
      <c r="HE389" s="373"/>
      <c r="HF389" s="373"/>
      <c r="HG389" s="373"/>
      <c r="HH389" s="373"/>
      <c r="HI389" s="373"/>
      <c r="HJ389" s="373"/>
      <c r="HK389" s="373"/>
      <c r="HL389" s="373"/>
      <c r="HM389" s="373"/>
      <c r="HN389" s="373"/>
      <c r="HO389" s="373"/>
      <c r="HP389" s="373"/>
      <c r="HQ389" s="373"/>
      <c r="HR389" s="373"/>
      <c r="HS389" s="373"/>
      <c r="HT389" s="373"/>
      <c r="HU389" s="373"/>
      <c r="HV389" s="373"/>
      <c r="HW389" s="373"/>
      <c r="HX389" s="373"/>
      <c r="HY389" s="373"/>
      <c r="HZ389" s="373"/>
      <c r="IA389" s="373"/>
      <c r="IB389" s="373"/>
      <c r="IC389" s="373"/>
      <c r="ID389" s="373"/>
      <c r="IE389" s="373"/>
      <c r="IF389" s="373"/>
      <c r="IG389" s="373"/>
      <c r="IH389" s="373"/>
      <c r="II389" s="373"/>
      <c r="IJ389" s="373"/>
    </row>
    <row r="390" spans="1:244" s="281" customFormat="1" ht="19" x14ac:dyDescent="0.2">
      <c r="A390"/>
      <c r="B390" s="186"/>
      <c r="C390"/>
      <c r="D390" s="251"/>
      <c r="E390" s="341"/>
      <c r="F390" s="341"/>
      <c r="G390" s="172"/>
      <c r="H390"/>
      <c r="I390" s="45"/>
      <c r="J390"/>
      <c r="K390"/>
      <c r="L390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5"/>
      <c r="AC390"/>
      <c r="AD390" s="38"/>
      <c r="AE390"/>
      <c r="AF390"/>
      <c r="AG390"/>
      <c r="AH390" s="42"/>
      <c r="AI390" s="349"/>
      <c r="AJ390" s="326"/>
      <c r="AK390" s="364"/>
      <c r="AL390" s="364"/>
      <c r="AM390" s="364"/>
      <c r="AN390" s="364"/>
      <c r="AO390" s="364"/>
      <c r="AP390" s="364"/>
      <c r="AQ390" s="364"/>
      <c r="AR390" s="364"/>
      <c r="AS390" s="364"/>
      <c r="AT390" s="364"/>
      <c r="AU390" s="364"/>
      <c r="AV390" s="364"/>
      <c r="AW390" s="364"/>
      <c r="AX390" s="364"/>
      <c r="AY390" s="329"/>
      <c r="AZ390" s="269"/>
      <c r="BA390" s="560"/>
      <c r="BB390"/>
      <c r="BC390" s="560"/>
      <c r="BD390"/>
      <c r="BE390" s="560"/>
      <c r="BF390"/>
      <c r="BG390" s="560"/>
      <c r="BH390"/>
      <c r="BI390" s="560"/>
      <c r="BJ390"/>
      <c r="BK390" s="560"/>
      <c r="BL390"/>
      <c r="BM390" s="560"/>
      <c r="BN390"/>
      <c r="BO390" s="270"/>
      <c r="BP390"/>
      <c r="BQ390" s="270"/>
      <c r="BR390"/>
      <c r="BS390" s="270"/>
      <c r="BT390"/>
      <c r="BU390" s="270"/>
      <c r="BV390"/>
      <c r="BW390" s="270"/>
      <c r="BX390"/>
      <c r="BY390" s="270"/>
      <c r="BZ390"/>
      <c r="CA390" s="270"/>
      <c r="CB390"/>
      <c r="CC390" s="270"/>
      <c r="CD390"/>
      <c r="CE390" s="270"/>
      <c r="CF390"/>
      <c r="CG390" s="270"/>
      <c r="CH390"/>
      <c r="CI390" s="270"/>
      <c r="CJ390"/>
      <c r="CK390" s="910"/>
      <c r="CT390" s="920"/>
      <c r="CX390" s="920"/>
      <c r="DN390" s="373"/>
      <c r="DO390" s="373"/>
      <c r="DP390" s="373"/>
      <c r="DQ390" s="373"/>
      <c r="DR390" s="373"/>
      <c r="DS390" s="373"/>
      <c r="DT390" s="373"/>
      <c r="DU390" s="373"/>
      <c r="DV390" s="373"/>
      <c r="DW390" s="373"/>
      <c r="DX390" s="373"/>
      <c r="DY390" s="373"/>
      <c r="DZ390" s="373"/>
      <c r="EA390" s="373"/>
      <c r="EB390" s="373"/>
      <c r="EC390" s="373"/>
      <c r="ED390" s="373"/>
      <c r="EE390" s="373"/>
      <c r="EF390" s="373"/>
      <c r="EG390" s="373"/>
      <c r="EH390" s="373"/>
      <c r="EI390" s="373"/>
      <c r="EJ390" s="373"/>
      <c r="EK390" s="373"/>
      <c r="EL390" s="373"/>
      <c r="EM390" s="373"/>
      <c r="EN390" s="373"/>
      <c r="EO390" s="373"/>
      <c r="EP390" s="373"/>
      <c r="EQ390" s="373"/>
      <c r="ER390" s="373"/>
      <c r="ES390" s="373"/>
      <c r="ET390" s="373"/>
      <c r="EU390" s="373"/>
      <c r="EV390" s="373"/>
      <c r="EW390" s="373"/>
      <c r="EX390" s="373"/>
      <c r="EY390" s="373"/>
      <c r="EZ390" s="373"/>
      <c r="FA390" s="373"/>
      <c r="FB390" s="373"/>
      <c r="FC390" s="373"/>
      <c r="FD390" s="373"/>
      <c r="FE390" s="373"/>
      <c r="FF390" s="373"/>
      <c r="FG390" s="373"/>
      <c r="FH390" s="373"/>
      <c r="FI390" s="373"/>
      <c r="FJ390" s="373"/>
      <c r="FK390" s="373"/>
      <c r="FL390" s="373"/>
      <c r="FM390" s="373"/>
      <c r="FN390" s="373"/>
      <c r="FO390" s="373"/>
      <c r="FP390" s="373"/>
      <c r="FQ390" s="373"/>
      <c r="FR390" s="373"/>
      <c r="FS390" s="373"/>
      <c r="FT390" s="373"/>
      <c r="FU390" s="373"/>
      <c r="FV390" s="373"/>
      <c r="FW390" s="373"/>
      <c r="FX390" s="373"/>
      <c r="FY390" s="373"/>
      <c r="FZ390" s="373"/>
      <c r="GA390" s="373"/>
      <c r="GB390" s="373"/>
      <c r="GC390" s="373"/>
      <c r="GD390" s="373"/>
      <c r="GE390" s="373"/>
      <c r="GF390" s="373"/>
      <c r="GG390" s="373"/>
      <c r="GH390" s="373"/>
      <c r="GI390" s="373"/>
      <c r="GJ390" s="373"/>
      <c r="GK390" s="373"/>
      <c r="GL390" s="373"/>
      <c r="GM390" s="373"/>
      <c r="GN390" s="373"/>
      <c r="GO390" s="373"/>
      <c r="GP390" s="373"/>
      <c r="GQ390" s="373"/>
      <c r="GR390" s="373"/>
      <c r="GS390" s="373"/>
      <c r="GT390" s="373"/>
      <c r="GU390" s="373"/>
      <c r="GV390" s="373"/>
      <c r="GW390" s="373"/>
      <c r="GX390" s="373"/>
      <c r="GY390" s="373"/>
      <c r="GZ390" s="373"/>
      <c r="HA390" s="373"/>
      <c r="HB390" s="373"/>
      <c r="HC390" s="373"/>
      <c r="HD390" s="373"/>
      <c r="HE390" s="373"/>
      <c r="HF390" s="373"/>
      <c r="HG390" s="373"/>
      <c r="HH390" s="373"/>
      <c r="HI390" s="373"/>
      <c r="HJ390" s="373"/>
      <c r="HK390" s="373"/>
      <c r="HL390" s="373"/>
      <c r="HM390" s="373"/>
      <c r="HN390" s="373"/>
      <c r="HO390" s="373"/>
      <c r="HP390" s="373"/>
      <c r="HQ390" s="373"/>
      <c r="HR390" s="373"/>
      <c r="HS390" s="373"/>
      <c r="HT390" s="373"/>
      <c r="HU390" s="373"/>
      <c r="HV390" s="373"/>
      <c r="HW390" s="373"/>
      <c r="HX390" s="373"/>
      <c r="HY390" s="373"/>
      <c r="HZ390" s="373"/>
      <c r="IA390" s="373"/>
      <c r="IB390" s="373"/>
      <c r="IC390" s="373"/>
      <c r="ID390" s="373"/>
      <c r="IE390" s="373"/>
      <c r="IF390" s="373"/>
      <c r="IG390" s="373"/>
      <c r="IH390" s="373"/>
      <c r="II390" s="373"/>
      <c r="IJ390" s="373"/>
    </row>
    <row r="391" spans="1:244" s="281" customFormat="1" ht="19" x14ac:dyDescent="0.2">
      <c r="A391"/>
      <c r="B391" s="186"/>
      <c r="C391"/>
      <c r="D391" s="251"/>
      <c r="E391" s="341"/>
      <c r="F391" s="341"/>
      <c r="G391" s="172"/>
      <c r="H391"/>
      <c r="I391" s="45"/>
      <c r="J391"/>
      <c r="K391"/>
      <c r="L391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5"/>
      <c r="AC391"/>
      <c r="AD391" s="38"/>
      <c r="AE391"/>
      <c r="AF391"/>
      <c r="AG391"/>
      <c r="AH391" s="42"/>
      <c r="AI391" s="349"/>
      <c r="AJ391" s="326"/>
      <c r="AK391" s="364"/>
      <c r="AL391" s="364"/>
      <c r="AM391" s="364"/>
      <c r="AN391" s="364"/>
      <c r="AO391" s="364"/>
      <c r="AP391" s="364"/>
      <c r="AQ391" s="364"/>
      <c r="AR391" s="364"/>
      <c r="AS391" s="364"/>
      <c r="AT391" s="364"/>
      <c r="AU391" s="364"/>
      <c r="AV391" s="364"/>
      <c r="AW391" s="364"/>
      <c r="AX391" s="364"/>
      <c r="AY391" s="329"/>
      <c r="AZ391" s="269"/>
      <c r="BA391" s="560"/>
      <c r="BB391"/>
      <c r="BC391" s="560"/>
      <c r="BD391"/>
      <c r="BE391" s="560"/>
      <c r="BF391"/>
      <c r="BG391" s="560"/>
      <c r="BH391"/>
      <c r="BI391" s="560"/>
      <c r="BJ391"/>
      <c r="BK391" s="560"/>
      <c r="BL391"/>
      <c r="BM391" s="560"/>
      <c r="BN391"/>
      <c r="BO391" s="270"/>
      <c r="BP391"/>
      <c r="BQ391" s="270"/>
      <c r="BR391"/>
      <c r="BS391" s="270"/>
      <c r="BT391"/>
      <c r="BU391" s="270"/>
      <c r="BV391"/>
      <c r="BW391" s="270"/>
      <c r="BX391"/>
      <c r="BY391" s="270"/>
      <c r="BZ391"/>
      <c r="CA391" s="270"/>
      <c r="CB391"/>
      <c r="CC391" s="270"/>
      <c r="CD391"/>
      <c r="CE391" s="270"/>
      <c r="CF391"/>
      <c r="CG391" s="270"/>
      <c r="CH391"/>
      <c r="CI391" s="270"/>
      <c r="CJ391"/>
      <c r="CK391" s="910"/>
      <c r="CT391" s="920"/>
      <c r="CX391" s="920"/>
      <c r="DN391" s="373"/>
      <c r="DO391" s="373"/>
      <c r="DP391" s="373"/>
      <c r="DQ391" s="373"/>
      <c r="DR391" s="373"/>
      <c r="DS391" s="373"/>
      <c r="DT391" s="373"/>
      <c r="DU391" s="373"/>
      <c r="DV391" s="373"/>
      <c r="DW391" s="373"/>
      <c r="DX391" s="373"/>
      <c r="DY391" s="373"/>
      <c r="DZ391" s="373"/>
      <c r="EA391" s="373"/>
      <c r="EB391" s="373"/>
      <c r="EC391" s="373"/>
      <c r="ED391" s="373"/>
      <c r="EE391" s="373"/>
      <c r="EF391" s="373"/>
      <c r="EG391" s="373"/>
      <c r="EH391" s="373"/>
      <c r="EI391" s="373"/>
      <c r="EJ391" s="373"/>
      <c r="EK391" s="373"/>
      <c r="EL391" s="373"/>
      <c r="EM391" s="373"/>
      <c r="EN391" s="373"/>
      <c r="EO391" s="373"/>
      <c r="EP391" s="373"/>
      <c r="EQ391" s="373"/>
      <c r="ER391" s="373"/>
      <c r="ES391" s="373"/>
      <c r="ET391" s="373"/>
      <c r="EU391" s="373"/>
      <c r="EV391" s="373"/>
      <c r="EW391" s="373"/>
      <c r="EX391" s="373"/>
      <c r="EY391" s="373"/>
      <c r="EZ391" s="373"/>
      <c r="FA391" s="373"/>
      <c r="FB391" s="373"/>
      <c r="FC391" s="373"/>
      <c r="FD391" s="373"/>
      <c r="FE391" s="373"/>
      <c r="FF391" s="373"/>
      <c r="FG391" s="373"/>
      <c r="FH391" s="373"/>
      <c r="FI391" s="373"/>
      <c r="FJ391" s="373"/>
      <c r="FK391" s="373"/>
      <c r="FL391" s="373"/>
      <c r="FM391" s="373"/>
      <c r="FN391" s="373"/>
      <c r="FO391" s="373"/>
      <c r="FP391" s="373"/>
      <c r="FQ391" s="373"/>
      <c r="FR391" s="373"/>
      <c r="FS391" s="373"/>
      <c r="FT391" s="373"/>
      <c r="FU391" s="373"/>
      <c r="FV391" s="373"/>
      <c r="FW391" s="373"/>
      <c r="FX391" s="373"/>
      <c r="FY391" s="373"/>
      <c r="FZ391" s="373"/>
      <c r="GA391" s="373"/>
      <c r="GB391" s="373"/>
      <c r="GC391" s="373"/>
      <c r="GD391" s="373"/>
      <c r="GE391" s="373"/>
      <c r="GF391" s="373"/>
      <c r="GG391" s="373"/>
      <c r="GH391" s="373"/>
      <c r="GI391" s="373"/>
      <c r="GJ391" s="373"/>
      <c r="GK391" s="373"/>
      <c r="GL391" s="373"/>
      <c r="GM391" s="373"/>
      <c r="GN391" s="373"/>
      <c r="GO391" s="373"/>
      <c r="GP391" s="373"/>
      <c r="GQ391" s="373"/>
      <c r="GR391" s="373"/>
      <c r="GS391" s="373"/>
      <c r="GT391" s="373"/>
      <c r="GU391" s="373"/>
      <c r="GV391" s="373"/>
      <c r="GW391" s="373"/>
      <c r="GX391" s="373"/>
      <c r="GY391" s="373"/>
      <c r="GZ391" s="373"/>
      <c r="HA391" s="373"/>
      <c r="HB391" s="373"/>
      <c r="HC391" s="373"/>
      <c r="HD391" s="373"/>
      <c r="HE391" s="373"/>
      <c r="HF391" s="373"/>
      <c r="HG391" s="373"/>
      <c r="HH391" s="373"/>
      <c r="HI391" s="373"/>
      <c r="HJ391" s="373"/>
      <c r="HK391" s="373"/>
      <c r="HL391" s="373"/>
      <c r="HM391" s="373"/>
      <c r="HN391" s="373"/>
      <c r="HO391" s="373"/>
      <c r="HP391" s="373"/>
      <c r="HQ391" s="373"/>
      <c r="HR391" s="373"/>
      <c r="HS391" s="373"/>
      <c r="HT391" s="373"/>
      <c r="HU391" s="373"/>
      <c r="HV391" s="373"/>
      <c r="HW391" s="373"/>
      <c r="HX391" s="373"/>
      <c r="HY391" s="373"/>
      <c r="HZ391" s="373"/>
      <c r="IA391" s="373"/>
      <c r="IB391" s="373"/>
      <c r="IC391" s="373"/>
      <c r="ID391" s="373"/>
      <c r="IE391" s="373"/>
      <c r="IF391" s="373"/>
      <c r="IG391" s="373"/>
      <c r="IH391" s="373"/>
      <c r="II391" s="373"/>
      <c r="IJ391" s="373"/>
    </row>
    <row r="392" spans="1:244" s="281" customFormat="1" ht="19" x14ac:dyDescent="0.2">
      <c r="A392"/>
      <c r="B392" s="186"/>
      <c r="C392"/>
      <c r="D392" s="251"/>
      <c r="E392" s="341"/>
      <c r="F392" s="341"/>
      <c r="G392" s="172"/>
      <c r="H392"/>
      <c r="I392" s="45"/>
      <c r="J392"/>
      <c r="K392"/>
      <c r="L392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5"/>
      <c r="AC392"/>
      <c r="AD392" s="38"/>
      <c r="AE392"/>
      <c r="AF392"/>
      <c r="AG392"/>
      <c r="AH392" s="42"/>
      <c r="AI392" s="349"/>
      <c r="AJ392" s="326"/>
      <c r="AK392" s="364"/>
      <c r="AL392" s="364"/>
      <c r="AM392" s="364"/>
      <c r="AN392" s="364"/>
      <c r="AO392" s="364"/>
      <c r="AP392" s="364"/>
      <c r="AQ392" s="364"/>
      <c r="AR392" s="364"/>
      <c r="AS392" s="364"/>
      <c r="AT392" s="364"/>
      <c r="AU392" s="364"/>
      <c r="AV392" s="364"/>
      <c r="AW392" s="364"/>
      <c r="AX392" s="364"/>
      <c r="AY392" s="329"/>
      <c r="AZ392" s="269"/>
      <c r="BA392" s="560"/>
      <c r="BB392"/>
      <c r="BC392" s="560"/>
      <c r="BD392"/>
      <c r="BE392" s="560"/>
      <c r="BF392"/>
      <c r="BG392" s="560"/>
      <c r="BH392"/>
      <c r="BI392" s="560"/>
      <c r="BJ392"/>
      <c r="BK392" s="560"/>
      <c r="BL392"/>
      <c r="BM392" s="560"/>
      <c r="BN392"/>
      <c r="BO392" s="270"/>
      <c r="BP392"/>
      <c r="BQ392" s="270"/>
      <c r="BR392"/>
      <c r="BS392" s="270"/>
      <c r="BT392"/>
      <c r="BU392" s="270"/>
      <c r="BV392"/>
      <c r="BW392" s="270"/>
      <c r="BX392"/>
      <c r="BY392" s="270"/>
      <c r="BZ392"/>
      <c r="CA392" s="270"/>
      <c r="CB392"/>
      <c r="CC392" s="270"/>
      <c r="CD392"/>
      <c r="CE392" s="270"/>
      <c r="CF392"/>
      <c r="CG392" s="270"/>
      <c r="CH392"/>
      <c r="CI392" s="270"/>
      <c r="CJ392"/>
      <c r="CK392" s="910"/>
      <c r="CT392" s="920"/>
      <c r="CX392" s="920"/>
      <c r="DN392" s="373"/>
      <c r="DO392" s="373"/>
      <c r="DP392" s="373"/>
      <c r="DQ392" s="373"/>
      <c r="DR392" s="373"/>
      <c r="DS392" s="373"/>
      <c r="DT392" s="373"/>
      <c r="DU392" s="373"/>
      <c r="DV392" s="373"/>
      <c r="DW392" s="373"/>
      <c r="DX392" s="373"/>
      <c r="DY392" s="373"/>
      <c r="DZ392" s="373"/>
      <c r="EA392" s="373"/>
      <c r="EB392" s="373"/>
      <c r="EC392" s="373"/>
      <c r="ED392" s="373"/>
      <c r="EE392" s="373"/>
      <c r="EF392" s="373"/>
      <c r="EG392" s="373"/>
      <c r="EH392" s="373"/>
      <c r="EI392" s="373"/>
      <c r="EJ392" s="373"/>
      <c r="EK392" s="373"/>
      <c r="EL392" s="373"/>
      <c r="EM392" s="373"/>
      <c r="EN392" s="373"/>
      <c r="EO392" s="373"/>
      <c r="EP392" s="373"/>
      <c r="EQ392" s="373"/>
      <c r="ER392" s="373"/>
      <c r="ES392" s="373"/>
      <c r="ET392" s="373"/>
      <c r="EU392" s="373"/>
      <c r="EV392" s="373"/>
      <c r="EW392" s="373"/>
      <c r="EX392" s="373"/>
      <c r="EY392" s="373"/>
      <c r="EZ392" s="373"/>
      <c r="FA392" s="373"/>
      <c r="FB392" s="373"/>
      <c r="FC392" s="373"/>
      <c r="FD392" s="373"/>
      <c r="FE392" s="373"/>
      <c r="FF392" s="373"/>
      <c r="FG392" s="373"/>
      <c r="FH392" s="373"/>
      <c r="FI392" s="373"/>
      <c r="FJ392" s="373"/>
      <c r="FK392" s="373"/>
      <c r="FL392" s="373"/>
      <c r="FM392" s="373"/>
      <c r="FN392" s="373"/>
      <c r="FO392" s="373"/>
      <c r="FP392" s="373"/>
      <c r="FQ392" s="373"/>
      <c r="FR392" s="373"/>
      <c r="FS392" s="373"/>
      <c r="FT392" s="373"/>
      <c r="FU392" s="373"/>
      <c r="FV392" s="373"/>
      <c r="FW392" s="373"/>
      <c r="FX392" s="373"/>
      <c r="FY392" s="373"/>
      <c r="FZ392" s="373"/>
      <c r="GA392" s="373"/>
      <c r="GB392" s="373"/>
      <c r="GC392" s="373"/>
      <c r="GD392" s="373"/>
      <c r="GE392" s="373"/>
      <c r="GF392" s="373"/>
      <c r="GG392" s="373"/>
      <c r="GH392" s="373"/>
      <c r="GI392" s="373"/>
      <c r="GJ392" s="373"/>
      <c r="GK392" s="373"/>
      <c r="GL392" s="373"/>
      <c r="GM392" s="373"/>
      <c r="GN392" s="373"/>
      <c r="GO392" s="373"/>
      <c r="GP392" s="373"/>
      <c r="GQ392" s="373"/>
      <c r="GR392" s="373"/>
      <c r="GS392" s="373"/>
      <c r="GT392" s="373"/>
      <c r="GU392" s="373"/>
      <c r="GV392" s="373"/>
      <c r="GW392" s="373"/>
      <c r="GX392" s="373"/>
      <c r="GY392" s="373"/>
      <c r="GZ392" s="373"/>
      <c r="HA392" s="373"/>
      <c r="HB392" s="373"/>
      <c r="HC392" s="373"/>
      <c r="HD392" s="373"/>
      <c r="HE392" s="373"/>
      <c r="HF392" s="373"/>
      <c r="HG392" s="373"/>
      <c r="HH392" s="373"/>
      <c r="HI392" s="373"/>
      <c r="HJ392" s="373"/>
      <c r="HK392" s="373"/>
      <c r="HL392" s="373"/>
      <c r="HM392" s="373"/>
      <c r="HN392" s="373"/>
      <c r="HO392" s="373"/>
      <c r="HP392" s="373"/>
      <c r="HQ392" s="373"/>
      <c r="HR392" s="373"/>
      <c r="HS392" s="373"/>
      <c r="HT392" s="373"/>
      <c r="HU392" s="373"/>
      <c r="HV392" s="373"/>
      <c r="HW392" s="373"/>
      <c r="HX392" s="373"/>
      <c r="HY392" s="373"/>
      <c r="HZ392" s="373"/>
      <c r="IA392" s="373"/>
      <c r="IB392" s="373"/>
      <c r="IC392" s="373"/>
      <c r="ID392" s="373"/>
      <c r="IE392" s="373"/>
      <c r="IF392" s="373"/>
      <c r="IG392" s="373"/>
      <c r="IH392" s="373"/>
      <c r="II392" s="373"/>
      <c r="IJ392" s="373"/>
    </row>
    <row r="393" spans="1:244" s="281" customFormat="1" ht="19" x14ac:dyDescent="0.2">
      <c r="A393"/>
      <c r="B393" s="186"/>
      <c r="C393"/>
      <c r="D393" s="251"/>
      <c r="E393" s="341"/>
      <c r="F393" s="341"/>
      <c r="G393" s="172"/>
      <c r="H393"/>
      <c r="I393" s="45"/>
      <c r="J393"/>
      <c r="K393"/>
      <c r="L393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5"/>
      <c r="AC393"/>
      <c r="AD393" s="38"/>
      <c r="AE393"/>
      <c r="AF393"/>
      <c r="AG393"/>
      <c r="AH393" s="42"/>
      <c r="AI393" s="349"/>
      <c r="AJ393" s="326"/>
      <c r="AK393" s="364"/>
      <c r="AL393" s="364"/>
      <c r="AM393" s="364"/>
      <c r="AN393" s="364"/>
      <c r="AO393" s="364"/>
      <c r="AP393" s="364"/>
      <c r="AQ393" s="364"/>
      <c r="AR393" s="364"/>
      <c r="AS393" s="364"/>
      <c r="AT393" s="364"/>
      <c r="AU393" s="364"/>
      <c r="AV393" s="364"/>
      <c r="AW393" s="364"/>
      <c r="AX393" s="364"/>
      <c r="AY393" s="329"/>
      <c r="AZ393" s="269"/>
      <c r="BA393" s="560"/>
      <c r="BB393"/>
      <c r="BC393" s="560"/>
      <c r="BD393"/>
      <c r="BE393" s="560"/>
      <c r="BF393"/>
      <c r="BG393" s="560"/>
      <c r="BH393"/>
      <c r="BI393" s="560"/>
      <c r="BJ393"/>
      <c r="BK393" s="560"/>
      <c r="BL393"/>
      <c r="BM393" s="560"/>
      <c r="BN393"/>
      <c r="BO393" s="270"/>
      <c r="BP393"/>
      <c r="BQ393" s="270"/>
      <c r="BR393"/>
      <c r="BS393" s="270"/>
      <c r="BT393"/>
      <c r="BU393" s="270"/>
      <c r="BV393"/>
      <c r="BW393" s="270"/>
      <c r="BX393"/>
      <c r="BY393" s="270"/>
      <c r="BZ393"/>
      <c r="CA393" s="270"/>
      <c r="CB393"/>
      <c r="CC393" s="270"/>
      <c r="CD393"/>
      <c r="CE393" s="270"/>
      <c r="CF393"/>
      <c r="CG393" s="270"/>
      <c r="CH393"/>
      <c r="CI393" s="270"/>
      <c r="CJ393"/>
      <c r="CK393" s="910"/>
      <c r="CT393" s="920"/>
      <c r="CX393" s="920"/>
      <c r="DN393" s="373"/>
      <c r="DO393" s="373"/>
      <c r="DP393" s="373"/>
      <c r="DQ393" s="373"/>
      <c r="DR393" s="373"/>
      <c r="DS393" s="373"/>
      <c r="DT393" s="373"/>
      <c r="DU393" s="373"/>
      <c r="DV393" s="373"/>
      <c r="DW393" s="373"/>
      <c r="DX393" s="373"/>
      <c r="DY393" s="373"/>
      <c r="DZ393" s="373"/>
      <c r="EA393" s="373"/>
      <c r="EB393" s="373"/>
      <c r="EC393" s="373"/>
      <c r="ED393" s="373"/>
      <c r="EE393" s="373"/>
      <c r="EF393" s="373"/>
      <c r="EG393" s="373"/>
      <c r="EH393" s="373"/>
      <c r="EI393" s="373"/>
      <c r="EJ393" s="373"/>
      <c r="EK393" s="373"/>
      <c r="EL393" s="373"/>
      <c r="EM393" s="373"/>
      <c r="EN393" s="373"/>
      <c r="EO393" s="373"/>
      <c r="EP393" s="373"/>
      <c r="EQ393" s="373"/>
      <c r="ER393" s="373"/>
      <c r="ES393" s="373"/>
      <c r="ET393" s="373"/>
      <c r="EU393" s="373"/>
      <c r="EV393" s="373"/>
      <c r="EW393" s="373"/>
      <c r="EX393" s="373"/>
      <c r="EY393" s="373"/>
      <c r="EZ393" s="373"/>
      <c r="FA393" s="373"/>
      <c r="FB393" s="373"/>
      <c r="FC393" s="373"/>
      <c r="FD393" s="373"/>
      <c r="FE393" s="373"/>
      <c r="FF393" s="373"/>
      <c r="FG393" s="373"/>
      <c r="FH393" s="373"/>
      <c r="FI393" s="373"/>
      <c r="FJ393" s="373"/>
      <c r="FK393" s="373"/>
      <c r="FL393" s="373"/>
      <c r="FM393" s="373"/>
      <c r="FN393" s="373"/>
      <c r="FO393" s="373"/>
      <c r="FP393" s="373"/>
      <c r="FQ393" s="373"/>
      <c r="FR393" s="373"/>
      <c r="FS393" s="373"/>
      <c r="FT393" s="373"/>
      <c r="FU393" s="373"/>
      <c r="FV393" s="373"/>
      <c r="FW393" s="373"/>
      <c r="FX393" s="373"/>
      <c r="FY393" s="373"/>
      <c r="FZ393" s="373"/>
      <c r="GA393" s="373"/>
      <c r="GB393" s="373"/>
      <c r="GC393" s="373"/>
      <c r="GD393" s="373"/>
      <c r="GE393" s="373"/>
      <c r="GF393" s="373"/>
      <c r="GG393" s="373"/>
      <c r="GH393" s="373"/>
      <c r="GI393" s="373"/>
      <c r="GJ393" s="373"/>
      <c r="GK393" s="373"/>
      <c r="GL393" s="373"/>
      <c r="GM393" s="373"/>
      <c r="GN393" s="373"/>
      <c r="GO393" s="373"/>
      <c r="GP393" s="373"/>
      <c r="GQ393" s="373"/>
      <c r="GR393" s="373"/>
      <c r="GS393" s="373"/>
      <c r="GT393" s="373"/>
      <c r="GU393" s="373"/>
      <c r="GV393" s="373"/>
      <c r="GW393" s="373"/>
      <c r="GX393" s="373"/>
      <c r="GY393" s="373"/>
      <c r="GZ393" s="373"/>
      <c r="HA393" s="373"/>
      <c r="HB393" s="373"/>
      <c r="HC393" s="373"/>
      <c r="HD393" s="373"/>
      <c r="HE393" s="373"/>
      <c r="HF393" s="373"/>
      <c r="HG393" s="373"/>
      <c r="HH393" s="373"/>
      <c r="HI393" s="373"/>
      <c r="HJ393" s="373"/>
      <c r="HK393" s="373"/>
      <c r="HL393" s="373"/>
      <c r="HM393" s="373"/>
      <c r="HN393" s="373"/>
      <c r="HO393" s="373"/>
      <c r="HP393" s="373"/>
      <c r="HQ393" s="373"/>
      <c r="HR393" s="373"/>
      <c r="HS393" s="373"/>
      <c r="HT393" s="373"/>
      <c r="HU393" s="373"/>
      <c r="HV393" s="373"/>
      <c r="HW393" s="373"/>
      <c r="HX393" s="373"/>
      <c r="HY393" s="373"/>
      <c r="HZ393" s="373"/>
      <c r="IA393" s="373"/>
      <c r="IB393" s="373"/>
      <c r="IC393" s="373"/>
      <c r="ID393" s="373"/>
      <c r="IE393" s="373"/>
      <c r="IF393" s="373"/>
      <c r="IG393" s="373"/>
      <c r="IH393" s="373"/>
      <c r="II393" s="373"/>
      <c r="IJ393" s="373"/>
    </row>
    <row r="394" spans="1:244" s="281" customFormat="1" ht="19" x14ac:dyDescent="0.2">
      <c r="A394"/>
      <c r="B394" s="186"/>
      <c r="C394"/>
      <c r="D394" s="251"/>
      <c r="E394" s="341"/>
      <c r="F394" s="341"/>
      <c r="G394" s="172"/>
      <c r="H394"/>
      <c r="I394" s="45"/>
      <c r="J394"/>
      <c r="K394"/>
      <c r="L394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5"/>
      <c r="AC394"/>
      <c r="AD394" s="38"/>
      <c r="AE394"/>
      <c r="AF394"/>
      <c r="AG394"/>
      <c r="AH394" s="42"/>
      <c r="AI394" s="349"/>
      <c r="AJ394" s="326"/>
      <c r="AK394" s="364"/>
      <c r="AL394" s="364"/>
      <c r="AM394" s="364"/>
      <c r="AN394" s="364"/>
      <c r="AO394" s="364"/>
      <c r="AP394" s="364"/>
      <c r="AQ394" s="364"/>
      <c r="AR394" s="364"/>
      <c r="AS394" s="364"/>
      <c r="AT394" s="364"/>
      <c r="AU394" s="364"/>
      <c r="AV394" s="364"/>
      <c r="AW394" s="364"/>
      <c r="AX394" s="364"/>
      <c r="AY394" s="329"/>
      <c r="AZ394" s="269"/>
      <c r="BA394" s="560"/>
      <c r="BB394"/>
      <c r="BC394" s="560"/>
      <c r="BD394"/>
      <c r="BE394" s="560"/>
      <c r="BF394"/>
      <c r="BG394" s="560"/>
      <c r="BH394"/>
      <c r="BI394" s="560"/>
      <c r="BJ394"/>
      <c r="BK394" s="560"/>
      <c r="BL394"/>
      <c r="BM394" s="560"/>
      <c r="BN394"/>
      <c r="BO394" s="270"/>
      <c r="BP394"/>
      <c r="BQ394" s="270"/>
      <c r="BR394"/>
      <c r="BS394" s="270"/>
      <c r="BT394"/>
      <c r="BU394" s="270"/>
      <c r="BV394"/>
      <c r="BW394" s="270"/>
      <c r="BX394"/>
      <c r="BY394" s="270"/>
      <c r="BZ394"/>
      <c r="CA394" s="270"/>
      <c r="CB394"/>
      <c r="CC394" s="270"/>
      <c r="CD394"/>
      <c r="CE394" s="270"/>
      <c r="CF394"/>
      <c r="CG394" s="270"/>
      <c r="CH394"/>
      <c r="CI394" s="270"/>
      <c r="CJ394"/>
      <c r="CK394" s="910"/>
      <c r="CT394" s="920"/>
      <c r="CX394" s="920"/>
      <c r="DN394" s="373"/>
      <c r="DO394" s="373"/>
      <c r="DP394" s="373"/>
      <c r="DQ394" s="373"/>
      <c r="DR394" s="373"/>
      <c r="DS394" s="373"/>
      <c r="DT394" s="373"/>
      <c r="DU394" s="373"/>
      <c r="DV394" s="373"/>
      <c r="DW394" s="373"/>
      <c r="DX394" s="373"/>
      <c r="DY394" s="373"/>
      <c r="DZ394" s="373"/>
      <c r="EA394" s="373"/>
      <c r="EB394" s="373"/>
      <c r="EC394" s="373"/>
      <c r="ED394" s="373"/>
      <c r="EE394" s="373"/>
      <c r="EF394" s="373"/>
      <c r="EG394" s="373"/>
      <c r="EH394" s="373"/>
      <c r="EI394" s="373"/>
      <c r="EJ394" s="373"/>
      <c r="EK394" s="373"/>
      <c r="EL394" s="373"/>
      <c r="EM394" s="373"/>
      <c r="EN394" s="373"/>
      <c r="EO394" s="373"/>
      <c r="EP394" s="373"/>
      <c r="EQ394" s="373"/>
      <c r="ER394" s="373"/>
      <c r="ES394" s="373"/>
      <c r="ET394" s="373"/>
      <c r="EU394" s="373"/>
      <c r="EV394" s="373"/>
      <c r="EW394" s="373"/>
      <c r="EX394" s="373"/>
      <c r="EY394" s="373"/>
      <c r="EZ394" s="373"/>
      <c r="FA394" s="373"/>
      <c r="FB394" s="373"/>
      <c r="FC394" s="373"/>
      <c r="FD394" s="373"/>
      <c r="FE394" s="373"/>
      <c r="FF394" s="373"/>
      <c r="FG394" s="373"/>
      <c r="FH394" s="373"/>
      <c r="FI394" s="373"/>
      <c r="FJ394" s="373"/>
      <c r="FK394" s="373"/>
      <c r="FL394" s="373"/>
      <c r="FM394" s="373"/>
      <c r="FN394" s="373"/>
      <c r="FO394" s="373"/>
      <c r="FP394" s="373"/>
      <c r="FQ394" s="373"/>
      <c r="FR394" s="373"/>
      <c r="FS394" s="373"/>
      <c r="FT394" s="373"/>
      <c r="FU394" s="373"/>
      <c r="FV394" s="373"/>
      <c r="FW394" s="373"/>
      <c r="FX394" s="373"/>
      <c r="FY394" s="373"/>
      <c r="FZ394" s="373"/>
      <c r="GA394" s="373"/>
      <c r="GB394" s="373"/>
      <c r="GC394" s="373"/>
      <c r="GD394" s="373"/>
      <c r="GE394" s="373"/>
      <c r="GF394" s="373"/>
      <c r="GG394" s="373"/>
      <c r="GH394" s="373"/>
      <c r="GI394" s="373"/>
      <c r="GJ394" s="373"/>
      <c r="GK394" s="373"/>
      <c r="GL394" s="373"/>
      <c r="GM394" s="373"/>
      <c r="GN394" s="373"/>
      <c r="GO394" s="373"/>
      <c r="GP394" s="373"/>
      <c r="GQ394" s="373"/>
      <c r="GR394" s="373"/>
      <c r="GS394" s="373"/>
      <c r="GT394" s="373"/>
      <c r="GU394" s="373"/>
      <c r="GV394" s="373"/>
      <c r="GW394" s="373"/>
      <c r="GX394" s="373"/>
      <c r="GY394" s="373"/>
      <c r="GZ394" s="373"/>
      <c r="HA394" s="373"/>
      <c r="HB394" s="373"/>
      <c r="HC394" s="373"/>
      <c r="HD394" s="373"/>
      <c r="HE394" s="373"/>
      <c r="HF394" s="373"/>
      <c r="HG394" s="373"/>
      <c r="HH394" s="373"/>
      <c r="HI394" s="373"/>
      <c r="HJ394" s="373"/>
      <c r="HK394" s="373"/>
      <c r="HL394" s="373"/>
      <c r="HM394" s="373"/>
      <c r="HN394" s="373"/>
      <c r="HO394" s="373"/>
      <c r="HP394" s="373"/>
      <c r="HQ394" s="373"/>
      <c r="HR394" s="373"/>
      <c r="HS394" s="373"/>
      <c r="HT394" s="373"/>
      <c r="HU394" s="373"/>
      <c r="HV394" s="373"/>
      <c r="HW394" s="373"/>
      <c r="HX394" s="373"/>
      <c r="HY394" s="373"/>
      <c r="HZ394" s="373"/>
      <c r="IA394" s="373"/>
      <c r="IB394" s="373"/>
      <c r="IC394" s="373"/>
      <c r="ID394" s="373"/>
      <c r="IE394" s="373"/>
      <c r="IF394" s="373"/>
      <c r="IG394" s="373"/>
      <c r="IH394" s="373"/>
      <c r="II394" s="373"/>
      <c r="IJ394" s="373"/>
    </row>
    <row r="395" spans="1:244" s="281" customFormat="1" ht="19" x14ac:dyDescent="0.2">
      <c r="A395"/>
      <c r="B395" s="186"/>
      <c r="C395"/>
      <c r="D395" s="251"/>
      <c r="E395" s="341"/>
      <c r="F395" s="341"/>
      <c r="G395" s="172"/>
      <c r="H395"/>
      <c r="I395" s="45"/>
      <c r="J395"/>
      <c r="K395"/>
      <c r="L395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5"/>
      <c r="AC395"/>
      <c r="AD395" s="38"/>
      <c r="AE395"/>
      <c r="AF395"/>
      <c r="AG395"/>
      <c r="AH395" s="42"/>
      <c r="AI395" s="349"/>
      <c r="AJ395" s="326"/>
      <c r="AK395" s="364"/>
      <c r="AL395" s="364"/>
      <c r="AM395" s="364"/>
      <c r="AN395" s="364"/>
      <c r="AO395" s="364"/>
      <c r="AP395" s="364"/>
      <c r="AQ395" s="364"/>
      <c r="AR395" s="364"/>
      <c r="AS395" s="364"/>
      <c r="AT395" s="364"/>
      <c r="AU395" s="364"/>
      <c r="AV395" s="364"/>
      <c r="AW395" s="364"/>
      <c r="AX395" s="364"/>
      <c r="AY395" s="329"/>
      <c r="AZ395" s="269"/>
      <c r="BA395" s="560"/>
      <c r="BB395"/>
      <c r="BC395" s="560"/>
      <c r="BD395"/>
      <c r="BE395" s="560"/>
      <c r="BF395"/>
      <c r="BG395" s="560"/>
      <c r="BH395"/>
      <c r="BI395" s="560"/>
      <c r="BJ395"/>
      <c r="BK395" s="560"/>
      <c r="BL395"/>
      <c r="BM395" s="560"/>
      <c r="BN395"/>
      <c r="BO395" s="270"/>
      <c r="BP395"/>
      <c r="BQ395" s="270"/>
      <c r="BR395"/>
      <c r="BS395" s="270"/>
      <c r="BT395"/>
      <c r="BU395" s="270"/>
      <c r="BV395"/>
      <c r="BW395" s="270"/>
      <c r="BX395"/>
      <c r="BY395" s="270"/>
      <c r="BZ395"/>
      <c r="CA395" s="270"/>
      <c r="CB395"/>
      <c r="CC395" s="270"/>
      <c r="CD395"/>
      <c r="CE395" s="270"/>
      <c r="CF395"/>
      <c r="CG395" s="270"/>
      <c r="CH395"/>
      <c r="CI395" s="270"/>
      <c r="CJ395"/>
      <c r="CK395" s="910"/>
      <c r="CT395" s="920"/>
      <c r="CX395" s="920"/>
      <c r="DN395" s="373"/>
      <c r="DO395" s="373"/>
      <c r="DP395" s="373"/>
      <c r="DQ395" s="373"/>
      <c r="DR395" s="373"/>
      <c r="DS395" s="373"/>
      <c r="DT395" s="373"/>
      <c r="DU395" s="373"/>
      <c r="DV395" s="373"/>
      <c r="DW395" s="373"/>
      <c r="DX395" s="373"/>
      <c r="DY395" s="373"/>
      <c r="DZ395" s="373"/>
      <c r="EA395" s="373"/>
      <c r="EB395" s="373"/>
      <c r="EC395" s="373"/>
      <c r="ED395" s="373"/>
      <c r="EE395" s="373"/>
      <c r="EF395" s="373"/>
      <c r="EG395" s="373"/>
      <c r="EH395" s="373"/>
      <c r="EI395" s="373"/>
      <c r="EJ395" s="373"/>
      <c r="EK395" s="373"/>
      <c r="EL395" s="373"/>
      <c r="EM395" s="373"/>
      <c r="EN395" s="373"/>
      <c r="EO395" s="373"/>
      <c r="EP395" s="373"/>
      <c r="EQ395" s="373"/>
      <c r="ER395" s="373"/>
      <c r="ES395" s="373"/>
      <c r="ET395" s="373"/>
      <c r="EU395" s="373"/>
      <c r="EV395" s="373"/>
      <c r="EW395" s="373"/>
      <c r="EX395" s="373"/>
      <c r="EY395" s="373"/>
      <c r="EZ395" s="373"/>
      <c r="FA395" s="373"/>
      <c r="FB395" s="373"/>
      <c r="FC395" s="373"/>
      <c r="FD395" s="373"/>
      <c r="FE395" s="373"/>
      <c r="FF395" s="373"/>
      <c r="FG395" s="373"/>
      <c r="FH395" s="373"/>
      <c r="FI395" s="373"/>
      <c r="FJ395" s="373"/>
      <c r="FK395" s="373"/>
      <c r="FL395" s="373"/>
      <c r="FM395" s="373"/>
      <c r="FN395" s="373"/>
      <c r="FO395" s="373"/>
      <c r="FP395" s="373"/>
      <c r="FQ395" s="373"/>
      <c r="FR395" s="373"/>
      <c r="FS395" s="373"/>
      <c r="FT395" s="373"/>
      <c r="FU395" s="373"/>
      <c r="FV395" s="373"/>
      <c r="FW395" s="373"/>
      <c r="FX395" s="373"/>
      <c r="FY395" s="373"/>
      <c r="FZ395" s="373"/>
      <c r="GA395" s="373"/>
      <c r="GB395" s="373"/>
      <c r="GC395" s="373"/>
      <c r="GD395" s="373"/>
      <c r="GE395" s="373"/>
      <c r="GF395" s="373"/>
      <c r="GG395" s="373"/>
      <c r="GH395" s="373"/>
      <c r="GI395" s="373"/>
      <c r="GJ395" s="373"/>
      <c r="GK395" s="373"/>
      <c r="GL395" s="373"/>
      <c r="GM395" s="373"/>
      <c r="GN395" s="373"/>
      <c r="GO395" s="373"/>
      <c r="GP395" s="373"/>
      <c r="GQ395" s="373"/>
      <c r="GR395" s="373"/>
      <c r="GS395" s="373"/>
      <c r="GT395" s="373"/>
      <c r="GU395" s="373"/>
      <c r="GV395" s="373"/>
      <c r="GW395" s="373"/>
      <c r="GX395" s="373"/>
      <c r="GY395" s="373"/>
      <c r="GZ395" s="373"/>
      <c r="HA395" s="373"/>
      <c r="HB395" s="373"/>
      <c r="HC395" s="373"/>
      <c r="HD395" s="373"/>
      <c r="HE395" s="373"/>
      <c r="HF395" s="373"/>
      <c r="HG395" s="373"/>
      <c r="HH395" s="373"/>
      <c r="HI395" s="373"/>
      <c r="HJ395" s="373"/>
      <c r="HK395" s="373"/>
      <c r="HL395" s="373"/>
      <c r="HM395" s="373"/>
      <c r="HN395" s="373"/>
      <c r="HO395" s="373"/>
      <c r="HP395" s="373"/>
      <c r="HQ395" s="373"/>
      <c r="HR395" s="373"/>
      <c r="HS395" s="373"/>
      <c r="HT395" s="373"/>
      <c r="HU395" s="373"/>
      <c r="HV395" s="373"/>
      <c r="HW395" s="373"/>
      <c r="HX395" s="373"/>
      <c r="HY395" s="373"/>
      <c r="HZ395" s="373"/>
      <c r="IA395" s="373"/>
      <c r="IB395" s="373"/>
      <c r="IC395" s="373"/>
      <c r="ID395" s="373"/>
      <c r="IE395" s="373"/>
      <c r="IF395" s="373"/>
      <c r="IG395" s="373"/>
      <c r="IH395" s="373"/>
      <c r="II395" s="373"/>
      <c r="IJ395" s="373"/>
    </row>
    <row r="396" spans="1:244" s="281" customFormat="1" ht="19" x14ac:dyDescent="0.2">
      <c r="A396"/>
      <c r="B396" s="186"/>
      <c r="C396"/>
      <c r="D396" s="251"/>
      <c r="E396" s="341"/>
      <c r="F396" s="341"/>
      <c r="G396" s="172"/>
      <c r="H396"/>
      <c r="I396" s="45"/>
      <c r="J396"/>
      <c r="K396"/>
      <c r="L39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5"/>
      <c r="AC396"/>
      <c r="AD396" s="38"/>
      <c r="AE396"/>
      <c r="AF396"/>
      <c r="AG396"/>
      <c r="AH396" s="42"/>
      <c r="AI396" s="349"/>
      <c r="AJ396" s="326"/>
      <c r="AK396" s="364"/>
      <c r="AL396" s="364"/>
      <c r="AM396" s="364"/>
      <c r="AN396" s="364"/>
      <c r="AO396" s="364"/>
      <c r="AP396" s="364"/>
      <c r="AQ396" s="364"/>
      <c r="AR396" s="364"/>
      <c r="AS396" s="364"/>
      <c r="AT396" s="364"/>
      <c r="AU396" s="364"/>
      <c r="AV396" s="364"/>
      <c r="AW396" s="364"/>
      <c r="AX396" s="364"/>
      <c r="AY396" s="329"/>
      <c r="AZ396" s="269"/>
      <c r="BA396" s="560"/>
      <c r="BB396"/>
      <c r="BC396" s="560"/>
      <c r="BD396"/>
      <c r="BE396" s="560"/>
      <c r="BF396"/>
      <c r="BG396" s="560"/>
      <c r="BH396"/>
      <c r="BI396" s="560"/>
      <c r="BJ396"/>
      <c r="BK396" s="560"/>
      <c r="BL396"/>
      <c r="BM396" s="560"/>
      <c r="BN396"/>
      <c r="BO396" s="270"/>
      <c r="BP396"/>
      <c r="BQ396" s="270"/>
      <c r="BR396"/>
      <c r="BS396" s="270"/>
      <c r="BT396"/>
      <c r="BU396" s="270"/>
      <c r="BV396"/>
      <c r="BW396" s="270"/>
      <c r="BX396"/>
      <c r="BY396" s="270"/>
      <c r="BZ396"/>
      <c r="CA396" s="270"/>
      <c r="CB396"/>
      <c r="CC396" s="270"/>
      <c r="CD396"/>
      <c r="CE396" s="270"/>
      <c r="CF396"/>
      <c r="CG396" s="270"/>
      <c r="CH396"/>
      <c r="CI396" s="270"/>
      <c r="CJ396"/>
      <c r="CK396" s="910"/>
      <c r="CT396" s="920"/>
      <c r="CX396" s="920"/>
      <c r="DN396" s="373"/>
      <c r="DO396" s="373"/>
      <c r="DP396" s="373"/>
      <c r="DQ396" s="373"/>
      <c r="DR396" s="373"/>
      <c r="DS396" s="373"/>
      <c r="DT396" s="373"/>
      <c r="DU396" s="373"/>
      <c r="DV396" s="373"/>
      <c r="DW396" s="373"/>
      <c r="DX396" s="373"/>
      <c r="DY396" s="373"/>
      <c r="DZ396" s="373"/>
      <c r="EA396" s="373"/>
      <c r="EB396" s="373"/>
      <c r="EC396" s="373"/>
      <c r="ED396" s="373"/>
      <c r="EE396" s="373"/>
      <c r="EF396" s="373"/>
      <c r="EG396" s="373"/>
      <c r="EH396" s="373"/>
      <c r="EI396" s="373"/>
      <c r="EJ396" s="373"/>
      <c r="EK396" s="373"/>
      <c r="EL396" s="373"/>
      <c r="EM396" s="373"/>
      <c r="EN396" s="373"/>
      <c r="EO396" s="373"/>
      <c r="EP396" s="373"/>
      <c r="EQ396" s="373"/>
      <c r="ER396" s="373"/>
      <c r="ES396" s="373"/>
      <c r="ET396" s="373"/>
      <c r="EU396" s="373"/>
      <c r="EV396" s="373"/>
      <c r="EW396" s="373"/>
      <c r="EX396" s="373"/>
      <c r="EY396" s="373"/>
      <c r="EZ396" s="373"/>
      <c r="FA396" s="373"/>
      <c r="FB396" s="373"/>
      <c r="FC396" s="373"/>
      <c r="FD396" s="373"/>
      <c r="FE396" s="373"/>
      <c r="FF396" s="373"/>
      <c r="FG396" s="373"/>
      <c r="FH396" s="373"/>
      <c r="FI396" s="373"/>
      <c r="FJ396" s="373"/>
      <c r="FK396" s="373"/>
      <c r="FL396" s="373"/>
      <c r="FM396" s="373"/>
      <c r="FN396" s="373"/>
      <c r="FO396" s="373"/>
      <c r="FP396" s="373"/>
      <c r="FQ396" s="373"/>
      <c r="FR396" s="373"/>
      <c r="FS396" s="373"/>
      <c r="FT396" s="373"/>
      <c r="FU396" s="373"/>
      <c r="FV396" s="373"/>
      <c r="FW396" s="373"/>
      <c r="FX396" s="373"/>
      <c r="FY396" s="373"/>
      <c r="FZ396" s="373"/>
      <c r="GA396" s="373"/>
      <c r="GB396" s="373"/>
      <c r="GC396" s="373"/>
      <c r="GD396" s="373"/>
      <c r="GE396" s="373"/>
      <c r="GF396" s="373"/>
      <c r="GG396" s="373"/>
      <c r="GH396" s="373"/>
      <c r="GI396" s="373"/>
      <c r="GJ396" s="373"/>
      <c r="GK396" s="373"/>
      <c r="GL396" s="373"/>
      <c r="GM396" s="373"/>
      <c r="GN396" s="373"/>
      <c r="GO396" s="373"/>
      <c r="GP396" s="373"/>
      <c r="GQ396" s="373"/>
      <c r="GR396" s="373"/>
      <c r="GS396" s="373"/>
      <c r="GT396" s="373"/>
      <c r="GU396" s="373"/>
      <c r="GV396" s="373"/>
      <c r="GW396" s="373"/>
      <c r="GX396" s="373"/>
      <c r="GY396" s="373"/>
      <c r="GZ396" s="373"/>
      <c r="HA396" s="373"/>
      <c r="HB396" s="373"/>
      <c r="HC396" s="373"/>
      <c r="HD396" s="373"/>
      <c r="HE396" s="373"/>
      <c r="HF396" s="373"/>
      <c r="HG396" s="373"/>
      <c r="HH396" s="373"/>
      <c r="HI396" s="373"/>
      <c r="HJ396" s="373"/>
      <c r="HK396" s="373"/>
      <c r="HL396" s="373"/>
      <c r="HM396" s="373"/>
      <c r="HN396" s="373"/>
      <c r="HO396" s="373"/>
      <c r="HP396" s="373"/>
      <c r="HQ396" s="373"/>
      <c r="HR396" s="373"/>
      <c r="HS396" s="373"/>
      <c r="HT396" s="373"/>
      <c r="HU396" s="373"/>
      <c r="HV396" s="373"/>
      <c r="HW396" s="373"/>
      <c r="HX396" s="373"/>
      <c r="HY396" s="373"/>
      <c r="HZ396" s="373"/>
      <c r="IA396" s="373"/>
      <c r="IB396" s="373"/>
      <c r="IC396" s="373"/>
      <c r="ID396" s="373"/>
      <c r="IE396" s="373"/>
      <c r="IF396" s="373"/>
      <c r="IG396" s="373"/>
      <c r="IH396" s="373"/>
      <c r="II396" s="373"/>
      <c r="IJ396" s="373"/>
    </row>
    <row r="397" spans="1:244" s="281" customFormat="1" ht="19" x14ac:dyDescent="0.2">
      <c r="A397"/>
      <c r="B397" s="186"/>
      <c r="C397"/>
      <c r="D397" s="251"/>
      <c r="E397" s="341"/>
      <c r="F397" s="341"/>
      <c r="G397" s="172"/>
      <c r="H397"/>
      <c r="I397" s="45"/>
      <c r="J397"/>
      <c r="K397"/>
      <c r="L397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5"/>
      <c r="AC397"/>
      <c r="AD397" s="38"/>
      <c r="AE397"/>
      <c r="AF397"/>
      <c r="AG397"/>
      <c r="AH397" s="42"/>
      <c r="AI397" s="349"/>
      <c r="AJ397" s="326"/>
      <c r="AK397" s="364"/>
      <c r="AL397" s="364"/>
      <c r="AM397" s="364"/>
      <c r="AN397" s="364"/>
      <c r="AO397" s="364"/>
      <c r="AP397" s="364"/>
      <c r="AQ397" s="364"/>
      <c r="AR397" s="364"/>
      <c r="AS397" s="364"/>
      <c r="AT397" s="364"/>
      <c r="AU397" s="364"/>
      <c r="AV397" s="364"/>
      <c r="AW397" s="364"/>
      <c r="AX397" s="364"/>
      <c r="AY397" s="329"/>
      <c r="AZ397" s="269"/>
      <c r="BA397" s="560"/>
      <c r="BB397"/>
      <c r="BC397" s="560"/>
      <c r="BD397"/>
      <c r="BE397" s="560"/>
      <c r="BF397"/>
      <c r="BG397" s="560"/>
      <c r="BH397"/>
      <c r="BI397" s="560"/>
      <c r="BJ397"/>
      <c r="BK397" s="560"/>
      <c r="BL397"/>
      <c r="BM397" s="560"/>
      <c r="BN397"/>
      <c r="BO397" s="270"/>
      <c r="BP397"/>
      <c r="BQ397" s="270"/>
      <c r="BR397"/>
      <c r="BS397" s="270"/>
      <c r="BT397"/>
      <c r="BU397" s="270"/>
      <c r="BV397"/>
      <c r="BW397" s="270"/>
      <c r="BX397"/>
      <c r="BY397" s="270"/>
      <c r="BZ397"/>
      <c r="CA397" s="270"/>
      <c r="CB397"/>
      <c r="CC397" s="270"/>
      <c r="CD397"/>
      <c r="CE397" s="270"/>
      <c r="CF397"/>
      <c r="CG397" s="270"/>
      <c r="CH397"/>
      <c r="CI397" s="270"/>
      <c r="CJ397"/>
      <c r="CK397" s="910"/>
      <c r="CT397" s="920"/>
      <c r="CX397" s="920"/>
      <c r="DN397" s="373"/>
      <c r="DO397" s="373"/>
      <c r="DP397" s="373"/>
      <c r="DQ397" s="373"/>
      <c r="DR397" s="373"/>
      <c r="DS397" s="373"/>
      <c r="DT397" s="373"/>
      <c r="DU397" s="373"/>
      <c r="DV397" s="373"/>
      <c r="DW397" s="373"/>
      <c r="DX397" s="373"/>
      <c r="DY397" s="373"/>
      <c r="DZ397" s="373"/>
      <c r="EA397" s="373"/>
      <c r="EB397" s="373"/>
      <c r="EC397" s="373"/>
      <c r="ED397" s="373"/>
      <c r="EE397" s="373"/>
      <c r="EF397" s="373"/>
      <c r="EG397" s="373"/>
      <c r="EH397" s="373"/>
      <c r="EI397" s="373"/>
      <c r="EJ397" s="373"/>
      <c r="EK397" s="373"/>
      <c r="EL397" s="373"/>
      <c r="EM397" s="373"/>
      <c r="EN397" s="373"/>
      <c r="EO397" s="373"/>
      <c r="EP397" s="373"/>
      <c r="EQ397" s="373"/>
      <c r="ER397" s="373"/>
      <c r="ES397" s="373"/>
      <c r="ET397" s="373"/>
      <c r="EU397" s="373"/>
      <c r="EV397" s="373"/>
      <c r="EW397" s="373"/>
      <c r="EX397" s="373"/>
      <c r="EY397" s="373"/>
      <c r="EZ397" s="373"/>
      <c r="FA397" s="373"/>
      <c r="FB397" s="373"/>
      <c r="FC397" s="373"/>
      <c r="FD397" s="373"/>
      <c r="FE397" s="373"/>
      <c r="FF397" s="373"/>
      <c r="FG397" s="373"/>
      <c r="FH397" s="373"/>
      <c r="FI397" s="373"/>
      <c r="FJ397" s="373"/>
      <c r="FK397" s="373"/>
      <c r="FL397" s="373"/>
      <c r="FM397" s="373"/>
      <c r="FN397" s="373"/>
      <c r="FO397" s="373"/>
      <c r="FP397" s="373"/>
      <c r="FQ397" s="373"/>
      <c r="FR397" s="373"/>
      <c r="FS397" s="373"/>
      <c r="FT397" s="373"/>
      <c r="FU397" s="373"/>
      <c r="FV397" s="373"/>
      <c r="FW397" s="373"/>
      <c r="FX397" s="373"/>
      <c r="FY397" s="373"/>
      <c r="FZ397" s="373"/>
      <c r="GA397" s="373"/>
      <c r="GB397" s="373"/>
      <c r="GC397" s="373"/>
      <c r="GD397" s="373"/>
      <c r="GE397" s="373"/>
      <c r="GF397" s="373"/>
      <c r="GG397" s="373"/>
      <c r="GH397" s="373"/>
      <c r="GI397" s="373"/>
      <c r="GJ397" s="373"/>
      <c r="GK397" s="373"/>
      <c r="GL397" s="373"/>
      <c r="GM397" s="373"/>
      <c r="GN397" s="373"/>
      <c r="GO397" s="373"/>
      <c r="GP397" s="373"/>
      <c r="GQ397" s="373"/>
      <c r="GR397" s="373"/>
      <c r="GS397" s="373"/>
      <c r="GT397" s="373"/>
      <c r="GU397" s="373"/>
      <c r="GV397" s="373"/>
      <c r="GW397" s="373"/>
      <c r="GX397" s="373"/>
      <c r="GY397" s="373"/>
      <c r="GZ397" s="373"/>
      <c r="HA397" s="373"/>
      <c r="HB397" s="373"/>
      <c r="HC397" s="373"/>
      <c r="HD397" s="373"/>
      <c r="HE397" s="373"/>
      <c r="HF397" s="373"/>
      <c r="HG397" s="373"/>
      <c r="HH397" s="373"/>
      <c r="HI397" s="373"/>
      <c r="HJ397" s="373"/>
      <c r="HK397" s="373"/>
      <c r="HL397" s="373"/>
      <c r="HM397" s="373"/>
      <c r="HN397" s="373"/>
      <c r="HO397" s="373"/>
      <c r="HP397" s="373"/>
      <c r="HQ397" s="373"/>
      <c r="HR397" s="373"/>
      <c r="HS397" s="373"/>
      <c r="HT397" s="373"/>
      <c r="HU397" s="373"/>
      <c r="HV397" s="373"/>
      <c r="HW397" s="373"/>
      <c r="HX397" s="373"/>
      <c r="HY397" s="373"/>
      <c r="HZ397" s="373"/>
      <c r="IA397" s="373"/>
      <c r="IB397" s="373"/>
      <c r="IC397" s="373"/>
      <c r="ID397" s="373"/>
      <c r="IE397" s="373"/>
      <c r="IF397" s="373"/>
      <c r="IG397" s="373"/>
      <c r="IH397" s="373"/>
      <c r="II397" s="373"/>
      <c r="IJ397" s="373"/>
    </row>
    <row r="398" spans="1:244" s="281" customFormat="1" ht="19" x14ac:dyDescent="0.2">
      <c r="A398"/>
      <c r="B398" s="186"/>
      <c r="C398"/>
      <c r="D398" s="251"/>
      <c r="E398" s="341"/>
      <c r="F398" s="341"/>
      <c r="G398" s="172"/>
      <c r="H398"/>
      <c r="I398" s="45"/>
      <c r="J398"/>
      <c r="K398"/>
      <c r="L398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5"/>
      <c r="AC398"/>
      <c r="AD398" s="38"/>
      <c r="AE398"/>
      <c r="AF398"/>
      <c r="AG398"/>
      <c r="AH398" s="42"/>
      <c r="AI398" s="349"/>
      <c r="AJ398" s="326"/>
      <c r="AK398" s="364"/>
      <c r="AL398" s="364"/>
      <c r="AM398" s="364"/>
      <c r="AN398" s="364"/>
      <c r="AO398" s="364"/>
      <c r="AP398" s="364"/>
      <c r="AQ398" s="364"/>
      <c r="AR398" s="364"/>
      <c r="AS398" s="364"/>
      <c r="AT398" s="364"/>
      <c r="AU398" s="364"/>
      <c r="AV398" s="364"/>
      <c r="AW398" s="364"/>
      <c r="AX398" s="364"/>
      <c r="AY398" s="329"/>
      <c r="AZ398" s="269"/>
      <c r="BA398" s="560"/>
      <c r="BB398"/>
      <c r="BC398" s="560"/>
      <c r="BD398"/>
      <c r="BE398" s="560"/>
      <c r="BF398"/>
      <c r="BG398" s="560"/>
      <c r="BH398"/>
      <c r="BI398" s="560"/>
      <c r="BJ398"/>
      <c r="BK398" s="560"/>
      <c r="BL398"/>
      <c r="BM398" s="560"/>
      <c r="BN398"/>
      <c r="BO398" s="270"/>
      <c r="BP398"/>
      <c r="BQ398" s="270"/>
      <c r="BR398"/>
      <c r="BS398" s="270"/>
      <c r="BT398"/>
      <c r="BU398" s="270"/>
      <c r="BV398"/>
      <c r="BW398" s="270"/>
      <c r="BX398"/>
      <c r="BY398" s="270"/>
      <c r="BZ398"/>
      <c r="CA398" s="270"/>
      <c r="CB398"/>
      <c r="CC398" s="270"/>
      <c r="CD398"/>
      <c r="CE398" s="270"/>
      <c r="CF398"/>
      <c r="CG398" s="270"/>
      <c r="CH398"/>
      <c r="CI398" s="270"/>
      <c r="CJ398"/>
      <c r="CK398" s="910"/>
      <c r="CT398" s="920"/>
      <c r="CX398" s="920"/>
      <c r="DN398" s="373"/>
      <c r="DO398" s="373"/>
      <c r="DP398" s="373"/>
      <c r="DQ398" s="373"/>
      <c r="DR398" s="373"/>
      <c r="DS398" s="373"/>
      <c r="DT398" s="373"/>
      <c r="DU398" s="373"/>
      <c r="DV398" s="373"/>
      <c r="DW398" s="373"/>
      <c r="DX398" s="373"/>
      <c r="DY398" s="373"/>
      <c r="DZ398" s="373"/>
      <c r="EA398" s="373"/>
      <c r="EB398" s="373"/>
      <c r="EC398" s="373"/>
      <c r="ED398" s="373"/>
      <c r="EE398" s="373"/>
      <c r="EF398" s="373"/>
      <c r="EG398" s="373"/>
      <c r="EH398" s="373"/>
      <c r="EI398" s="373"/>
      <c r="EJ398" s="373"/>
      <c r="EK398" s="373"/>
      <c r="EL398" s="373"/>
      <c r="EM398" s="373"/>
      <c r="EN398" s="373"/>
      <c r="EO398" s="373"/>
      <c r="EP398" s="373"/>
      <c r="EQ398" s="373"/>
      <c r="ER398" s="373"/>
      <c r="ES398" s="373"/>
      <c r="ET398" s="373"/>
      <c r="EU398" s="373"/>
      <c r="EV398" s="373"/>
      <c r="EW398" s="373"/>
      <c r="EX398" s="373"/>
      <c r="EY398" s="373"/>
      <c r="EZ398" s="373"/>
      <c r="FA398" s="373"/>
      <c r="FB398" s="373"/>
      <c r="FC398" s="373"/>
      <c r="FD398" s="373"/>
      <c r="FE398" s="373"/>
      <c r="FF398" s="373"/>
      <c r="FG398" s="373"/>
      <c r="FH398" s="373"/>
      <c r="FI398" s="373"/>
      <c r="FJ398" s="373"/>
      <c r="FK398" s="373"/>
      <c r="FL398" s="373"/>
      <c r="FM398" s="373"/>
      <c r="FN398" s="373"/>
      <c r="FO398" s="373"/>
      <c r="FP398" s="373"/>
      <c r="FQ398" s="373"/>
      <c r="FR398" s="373"/>
      <c r="FS398" s="373"/>
      <c r="FT398" s="373"/>
      <c r="FU398" s="373"/>
      <c r="FV398" s="373"/>
      <c r="FW398" s="373"/>
      <c r="FX398" s="373"/>
      <c r="FY398" s="373"/>
      <c r="FZ398" s="373"/>
      <c r="GA398" s="373"/>
      <c r="GB398" s="373"/>
      <c r="GC398" s="373"/>
      <c r="GD398" s="373"/>
      <c r="GE398" s="373"/>
      <c r="GF398" s="373"/>
      <c r="GG398" s="373"/>
      <c r="GH398" s="373"/>
      <c r="GI398" s="373"/>
      <c r="GJ398" s="373"/>
      <c r="GK398" s="373"/>
      <c r="GL398" s="373"/>
      <c r="GM398" s="373"/>
      <c r="GN398" s="373"/>
      <c r="GO398" s="373"/>
      <c r="GP398" s="373"/>
      <c r="GQ398" s="373"/>
      <c r="GR398" s="373"/>
      <c r="GS398" s="373"/>
      <c r="GT398" s="373"/>
      <c r="GU398" s="373"/>
      <c r="GV398" s="373"/>
      <c r="GW398" s="373"/>
      <c r="GX398" s="373"/>
      <c r="GY398" s="373"/>
      <c r="GZ398" s="373"/>
      <c r="HA398" s="373"/>
      <c r="HB398" s="373"/>
      <c r="HC398" s="373"/>
      <c r="HD398" s="373"/>
      <c r="HE398" s="373"/>
      <c r="HF398" s="373"/>
      <c r="HG398" s="373"/>
      <c r="HH398" s="373"/>
      <c r="HI398" s="373"/>
      <c r="HJ398" s="373"/>
      <c r="HK398" s="373"/>
      <c r="HL398" s="373"/>
      <c r="HM398" s="373"/>
      <c r="HN398" s="373"/>
      <c r="HO398" s="373"/>
      <c r="HP398" s="373"/>
      <c r="HQ398" s="373"/>
      <c r="HR398" s="373"/>
      <c r="HS398" s="373"/>
      <c r="HT398" s="373"/>
      <c r="HU398" s="373"/>
      <c r="HV398" s="373"/>
      <c r="HW398" s="373"/>
      <c r="HX398" s="373"/>
      <c r="HY398" s="373"/>
      <c r="HZ398" s="373"/>
      <c r="IA398" s="373"/>
      <c r="IB398" s="373"/>
      <c r="IC398" s="373"/>
      <c r="ID398" s="373"/>
      <c r="IE398" s="373"/>
      <c r="IF398" s="373"/>
      <c r="IG398" s="373"/>
      <c r="IH398" s="373"/>
      <c r="II398" s="373"/>
      <c r="IJ398" s="373"/>
    </row>
    <row r="399" spans="1:244" s="281" customFormat="1" ht="19" x14ac:dyDescent="0.2">
      <c r="A399"/>
      <c r="B399" s="186"/>
      <c r="C399"/>
      <c r="D399" s="251"/>
      <c r="E399" s="341"/>
      <c r="F399" s="341"/>
      <c r="G399" s="172"/>
      <c r="H399"/>
      <c r="I399" s="45"/>
      <c r="J399"/>
      <c r="K399"/>
      <c r="L399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5"/>
      <c r="AC399"/>
      <c r="AD399" s="38"/>
      <c r="AE399"/>
      <c r="AF399"/>
      <c r="AG399"/>
      <c r="AH399" s="42"/>
      <c r="AI399" s="349"/>
      <c r="AJ399" s="326"/>
      <c r="AK399" s="364"/>
      <c r="AL399" s="364"/>
      <c r="AM399" s="364"/>
      <c r="AN399" s="364"/>
      <c r="AO399" s="364"/>
      <c r="AP399" s="364"/>
      <c r="AQ399" s="364"/>
      <c r="AR399" s="364"/>
      <c r="AS399" s="364"/>
      <c r="AT399" s="364"/>
      <c r="AU399" s="364"/>
      <c r="AV399" s="364"/>
      <c r="AW399" s="364"/>
      <c r="AX399" s="364"/>
      <c r="AY399" s="329"/>
      <c r="AZ399" s="269"/>
      <c r="BA399" s="560"/>
      <c r="BB399"/>
      <c r="BC399" s="560"/>
      <c r="BD399"/>
      <c r="BE399" s="560"/>
      <c r="BF399"/>
      <c r="BG399" s="560"/>
      <c r="BH399"/>
      <c r="BI399" s="560"/>
      <c r="BJ399"/>
      <c r="BK399" s="560"/>
      <c r="BL399"/>
      <c r="BM399" s="560"/>
      <c r="BN399"/>
      <c r="BO399" s="270"/>
      <c r="BP399"/>
      <c r="BQ399" s="270"/>
      <c r="BR399"/>
      <c r="BS399" s="270"/>
      <c r="BT399"/>
      <c r="BU399" s="270"/>
      <c r="BV399"/>
      <c r="BW399" s="270"/>
      <c r="BX399"/>
      <c r="BY399" s="270"/>
      <c r="BZ399"/>
      <c r="CA399" s="270"/>
      <c r="CB399"/>
      <c r="CC399" s="270"/>
      <c r="CD399"/>
      <c r="CE399" s="270"/>
      <c r="CF399"/>
      <c r="CG399" s="270"/>
      <c r="CH399"/>
      <c r="CI399" s="270"/>
      <c r="CJ399"/>
      <c r="CK399" s="910"/>
      <c r="CT399" s="920"/>
      <c r="CX399" s="920"/>
      <c r="DN399" s="373"/>
      <c r="DO399" s="373"/>
      <c r="DP399" s="373"/>
      <c r="DQ399" s="373"/>
      <c r="DR399" s="373"/>
      <c r="DS399" s="373"/>
      <c r="DT399" s="373"/>
      <c r="DU399" s="373"/>
      <c r="DV399" s="373"/>
      <c r="DW399" s="373"/>
      <c r="DX399" s="373"/>
      <c r="DY399" s="373"/>
      <c r="DZ399" s="373"/>
      <c r="EA399" s="373"/>
      <c r="EB399" s="373"/>
      <c r="EC399" s="373"/>
      <c r="ED399" s="373"/>
      <c r="EE399" s="373"/>
      <c r="EF399" s="373"/>
      <c r="EG399" s="373"/>
      <c r="EH399" s="373"/>
      <c r="EI399" s="373"/>
      <c r="EJ399" s="373"/>
      <c r="EK399" s="373"/>
      <c r="EL399" s="373"/>
      <c r="EM399" s="373"/>
      <c r="EN399" s="373"/>
      <c r="EO399" s="373"/>
      <c r="EP399" s="373"/>
      <c r="EQ399" s="373"/>
      <c r="ER399" s="373"/>
      <c r="ES399" s="373"/>
      <c r="ET399" s="373"/>
      <c r="EU399" s="373"/>
      <c r="EV399" s="373"/>
      <c r="EW399" s="373"/>
      <c r="EX399" s="373"/>
      <c r="EY399" s="373"/>
      <c r="EZ399" s="373"/>
      <c r="FA399" s="373"/>
      <c r="FB399" s="373"/>
      <c r="FC399" s="373"/>
      <c r="FD399" s="373"/>
      <c r="FE399" s="373"/>
      <c r="FF399" s="373"/>
      <c r="FG399" s="373"/>
      <c r="FH399" s="373"/>
      <c r="FI399" s="373"/>
      <c r="FJ399" s="373"/>
      <c r="FK399" s="373"/>
      <c r="FL399" s="373"/>
      <c r="FM399" s="373"/>
      <c r="FN399" s="373"/>
      <c r="FO399" s="373"/>
      <c r="FP399" s="373"/>
      <c r="FQ399" s="373"/>
      <c r="FR399" s="373"/>
      <c r="FS399" s="373"/>
      <c r="FT399" s="373"/>
      <c r="FU399" s="373"/>
      <c r="FV399" s="373"/>
      <c r="FW399" s="373"/>
      <c r="FX399" s="373"/>
      <c r="FY399" s="373"/>
      <c r="FZ399" s="373"/>
      <c r="GA399" s="373"/>
      <c r="GB399" s="373"/>
      <c r="GC399" s="373"/>
      <c r="GD399" s="373"/>
      <c r="GE399" s="373"/>
      <c r="GF399" s="373"/>
      <c r="GG399" s="373"/>
      <c r="GH399" s="373"/>
      <c r="GI399" s="373"/>
      <c r="GJ399" s="373"/>
      <c r="GK399" s="373"/>
      <c r="GL399" s="373"/>
      <c r="GM399" s="373"/>
      <c r="GN399" s="373"/>
      <c r="GO399" s="373"/>
      <c r="GP399" s="373"/>
      <c r="GQ399" s="373"/>
      <c r="GR399" s="373"/>
      <c r="GS399" s="373"/>
      <c r="GT399" s="373"/>
      <c r="GU399" s="373"/>
      <c r="GV399" s="373"/>
      <c r="GW399" s="373"/>
      <c r="GX399" s="373"/>
      <c r="GY399" s="373"/>
      <c r="GZ399" s="373"/>
      <c r="HA399" s="373"/>
      <c r="HB399" s="373"/>
      <c r="HC399" s="373"/>
      <c r="HD399" s="373"/>
      <c r="HE399" s="373"/>
      <c r="HF399" s="373"/>
      <c r="HG399" s="373"/>
      <c r="HH399" s="373"/>
      <c r="HI399" s="373"/>
      <c r="HJ399" s="373"/>
      <c r="HK399" s="373"/>
      <c r="HL399" s="373"/>
      <c r="HM399" s="373"/>
      <c r="HN399" s="373"/>
      <c r="HO399" s="373"/>
      <c r="HP399" s="373"/>
      <c r="HQ399" s="373"/>
      <c r="HR399" s="373"/>
      <c r="HS399" s="373"/>
      <c r="HT399" s="373"/>
      <c r="HU399" s="373"/>
      <c r="HV399" s="373"/>
      <c r="HW399" s="373"/>
      <c r="HX399" s="373"/>
      <c r="HY399" s="373"/>
      <c r="HZ399" s="373"/>
      <c r="IA399" s="373"/>
      <c r="IB399" s="373"/>
      <c r="IC399" s="373"/>
      <c r="ID399" s="373"/>
      <c r="IE399" s="373"/>
      <c r="IF399" s="373"/>
      <c r="IG399" s="373"/>
      <c r="IH399" s="373"/>
      <c r="II399" s="373"/>
      <c r="IJ399" s="373"/>
    </row>
    <row r="400" spans="1:244" s="281" customFormat="1" ht="19" x14ac:dyDescent="0.2">
      <c r="A400"/>
      <c r="B400" s="186"/>
      <c r="C400"/>
      <c r="D400" s="251"/>
      <c r="E400" s="341"/>
      <c r="F400" s="341"/>
      <c r="G400" s="172"/>
      <c r="H400"/>
      <c r="I400" s="45"/>
      <c r="J400"/>
      <c r="K400"/>
      <c r="L400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5"/>
      <c r="AC400"/>
      <c r="AD400" s="38"/>
      <c r="AE400"/>
      <c r="AF400"/>
      <c r="AG400"/>
      <c r="AH400" s="42"/>
      <c r="AI400" s="349"/>
      <c r="AJ400" s="326"/>
      <c r="AK400" s="364"/>
      <c r="AL400" s="364"/>
      <c r="AM400" s="364"/>
      <c r="AN400" s="364"/>
      <c r="AO400" s="364"/>
      <c r="AP400" s="364"/>
      <c r="AQ400" s="364"/>
      <c r="AR400" s="364"/>
      <c r="AS400" s="364"/>
      <c r="AT400" s="364"/>
      <c r="AU400" s="364"/>
      <c r="AV400" s="364"/>
      <c r="AW400" s="364"/>
      <c r="AX400" s="364"/>
      <c r="AY400" s="329"/>
      <c r="AZ400" s="269"/>
      <c r="BA400" s="560"/>
      <c r="BB400"/>
      <c r="BC400" s="560"/>
      <c r="BD400"/>
      <c r="BE400" s="560"/>
      <c r="BF400"/>
      <c r="BG400" s="560"/>
      <c r="BH400"/>
      <c r="BI400" s="560"/>
      <c r="BJ400"/>
      <c r="BK400" s="560"/>
      <c r="BL400"/>
      <c r="BM400" s="560"/>
      <c r="BN400"/>
      <c r="BO400" s="270"/>
      <c r="BP400"/>
      <c r="BQ400" s="270"/>
      <c r="BR400"/>
      <c r="BS400" s="270"/>
      <c r="BT400"/>
      <c r="BU400" s="270"/>
      <c r="BV400"/>
      <c r="BW400" s="270"/>
      <c r="BX400"/>
      <c r="BY400" s="270"/>
      <c r="BZ400"/>
      <c r="CA400" s="270"/>
      <c r="CB400"/>
      <c r="CC400" s="270"/>
      <c r="CD400"/>
      <c r="CE400" s="270"/>
      <c r="CF400"/>
      <c r="CG400" s="270"/>
      <c r="CH400"/>
      <c r="CI400" s="270"/>
      <c r="CJ400"/>
      <c r="CK400" s="910"/>
      <c r="CT400" s="920"/>
      <c r="CX400" s="920"/>
      <c r="DN400" s="373"/>
      <c r="DO400" s="373"/>
      <c r="DP400" s="373"/>
      <c r="DQ400" s="373"/>
      <c r="DR400" s="373"/>
      <c r="DS400" s="373"/>
      <c r="DT400" s="373"/>
      <c r="DU400" s="373"/>
      <c r="DV400" s="373"/>
      <c r="DW400" s="373"/>
      <c r="DX400" s="373"/>
      <c r="DY400" s="373"/>
      <c r="DZ400" s="373"/>
      <c r="EA400" s="373"/>
      <c r="EB400" s="373"/>
      <c r="EC400" s="373"/>
      <c r="ED400" s="373"/>
      <c r="EE400" s="373"/>
      <c r="EF400" s="373"/>
      <c r="EG400" s="373"/>
      <c r="EH400" s="373"/>
      <c r="EI400" s="373"/>
      <c r="EJ400" s="373"/>
      <c r="EK400" s="373"/>
      <c r="EL400" s="373"/>
      <c r="EM400" s="373"/>
      <c r="EN400" s="373"/>
      <c r="EO400" s="373"/>
      <c r="EP400" s="373"/>
      <c r="EQ400" s="373"/>
      <c r="ER400" s="373"/>
      <c r="ES400" s="373"/>
      <c r="ET400" s="373"/>
      <c r="EU400" s="373"/>
      <c r="EV400" s="373"/>
      <c r="EW400" s="373"/>
      <c r="EX400" s="373"/>
      <c r="EY400" s="373"/>
      <c r="EZ400" s="373"/>
      <c r="FA400" s="373"/>
      <c r="FB400" s="373"/>
      <c r="FC400" s="373"/>
      <c r="FD400" s="373"/>
      <c r="FE400" s="373"/>
      <c r="FF400" s="373"/>
      <c r="FG400" s="373"/>
      <c r="FH400" s="373"/>
      <c r="FI400" s="373"/>
      <c r="FJ400" s="373"/>
      <c r="FK400" s="373"/>
      <c r="FL400" s="373"/>
      <c r="FM400" s="373"/>
      <c r="FN400" s="373"/>
      <c r="FO400" s="373"/>
      <c r="FP400" s="373"/>
      <c r="FQ400" s="373"/>
      <c r="FR400" s="373"/>
      <c r="FS400" s="373"/>
      <c r="FT400" s="373"/>
      <c r="FU400" s="373"/>
      <c r="FV400" s="373"/>
      <c r="FW400" s="373"/>
      <c r="FX400" s="373"/>
      <c r="FY400" s="373"/>
      <c r="FZ400" s="373"/>
      <c r="GA400" s="373"/>
      <c r="GB400" s="373"/>
      <c r="GC400" s="373"/>
      <c r="GD400" s="373"/>
      <c r="GE400" s="373"/>
      <c r="GF400" s="373"/>
      <c r="GG400" s="373"/>
      <c r="GH400" s="373"/>
      <c r="GI400" s="373"/>
      <c r="GJ400" s="373"/>
      <c r="GK400" s="373"/>
      <c r="GL400" s="373"/>
      <c r="GM400" s="373"/>
      <c r="GN400" s="373"/>
      <c r="GO400" s="373"/>
      <c r="GP400" s="373"/>
      <c r="GQ400" s="373"/>
      <c r="GR400" s="373"/>
      <c r="GS400" s="373"/>
      <c r="GT400" s="373"/>
      <c r="GU400" s="373"/>
      <c r="GV400" s="373"/>
      <c r="GW400" s="373"/>
      <c r="GX400" s="373"/>
      <c r="GY400" s="373"/>
      <c r="GZ400" s="373"/>
      <c r="HA400" s="373"/>
      <c r="HB400" s="373"/>
      <c r="HC400" s="373"/>
      <c r="HD400" s="373"/>
      <c r="HE400" s="373"/>
      <c r="HF400" s="373"/>
      <c r="HG400" s="373"/>
      <c r="HH400" s="373"/>
      <c r="HI400" s="373"/>
      <c r="HJ400" s="373"/>
      <c r="HK400" s="373"/>
      <c r="HL400" s="373"/>
      <c r="HM400" s="373"/>
      <c r="HN400" s="373"/>
      <c r="HO400" s="373"/>
      <c r="HP400" s="373"/>
      <c r="HQ400" s="373"/>
      <c r="HR400" s="373"/>
      <c r="HS400" s="373"/>
      <c r="HT400" s="373"/>
      <c r="HU400" s="373"/>
      <c r="HV400" s="373"/>
      <c r="HW400" s="373"/>
      <c r="HX400" s="373"/>
      <c r="HY400" s="373"/>
      <c r="HZ400" s="373"/>
      <c r="IA400" s="373"/>
      <c r="IB400" s="373"/>
      <c r="IC400" s="373"/>
      <c r="ID400" s="373"/>
      <c r="IE400" s="373"/>
      <c r="IF400" s="373"/>
      <c r="IG400" s="373"/>
      <c r="IH400" s="373"/>
      <c r="II400" s="373"/>
      <c r="IJ400" s="373"/>
    </row>
    <row r="401" spans="1:244" s="281" customFormat="1" ht="19" x14ac:dyDescent="0.2">
      <c r="A401"/>
      <c r="B401" s="186"/>
      <c r="C401"/>
      <c r="D401" s="251"/>
      <c r="E401" s="341"/>
      <c r="F401" s="341"/>
      <c r="G401" s="172"/>
      <c r="H401"/>
      <c r="I401" s="45"/>
      <c r="J401"/>
      <c r="K401"/>
      <c r="L401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5"/>
      <c r="AC401"/>
      <c r="AD401" s="38"/>
      <c r="AE401"/>
      <c r="AF401"/>
      <c r="AG401"/>
      <c r="AH401" s="42"/>
      <c r="AI401" s="349"/>
      <c r="AJ401" s="326"/>
      <c r="AK401" s="364"/>
      <c r="AL401" s="364"/>
      <c r="AM401" s="364"/>
      <c r="AN401" s="364"/>
      <c r="AO401" s="364"/>
      <c r="AP401" s="364"/>
      <c r="AQ401" s="364"/>
      <c r="AR401" s="364"/>
      <c r="AS401" s="364"/>
      <c r="AT401" s="364"/>
      <c r="AU401" s="364"/>
      <c r="AV401" s="364"/>
      <c r="AW401" s="364"/>
      <c r="AX401" s="364"/>
      <c r="AY401" s="329"/>
      <c r="AZ401" s="269"/>
      <c r="BA401" s="560"/>
      <c r="BB401"/>
      <c r="BC401" s="560"/>
      <c r="BD401"/>
      <c r="BE401" s="560"/>
      <c r="BF401"/>
      <c r="BG401" s="560"/>
      <c r="BH401"/>
      <c r="BI401" s="560"/>
      <c r="BJ401"/>
      <c r="BK401" s="560"/>
      <c r="BL401"/>
      <c r="BM401" s="560"/>
      <c r="BN401"/>
      <c r="BO401" s="270"/>
      <c r="BP401"/>
      <c r="BQ401" s="270"/>
      <c r="BR401"/>
      <c r="BS401" s="270"/>
      <c r="BT401"/>
      <c r="BU401" s="270"/>
      <c r="BV401"/>
      <c r="BW401" s="270"/>
      <c r="BX401"/>
      <c r="BY401" s="270"/>
      <c r="BZ401"/>
      <c r="CA401" s="270"/>
      <c r="CB401"/>
      <c r="CC401" s="270"/>
      <c r="CD401"/>
      <c r="CE401" s="270"/>
      <c r="CF401"/>
      <c r="CG401" s="270"/>
      <c r="CH401"/>
      <c r="CI401" s="270"/>
      <c r="CJ401"/>
      <c r="CK401" s="910"/>
      <c r="CT401" s="920"/>
      <c r="CX401" s="920"/>
      <c r="DN401" s="373"/>
      <c r="DO401" s="373"/>
      <c r="DP401" s="373"/>
      <c r="DQ401" s="373"/>
      <c r="DR401" s="373"/>
      <c r="DS401" s="373"/>
      <c r="DT401" s="373"/>
      <c r="DU401" s="373"/>
      <c r="DV401" s="373"/>
      <c r="DW401" s="373"/>
      <c r="DX401" s="373"/>
      <c r="DY401" s="373"/>
      <c r="DZ401" s="373"/>
      <c r="EA401" s="373"/>
      <c r="EB401" s="373"/>
      <c r="EC401" s="373"/>
      <c r="ED401" s="373"/>
      <c r="EE401" s="373"/>
      <c r="EF401" s="373"/>
      <c r="EG401" s="373"/>
      <c r="EH401" s="373"/>
      <c r="EI401" s="373"/>
      <c r="EJ401" s="373"/>
      <c r="EK401" s="373"/>
      <c r="EL401" s="373"/>
      <c r="EM401" s="373"/>
      <c r="EN401" s="373"/>
      <c r="EO401" s="373"/>
      <c r="EP401" s="373"/>
      <c r="EQ401" s="373"/>
      <c r="ER401" s="373"/>
      <c r="ES401" s="373"/>
      <c r="ET401" s="373"/>
      <c r="EU401" s="373"/>
      <c r="EV401" s="373"/>
      <c r="EW401" s="373"/>
      <c r="EX401" s="373"/>
      <c r="EY401" s="373"/>
      <c r="EZ401" s="373"/>
      <c r="FA401" s="373"/>
      <c r="FB401" s="373"/>
      <c r="FC401" s="373"/>
      <c r="FD401" s="373"/>
      <c r="FE401" s="373"/>
      <c r="FF401" s="373"/>
      <c r="FG401" s="373"/>
      <c r="FH401" s="373"/>
      <c r="FI401" s="373"/>
      <c r="FJ401" s="373"/>
      <c r="FK401" s="373"/>
      <c r="FL401" s="373"/>
      <c r="FM401" s="373"/>
      <c r="FN401" s="373"/>
      <c r="FO401" s="373"/>
      <c r="FP401" s="373"/>
      <c r="FQ401" s="373"/>
      <c r="FR401" s="373"/>
      <c r="FS401" s="373"/>
      <c r="FT401" s="373"/>
      <c r="FU401" s="373"/>
      <c r="FV401" s="373"/>
      <c r="FW401" s="373"/>
      <c r="FX401" s="373"/>
      <c r="FY401" s="373"/>
      <c r="FZ401" s="373"/>
      <c r="GA401" s="373"/>
      <c r="GB401" s="373"/>
      <c r="GC401" s="373"/>
      <c r="GD401" s="373"/>
      <c r="GE401" s="373"/>
      <c r="GF401" s="373"/>
      <c r="GG401" s="373"/>
      <c r="GH401" s="373"/>
      <c r="GI401" s="373"/>
      <c r="GJ401" s="373"/>
      <c r="GK401" s="373"/>
      <c r="GL401" s="373"/>
      <c r="GM401" s="373"/>
      <c r="GN401" s="373"/>
      <c r="GO401" s="373"/>
      <c r="GP401" s="373"/>
      <c r="GQ401" s="373"/>
      <c r="GR401" s="373"/>
      <c r="GS401" s="373"/>
      <c r="GT401" s="373"/>
      <c r="GU401" s="373"/>
      <c r="GV401" s="373"/>
      <c r="GW401" s="373"/>
      <c r="GX401" s="373"/>
      <c r="GY401" s="373"/>
      <c r="GZ401" s="373"/>
      <c r="HA401" s="373"/>
      <c r="HB401" s="373"/>
      <c r="HC401" s="373"/>
      <c r="HD401" s="373"/>
      <c r="HE401" s="373"/>
      <c r="HF401" s="373"/>
      <c r="HG401" s="373"/>
      <c r="HH401" s="373"/>
      <c r="HI401" s="373"/>
      <c r="HJ401" s="373"/>
      <c r="HK401" s="373"/>
      <c r="HL401" s="373"/>
      <c r="HM401" s="373"/>
      <c r="HN401" s="373"/>
      <c r="HO401" s="373"/>
      <c r="HP401" s="373"/>
      <c r="HQ401" s="373"/>
      <c r="HR401" s="373"/>
      <c r="HS401" s="373"/>
      <c r="HT401" s="373"/>
      <c r="HU401" s="373"/>
      <c r="HV401" s="373"/>
      <c r="HW401" s="373"/>
      <c r="HX401" s="373"/>
      <c r="HY401" s="373"/>
      <c r="HZ401" s="373"/>
      <c r="IA401" s="373"/>
      <c r="IB401" s="373"/>
      <c r="IC401" s="373"/>
      <c r="ID401" s="373"/>
      <c r="IE401" s="373"/>
      <c r="IF401" s="373"/>
      <c r="IG401" s="373"/>
      <c r="IH401" s="373"/>
      <c r="II401" s="373"/>
      <c r="IJ401" s="373"/>
    </row>
    <row r="402" spans="1:244" s="281" customFormat="1" ht="19" x14ac:dyDescent="0.2">
      <c r="A402"/>
      <c r="B402" s="186"/>
      <c r="C402"/>
      <c r="D402" s="251"/>
      <c r="E402" s="341"/>
      <c r="F402" s="341"/>
      <c r="G402" s="172"/>
      <c r="H402"/>
      <c r="I402" s="45"/>
      <c r="J402"/>
      <c r="K402"/>
      <c r="L402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5"/>
      <c r="AC402"/>
      <c r="AD402" s="38"/>
      <c r="AE402"/>
      <c r="AF402"/>
      <c r="AG402"/>
      <c r="AH402" s="42"/>
      <c r="AI402" s="349"/>
      <c r="AJ402" s="326"/>
      <c r="AK402" s="364"/>
      <c r="AL402" s="364"/>
      <c r="AM402" s="364"/>
      <c r="AN402" s="364"/>
      <c r="AO402" s="364"/>
      <c r="AP402" s="364"/>
      <c r="AQ402" s="364"/>
      <c r="AR402" s="364"/>
      <c r="AS402" s="364"/>
      <c r="AT402" s="364"/>
      <c r="AU402" s="364"/>
      <c r="AV402" s="364"/>
      <c r="AW402" s="364"/>
      <c r="AX402" s="364"/>
      <c r="AY402" s="329"/>
      <c r="AZ402" s="269"/>
      <c r="BA402" s="560"/>
      <c r="BB402"/>
      <c r="BC402" s="560"/>
      <c r="BD402"/>
      <c r="BE402" s="560"/>
      <c r="BF402"/>
      <c r="BG402" s="560"/>
      <c r="BH402"/>
      <c r="BI402" s="560"/>
      <c r="BJ402"/>
      <c r="BK402" s="560"/>
      <c r="BL402"/>
      <c r="BM402" s="560"/>
      <c r="BN402"/>
      <c r="BO402" s="270"/>
      <c r="BP402"/>
      <c r="BQ402" s="270"/>
      <c r="BR402"/>
      <c r="BS402" s="270"/>
      <c r="BT402"/>
      <c r="BU402" s="270"/>
      <c r="BV402"/>
      <c r="BW402" s="270"/>
      <c r="BX402"/>
      <c r="BY402" s="270"/>
      <c r="BZ402"/>
      <c r="CA402" s="270"/>
      <c r="CB402"/>
      <c r="CC402" s="270"/>
      <c r="CD402"/>
      <c r="CE402" s="270"/>
      <c r="CF402"/>
      <c r="CG402" s="270"/>
      <c r="CH402"/>
      <c r="CI402" s="270"/>
      <c r="CJ402"/>
      <c r="CK402" s="910"/>
      <c r="CT402" s="920"/>
      <c r="CX402" s="920"/>
      <c r="DN402" s="373"/>
      <c r="DO402" s="373"/>
      <c r="DP402" s="373"/>
      <c r="DQ402" s="373"/>
      <c r="DR402" s="373"/>
      <c r="DS402" s="373"/>
      <c r="DT402" s="373"/>
      <c r="DU402" s="373"/>
      <c r="DV402" s="373"/>
      <c r="DW402" s="373"/>
      <c r="DX402" s="373"/>
      <c r="DY402" s="373"/>
      <c r="DZ402" s="373"/>
      <c r="EA402" s="373"/>
      <c r="EB402" s="373"/>
      <c r="EC402" s="373"/>
      <c r="ED402" s="373"/>
      <c r="EE402" s="373"/>
      <c r="EF402" s="373"/>
      <c r="EG402" s="373"/>
      <c r="EH402" s="373"/>
      <c r="EI402" s="373"/>
      <c r="EJ402" s="373"/>
      <c r="EK402" s="373"/>
      <c r="EL402" s="373"/>
      <c r="EM402" s="373"/>
      <c r="EN402" s="373"/>
      <c r="EO402" s="373"/>
      <c r="EP402" s="373"/>
      <c r="EQ402" s="373"/>
      <c r="ER402" s="373"/>
      <c r="ES402" s="373"/>
      <c r="ET402" s="373"/>
      <c r="EU402" s="373"/>
      <c r="EV402" s="373"/>
      <c r="EW402" s="373"/>
      <c r="EX402" s="373"/>
      <c r="EY402" s="373"/>
      <c r="EZ402" s="373"/>
      <c r="FA402" s="373"/>
      <c r="FB402" s="373"/>
      <c r="FC402" s="373"/>
      <c r="FD402" s="373"/>
      <c r="FE402" s="373"/>
      <c r="FF402" s="373"/>
      <c r="FG402" s="373"/>
      <c r="FH402" s="373"/>
      <c r="FI402" s="373"/>
      <c r="FJ402" s="373"/>
      <c r="FK402" s="373"/>
      <c r="FL402" s="373"/>
      <c r="FM402" s="373"/>
      <c r="FN402" s="373"/>
      <c r="FO402" s="373"/>
      <c r="FP402" s="373"/>
      <c r="FQ402" s="373"/>
      <c r="FR402" s="373"/>
      <c r="FS402" s="373"/>
      <c r="FT402" s="373"/>
      <c r="FU402" s="373"/>
      <c r="FV402" s="373"/>
      <c r="FW402" s="373"/>
      <c r="FX402" s="373"/>
      <c r="FY402" s="373"/>
      <c r="FZ402" s="373"/>
      <c r="GA402" s="373"/>
      <c r="GB402" s="373"/>
      <c r="GC402" s="373"/>
      <c r="GD402" s="373"/>
      <c r="GE402" s="373"/>
      <c r="GF402" s="373"/>
      <c r="GG402" s="373"/>
      <c r="GH402" s="373"/>
      <c r="GI402" s="373"/>
      <c r="GJ402" s="373"/>
      <c r="GK402" s="373"/>
      <c r="GL402" s="373"/>
      <c r="GM402" s="373"/>
      <c r="GN402" s="373"/>
      <c r="GO402" s="373"/>
      <c r="GP402" s="373"/>
      <c r="GQ402" s="373"/>
      <c r="GR402" s="373"/>
      <c r="GS402" s="373"/>
      <c r="GT402" s="373"/>
      <c r="GU402" s="373"/>
      <c r="GV402" s="373"/>
      <c r="GW402" s="373"/>
      <c r="GX402" s="373"/>
      <c r="GY402" s="373"/>
      <c r="GZ402" s="373"/>
      <c r="HA402" s="373"/>
      <c r="HB402" s="373"/>
      <c r="HC402" s="373"/>
      <c r="HD402" s="373"/>
      <c r="HE402" s="373"/>
      <c r="HF402" s="373"/>
      <c r="HG402" s="373"/>
      <c r="HH402" s="373"/>
      <c r="HI402" s="373"/>
      <c r="HJ402" s="373"/>
      <c r="HK402" s="373"/>
      <c r="HL402" s="373"/>
      <c r="HM402" s="373"/>
      <c r="HN402" s="373"/>
      <c r="HO402" s="373"/>
      <c r="HP402" s="373"/>
      <c r="HQ402" s="373"/>
      <c r="HR402" s="373"/>
      <c r="HS402" s="373"/>
      <c r="HT402" s="373"/>
      <c r="HU402" s="373"/>
      <c r="HV402" s="373"/>
      <c r="HW402" s="373"/>
      <c r="HX402" s="373"/>
      <c r="HY402" s="373"/>
      <c r="HZ402" s="373"/>
      <c r="IA402" s="373"/>
      <c r="IB402" s="373"/>
      <c r="IC402" s="373"/>
      <c r="ID402" s="373"/>
      <c r="IE402" s="373"/>
      <c r="IF402" s="373"/>
      <c r="IG402" s="373"/>
      <c r="IH402" s="373"/>
      <c r="II402" s="373"/>
      <c r="IJ402" s="373"/>
    </row>
    <row r="403" spans="1:244" s="281" customFormat="1" ht="19" x14ac:dyDescent="0.2">
      <c r="A403"/>
      <c r="B403" s="186"/>
      <c r="C403"/>
      <c r="D403" s="251"/>
      <c r="E403" s="341"/>
      <c r="F403" s="341"/>
      <c r="G403" s="172"/>
      <c r="H403"/>
      <c r="I403" s="45"/>
      <c r="J403"/>
      <c r="K403"/>
      <c r="L403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5"/>
      <c r="AC403"/>
      <c r="AD403" s="38"/>
      <c r="AE403"/>
      <c r="AF403"/>
      <c r="AG403"/>
      <c r="AH403" s="42"/>
      <c r="AI403" s="349"/>
      <c r="AJ403" s="326"/>
      <c r="AK403" s="364"/>
      <c r="AL403" s="364"/>
      <c r="AM403" s="364"/>
      <c r="AN403" s="364"/>
      <c r="AO403" s="364"/>
      <c r="AP403" s="364"/>
      <c r="AQ403" s="364"/>
      <c r="AR403" s="364"/>
      <c r="AS403" s="364"/>
      <c r="AT403" s="364"/>
      <c r="AU403" s="364"/>
      <c r="AV403" s="364"/>
      <c r="AW403" s="364"/>
      <c r="AX403" s="364"/>
      <c r="AY403" s="329"/>
      <c r="AZ403" s="269"/>
      <c r="BA403" s="560"/>
      <c r="BB403"/>
      <c r="BC403" s="560"/>
      <c r="BD403"/>
      <c r="BE403" s="560"/>
      <c r="BF403"/>
      <c r="BG403" s="560"/>
      <c r="BH403"/>
      <c r="BI403" s="560"/>
      <c r="BJ403"/>
      <c r="BK403" s="560"/>
      <c r="BL403"/>
      <c r="BM403" s="560"/>
      <c r="BN403"/>
      <c r="BO403" s="270"/>
      <c r="BP403"/>
      <c r="BQ403" s="270"/>
      <c r="BR403"/>
      <c r="BS403" s="270"/>
      <c r="BT403"/>
      <c r="BU403" s="270"/>
      <c r="BV403"/>
      <c r="BW403" s="270"/>
      <c r="BX403"/>
      <c r="BY403" s="270"/>
      <c r="BZ403"/>
      <c r="CA403" s="270"/>
      <c r="CB403"/>
      <c r="CC403" s="270"/>
      <c r="CD403"/>
      <c r="CE403" s="270"/>
      <c r="CF403"/>
      <c r="CG403" s="270"/>
      <c r="CH403"/>
      <c r="CI403" s="270"/>
      <c r="CJ403"/>
      <c r="CK403" s="910"/>
      <c r="CT403" s="920"/>
      <c r="CX403" s="920"/>
      <c r="DN403" s="373"/>
      <c r="DO403" s="373"/>
      <c r="DP403" s="373"/>
      <c r="DQ403" s="373"/>
      <c r="DR403" s="373"/>
      <c r="DS403" s="373"/>
      <c r="DT403" s="373"/>
      <c r="DU403" s="373"/>
      <c r="DV403" s="373"/>
      <c r="DW403" s="373"/>
      <c r="DX403" s="373"/>
      <c r="DY403" s="373"/>
      <c r="DZ403" s="373"/>
      <c r="EA403" s="373"/>
      <c r="EB403" s="373"/>
      <c r="EC403" s="373"/>
      <c r="ED403" s="373"/>
      <c r="EE403" s="373"/>
      <c r="EF403" s="373"/>
      <c r="EG403" s="373"/>
      <c r="EH403" s="373"/>
      <c r="EI403" s="373"/>
      <c r="EJ403" s="373"/>
      <c r="EK403" s="373"/>
      <c r="EL403" s="373"/>
      <c r="EM403" s="373"/>
      <c r="EN403" s="373"/>
      <c r="EO403" s="373"/>
      <c r="EP403" s="373"/>
      <c r="EQ403" s="373"/>
      <c r="ER403" s="373"/>
      <c r="ES403" s="373"/>
      <c r="ET403" s="373"/>
      <c r="EU403" s="373"/>
      <c r="EV403" s="373"/>
      <c r="EW403" s="373"/>
      <c r="EX403" s="373"/>
      <c r="EY403" s="373"/>
      <c r="EZ403" s="373"/>
      <c r="FA403" s="373"/>
      <c r="FB403" s="373"/>
      <c r="FC403" s="373"/>
      <c r="FD403" s="373"/>
      <c r="FE403" s="373"/>
      <c r="FF403" s="373"/>
      <c r="FG403" s="373"/>
      <c r="FH403" s="373"/>
      <c r="FI403" s="373"/>
      <c r="FJ403" s="373"/>
      <c r="FK403" s="373"/>
      <c r="FL403" s="373"/>
      <c r="FM403" s="373"/>
      <c r="FN403" s="373"/>
      <c r="FO403" s="373"/>
      <c r="FP403" s="373"/>
      <c r="FQ403" s="373"/>
      <c r="FR403" s="373"/>
      <c r="FS403" s="373"/>
      <c r="FT403" s="373"/>
      <c r="FU403" s="373"/>
      <c r="FV403" s="373"/>
      <c r="FW403" s="373"/>
      <c r="FX403" s="373"/>
      <c r="FY403" s="373"/>
      <c r="FZ403" s="373"/>
      <c r="GA403" s="373"/>
      <c r="GB403" s="373"/>
      <c r="GC403" s="373"/>
      <c r="GD403" s="373"/>
      <c r="GE403" s="373"/>
      <c r="GF403" s="373"/>
      <c r="GG403" s="373"/>
      <c r="GH403" s="373"/>
      <c r="GI403" s="373"/>
      <c r="GJ403" s="373"/>
      <c r="GK403" s="373"/>
      <c r="GL403" s="373"/>
      <c r="GM403" s="373"/>
      <c r="GN403" s="373"/>
      <c r="GO403" s="373"/>
      <c r="GP403" s="373"/>
      <c r="GQ403" s="373"/>
      <c r="GR403" s="373"/>
      <c r="GS403" s="373"/>
      <c r="GT403" s="373"/>
      <c r="GU403" s="373"/>
      <c r="GV403" s="373"/>
      <c r="GW403" s="373"/>
      <c r="GX403" s="373"/>
      <c r="GY403" s="373"/>
      <c r="GZ403" s="373"/>
      <c r="HA403" s="373"/>
      <c r="HB403" s="373"/>
      <c r="HC403" s="373"/>
      <c r="HD403" s="373"/>
      <c r="HE403" s="373"/>
      <c r="HF403" s="373"/>
      <c r="HG403" s="373"/>
      <c r="HH403" s="373"/>
      <c r="HI403" s="373"/>
      <c r="HJ403" s="373"/>
      <c r="HK403" s="373"/>
      <c r="HL403" s="373"/>
      <c r="HM403" s="373"/>
      <c r="HN403" s="373"/>
      <c r="HO403" s="373"/>
      <c r="HP403" s="373"/>
      <c r="HQ403" s="373"/>
      <c r="HR403" s="373"/>
      <c r="HS403" s="373"/>
      <c r="HT403" s="373"/>
      <c r="HU403" s="373"/>
      <c r="HV403" s="373"/>
      <c r="HW403" s="373"/>
      <c r="HX403" s="373"/>
      <c r="HY403" s="373"/>
      <c r="HZ403" s="373"/>
      <c r="IA403" s="373"/>
      <c r="IB403" s="373"/>
      <c r="IC403" s="373"/>
      <c r="ID403" s="373"/>
      <c r="IE403" s="373"/>
      <c r="IF403" s="373"/>
      <c r="IG403" s="373"/>
      <c r="IH403" s="373"/>
      <c r="II403" s="373"/>
      <c r="IJ403" s="373"/>
    </row>
    <row r="404" spans="1:244" s="281" customFormat="1" ht="19" x14ac:dyDescent="0.2">
      <c r="A404"/>
      <c r="B404" s="186"/>
      <c r="C404"/>
      <c r="D404" s="251"/>
      <c r="E404" s="341"/>
      <c r="F404" s="341"/>
      <c r="G404" s="172"/>
      <c r="H404"/>
      <c r="I404" s="45"/>
      <c r="J404"/>
      <c r="K404"/>
      <c r="L404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5"/>
      <c r="AC404"/>
      <c r="AD404" s="38"/>
      <c r="AE404"/>
      <c r="AF404"/>
      <c r="AG404"/>
      <c r="AH404" s="42"/>
      <c r="AI404" s="349"/>
      <c r="AJ404" s="326"/>
      <c r="AK404" s="364"/>
      <c r="AL404" s="364"/>
      <c r="AM404" s="364"/>
      <c r="AN404" s="364"/>
      <c r="AO404" s="364"/>
      <c r="AP404" s="364"/>
      <c r="AQ404" s="364"/>
      <c r="AR404" s="364"/>
      <c r="AS404" s="364"/>
      <c r="AT404" s="364"/>
      <c r="AU404" s="364"/>
      <c r="AV404" s="364"/>
      <c r="AW404" s="364"/>
      <c r="AX404" s="364"/>
      <c r="AY404" s="329"/>
      <c r="AZ404" s="269"/>
      <c r="BA404" s="560"/>
      <c r="BB404"/>
      <c r="BC404" s="560"/>
      <c r="BD404"/>
      <c r="BE404" s="560"/>
      <c r="BF404"/>
      <c r="BG404" s="560"/>
      <c r="BH404"/>
      <c r="BI404" s="560"/>
      <c r="BJ404"/>
      <c r="BK404" s="560"/>
      <c r="BL404"/>
      <c r="BM404" s="560"/>
      <c r="BN404"/>
      <c r="BO404" s="270"/>
      <c r="BP404"/>
      <c r="BQ404" s="270"/>
      <c r="BR404"/>
      <c r="BS404" s="270"/>
      <c r="BT404"/>
      <c r="BU404" s="270"/>
      <c r="BV404"/>
      <c r="BW404" s="270"/>
      <c r="BX404"/>
      <c r="BY404" s="270"/>
      <c r="BZ404"/>
      <c r="CA404" s="270"/>
      <c r="CB404"/>
      <c r="CC404" s="270"/>
      <c r="CD404"/>
      <c r="CE404" s="270"/>
      <c r="CF404"/>
      <c r="CG404" s="270"/>
      <c r="CH404"/>
      <c r="CI404" s="270"/>
      <c r="CJ404"/>
      <c r="CK404" s="910"/>
      <c r="CT404" s="920"/>
      <c r="CX404" s="920"/>
      <c r="DN404" s="373"/>
      <c r="DO404" s="373"/>
      <c r="DP404" s="373"/>
      <c r="DQ404" s="373"/>
      <c r="DR404" s="373"/>
      <c r="DS404" s="373"/>
      <c r="DT404" s="373"/>
      <c r="DU404" s="373"/>
      <c r="DV404" s="373"/>
      <c r="DW404" s="373"/>
      <c r="DX404" s="373"/>
      <c r="DY404" s="373"/>
      <c r="DZ404" s="373"/>
      <c r="EA404" s="373"/>
      <c r="EB404" s="373"/>
      <c r="EC404" s="373"/>
      <c r="ED404" s="373"/>
      <c r="EE404" s="373"/>
      <c r="EF404" s="373"/>
      <c r="EG404" s="373"/>
      <c r="EH404" s="373"/>
      <c r="EI404" s="373"/>
      <c r="EJ404" s="373"/>
      <c r="EK404" s="373"/>
      <c r="EL404" s="373"/>
      <c r="EM404" s="373"/>
      <c r="EN404" s="373"/>
      <c r="EO404" s="373"/>
      <c r="EP404" s="373"/>
      <c r="EQ404" s="373"/>
      <c r="ER404" s="373"/>
      <c r="ES404" s="373"/>
      <c r="ET404" s="373"/>
      <c r="EU404" s="373"/>
      <c r="EV404" s="373"/>
      <c r="EW404" s="373"/>
      <c r="EX404" s="373"/>
      <c r="EY404" s="373"/>
      <c r="EZ404" s="373"/>
      <c r="FA404" s="373"/>
      <c r="FB404" s="373"/>
      <c r="FC404" s="373"/>
      <c r="FD404" s="373"/>
      <c r="FE404" s="373"/>
      <c r="FF404" s="373"/>
      <c r="FG404" s="373"/>
      <c r="FH404" s="373"/>
      <c r="FI404" s="373"/>
      <c r="FJ404" s="373"/>
      <c r="FK404" s="373"/>
      <c r="FL404" s="373"/>
      <c r="FM404" s="373"/>
      <c r="FN404" s="373"/>
      <c r="FO404" s="373"/>
      <c r="FP404" s="373"/>
      <c r="FQ404" s="373"/>
      <c r="FR404" s="373"/>
      <c r="FS404" s="373"/>
      <c r="FT404" s="373"/>
      <c r="FU404" s="373"/>
      <c r="FV404" s="373"/>
      <c r="FW404" s="373"/>
      <c r="FX404" s="373"/>
      <c r="FY404" s="373"/>
      <c r="FZ404" s="373"/>
      <c r="GA404" s="373"/>
      <c r="GB404" s="373"/>
      <c r="GC404" s="373"/>
      <c r="GD404" s="373"/>
      <c r="GE404" s="373"/>
      <c r="GF404" s="373"/>
      <c r="GG404" s="373"/>
      <c r="GH404" s="373"/>
      <c r="GI404" s="373"/>
      <c r="GJ404" s="373"/>
      <c r="GK404" s="373"/>
      <c r="GL404" s="373"/>
      <c r="GM404" s="373"/>
      <c r="GN404" s="373"/>
      <c r="GO404" s="373"/>
      <c r="GP404" s="373"/>
      <c r="GQ404" s="373"/>
      <c r="GR404" s="373"/>
      <c r="GS404" s="373"/>
      <c r="GT404" s="373"/>
      <c r="GU404" s="373"/>
      <c r="GV404" s="373"/>
      <c r="GW404" s="373"/>
      <c r="GX404" s="373"/>
      <c r="GY404" s="373"/>
      <c r="GZ404" s="373"/>
      <c r="HA404" s="373"/>
      <c r="HB404" s="373"/>
      <c r="HC404" s="373"/>
      <c r="HD404" s="373"/>
      <c r="HE404" s="373"/>
      <c r="HF404" s="373"/>
      <c r="HG404" s="373"/>
      <c r="HH404" s="373"/>
      <c r="HI404" s="373"/>
      <c r="HJ404" s="373"/>
      <c r="HK404" s="373"/>
      <c r="HL404" s="373"/>
      <c r="HM404" s="373"/>
      <c r="HN404" s="373"/>
      <c r="HO404" s="373"/>
      <c r="HP404" s="373"/>
      <c r="HQ404" s="373"/>
      <c r="HR404" s="373"/>
      <c r="HS404" s="373"/>
      <c r="HT404" s="373"/>
      <c r="HU404" s="373"/>
      <c r="HV404" s="373"/>
      <c r="HW404" s="373"/>
      <c r="HX404" s="373"/>
      <c r="HY404" s="373"/>
      <c r="HZ404" s="373"/>
      <c r="IA404" s="373"/>
      <c r="IB404" s="373"/>
      <c r="IC404" s="373"/>
      <c r="ID404" s="373"/>
      <c r="IE404" s="373"/>
      <c r="IF404" s="373"/>
      <c r="IG404" s="373"/>
      <c r="IH404" s="373"/>
      <c r="II404" s="373"/>
      <c r="IJ404" s="373"/>
    </row>
    <row r="405" spans="1:244" s="281" customFormat="1" ht="19" x14ac:dyDescent="0.2">
      <c r="A405"/>
      <c r="B405" s="186"/>
      <c r="C405"/>
      <c r="D405" s="251"/>
      <c r="E405" s="341"/>
      <c r="F405" s="341"/>
      <c r="G405" s="172"/>
      <c r="H405"/>
      <c r="I405" s="45"/>
      <c r="J405"/>
      <c r="K405"/>
      <c r="L405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5"/>
      <c r="AC405"/>
      <c r="AD405" s="38"/>
      <c r="AE405"/>
      <c r="AF405"/>
      <c r="AG405"/>
      <c r="AH405" s="42"/>
      <c r="AI405" s="349"/>
      <c r="AJ405" s="326"/>
      <c r="AK405" s="364"/>
      <c r="AL405" s="364"/>
      <c r="AM405" s="364"/>
      <c r="AN405" s="364"/>
      <c r="AO405" s="364"/>
      <c r="AP405" s="364"/>
      <c r="AQ405" s="364"/>
      <c r="AR405" s="364"/>
      <c r="AS405" s="364"/>
      <c r="AT405" s="364"/>
      <c r="AU405" s="364"/>
      <c r="AV405" s="364"/>
      <c r="AW405" s="364"/>
      <c r="AX405" s="364"/>
      <c r="AY405" s="329"/>
      <c r="AZ405" s="269"/>
      <c r="BA405" s="560"/>
      <c r="BB405"/>
      <c r="BC405" s="560"/>
      <c r="BD405"/>
      <c r="BE405" s="560"/>
      <c r="BF405"/>
      <c r="BG405" s="560"/>
      <c r="BH405"/>
      <c r="BI405" s="560"/>
      <c r="BJ405"/>
      <c r="BK405" s="560"/>
      <c r="BL405"/>
      <c r="BM405" s="560"/>
      <c r="BN405"/>
      <c r="BO405" s="270"/>
      <c r="BP405"/>
      <c r="BQ405" s="270"/>
      <c r="BR405"/>
      <c r="BS405" s="270"/>
      <c r="BT405"/>
      <c r="BU405" s="270"/>
      <c r="BV405"/>
      <c r="BW405" s="270"/>
      <c r="BX405"/>
      <c r="BY405" s="270"/>
      <c r="BZ405"/>
      <c r="CA405" s="270"/>
      <c r="CB405"/>
      <c r="CC405" s="270"/>
      <c r="CD405"/>
      <c r="CE405" s="270"/>
      <c r="CF405"/>
      <c r="CG405" s="270"/>
      <c r="CH405"/>
      <c r="CI405" s="270"/>
      <c r="CJ405"/>
      <c r="CK405" s="910"/>
      <c r="CT405" s="920"/>
      <c r="CX405" s="920"/>
      <c r="DN405" s="373"/>
      <c r="DO405" s="373"/>
      <c r="DP405" s="373"/>
      <c r="DQ405" s="373"/>
      <c r="DR405" s="373"/>
      <c r="DS405" s="373"/>
      <c r="DT405" s="373"/>
      <c r="DU405" s="373"/>
      <c r="DV405" s="373"/>
      <c r="DW405" s="373"/>
      <c r="DX405" s="373"/>
      <c r="DY405" s="373"/>
      <c r="DZ405" s="373"/>
      <c r="EA405" s="373"/>
      <c r="EB405" s="373"/>
      <c r="EC405" s="373"/>
      <c r="ED405" s="373"/>
      <c r="EE405" s="373"/>
      <c r="EF405" s="373"/>
      <c r="EG405" s="373"/>
      <c r="EH405" s="373"/>
      <c r="EI405" s="373"/>
      <c r="EJ405" s="373"/>
      <c r="EK405" s="373"/>
      <c r="EL405" s="373"/>
      <c r="EM405" s="373"/>
      <c r="EN405" s="373"/>
      <c r="EO405" s="373"/>
      <c r="EP405" s="373"/>
      <c r="EQ405" s="373"/>
      <c r="ER405" s="373"/>
      <c r="ES405" s="373"/>
      <c r="ET405" s="373"/>
      <c r="EU405" s="373"/>
      <c r="EV405" s="373"/>
      <c r="EW405" s="373"/>
      <c r="EX405" s="373"/>
      <c r="EY405" s="373"/>
      <c r="EZ405" s="373"/>
      <c r="FA405" s="373"/>
      <c r="FB405" s="373"/>
      <c r="FC405" s="373"/>
      <c r="FD405" s="373"/>
      <c r="FE405" s="373"/>
      <c r="FF405" s="373"/>
      <c r="FG405" s="373"/>
      <c r="FH405" s="373"/>
      <c r="FI405" s="373"/>
      <c r="FJ405" s="373"/>
      <c r="FK405" s="373"/>
      <c r="FL405" s="373"/>
      <c r="FM405" s="373"/>
      <c r="FN405" s="373"/>
      <c r="FO405" s="373"/>
      <c r="FP405" s="373"/>
      <c r="FQ405" s="373"/>
      <c r="FR405" s="373"/>
      <c r="FS405" s="373"/>
      <c r="FT405" s="373"/>
      <c r="FU405" s="373"/>
      <c r="FV405" s="373"/>
      <c r="FW405" s="373"/>
      <c r="FX405" s="373"/>
      <c r="FY405" s="373"/>
      <c r="FZ405" s="373"/>
      <c r="GA405" s="373"/>
      <c r="GB405" s="373"/>
      <c r="GC405" s="373"/>
      <c r="GD405" s="373"/>
      <c r="GE405" s="373"/>
      <c r="GF405" s="373"/>
      <c r="GG405" s="373"/>
      <c r="GH405" s="373"/>
      <c r="GI405" s="373"/>
      <c r="GJ405" s="373"/>
      <c r="GK405" s="373"/>
      <c r="GL405" s="373"/>
      <c r="GM405" s="373"/>
      <c r="GN405" s="373"/>
      <c r="GO405" s="373"/>
      <c r="GP405" s="373"/>
      <c r="GQ405" s="373"/>
      <c r="GR405" s="373"/>
      <c r="GS405" s="373"/>
      <c r="GT405" s="373"/>
      <c r="GU405" s="373"/>
      <c r="GV405" s="373"/>
      <c r="GW405" s="373"/>
      <c r="GX405" s="373"/>
      <c r="GY405" s="373"/>
      <c r="GZ405" s="373"/>
      <c r="HA405" s="373"/>
      <c r="HB405" s="373"/>
      <c r="HC405" s="373"/>
      <c r="HD405" s="373"/>
      <c r="HE405" s="373"/>
      <c r="HF405" s="373"/>
      <c r="HG405" s="373"/>
      <c r="HH405" s="373"/>
      <c r="HI405" s="373"/>
      <c r="HJ405" s="373"/>
      <c r="HK405" s="373"/>
      <c r="HL405" s="373"/>
      <c r="HM405" s="373"/>
      <c r="HN405" s="373"/>
      <c r="HO405" s="373"/>
      <c r="HP405" s="373"/>
      <c r="HQ405" s="373"/>
      <c r="HR405" s="373"/>
      <c r="HS405" s="373"/>
      <c r="HT405" s="373"/>
      <c r="HU405" s="373"/>
      <c r="HV405" s="373"/>
      <c r="HW405" s="373"/>
      <c r="HX405" s="373"/>
      <c r="HY405" s="373"/>
      <c r="HZ405" s="373"/>
      <c r="IA405" s="373"/>
      <c r="IB405" s="373"/>
      <c r="IC405" s="373"/>
      <c r="ID405" s="373"/>
      <c r="IE405" s="373"/>
      <c r="IF405" s="373"/>
      <c r="IG405" s="373"/>
      <c r="IH405" s="373"/>
      <c r="II405" s="373"/>
      <c r="IJ405" s="373"/>
    </row>
    <row r="406" spans="1:244" s="281" customFormat="1" ht="19" x14ac:dyDescent="0.2">
      <c r="A406"/>
      <c r="B406" s="186"/>
      <c r="C406"/>
      <c r="D406" s="251"/>
      <c r="E406" s="341"/>
      <c r="F406" s="341"/>
      <c r="G406" s="172"/>
      <c r="H406"/>
      <c r="I406" s="45"/>
      <c r="J406"/>
      <c r="K406"/>
      <c r="L40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5"/>
      <c r="AC406"/>
      <c r="AD406" s="38"/>
      <c r="AE406"/>
      <c r="AF406"/>
      <c r="AG406"/>
      <c r="AH406" s="42"/>
      <c r="AI406" s="349"/>
      <c r="AJ406" s="326"/>
      <c r="AK406" s="364"/>
      <c r="AL406" s="364"/>
      <c r="AM406" s="364"/>
      <c r="AN406" s="364"/>
      <c r="AO406" s="364"/>
      <c r="AP406" s="364"/>
      <c r="AQ406" s="364"/>
      <c r="AR406" s="364"/>
      <c r="AS406" s="364"/>
      <c r="AT406" s="364"/>
      <c r="AU406" s="364"/>
      <c r="AV406" s="364"/>
      <c r="AW406" s="364"/>
      <c r="AX406" s="364"/>
      <c r="AY406" s="329"/>
      <c r="AZ406" s="269"/>
      <c r="BA406" s="560"/>
      <c r="BB406"/>
      <c r="BC406" s="560"/>
      <c r="BD406"/>
      <c r="BE406" s="560"/>
      <c r="BF406"/>
      <c r="BG406" s="560"/>
      <c r="BH406"/>
      <c r="BI406" s="560"/>
      <c r="BJ406"/>
      <c r="BK406" s="560"/>
      <c r="BL406"/>
      <c r="BM406" s="560"/>
      <c r="BN406"/>
      <c r="BO406" s="270"/>
      <c r="BP406"/>
      <c r="BQ406" s="270"/>
      <c r="BR406"/>
      <c r="BS406" s="270"/>
      <c r="BT406"/>
      <c r="BU406" s="270"/>
      <c r="BV406"/>
      <c r="BW406" s="270"/>
      <c r="BX406"/>
      <c r="BY406" s="270"/>
      <c r="BZ406"/>
      <c r="CA406" s="270"/>
      <c r="CB406"/>
      <c r="CC406" s="270"/>
      <c r="CD406"/>
      <c r="CE406" s="270"/>
      <c r="CF406"/>
      <c r="CG406" s="270"/>
      <c r="CH406"/>
      <c r="CI406" s="270"/>
      <c r="CJ406"/>
      <c r="CK406" s="910"/>
      <c r="CT406" s="920"/>
      <c r="CX406" s="920"/>
      <c r="DN406" s="373"/>
      <c r="DO406" s="373"/>
      <c r="DP406" s="373"/>
      <c r="DQ406" s="373"/>
      <c r="DR406" s="373"/>
      <c r="DS406" s="373"/>
      <c r="DT406" s="373"/>
      <c r="DU406" s="373"/>
      <c r="DV406" s="373"/>
      <c r="DW406" s="373"/>
      <c r="DX406" s="373"/>
      <c r="DY406" s="373"/>
      <c r="DZ406" s="373"/>
      <c r="EA406" s="373"/>
      <c r="EB406" s="373"/>
      <c r="EC406" s="373"/>
      <c r="ED406" s="373"/>
      <c r="EE406" s="373"/>
      <c r="EF406" s="373"/>
      <c r="EG406" s="373"/>
      <c r="EH406" s="373"/>
      <c r="EI406" s="373"/>
      <c r="EJ406" s="373"/>
      <c r="EK406" s="373"/>
      <c r="EL406" s="373"/>
      <c r="EM406" s="373"/>
      <c r="EN406" s="373"/>
      <c r="EO406" s="373"/>
      <c r="EP406" s="373"/>
      <c r="EQ406" s="373"/>
      <c r="ER406" s="373"/>
      <c r="ES406" s="373"/>
      <c r="ET406" s="373"/>
      <c r="EU406" s="373"/>
      <c r="EV406" s="373"/>
      <c r="EW406" s="373"/>
      <c r="EX406" s="373"/>
      <c r="EY406" s="373"/>
      <c r="EZ406" s="373"/>
      <c r="FA406" s="373"/>
      <c r="FB406" s="373"/>
      <c r="FC406" s="373"/>
      <c r="FD406" s="373"/>
      <c r="FE406" s="373"/>
      <c r="FF406" s="373"/>
      <c r="FG406" s="373"/>
      <c r="FH406" s="373"/>
      <c r="FI406" s="373"/>
      <c r="FJ406" s="373"/>
      <c r="FK406" s="373"/>
      <c r="FL406" s="373"/>
      <c r="FM406" s="373"/>
      <c r="FN406" s="373"/>
      <c r="FO406" s="373"/>
      <c r="FP406" s="373"/>
      <c r="FQ406" s="373"/>
      <c r="FR406" s="373"/>
      <c r="FS406" s="373"/>
      <c r="FT406" s="373"/>
      <c r="FU406" s="373"/>
      <c r="FV406" s="373"/>
      <c r="FW406" s="373"/>
      <c r="FX406" s="373"/>
      <c r="FY406" s="373"/>
      <c r="FZ406" s="373"/>
      <c r="GA406" s="373"/>
      <c r="GB406" s="373"/>
      <c r="GC406" s="373"/>
      <c r="GD406" s="373"/>
      <c r="GE406" s="373"/>
      <c r="GF406" s="373"/>
      <c r="GG406" s="373"/>
      <c r="GH406" s="373"/>
      <c r="GI406" s="373"/>
      <c r="GJ406" s="373"/>
      <c r="GK406" s="373"/>
      <c r="GL406" s="373"/>
      <c r="GM406" s="373"/>
      <c r="GN406" s="373"/>
      <c r="GO406" s="373"/>
      <c r="GP406" s="373"/>
      <c r="GQ406" s="373"/>
      <c r="GR406" s="373"/>
      <c r="GS406" s="373"/>
      <c r="GT406" s="373"/>
      <c r="GU406" s="373"/>
      <c r="GV406" s="373"/>
      <c r="GW406" s="373"/>
      <c r="GX406" s="373"/>
      <c r="GY406" s="373"/>
      <c r="GZ406" s="373"/>
      <c r="HA406" s="373"/>
      <c r="HB406" s="373"/>
      <c r="HC406" s="373"/>
      <c r="HD406" s="373"/>
      <c r="HE406" s="373"/>
      <c r="HF406" s="373"/>
      <c r="HG406" s="373"/>
      <c r="HH406" s="373"/>
      <c r="HI406" s="373"/>
      <c r="HJ406" s="373"/>
      <c r="HK406" s="373"/>
      <c r="HL406" s="373"/>
      <c r="HM406" s="373"/>
      <c r="HN406" s="373"/>
      <c r="HO406" s="373"/>
      <c r="HP406" s="373"/>
      <c r="HQ406" s="373"/>
      <c r="HR406" s="373"/>
      <c r="HS406" s="373"/>
      <c r="HT406" s="373"/>
      <c r="HU406" s="373"/>
      <c r="HV406" s="373"/>
      <c r="HW406" s="373"/>
      <c r="HX406" s="373"/>
      <c r="HY406" s="373"/>
      <c r="HZ406" s="373"/>
      <c r="IA406" s="373"/>
      <c r="IB406" s="373"/>
      <c r="IC406" s="373"/>
      <c r="ID406" s="373"/>
      <c r="IE406" s="373"/>
      <c r="IF406" s="373"/>
      <c r="IG406" s="373"/>
      <c r="IH406" s="373"/>
      <c r="II406" s="373"/>
      <c r="IJ406" s="373"/>
    </row>
    <row r="407" spans="1:244" s="281" customFormat="1" ht="19" x14ac:dyDescent="0.2">
      <c r="A407"/>
      <c r="B407" s="186"/>
      <c r="C407"/>
      <c r="D407" s="251"/>
      <c r="E407" s="341"/>
      <c r="F407" s="341"/>
      <c r="G407" s="172"/>
      <c r="H407"/>
      <c r="I407" s="45"/>
      <c r="J407"/>
      <c r="K407"/>
      <c r="L407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5"/>
      <c r="AC407"/>
      <c r="AD407" s="38"/>
      <c r="AE407"/>
      <c r="AF407"/>
      <c r="AG407"/>
      <c r="AH407" s="42"/>
      <c r="AI407" s="349"/>
      <c r="AJ407" s="326"/>
      <c r="AK407" s="364"/>
      <c r="AL407" s="364"/>
      <c r="AM407" s="364"/>
      <c r="AN407" s="364"/>
      <c r="AO407" s="364"/>
      <c r="AP407" s="364"/>
      <c r="AQ407" s="364"/>
      <c r="AR407" s="364"/>
      <c r="AS407" s="364"/>
      <c r="AT407" s="364"/>
      <c r="AU407" s="364"/>
      <c r="AV407" s="364"/>
      <c r="AW407" s="364"/>
      <c r="AX407" s="364"/>
      <c r="AY407" s="329"/>
      <c r="AZ407" s="269"/>
      <c r="BA407" s="560"/>
      <c r="BB407"/>
      <c r="BC407" s="560"/>
      <c r="BD407"/>
      <c r="BE407" s="560"/>
      <c r="BF407"/>
      <c r="BG407" s="560"/>
      <c r="BH407"/>
      <c r="BI407" s="560"/>
      <c r="BJ407"/>
      <c r="BK407" s="560"/>
      <c r="BL407"/>
      <c r="BM407" s="560"/>
      <c r="BN407"/>
      <c r="BO407" s="270"/>
      <c r="BP407"/>
      <c r="BQ407" s="270"/>
      <c r="BR407"/>
      <c r="BS407" s="270"/>
      <c r="BT407"/>
      <c r="BU407" s="270"/>
      <c r="BV407"/>
      <c r="BW407" s="270"/>
      <c r="BX407"/>
      <c r="BY407" s="270"/>
      <c r="BZ407"/>
      <c r="CA407" s="270"/>
      <c r="CB407"/>
      <c r="CC407" s="270"/>
      <c r="CD407"/>
      <c r="CE407" s="270"/>
      <c r="CF407"/>
      <c r="CG407" s="270"/>
      <c r="CH407"/>
      <c r="CI407" s="270"/>
      <c r="CJ407"/>
      <c r="CK407" s="910"/>
      <c r="CT407" s="920"/>
      <c r="CX407" s="920"/>
      <c r="DN407" s="373"/>
      <c r="DO407" s="373"/>
      <c r="DP407" s="373"/>
      <c r="DQ407" s="373"/>
      <c r="DR407" s="373"/>
      <c r="DS407" s="373"/>
      <c r="DT407" s="373"/>
      <c r="DU407" s="373"/>
      <c r="DV407" s="373"/>
      <c r="DW407" s="373"/>
      <c r="DX407" s="373"/>
      <c r="DY407" s="373"/>
      <c r="DZ407" s="373"/>
      <c r="EA407" s="373"/>
      <c r="EB407" s="373"/>
      <c r="EC407" s="373"/>
      <c r="ED407" s="373"/>
      <c r="EE407" s="373"/>
      <c r="EF407" s="373"/>
      <c r="EG407" s="373"/>
      <c r="EH407" s="373"/>
      <c r="EI407" s="373"/>
      <c r="EJ407" s="373"/>
      <c r="EK407" s="373"/>
      <c r="EL407" s="373"/>
      <c r="EM407" s="373"/>
      <c r="EN407" s="373"/>
      <c r="EO407" s="373"/>
      <c r="EP407" s="373"/>
      <c r="EQ407" s="373"/>
      <c r="ER407" s="373"/>
      <c r="ES407" s="373"/>
      <c r="ET407" s="373"/>
      <c r="EU407" s="373"/>
      <c r="EV407" s="373"/>
      <c r="EW407" s="373"/>
      <c r="EX407" s="373"/>
      <c r="EY407" s="373"/>
      <c r="EZ407" s="373"/>
      <c r="FA407" s="373"/>
      <c r="FB407" s="373"/>
      <c r="FC407" s="373"/>
      <c r="FD407" s="373"/>
      <c r="FE407" s="373"/>
      <c r="FF407" s="373"/>
      <c r="FG407" s="373"/>
      <c r="FH407" s="373"/>
      <c r="FI407" s="373"/>
      <c r="FJ407" s="373"/>
      <c r="FK407" s="373"/>
      <c r="FL407" s="373"/>
      <c r="FM407" s="373"/>
      <c r="FN407" s="373"/>
      <c r="FO407" s="373"/>
      <c r="FP407" s="373"/>
      <c r="FQ407" s="373"/>
      <c r="FR407" s="373"/>
      <c r="FS407" s="373"/>
      <c r="FT407" s="373"/>
      <c r="FU407" s="373"/>
      <c r="FV407" s="373"/>
      <c r="FW407" s="373"/>
      <c r="FX407" s="373"/>
      <c r="FY407" s="373"/>
      <c r="FZ407" s="373"/>
      <c r="GA407" s="373"/>
      <c r="GB407" s="373"/>
      <c r="GC407" s="373"/>
      <c r="GD407" s="373"/>
      <c r="GE407" s="373"/>
      <c r="GF407" s="373"/>
      <c r="GG407" s="373"/>
      <c r="GH407" s="373"/>
      <c r="GI407" s="373"/>
      <c r="GJ407" s="373"/>
      <c r="GK407" s="373"/>
      <c r="GL407" s="373"/>
      <c r="GM407" s="373"/>
      <c r="GN407" s="373"/>
      <c r="GO407" s="373"/>
      <c r="GP407" s="373"/>
      <c r="GQ407" s="373"/>
      <c r="GR407" s="373"/>
      <c r="GS407" s="373"/>
      <c r="GT407" s="373"/>
      <c r="GU407" s="373"/>
      <c r="GV407" s="373"/>
      <c r="GW407" s="373"/>
      <c r="GX407" s="373"/>
      <c r="GY407" s="373"/>
      <c r="GZ407" s="373"/>
      <c r="HA407" s="373"/>
      <c r="HB407" s="373"/>
      <c r="HC407" s="373"/>
      <c r="HD407" s="373"/>
      <c r="HE407" s="373"/>
      <c r="HF407" s="373"/>
      <c r="HG407" s="373"/>
      <c r="HH407" s="373"/>
      <c r="HI407" s="373"/>
      <c r="HJ407" s="373"/>
      <c r="HK407" s="373"/>
      <c r="HL407" s="373"/>
      <c r="HM407" s="373"/>
      <c r="HN407" s="373"/>
      <c r="HO407" s="373"/>
      <c r="HP407" s="373"/>
      <c r="HQ407" s="373"/>
      <c r="HR407" s="373"/>
      <c r="HS407" s="373"/>
      <c r="HT407" s="373"/>
      <c r="HU407" s="373"/>
      <c r="HV407" s="373"/>
      <c r="HW407" s="373"/>
      <c r="HX407" s="373"/>
      <c r="HY407" s="373"/>
      <c r="HZ407" s="373"/>
      <c r="IA407" s="373"/>
      <c r="IB407" s="373"/>
      <c r="IC407" s="373"/>
      <c r="ID407" s="373"/>
      <c r="IE407" s="373"/>
      <c r="IF407" s="373"/>
      <c r="IG407" s="373"/>
      <c r="IH407" s="373"/>
      <c r="II407" s="373"/>
      <c r="IJ407" s="373"/>
    </row>
    <row r="408" spans="1:244" s="281" customFormat="1" ht="19" x14ac:dyDescent="0.2">
      <c r="A408"/>
      <c r="B408" s="186"/>
      <c r="C408"/>
      <c r="D408" s="251"/>
      <c r="E408" s="341"/>
      <c r="F408" s="341"/>
      <c r="G408" s="172"/>
      <c r="H408"/>
      <c r="I408" s="45"/>
      <c r="J408"/>
      <c r="K408"/>
      <c r="L408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5"/>
      <c r="AC408"/>
      <c r="AD408" s="38"/>
      <c r="AE408"/>
      <c r="AF408"/>
      <c r="AG408"/>
      <c r="AH408" s="42"/>
      <c r="AI408" s="349"/>
      <c r="AJ408" s="326"/>
      <c r="AK408" s="364"/>
      <c r="AL408" s="364"/>
      <c r="AM408" s="364"/>
      <c r="AN408" s="364"/>
      <c r="AO408" s="364"/>
      <c r="AP408" s="364"/>
      <c r="AQ408" s="364"/>
      <c r="AR408" s="364"/>
      <c r="AS408" s="364"/>
      <c r="AT408" s="364"/>
      <c r="AU408" s="364"/>
      <c r="AV408" s="364"/>
      <c r="AW408" s="364"/>
      <c r="AX408" s="364"/>
      <c r="AY408" s="329"/>
      <c r="AZ408" s="269"/>
      <c r="BA408" s="560"/>
      <c r="BB408"/>
      <c r="BC408" s="560"/>
      <c r="BD408"/>
      <c r="BE408" s="560"/>
      <c r="BF408"/>
      <c r="BG408" s="560"/>
      <c r="BH408"/>
      <c r="BI408" s="560"/>
      <c r="BJ408"/>
      <c r="BK408" s="560"/>
      <c r="BL408"/>
      <c r="BM408" s="560"/>
      <c r="BN408"/>
      <c r="BO408" s="270"/>
      <c r="BP408"/>
      <c r="BQ408" s="270"/>
      <c r="BR408"/>
      <c r="BS408" s="270"/>
      <c r="BT408"/>
      <c r="BU408" s="270"/>
      <c r="BV408"/>
      <c r="BW408" s="270"/>
      <c r="BX408"/>
      <c r="BY408" s="270"/>
      <c r="BZ408"/>
      <c r="CA408" s="270"/>
      <c r="CB408"/>
      <c r="CC408" s="270"/>
      <c r="CD408"/>
      <c r="CE408" s="270"/>
      <c r="CF408"/>
      <c r="CG408" s="270"/>
      <c r="CH408"/>
      <c r="CI408" s="270"/>
      <c r="CJ408"/>
      <c r="CK408" s="910"/>
      <c r="CT408" s="920"/>
      <c r="CX408" s="920"/>
      <c r="DN408" s="373"/>
      <c r="DO408" s="373"/>
      <c r="DP408" s="373"/>
      <c r="DQ408" s="373"/>
      <c r="DR408" s="373"/>
      <c r="DS408" s="373"/>
      <c r="DT408" s="373"/>
      <c r="DU408" s="373"/>
      <c r="DV408" s="373"/>
      <c r="DW408" s="373"/>
      <c r="DX408" s="373"/>
      <c r="DY408" s="373"/>
      <c r="DZ408" s="373"/>
      <c r="EA408" s="373"/>
      <c r="EB408" s="373"/>
      <c r="EC408" s="373"/>
      <c r="ED408" s="373"/>
      <c r="EE408" s="373"/>
      <c r="EF408" s="373"/>
      <c r="EG408" s="373"/>
      <c r="EH408" s="373"/>
      <c r="EI408" s="373"/>
      <c r="EJ408" s="373"/>
      <c r="EK408" s="373"/>
      <c r="EL408" s="373"/>
      <c r="EM408" s="373"/>
      <c r="EN408" s="373"/>
      <c r="EO408" s="373"/>
      <c r="EP408" s="373"/>
      <c r="EQ408" s="373"/>
      <c r="ER408" s="373"/>
      <c r="ES408" s="373"/>
      <c r="ET408" s="373"/>
      <c r="EU408" s="373"/>
      <c r="EV408" s="373"/>
      <c r="EW408" s="373"/>
      <c r="EX408" s="373"/>
      <c r="EY408" s="373"/>
      <c r="EZ408" s="373"/>
      <c r="FA408" s="373"/>
      <c r="FB408" s="373"/>
      <c r="FC408" s="373"/>
      <c r="FD408" s="373"/>
      <c r="FE408" s="373"/>
      <c r="FF408" s="373"/>
      <c r="FG408" s="373"/>
      <c r="FH408" s="373"/>
      <c r="FI408" s="373"/>
      <c r="FJ408" s="373"/>
      <c r="FK408" s="373"/>
      <c r="FL408" s="373"/>
      <c r="FM408" s="373"/>
      <c r="FN408" s="373"/>
      <c r="FO408" s="373"/>
      <c r="FP408" s="373"/>
      <c r="FQ408" s="373"/>
      <c r="FR408" s="373"/>
      <c r="FS408" s="373"/>
      <c r="FT408" s="373"/>
      <c r="FU408" s="373"/>
      <c r="FV408" s="373"/>
      <c r="FW408" s="373"/>
      <c r="FX408" s="373"/>
      <c r="FY408" s="373"/>
      <c r="FZ408" s="373"/>
      <c r="GA408" s="373"/>
      <c r="GB408" s="373"/>
      <c r="GC408" s="373"/>
      <c r="GD408" s="373"/>
      <c r="GE408" s="373"/>
      <c r="GF408" s="373"/>
      <c r="GG408" s="373"/>
      <c r="GH408" s="373"/>
      <c r="GI408" s="373"/>
      <c r="GJ408" s="373"/>
      <c r="GK408" s="373"/>
      <c r="GL408" s="373"/>
      <c r="GM408" s="373"/>
      <c r="GN408" s="373"/>
      <c r="GO408" s="373"/>
      <c r="GP408" s="373"/>
      <c r="GQ408" s="373"/>
      <c r="GR408" s="373"/>
      <c r="GS408" s="373"/>
      <c r="GT408" s="373"/>
      <c r="GU408" s="373"/>
      <c r="GV408" s="373"/>
      <c r="GW408" s="373"/>
      <c r="GX408" s="373"/>
      <c r="GY408" s="373"/>
      <c r="GZ408" s="373"/>
      <c r="HA408" s="373"/>
      <c r="HB408" s="373"/>
      <c r="HC408" s="373"/>
      <c r="HD408" s="373"/>
      <c r="HE408" s="373"/>
      <c r="HF408" s="373"/>
      <c r="HG408" s="373"/>
      <c r="HH408" s="373"/>
      <c r="HI408" s="373"/>
      <c r="HJ408" s="373"/>
      <c r="HK408" s="373"/>
      <c r="HL408" s="373"/>
      <c r="HM408" s="373"/>
      <c r="HN408" s="373"/>
      <c r="HO408" s="373"/>
      <c r="HP408" s="373"/>
      <c r="HQ408" s="373"/>
      <c r="HR408" s="373"/>
      <c r="HS408" s="373"/>
      <c r="HT408" s="373"/>
      <c r="HU408" s="373"/>
      <c r="HV408" s="373"/>
      <c r="HW408" s="373"/>
      <c r="HX408" s="373"/>
      <c r="HY408" s="373"/>
      <c r="HZ408" s="373"/>
      <c r="IA408" s="373"/>
      <c r="IB408" s="373"/>
      <c r="IC408" s="373"/>
      <c r="ID408" s="373"/>
      <c r="IE408" s="373"/>
      <c r="IF408" s="373"/>
      <c r="IG408" s="373"/>
      <c r="IH408" s="373"/>
      <c r="II408" s="373"/>
      <c r="IJ408" s="373"/>
    </row>
    <row r="409" spans="1:244" s="281" customFormat="1" ht="19" x14ac:dyDescent="0.2">
      <c r="A409"/>
      <c r="B409" s="186"/>
      <c r="C409"/>
      <c r="D409" s="251"/>
      <c r="E409" s="341"/>
      <c r="F409" s="341"/>
      <c r="G409" s="172"/>
      <c r="H409"/>
      <c r="I409" s="45"/>
      <c r="J409"/>
      <c r="K409"/>
      <c r="L409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5"/>
      <c r="AC409"/>
      <c r="AD409" s="38"/>
      <c r="AE409"/>
      <c r="AF409"/>
      <c r="AG409"/>
      <c r="AH409" s="42"/>
      <c r="AI409" s="349"/>
      <c r="AJ409" s="326"/>
      <c r="AK409" s="364"/>
      <c r="AL409" s="364"/>
      <c r="AM409" s="364"/>
      <c r="AN409" s="364"/>
      <c r="AO409" s="364"/>
      <c r="AP409" s="364"/>
      <c r="AQ409" s="364"/>
      <c r="AR409" s="364"/>
      <c r="AS409" s="364"/>
      <c r="AT409" s="364"/>
      <c r="AU409" s="364"/>
      <c r="AV409" s="364"/>
      <c r="AW409" s="364"/>
      <c r="AX409" s="364"/>
      <c r="AY409" s="329"/>
      <c r="AZ409" s="269"/>
      <c r="BA409" s="560"/>
      <c r="BB409"/>
      <c r="BC409" s="560"/>
      <c r="BD409"/>
      <c r="BE409" s="560"/>
      <c r="BF409"/>
      <c r="BG409" s="560"/>
      <c r="BH409"/>
      <c r="BI409" s="560"/>
      <c r="BJ409"/>
      <c r="BK409" s="560"/>
      <c r="BL409"/>
      <c r="BM409" s="560"/>
      <c r="BN409"/>
      <c r="BO409" s="270"/>
      <c r="BP409"/>
      <c r="BQ409" s="270"/>
      <c r="BR409"/>
      <c r="BS409" s="270"/>
      <c r="BT409"/>
      <c r="BU409" s="270"/>
      <c r="BV409"/>
      <c r="BW409" s="270"/>
      <c r="BX409"/>
      <c r="BY409" s="270"/>
      <c r="BZ409"/>
      <c r="CA409" s="270"/>
      <c r="CB409"/>
      <c r="CC409" s="270"/>
      <c r="CD409"/>
      <c r="CE409" s="270"/>
      <c r="CF409"/>
      <c r="CG409" s="270"/>
      <c r="CH409"/>
      <c r="CI409" s="270"/>
      <c r="CJ409"/>
      <c r="CK409" s="910"/>
      <c r="CT409" s="920"/>
      <c r="CX409" s="920"/>
      <c r="DN409" s="373"/>
      <c r="DO409" s="373"/>
      <c r="DP409" s="373"/>
      <c r="DQ409" s="373"/>
      <c r="DR409" s="373"/>
      <c r="DS409" s="373"/>
      <c r="DT409" s="373"/>
      <c r="DU409" s="373"/>
      <c r="DV409" s="373"/>
      <c r="DW409" s="373"/>
      <c r="DX409" s="373"/>
      <c r="DY409" s="373"/>
      <c r="DZ409" s="373"/>
      <c r="EA409" s="373"/>
      <c r="EB409" s="373"/>
      <c r="EC409" s="373"/>
      <c r="ED409" s="373"/>
      <c r="EE409" s="373"/>
      <c r="EF409" s="373"/>
      <c r="EG409" s="373"/>
      <c r="EH409" s="373"/>
      <c r="EI409" s="373"/>
      <c r="EJ409" s="373"/>
      <c r="EK409" s="373"/>
      <c r="EL409" s="373"/>
      <c r="EM409" s="373"/>
      <c r="EN409" s="373"/>
      <c r="EO409" s="373"/>
      <c r="EP409" s="373"/>
      <c r="EQ409" s="373"/>
      <c r="ER409" s="373"/>
      <c r="ES409" s="373"/>
      <c r="ET409" s="373"/>
      <c r="EU409" s="373"/>
      <c r="EV409" s="373"/>
      <c r="EW409" s="373"/>
      <c r="EX409" s="373"/>
      <c r="EY409" s="373"/>
      <c r="EZ409" s="373"/>
      <c r="FA409" s="373"/>
      <c r="FB409" s="373"/>
      <c r="FC409" s="373"/>
      <c r="FD409" s="373"/>
      <c r="FE409" s="373"/>
      <c r="FF409" s="373"/>
      <c r="FG409" s="373"/>
      <c r="FH409" s="373"/>
      <c r="FI409" s="373"/>
      <c r="FJ409" s="373"/>
      <c r="FK409" s="373"/>
      <c r="FL409" s="373"/>
      <c r="FM409" s="373"/>
      <c r="FN409" s="373"/>
      <c r="FO409" s="373"/>
      <c r="FP409" s="373"/>
      <c r="FQ409" s="373"/>
      <c r="FR409" s="373"/>
      <c r="FS409" s="373"/>
      <c r="FT409" s="373"/>
      <c r="FU409" s="373"/>
      <c r="FV409" s="373"/>
      <c r="FW409" s="373"/>
      <c r="FX409" s="373"/>
      <c r="FY409" s="373"/>
      <c r="FZ409" s="373"/>
      <c r="GA409" s="373"/>
      <c r="GB409" s="373"/>
      <c r="GC409" s="373"/>
      <c r="GD409" s="373"/>
      <c r="GE409" s="373"/>
      <c r="GF409" s="373"/>
      <c r="GG409" s="373"/>
      <c r="GH409" s="373"/>
      <c r="GI409" s="373"/>
      <c r="GJ409" s="373"/>
      <c r="GK409" s="373"/>
      <c r="GL409" s="373"/>
      <c r="GM409" s="373"/>
      <c r="GN409" s="373"/>
      <c r="GO409" s="373"/>
      <c r="GP409" s="373"/>
      <c r="GQ409" s="373"/>
      <c r="GR409" s="373"/>
      <c r="GS409" s="373"/>
      <c r="GT409" s="373"/>
      <c r="GU409" s="373"/>
      <c r="GV409" s="373"/>
      <c r="GW409" s="373"/>
      <c r="GX409" s="373"/>
      <c r="GY409" s="373"/>
      <c r="GZ409" s="373"/>
      <c r="HA409" s="373"/>
      <c r="HB409" s="373"/>
      <c r="HC409" s="373"/>
      <c r="HD409" s="373"/>
      <c r="HE409" s="373"/>
      <c r="HF409" s="373"/>
      <c r="HG409" s="373"/>
      <c r="HH409" s="373"/>
      <c r="HI409" s="373"/>
      <c r="HJ409" s="373"/>
      <c r="HK409" s="373"/>
      <c r="HL409" s="373"/>
      <c r="HM409" s="373"/>
      <c r="HN409" s="373"/>
      <c r="HO409" s="373"/>
      <c r="HP409" s="373"/>
      <c r="HQ409" s="373"/>
      <c r="HR409" s="373"/>
      <c r="HS409" s="373"/>
      <c r="HT409" s="373"/>
      <c r="HU409" s="373"/>
      <c r="HV409" s="373"/>
      <c r="HW409" s="373"/>
      <c r="HX409" s="373"/>
      <c r="HY409" s="373"/>
      <c r="HZ409" s="373"/>
      <c r="IA409" s="373"/>
      <c r="IB409" s="373"/>
      <c r="IC409" s="373"/>
      <c r="ID409" s="373"/>
      <c r="IE409" s="373"/>
      <c r="IF409" s="373"/>
      <c r="IG409" s="373"/>
      <c r="IH409" s="373"/>
      <c r="II409" s="373"/>
      <c r="IJ409" s="373"/>
    </row>
    <row r="410" spans="1:244" s="281" customFormat="1" ht="19" x14ac:dyDescent="0.2">
      <c r="A410"/>
      <c r="B410" s="186"/>
      <c r="C410"/>
      <c r="D410" s="251"/>
      <c r="E410" s="341"/>
      <c r="F410" s="341"/>
      <c r="G410" s="172"/>
      <c r="H410"/>
      <c r="I410" s="45"/>
      <c r="J410"/>
      <c r="K410"/>
      <c r="L410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5"/>
      <c r="AC410"/>
      <c r="AD410" s="38"/>
      <c r="AE410"/>
      <c r="AF410"/>
      <c r="AG410"/>
      <c r="AH410" s="42"/>
      <c r="AI410" s="349"/>
      <c r="AJ410" s="326"/>
      <c r="AK410" s="364"/>
      <c r="AL410" s="364"/>
      <c r="AM410" s="364"/>
      <c r="AN410" s="364"/>
      <c r="AO410" s="364"/>
      <c r="AP410" s="364"/>
      <c r="AQ410" s="364"/>
      <c r="AR410" s="364"/>
      <c r="AS410" s="364"/>
      <c r="AT410" s="364"/>
      <c r="AU410" s="364"/>
      <c r="AV410" s="364"/>
      <c r="AW410" s="364"/>
      <c r="AX410" s="364"/>
      <c r="AY410" s="329"/>
      <c r="AZ410" s="269"/>
      <c r="BA410" s="560"/>
      <c r="BB410"/>
      <c r="BC410" s="560"/>
      <c r="BD410"/>
      <c r="BE410" s="560"/>
      <c r="BF410"/>
      <c r="BG410" s="560"/>
      <c r="BH410"/>
      <c r="BI410" s="560"/>
      <c r="BJ410"/>
      <c r="BK410" s="560"/>
      <c r="BL410"/>
      <c r="BM410" s="560"/>
      <c r="BN410"/>
      <c r="BO410" s="270"/>
      <c r="BP410"/>
      <c r="BQ410" s="270"/>
      <c r="BR410"/>
      <c r="BS410" s="270"/>
      <c r="BT410"/>
      <c r="BU410" s="270"/>
      <c r="BV410"/>
      <c r="BW410" s="270"/>
      <c r="BX410"/>
      <c r="BY410" s="270"/>
      <c r="BZ410"/>
      <c r="CA410" s="270"/>
      <c r="CB410"/>
      <c r="CC410" s="270"/>
      <c r="CD410"/>
      <c r="CE410" s="270"/>
      <c r="CF410"/>
      <c r="CG410" s="270"/>
      <c r="CH410"/>
      <c r="CI410" s="270"/>
      <c r="CJ410"/>
      <c r="CK410" s="910"/>
      <c r="CT410" s="920"/>
      <c r="CX410" s="920"/>
      <c r="DN410" s="373"/>
      <c r="DO410" s="373"/>
      <c r="DP410" s="373"/>
      <c r="DQ410" s="373"/>
      <c r="DR410" s="373"/>
      <c r="DS410" s="373"/>
      <c r="DT410" s="373"/>
      <c r="DU410" s="373"/>
      <c r="DV410" s="373"/>
      <c r="DW410" s="373"/>
      <c r="DX410" s="373"/>
      <c r="DY410" s="373"/>
      <c r="DZ410" s="373"/>
      <c r="EA410" s="373"/>
      <c r="EB410" s="373"/>
      <c r="EC410" s="373"/>
      <c r="ED410" s="373"/>
      <c r="EE410" s="373"/>
      <c r="EF410" s="373"/>
      <c r="EG410" s="373"/>
      <c r="EH410" s="373"/>
      <c r="EI410" s="373"/>
      <c r="EJ410" s="373"/>
      <c r="EK410" s="373"/>
      <c r="EL410" s="373"/>
      <c r="EM410" s="373"/>
      <c r="EN410" s="373"/>
      <c r="EO410" s="373"/>
      <c r="EP410" s="373"/>
      <c r="EQ410" s="373"/>
      <c r="ER410" s="373"/>
      <c r="ES410" s="373"/>
      <c r="ET410" s="373"/>
      <c r="EU410" s="373"/>
      <c r="EV410" s="373"/>
      <c r="EW410" s="373"/>
      <c r="EX410" s="373"/>
      <c r="EY410" s="373"/>
      <c r="EZ410" s="373"/>
      <c r="FA410" s="373"/>
      <c r="FB410" s="373"/>
      <c r="FC410" s="373"/>
      <c r="FD410" s="373"/>
      <c r="FE410" s="373"/>
      <c r="FF410" s="373"/>
      <c r="FG410" s="373"/>
      <c r="FH410" s="373"/>
      <c r="FI410" s="373"/>
      <c r="FJ410" s="373"/>
      <c r="FK410" s="373"/>
      <c r="FL410" s="373"/>
      <c r="FM410" s="373"/>
      <c r="FN410" s="373"/>
      <c r="FO410" s="373"/>
      <c r="FP410" s="373"/>
      <c r="FQ410" s="373"/>
      <c r="FR410" s="373"/>
      <c r="FS410" s="373"/>
      <c r="FT410" s="373"/>
      <c r="FU410" s="373"/>
      <c r="FV410" s="373"/>
      <c r="FW410" s="373"/>
      <c r="FX410" s="373"/>
      <c r="FY410" s="373"/>
      <c r="FZ410" s="373"/>
      <c r="GA410" s="373"/>
      <c r="GB410" s="373"/>
      <c r="GC410" s="373"/>
      <c r="GD410" s="373"/>
      <c r="GE410" s="373"/>
      <c r="GF410" s="373"/>
      <c r="GG410" s="373"/>
      <c r="GH410" s="373"/>
      <c r="GI410" s="373"/>
      <c r="GJ410" s="373"/>
      <c r="GK410" s="373"/>
      <c r="GL410" s="373"/>
      <c r="GM410" s="373"/>
      <c r="GN410" s="373"/>
      <c r="GO410" s="373"/>
      <c r="GP410" s="373"/>
      <c r="GQ410" s="373"/>
      <c r="GR410" s="373"/>
      <c r="GS410" s="373"/>
      <c r="GT410" s="373"/>
      <c r="GU410" s="373"/>
      <c r="GV410" s="373"/>
      <c r="GW410" s="373"/>
      <c r="GX410" s="373"/>
      <c r="GY410" s="373"/>
      <c r="GZ410" s="373"/>
      <c r="HA410" s="373"/>
      <c r="HB410" s="373"/>
      <c r="HC410" s="373"/>
      <c r="HD410" s="373"/>
      <c r="HE410" s="373"/>
      <c r="HF410" s="373"/>
      <c r="HG410" s="373"/>
      <c r="HH410" s="373"/>
      <c r="HI410" s="373"/>
      <c r="HJ410" s="373"/>
      <c r="HK410" s="373"/>
      <c r="HL410" s="373"/>
      <c r="HM410" s="373"/>
      <c r="HN410" s="373"/>
      <c r="HO410" s="373"/>
      <c r="HP410" s="373"/>
      <c r="HQ410" s="373"/>
      <c r="HR410" s="373"/>
      <c r="HS410" s="373"/>
      <c r="HT410" s="373"/>
      <c r="HU410" s="373"/>
      <c r="HV410" s="373"/>
      <c r="HW410" s="373"/>
      <c r="HX410" s="373"/>
      <c r="HY410" s="373"/>
      <c r="HZ410" s="373"/>
      <c r="IA410" s="373"/>
      <c r="IB410" s="373"/>
      <c r="IC410" s="373"/>
      <c r="ID410" s="373"/>
      <c r="IE410" s="373"/>
      <c r="IF410" s="373"/>
      <c r="IG410" s="373"/>
      <c r="IH410" s="373"/>
      <c r="II410" s="373"/>
      <c r="IJ410" s="373"/>
    </row>
    <row r="411" spans="1:244" s="281" customFormat="1" ht="19" x14ac:dyDescent="0.2">
      <c r="A411"/>
      <c r="B411" s="186"/>
      <c r="C411"/>
      <c r="D411" s="251"/>
      <c r="E411" s="341"/>
      <c r="F411" s="341"/>
      <c r="G411" s="172"/>
      <c r="H411"/>
      <c r="I411" s="45"/>
      <c r="J411"/>
      <c r="K411"/>
      <c r="L411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5"/>
      <c r="AC411"/>
      <c r="AD411" s="38"/>
      <c r="AE411"/>
      <c r="AF411"/>
      <c r="AG411"/>
      <c r="AH411" s="42"/>
      <c r="AI411" s="349"/>
      <c r="AJ411" s="326"/>
      <c r="AK411" s="364"/>
      <c r="AL411" s="364"/>
      <c r="AM411" s="364"/>
      <c r="AN411" s="364"/>
      <c r="AO411" s="364"/>
      <c r="AP411" s="364"/>
      <c r="AQ411" s="364"/>
      <c r="AR411" s="364"/>
      <c r="AS411" s="364"/>
      <c r="AT411" s="364"/>
      <c r="AU411" s="364"/>
      <c r="AV411" s="364"/>
      <c r="AW411" s="364"/>
      <c r="AX411" s="364"/>
      <c r="AY411" s="329"/>
      <c r="AZ411" s="269"/>
      <c r="BA411" s="560"/>
      <c r="BB411"/>
      <c r="BC411" s="560"/>
      <c r="BD411"/>
      <c r="BE411" s="560"/>
      <c r="BF411"/>
      <c r="BG411" s="560"/>
      <c r="BH411"/>
      <c r="BI411" s="560"/>
      <c r="BJ411"/>
      <c r="BK411" s="560"/>
      <c r="BL411"/>
      <c r="BM411" s="560"/>
      <c r="BN411"/>
      <c r="BO411" s="270"/>
      <c r="BP411"/>
      <c r="BQ411" s="270"/>
      <c r="BR411"/>
      <c r="BS411" s="270"/>
      <c r="BT411"/>
      <c r="BU411" s="270"/>
      <c r="BV411"/>
      <c r="BW411" s="270"/>
      <c r="BX411"/>
      <c r="BY411" s="270"/>
      <c r="BZ411"/>
      <c r="CA411" s="270"/>
      <c r="CB411"/>
      <c r="CC411" s="270"/>
      <c r="CD411"/>
      <c r="CE411" s="270"/>
      <c r="CF411"/>
      <c r="CG411" s="270"/>
      <c r="CH411"/>
      <c r="CI411" s="270"/>
      <c r="CJ411"/>
      <c r="CK411" s="910"/>
      <c r="CT411" s="920"/>
      <c r="CX411" s="920"/>
      <c r="DN411" s="373"/>
      <c r="DO411" s="373"/>
      <c r="DP411" s="373"/>
      <c r="DQ411" s="373"/>
      <c r="DR411" s="373"/>
      <c r="DS411" s="373"/>
      <c r="DT411" s="373"/>
      <c r="DU411" s="373"/>
      <c r="DV411" s="373"/>
      <c r="DW411" s="373"/>
      <c r="DX411" s="373"/>
      <c r="DY411" s="373"/>
      <c r="DZ411" s="373"/>
      <c r="EA411" s="373"/>
      <c r="EB411" s="373"/>
      <c r="EC411" s="373"/>
      <c r="ED411" s="373"/>
      <c r="EE411" s="373"/>
      <c r="EF411" s="373"/>
      <c r="EG411" s="373"/>
      <c r="EH411" s="373"/>
      <c r="EI411" s="373"/>
      <c r="EJ411" s="373"/>
      <c r="EK411" s="373"/>
      <c r="EL411" s="373"/>
      <c r="EM411" s="373"/>
      <c r="EN411" s="373"/>
      <c r="EO411" s="373"/>
      <c r="EP411" s="373"/>
      <c r="EQ411" s="373"/>
      <c r="ER411" s="373"/>
      <c r="ES411" s="373"/>
      <c r="ET411" s="373"/>
      <c r="EU411" s="373"/>
      <c r="EV411" s="373"/>
      <c r="EW411" s="373"/>
      <c r="EX411" s="373"/>
      <c r="EY411" s="373"/>
      <c r="EZ411" s="373"/>
      <c r="FA411" s="373"/>
      <c r="FB411" s="373"/>
      <c r="FC411" s="373"/>
      <c r="FD411" s="373"/>
      <c r="FE411" s="373"/>
      <c r="FF411" s="373"/>
      <c r="FG411" s="373"/>
      <c r="FH411" s="373"/>
      <c r="FI411" s="373"/>
      <c r="FJ411" s="373"/>
      <c r="FK411" s="373"/>
      <c r="FL411" s="373"/>
      <c r="FM411" s="373"/>
      <c r="FN411" s="373"/>
      <c r="FO411" s="373"/>
      <c r="FP411" s="373"/>
      <c r="FQ411" s="373"/>
      <c r="FR411" s="373"/>
      <c r="FS411" s="373"/>
      <c r="FT411" s="373"/>
      <c r="FU411" s="373"/>
      <c r="FV411" s="373"/>
      <c r="FW411" s="373"/>
      <c r="FX411" s="373"/>
      <c r="FY411" s="373"/>
      <c r="FZ411" s="373"/>
      <c r="GA411" s="373"/>
      <c r="GB411" s="373"/>
      <c r="GC411" s="373"/>
      <c r="GD411" s="373"/>
      <c r="GE411" s="373"/>
      <c r="GF411" s="373"/>
      <c r="GG411" s="373"/>
      <c r="GH411" s="373"/>
      <c r="GI411" s="373"/>
      <c r="GJ411" s="373"/>
      <c r="GK411" s="373"/>
      <c r="GL411" s="373"/>
      <c r="GM411" s="373"/>
      <c r="GN411" s="373"/>
      <c r="GO411" s="373"/>
      <c r="GP411" s="373"/>
      <c r="GQ411" s="373"/>
      <c r="GR411" s="373"/>
      <c r="GS411" s="373"/>
      <c r="GT411" s="373"/>
      <c r="GU411" s="373"/>
      <c r="GV411" s="373"/>
      <c r="GW411" s="373"/>
      <c r="GX411" s="373"/>
      <c r="GY411" s="373"/>
      <c r="GZ411" s="373"/>
      <c r="HA411" s="373"/>
      <c r="HB411" s="373"/>
      <c r="HC411" s="373"/>
      <c r="HD411" s="373"/>
      <c r="HE411" s="373"/>
      <c r="HF411" s="373"/>
      <c r="HG411" s="373"/>
      <c r="HH411" s="373"/>
      <c r="HI411" s="373"/>
      <c r="HJ411" s="373"/>
      <c r="HK411" s="373"/>
      <c r="HL411" s="373"/>
      <c r="HM411" s="373"/>
      <c r="HN411" s="373"/>
      <c r="HO411" s="373"/>
      <c r="HP411" s="373"/>
      <c r="HQ411" s="373"/>
      <c r="HR411" s="373"/>
      <c r="HS411" s="373"/>
      <c r="HT411" s="373"/>
      <c r="HU411" s="373"/>
      <c r="HV411" s="373"/>
      <c r="HW411" s="373"/>
      <c r="HX411" s="373"/>
      <c r="HY411" s="373"/>
      <c r="HZ411" s="373"/>
      <c r="IA411" s="373"/>
      <c r="IB411" s="373"/>
      <c r="IC411" s="373"/>
      <c r="ID411" s="373"/>
      <c r="IE411" s="373"/>
      <c r="IF411" s="373"/>
      <c r="IG411" s="373"/>
      <c r="IH411" s="373"/>
      <c r="II411" s="373"/>
      <c r="IJ411" s="373"/>
    </row>
    <row r="412" spans="1:244" s="281" customFormat="1" ht="19" x14ac:dyDescent="0.2">
      <c r="A412"/>
      <c r="B412" s="186"/>
      <c r="C412"/>
      <c r="D412" s="251"/>
      <c r="E412" s="341"/>
      <c r="F412" s="341"/>
      <c r="G412" s="172"/>
      <c r="H412"/>
      <c r="I412" s="45"/>
      <c r="J412"/>
      <c r="K412"/>
      <c r="L412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5"/>
      <c r="AC412"/>
      <c r="AD412" s="38"/>
      <c r="AE412"/>
      <c r="AF412"/>
      <c r="AG412"/>
      <c r="AH412" s="42"/>
      <c r="AI412" s="349"/>
      <c r="AJ412" s="326"/>
      <c r="AK412" s="364"/>
      <c r="AL412" s="364"/>
      <c r="AM412" s="364"/>
      <c r="AN412" s="364"/>
      <c r="AO412" s="364"/>
      <c r="AP412" s="364"/>
      <c r="AQ412" s="364"/>
      <c r="AR412" s="364"/>
      <c r="AS412" s="364"/>
      <c r="AT412" s="364"/>
      <c r="AU412" s="364"/>
      <c r="AV412" s="364"/>
      <c r="AW412" s="364"/>
      <c r="AX412" s="364"/>
      <c r="AY412" s="329"/>
      <c r="AZ412" s="269"/>
      <c r="BA412" s="560"/>
      <c r="BB412"/>
      <c r="BC412" s="560"/>
      <c r="BD412"/>
      <c r="BE412" s="560"/>
      <c r="BF412"/>
      <c r="BG412" s="560"/>
      <c r="BH412"/>
      <c r="BI412" s="560"/>
      <c r="BJ412"/>
      <c r="BK412" s="560"/>
      <c r="BL412"/>
      <c r="BM412" s="560"/>
      <c r="BN412"/>
      <c r="BO412" s="270"/>
      <c r="BP412"/>
      <c r="BQ412" s="270"/>
      <c r="BR412"/>
      <c r="BS412" s="270"/>
      <c r="BT412"/>
      <c r="BU412" s="270"/>
      <c r="BV412"/>
      <c r="BW412" s="270"/>
      <c r="BX412"/>
      <c r="BY412" s="270"/>
      <c r="BZ412"/>
      <c r="CA412" s="270"/>
      <c r="CB412"/>
      <c r="CC412" s="270"/>
      <c r="CD412"/>
      <c r="CE412" s="270"/>
      <c r="CF412"/>
      <c r="CG412" s="270"/>
      <c r="CH412"/>
      <c r="CI412" s="270"/>
      <c r="CJ412"/>
      <c r="CK412" s="910"/>
      <c r="CT412" s="920"/>
      <c r="CX412" s="920"/>
      <c r="DN412" s="373"/>
      <c r="DO412" s="373"/>
      <c r="DP412" s="373"/>
      <c r="DQ412" s="373"/>
      <c r="DR412" s="373"/>
      <c r="DS412" s="373"/>
      <c r="DT412" s="373"/>
      <c r="DU412" s="373"/>
      <c r="DV412" s="373"/>
      <c r="DW412" s="373"/>
      <c r="DX412" s="373"/>
      <c r="DY412" s="373"/>
      <c r="DZ412" s="373"/>
      <c r="EA412" s="373"/>
      <c r="EB412" s="373"/>
      <c r="EC412" s="373"/>
      <c r="ED412" s="373"/>
      <c r="EE412" s="373"/>
      <c r="EF412" s="373"/>
      <c r="EG412" s="373"/>
      <c r="EH412" s="373"/>
      <c r="EI412" s="373"/>
      <c r="EJ412" s="373"/>
      <c r="EK412" s="373"/>
      <c r="EL412" s="373"/>
      <c r="EM412" s="373"/>
      <c r="EN412" s="373"/>
      <c r="EO412" s="373"/>
      <c r="EP412" s="373"/>
      <c r="EQ412" s="373"/>
      <c r="ER412" s="373"/>
      <c r="ES412" s="373"/>
      <c r="ET412" s="373"/>
      <c r="EU412" s="373"/>
      <c r="EV412" s="373"/>
      <c r="EW412" s="373"/>
      <c r="EX412" s="373"/>
      <c r="EY412" s="373"/>
      <c r="EZ412" s="373"/>
      <c r="FA412" s="373"/>
      <c r="FB412" s="373"/>
      <c r="FC412" s="373"/>
      <c r="FD412" s="373"/>
      <c r="FE412" s="373"/>
      <c r="FF412" s="373"/>
      <c r="FG412" s="373"/>
      <c r="FH412" s="373"/>
      <c r="FI412" s="373"/>
      <c r="FJ412" s="373"/>
      <c r="FK412" s="373"/>
      <c r="FL412" s="373"/>
      <c r="FM412" s="373"/>
      <c r="FN412" s="373"/>
      <c r="FO412" s="373"/>
      <c r="FP412" s="373"/>
      <c r="FQ412" s="373"/>
      <c r="FR412" s="373"/>
      <c r="FS412" s="373"/>
      <c r="FT412" s="373"/>
      <c r="FU412" s="373"/>
      <c r="FV412" s="373"/>
      <c r="FW412" s="373"/>
      <c r="FX412" s="373"/>
      <c r="FY412" s="373"/>
      <c r="FZ412" s="373"/>
      <c r="GA412" s="373"/>
      <c r="GB412" s="373"/>
      <c r="GC412" s="373"/>
      <c r="GD412" s="373"/>
      <c r="GE412" s="373"/>
      <c r="GF412" s="373"/>
      <c r="GG412" s="373"/>
      <c r="GH412" s="373"/>
      <c r="GI412" s="373"/>
      <c r="GJ412" s="373"/>
      <c r="GK412" s="373"/>
      <c r="GL412" s="373"/>
      <c r="GM412" s="373"/>
      <c r="GN412" s="373"/>
      <c r="GO412" s="373"/>
      <c r="GP412" s="373"/>
      <c r="GQ412" s="373"/>
      <c r="GR412" s="373"/>
      <c r="GS412" s="373"/>
      <c r="GT412" s="373"/>
      <c r="GU412" s="373"/>
      <c r="GV412" s="373"/>
      <c r="GW412" s="373"/>
      <c r="GX412" s="373"/>
      <c r="GY412" s="373"/>
      <c r="GZ412" s="373"/>
      <c r="HA412" s="373"/>
      <c r="HB412" s="373"/>
      <c r="HC412" s="373"/>
      <c r="HD412" s="373"/>
      <c r="HE412" s="373"/>
      <c r="HF412" s="373"/>
      <c r="HG412" s="373"/>
      <c r="HH412" s="373"/>
      <c r="HI412" s="373"/>
      <c r="HJ412" s="373"/>
      <c r="HK412" s="373"/>
      <c r="HL412" s="373"/>
      <c r="HM412" s="373"/>
      <c r="HN412" s="373"/>
      <c r="HO412" s="373"/>
      <c r="HP412" s="373"/>
      <c r="HQ412" s="373"/>
      <c r="HR412" s="373"/>
      <c r="HS412" s="373"/>
      <c r="HT412" s="373"/>
      <c r="HU412" s="373"/>
      <c r="HV412" s="373"/>
      <c r="HW412" s="373"/>
      <c r="HX412" s="373"/>
      <c r="HY412" s="373"/>
      <c r="HZ412" s="373"/>
      <c r="IA412" s="373"/>
      <c r="IB412" s="373"/>
      <c r="IC412" s="373"/>
      <c r="ID412" s="373"/>
      <c r="IE412" s="373"/>
      <c r="IF412" s="373"/>
      <c r="IG412" s="373"/>
      <c r="IH412" s="373"/>
      <c r="II412" s="373"/>
      <c r="IJ412" s="373"/>
    </row>
    <row r="413" spans="1:244" s="281" customFormat="1" ht="19" x14ac:dyDescent="0.2">
      <c r="A413"/>
      <c r="B413" s="186"/>
      <c r="C413"/>
      <c r="D413" s="251"/>
      <c r="E413" s="341"/>
      <c r="F413" s="341"/>
      <c r="G413" s="172"/>
      <c r="H413"/>
      <c r="I413" s="45"/>
      <c r="J413"/>
      <c r="K413"/>
      <c r="L413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5"/>
      <c r="AC413"/>
      <c r="AD413" s="38"/>
      <c r="AE413"/>
      <c r="AF413"/>
      <c r="AG413"/>
      <c r="AH413" s="42"/>
      <c r="AI413" s="349"/>
      <c r="AJ413" s="326"/>
      <c r="AK413" s="364"/>
      <c r="AL413" s="364"/>
      <c r="AM413" s="364"/>
      <c r="AN413" s="364"/>
      <c r="AO413" s="364"/>
      <c r="AP413" s="364"/>
      <c r="AQ413" s="364"/>
      <c r="AR413" s="364"/>
      <c r="AS413" s="364"/>
      <c r="AT413" s="364"/>
      <c r="AU413" s="364"/>
      <c r="AV413" s="364"/>
      <c r="AW413" s="364"/>
      <c r="AX413" s="364"/>
      <c r="AY413" s="329"/>
      <c r="AZ413" s="269"/>
      <c r="BA413" s="560"/>
      <c r="BB413"/>
      <c r="BC413" s="560"/>
      <c r="BD413"/>
      <c r="BE413" s="560"/>
      <c r="BF413"/>
      <c r="BG413" s="560"/>
      <c r="BH413"/>
      <c r="BI413" s="560"/>
      <c r="BJ413"/>
      <c r="BK413" s="560"/>
      <c r="BL413"/>
      <c r="BM413" s="560"/>
      <c r="BN413"/>
      <c r="BO413" s="270"/>
      <c r="BP413"/>
      <c r="BQ413" s="270"/>
      <c r="BR413"/>
      <c r="BS413" s="270"/>
      <c r="BT413"/>
      <c r="BU413" s="270"/>
      <c r="BV413"/>
      <c r="BW413" s="270"/>
      <c r="BX413"/>
      <c r="BY413" s="270"/>
      <c r="BZ413"/>
      <c r="CA413" s="270"/>
      <c r="CB413"/>
      <c r="CC413" s="270"/>
      <c r="CD413"/>
      <c r="CE413" s="270"/>
      <c r="CF413"/>
      <c r="CG413" s="270"/>
      <c r="CH413"/>
      <c r="CI413" s="270"/>
      <c r="CJ413"/>
      <c r="CK413" s="910"/>
      <c r="CT413" s="920"/>
      <c r="CX413" s="920"/>
      <c r="DN413" s="373"/>
      <c r="DO413" s="373"/>
      <c r="DP413" s="373"/>
      <c r="DQ413" s="373"/>
      <c r="DR413" s="373"/>
      <c r="DS413" s="373"/>
      <c r="DT413" s="373"/>
      <c r="DU413" s="373"/>
      <c r="DV413" s="373"/>
      <c r="DW413" s="373"/>
      <c r="DX413" s="373"/>
      <c r="DY413" s="373"/>
      <c r="DZ413" s="373"/>
      <c r="EA413" s="373"/>
      <c r="EB413" s="373"/>
      <c r="EC413" s="373"/>
      <c r="ED413" s="373"/>
      <c r="EE413" s="373"/>
      <c r="EF413" s="373"/>
      <c r="EG413" s="373"/>
      <c r="EH413" s="373"/>
      <c r="EI413" s="373"/>
      <c r="EJ413" s="373"/>
      <c r="EK413" s="373"/>
      <c r="EL413" s="373"/>
      <c r="EM413" s="373"/>
      <c r="EN413" s="373"/>
      <c r="EO413" s="373"/>
      <c r="EP413" s="373"/>
      <c r="EQ413" s="373"/>
      <c r="ER413" s="373"/>
      <c r="ES413" s="373"/>
      <c r="ET413" s="373"/>
      <c r="EU413" s="373"/>
      <c r="EV413" s="373"/>
      <c r="EW413" s="373"/>
      <c r="EX413" s="373"/>
      <c r="EY413" s="373"/>
      <c r="EZ413" s="373"/>
      <c r="FA413" s="373"/>
      <c r="FB413" s="373"/>
      <c r="FC413" s="373"/>
      <c r="FD413" s="373"/>
      <c r="FE413" s="373"/>
      <c r="FF413" s="373"/>
      <c r="FG413" s="373"/>
      <c r="FH413" s="373"/>
      <c r="FI413" s="373"/>
      <c r="FJ413" s="373"/>
      <c r="FK413" s="373"/>
      <c r="FL413" s="373"/>
      <c r="FM413" s="373"/>
      <c r="FN413" s="373"/>
      <c r="FO413" s="373"/>
      <c r="FP413" s="373"/>
      <c r="FQ413" s="373"/>
      <c r="FR413" s="373"/>
      <c r="FS413" s="373"/>
      <c r="FT413" s="373"/>
      <c r="FU413" s="373"/>
      <c r="FV413" s="373"/>
      <c r="FW413" s="373"/>
      <c r="FX413" s="373"/>
      <c r="FY413" s="373"/>
      <c r="FZ413" s="373"/>
      <c r="GA413" s="373"/>
      <c r="GB413" s="373"/>
      <c r="GC413" s="373"/>
      <c r="GD413" s="373"/>
      <c r="GE413" s="373"/>
      <c r="GF413" s="373"/>
      <c r="GG413" s="373"/>
      <c r="GH413" s="373"/>
      <c r="GI413" s="373"/>
      <c r="GJ413" s="373"/>
      <c r="GK413" s="373"/>
      <c r="GL413" s="373"/>
      <c r="GM413" s="373"/>
      <c r="GN413" s="373"/>
      <c r="GO413" s="373"/>
      <c r="GP413" s="373"/>
      <c r="GQ413" s="373"/>
      <c r="GR413" s="373"/>
      <c r="GS413" s="373"/>
      <c r="GT413" s="373"/>
      <c r="GU413" s="373"/>
      <c r="GV413" s="373"/>
      <c r="GW413" s="373"/>
      <c r="GX413" s="373"/>
      <c r="GY413" s="373"/>
      <c r="GZ413" s="373"/>
      <c r="HA413" s="373"/>
      <c r="HB413" s="373"/>
      <c r="HC413" s="373"/>
      <c r="HD413" s="373"/>
      <c r="HE413" s="373"/>
      <c r="HF413" s="373"/>
      <c r="HG413" s="373"/>
      <c r="HH413" s="373"/>
      <c r="HI413" s="373"/>
      <c r="HJ413" s="373"/>
      <c r="HK413" s="373"/>
      <c r="HL413" s="373"/>
      <c r="HM413" s="373"/>
      <c r="HN413" s="373"/>
      <c r="HO413" s="373"/>
      <c r="HP413" s="373"/>
      <c r="HQ413" s="373"/>
      <c r="HR413" s="373"/>
      <c r="HS413" s="373"/>
      <c r="HT413" s="373"/>
      <c r="HU413" s="373"/>
      <c r="HV413" s="373"/>
      <c r="HW413" s="373"/>
      <c r="HX413" s="373"/>
      <c r="HY413" s="373"/>
      <c r="HZ413" s="373"/>
      <c r="IA413" s="373"/>
      <c r="IB413" s="373"/>
      <c r="IC413" s="373"/>
      <c r="ID413" s="373"/>
      <c r="IE413" s="373"/>
      <c r="IF413" s="373"/>
      <c r="IG413" s="373"/>
      <c r="IH413" s="373"/>
      <c r="II413" s="373"/>
      <c r="IJ413" s="373"/>
    </row>
    <row r="414" spans="1:244" s="281" customFormat="1" ht="19" x14ac:dyDescent="0.2">
      <c r="A414"/>
      <c r="B414" s="186"/>
      <c r="C414"/>
      <c r="D414" s="251"/>
      <c r="E414" s="341"/>
      <c r="F414" s="341"/>
      <c r="G414" s="172"/>
      <c r="H414"/>
      <c r="I414" s="45"/>
      <c r="J414"/>
      <c r="K414"/>
      <c r="L414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5"/>
      <c r="AC414"/>
      <c r="AD414" s="38"/>
      <c r="AE414"/>
      <c r="AF414"/>
      <c r="AG414"/>
      <c r="AH414" s="42"/>
      <c r="AI414" s="349"/>
      <c r="AJ414" s="326"/>
      <c r="AK414" s="364"/>
      <c r="AL414" s="364"/>
      <c r="AM414" s="364"/>
      <c r="AN414" s="364"/>
      <c r="AO414" s="364"/>
      <c r="AP414" s="364"/>
      <c r="AQ414" s="364"/>
      <c r="AR414" s="364"/>
      <c r="AS414" s="364"/>
      <c r="AT414" s="364"/>
      <c r="AU414" s="364"/>
      <c r="AV414" s="364"/>
      <c r="AW414" s="364"/>
      <c r="AX414" s="364"/>
      <c r="AY414" s="329"/>
      <c r="AZ414" s="269"/>
      <c r="BA414" s="560"/>
      <c r="BB414"/>
      <c r="BC414" s="560"/>
      <c r="BD414"/>
      <c r="BE414" s="560"/>
      <c r="BF414"/>
      <c r="BG414" s="560"/>
      <c r="BH414"/>
      <c r="BI414" s="560"/>
      <c r="BJ414"/>
      <c r="BK414" s="560"/>
      <c r="BL414"/>
      <c r="BM414" s="560"/>
      <c r="BN414"/>
      <c r="BO414" s="270"/>
      <c r="BP414"/>
      <c r="BQ414" s="270"/>
      <c r="BR414"/>
      <c r="BS414" s="270"/>
      <c r="BT414"/>
      <c r="BU414" s="270"/>
      <c r="BV414"/>
      <c r="BW414" s="270"/>
      <c r="BX414"/>
      <c r="BY414" s="270"/>
      <c r="BZ414"/>
      <c r="CA414" s="270"/>
      <c r="CB414"/>
      <c r="CC414" s="270"/>
      <c r="CD414"/>
      <c r="CE414" s="270"/>
      <c r="CF414"/>
      <c r="CG414" s="270"/>
      <c r="CH414"/>
      <c r="CI414" s="270"/>
      <c r="CJ414"/>
      <c r="CK414" s="910"/>
      <c r="CT414" s="920"/>
      <c r="CX414" s="920"/>
      <c r="DN414" s="373"/>
      <c r="DO414" s="373"/>
      <c r="DP414" s="373"/>
      <c r="DQ414" s="373"/>
      <c r="DR414" s="373"/>
      <c r="DS414" s="373"/>
      <c r="DT414" s="373"/>
      <c r="DU414" s="373"/>
      <c r="DV414" s="373"/>
      <c r="DW414" s="373"/>
      <c r="DX414" s="373"/>
      <c r="DY414" s="373"/>
      <c r="DZ414" s="373"/>
      <c r="EA414" s="373"/>
      <c r="EB414" s="373"/>
      <c r="EC414" s="373"/>
      <c r="ED414" s="373"/>
      <c r="EE414" s="373"/>
      <c r="EF414" s="373"/>
      <c r="EG414" s="373"/>
      <c r="EH414" s="373"/>
      <c r="EI414" s="373"/>
      <c r="EJ414" s="373"/>
      <c r="EK414" s="373"/>
      <c r="EL414" s="373"/>
      <c r="EM414" s="373"/>
      <c r="EN414" s="373"/>
      <c r="EO414" s="373"/>
      <c r="EP414" s="373"/>
      <c r="EQ414" s="373"/>
      <c r="ER414" s="373"/>
      <c r="ES414" s="373"/>
      <c r="ET414" s="373"/>
      <c r="EU414" s="373"/>
      <c r="EV414" s="373"/>
      <c r="EW414" s="373"/>
      <c r="EX414" s="373"/>
      <c r="EY414" s="373"/>
      <c r="EZ414" s="373"/>
      <c r="FA414" s="373"/>
      <c r="FB414" s="373"/>
      <c r="FC414" s="373"/>
      <c r="FD414" s="373"/>
      <c r="FE414" s="373"/>
      <c r="FF414" s="373"/>
      <c r="FG414" s="373"/>
      <c r="FH414" s="373"/>
      <c r="FI414" s="373"/>
      <c r="FJ414" s="373"/>
      <c r="FK414" s="373"/>
      <c r="FL414" s="373"/>
      <c r="FM414" s="373"/>
      <c r="FN414" s="373"/>
      <c r="FO414" s="373"/>
      <c r="FP414" s="373"/>
      <c r="FQ414" s="373"/>
      <c r="FR414" s="373"/>
      <c r="FS414" s="373"/>
      <c r="FT414" s="373"/>
      <c r="FU414" s="373"/>
      <c r="FV414" s="373"/>
      <c r="FW414" s="373"/>
      <c r="FX414" s="373"/>
      <c r="FY414" s="373"/>
      <c r="FZ414" s="373"/>
      <c r="GA414" s="373"/>
      <c r="GB414" s="373"/>
      <c r="GC414" s="373"/>
      <c r="GD414" s="373"/>
      <c r="GE414" s="373"/>
      <c r="GF414" s="373"/>
      <c r="GG414" s="373"/>
      <c r="GH414" s="373"/>
      <c r="GI414" s="373"/>
      <c r="GJ414" s="373"/>
      <c r="GK414" s="373"/>
      <c r="GL414" s="373"/>
      <c r="GM414" s="373"/>
      <c r="GN414" s="373"/>
      <c r="GO414" s="373"/>
      <c r="GP414" s="373"/>
      <c r="GQ414" s="373"/>
      <c r="GR414" s="373"/>
      <c r="GS414" s="373"/>
      <c r="GT414" s="373"/>
      <c r="GU414" s="373"/>
      <c r="GV414" s="373"/>
      <c r="GW414" s="373"/>
      <c r="GX414" s="373"/>
      <c r="GY414" s="373"/>
      <c r="GZ414" s="373"/>
      <c r="HA414" s="373"/>
      <c r="HB414" s="373"/>
      <c r="HC414" s="373"/>
      <c r="HD414" s="373"/>
      <c r="HE414" s="373"/>
      <c r="HF414" s="373"/>
      <c r="HG414" s="373"/>
      <c r="HH414" s="373"/>
      <c r="HI414" s="373"/>
      <c r="HJ414" s="373"/>
      <c r="HK414" s="373"/>
      <c r="HL414" s="373"/>
      <c r="HM414" s="373"/>
      <c r="HN414" s="373"/>
      <c r="HO414" s="373"/>
      <c r="HP414" s="373"/>
      <c r="HQ414" s="373"/>
      <c r="HR414" s="373"/>
      <c r="HS414" s="373"/>
      <c r="HT414" s="373"/>
      <c r="HU414" s="373"/>
      <c r="HV414" s="373"/>
      <c r="HW414" s="373"/>
      <c r="HX414" s="373"/>
      <c r="HY414" s="373"/>
      <c r="HZ414" s="373"/>
      <c r="IA414" s="373"/>
      <c r="IB414" s="373"/>
      <c r="IC414" s="373"/>
      <c r="ID414" s="373"/>
      <c r="IE414" s="373"/>
      <c r="IF414" s="373"/>
      <c r="IG414" s="373"/>
      <c r="IH414" s="373"/>
      <c r="II414" s="373"/>
      <c r="IJ414" s="373"/>
    </row>
    <row r="415" spans="1:244" s="281" customFormat="1" ht="19" x14ac:dyDescent="0.2">
      <c r="A415"/>
      <c r="B415" s="186"/>
      <c r="C415"/>
      <c r="D415" s="251"/>
      <c r="E415" s="341"/>
      <c r="F415" s="341"/>
      <c r="G415" s="172"/>
      <c r="H415"/>
      <c r="I415" s="45"/>
      <c r="J415"/>
      <c r="K415"/>
      <c r="L415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5"/>
      <c r="AC415"/>
      <c r="AD415" s="38"/>
      <c r="AE415"/>
      <c r="AF415"/>
      <c r="AG415"/>
      <c r="AH415" s="42"/>
      <c r="AI415" s="349"/>
      <c r="AJ415" s="326"/>
      <c r="AK415" s="364"/>
      <c r="AL415" s="364"/>
      <c r="AM415" s="364"/>
      <c r="AN415" s="364"/>
      <c r="AO415" s="364"/>
      <c r="AP415" s="364"/>
      <c r="AQ415" s="364"/>
      <c r="AR415" s="364"/>
      <c r="AS415" s="364"/>
      <c r="AT415" s="364"/>
      <c r="AU415" s="364"/>
      <c r="AV415" s="364"/>
      <c r="AW415" s="364"/>
      <c r="AX415" s="364"/>
      <c r="AY415" s="329"/>
      <c r="AZ415" s="269"/>
      <c r="BA415" s="560"/>
      <c r="BB415"/>
      <c r="BC415" s="560"/>
      <c r="BD415"/>
      <c r="BE415" s="560"/>
      <c r="BF415"/>
      <c r="BG415" s="560"/>
      <c r="BH415"/>
      <c r="BI415" s="560"/>
      <c r="BJ415"/>
      <c r="BK415" s="560"/>
      <c r="BL415"/>
      <c r="BM415" s="560"/>
      <c r="BN415"/>
      <c r="BO415" s="270"/>
      <c r="BP415"/>
      <c r="BQ415" s="270"/>
      <c r="BR415"/>
      <c r="BS415" s="270"/>
      <c r="BT415"/>
      <c r="BU415" s="270"/>
      <c r="BV415"/>
      <c r="BW415" s="270"/>
      <c r="BX415"/>
      <c r="BY415" s="270"/>
      <c r="BZ415"/>
      <c r="CA415" s="270"/>
      <c r="CB415"/>
      <c r="CC415" s="270"/>
      <c r="CD415"/>
      <c r="CE415" s="270"/>
      <c r="CF415"/>
      <c r="CG415" s="270"/>
      <c r="CH415"/>
      <c r="CI415" s="270"/>
      <c r="CJ415"/>
      <c r="CK415" s="910"/>
      <c r="CT415" s="920"/>
      <c r="CX415" s="920"/>
      <c r="DN415" s="373"/>
      <c r="DO415" s="373"/>
      <c r="DP415" s="373"/>
      <c r="DQ415" s="373"/>
      <c r="DR415" s="373"/>
      <c r="DS415" s="373"/>
      <c r="DT415" s="373"/>
      <c r="DU415" s="373"/>
      <c r="DV415" s="373"/>
      <c r="DW415" s="373"/>
      <c r="DX415" s="373"/>
      <c r="DY415" s="373"/>
      <c r="DZ415" s="373"/>
      <c r="EA415" s="373"/>
      <c r="EB415" s="373"/>
      <c r="EC415" s="373"/>
      <c r="ED415" s="373"/>
      <c r="EE415" s="373"/>
      <c r="EF415" s="373"/>
      <c r="EG415" s="373"/>
      <c r="EH415" s="373"/>
      <c r="EI415" s="373"/>
      <c r="EJ415" s="373"/>
      <c r="EK415" s="373"/>
      <c r="EL415" s="373"/>
      <c r="EM415" s="373"/>
      <c r="EN415" s="373"/>
      <c r="EO415" s="373"/>
      <c r="EP415" s="373"/>
      <c r="EQ415" s="373"/>
      <c r="ER415" s="373"/>
      <c r="ES415" s="373"/>
      <c r="ET415" s="373"/>
      <c r="EU415" s="373"/>
      <c r="EV415" s="373"/>
      <c r="EW415" s="373"/>
      <c r="EX415" s="373"/>
      <c r="EY415" s="373"/>
      <c r="EZ415" s="373"/>
      <c r="FA415" s="373"/>
      <c r="FB415" s="373"/>
      <c r="FC415" s="373"/>
      <c r="FD415" s="373"/>
      <c r="FE415" s="373"/>
      <c r="FF415" s="373"/>
      <c r="FG415" s="373"/>
      <c r="FH415" s="373"/>
      <c r="FI415" s="373"/>
      <c r="FJ415" s="373"/>
      <c r="FK415" s="373"/>
      <c r="FL415" s="373"/>
      <c r="FM415" s="373"/>
      <c r="FN415" s="373"/>
      <c r="FO415" s="373"/>
      <c r="FP415" s="373"/>
      <c r="FQ415" s="373"/>
      <c r="FR415" s="373"/>
      <c r="FS415" s="373"/>
      <c r="FT415" s="373"/>
      <c r="FU415" s="373"/>
      <c r="FV415" s="373"/>
      <c r="FW415" s="373"/>
      <c r="FX415" s="373"/>
      <c r="FY415" s="373"/>
      <c r="FZ415" s="373"/>
      <c r="GA415" s="373"/>
      <c r="GB415" s="373"/>
      <c r="GC415" s="373"/>
      <c r="GD415" s="373"/>
      <c r="GE415" s="373"/>
      <c r="GF415" s="373"/>
      <c r="GG415" s="373"/>
      <c r="GH415" s="373"/>
      <c r="GI415" s="373"/>
      <c r="GJ415" s="373"/>
      <c r="GK415" s="373"/>
      <c r="GL415" s="373"/>
      <c r="GM415" s="373"/>
      <c r="GN415" s="373"/>
      <c r="GO415" s="373"/>
      <c r="GP415" s="373"/>
      <c r="GQ415" s="373"/>
      <c r="GR415" s="373"/>
      <c r="GS415" s="373"/>
      <c r="GT415" s="373"/>
      <c r="GU415" s="373"/>
      <c r="GV415" s="373"/>
      <c r="GW415" s="373"/>
      <c r="GX415" s="373"/>
      <c r="GY415" s="373"/>
      <c r="GZ415" s="373"/>
      <c r="HA415" s="373"/>
      <c r="HB415" s="373"/>
      <c r="HC415" s="373"/>
      <c r="HD415" s="373"/>
      <c r="HE415" s="373"/>
      <c r="HF415" s="373"/>
      <c r="HG415" s="373"/>
      <c r="HH415" s="373"/>
      <c r="HI415" s="373"/>
      <c r="HJ415" s="373"/>
      <c r="HK415" s="373"/>
      <c r="HL415" s="373"/>
      <c r="HM415" s="373"/>
      <c r="HN415" s="373"/>
      <c r="HO415" s="373"/>
      <c r="HP415" s="373"/>
      <c r="HQ415" s="373"/>
      <c r="HR415" s="373"/>
      <c r="HS415" s="373"/>
      <c r="HT415" s="373"/>
      <c r="HU415" s="373"/>
      <c r="HV415" s="373"/>
      <c r="HW415" s="373"/>
      <c r="HX415" s="373"/>
      <c r="HY415" s="373"/>
      <c r="HZ415" s="373"/>
      <c r="IA415" s="373"/>
      <c r="IB415" s="373"/>
      <c r="IC415" s="373"/>
      <c r="ID415" s="373"/>
      <c r="IE415" s="373"/>
      <c r="IF415" s="373"/>
      <c r="IG415" s="373"/>
      <c r="IH415" s="373"/>
      <c r="II415" s="373"/>
      <c r="IJ415" s="373"/>
    </row>
    <row r="416" spans="1:244" s="281" customFormat="1" ht="19" x14ac:dyDescent="0.2">
      <c r="A416"/>
      <c r="B416" s="186"/>
      <c r="C416"/>
      <c r="D416" s="251"/>
      <c r="E416" s="341"/>
      <c r="F416" s="341"/>
      <c r="G416" s="172"/>
      <c r="H416"/>
      <c r="I416" s="45"/>
      <c r="J416"/>
      <c r="K416"/>
      <c r="L41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5"/>
      <c r="AC416"/>
      <c r="AD416" s="38"/>
      <c r="AE416"/>
      <c r="AF416"/>
      <c r="AG416"/>
      <c r="AH416" s="42"/>
      <c r="AI416" s="349"/>
      <c r="AJ416" s="326"/>
      <c r="AK416" s="364"/>
      <c r="AL416" s="364"/>
      <c r="AM416" s="364"/>
      <c r="AN416" s="364"/>
      <c r="AO416" s="364"/>
      <c r="AP416" s="364"/>
      <c r="AQ416" s="364"/>
      <c r="AR416" s="364"/>
      <c r="AS416" s="364"/>
      <c r="AT416" s="364"/>
      <c r="AU416" s="364"/>
      <c r="AV416" s="364"/>
      <c r="AW416" s="364"/>
      <c r="AX416" s="364"/>
      <c r="AY416" s="329"/>
      <c r="AZ416" s="269"/>
      <c r="BA416" s="560"/>
      <c r="BB416"/>
      <c r="BC416" s="560"/>
      <c r="BD416"/>
      <c r="BE416" s="560"/>
      <c r="BF416"/>
      <c r="BG416" s="560"/>
      <c r="BH416"/>
      <c r="BI416" s="560"/>
      <c r="BJ416"/>
      <c r="BK416" s="560"/>
      <c r="BL416"/>
      <c r="BM416" s="560"/>
      <c r="BN416"/>
      <c r="BO416" s="270"/>
      <c r="BP416"/>
      <c r="BQ416" s="270"/>
      <c r="BR416"/>
      <c r="BS416" s="270"/>
      <c r="BT416"/>
      <c r="BU416" s="270"/>
      <c r="BV416"/>
      <c r="BW416" s="270"/>
      <c r="BX416"/>
      <c r="BY416" s="270"/>
      <c r="BZ416"/>
      <c r="CA416" s="270"/>
      <c r="CB416"/>
      <c r="CC416" s="270"/>
      <c r="CD416"/>
      <c r="CE416" s="270"/>
      <c r="CF416"/>
      <c r="CG416" s="270"/>
      <c r="CH416"/>
      <c r="CI416" s="270"/>
      <c r="CJ416"/>
      <c r="CK416" s="910"/>
      <c r="CT416" s="920"/>
      <c r="CX416" s="920"/>
      <c r="DN416" s="373"/>
      <c r="DO416" s="373"/>
      <c r="DP416" s="373"/>
      <c r="DQ416" s="373"/>
      <c r="DR416" s="373"/>
      <c r="DS416" s="373"/>
      <c r="DT416" s="373"/>
      <c r="DU416" s="373"/>
      <c r="DV416" s="373"/>
      <c r="DW416" s="373"/>
      <c r="DX416" s="373"/>
      <c r="DY416" s="373"/>
      <c r="DZ416" s="373"/>
      <c r="EA416" s="373"/>
      <c r="EB416" s="373"/>
      <c r="EC416" s="373"/>
      <c r="ED416" s="373"/>
      <c r="EE416" s="373"/>
      <c r="EF416" s="373"/>
      <c r="EG416" s="373"/>
      <c r="EH416" s="373"/>
      <c r="EI416" s="373"/>
      <c r="EJ416" s="373"/>
      <c r="EK416" s="373"/>
      <c r="EL416" s="373"/>
      <c r="EM416" s="373"/>
      <c r="EN416" s="373"/>
      <c r="EO416" s="373"/>
      <c r="EP416" s="373"/>
      <c r="EQ416" s="373"/>
      <c r="ER416" s="373"/>
      <c r="ES416" s="373"/>
      <c r="ET416" s="373"/>
      <c r="EU416" s="373"/>
      <c r="EV416" s="373"/>
      <c r="EW416" s="373"/>
      <c r="EX416" s="373"/>
      <c r="EY416" s="373"/>
      <c r="EZ416" s="373"/>
      <c r="FA416" s="373"/>
      <c r="FB416" s="373"/>
      <c r="FC416" s="373"/>
      <c r="FD416" s="373"/>
      <c r="FE416" s="373"/>
      <c r="FF416" s="373"/>
      <c r="FG416" s="373"/>
      <c r="FH416" s="373"/>
      <c r="FI416" s="373"/>
      <c r="FJ416" s="373"/>
      <c r="FK416" s="373"/>
      <c r="FL416" s="373"/>
      <c r="FM416" s="373"/>
      <c r="FN416" s="373"/>
      <c r="FO416" s="373"/>
      <c r="FP416" s="373"/>
      <c r="FQ416" s="373"/>
      <c r="FR416" s="373"/>
      <c r="FS416" s="373"/>
      <c r="FT416" s="373"/>
      <c r="FU416" s="373"/>
      <c r="FV416" s="373"/>
      <c r="FW416" s="373"/>
      <c r="FX416" s="373"/>
      <c r="FY416" s="373"/>
      <c r="FZ416" s="373"/>
      <c r="GA416" s="373"/>
      <c r="GB416" s="373"/>
      <c r="GC416" s="373"/>
      <c r="GD416" s="373"/>
      <c r="GE416" s="373"/>
      <c r="GF416" s="373"/>
      <c r="GG416" s="373"/>
      <c r="GH416" s="373"/>
      <c r="GI416" s="373"/>
      <c r="GJ416" s="373"/>
      <c r="GK416" s="373"/>
      <c r="GL416" s="373"/>
      <c r="GM416" s="373"/>
      <c r="GN416" s="373"/>
      <c r="GO416" s="373"/>
      <c r="GP416" s="373"/>
      <c r="GQ416" s="373"/>
      <c r="GR416" s="373"/>
      <c r="GS416" s="373"/>
      <c r="GT416" s="373"/>
      <c r="GU416" s="373"/>
      <c r="GV416" s="373"/>
      <c r="GW416" s="373"/>
      <c r="GX416" s="373"/>
      <c r="GY416" s="373"/>
      <c r="GZ416" s="373"/>
      <c r="HA416" s="373"/>
      <c r="HB416" s="373"/>
      <c r="HC416" s="373"/>
      <c r="HD416" s="373"/>
      <c r="HE416" s="373"/>
      <c r="HF416" s="373"/>
      <c r="HG416" s="373"/>
      <c r="HH416" s="373"/>
      <c r="HI416" s="373"/>
      <c r="HJ416" s="373"/>
      <c r="HK416" s="373"/>
      <c r="HL416" s="373"/>
      <c r="HM416" s="373"/>
      <c r="HN416" s="373"/>
      <c r="HO416" s="373"/>
      <c r="HP416" s="373"/>
      <c r="HQ416" s="373"/>
      <c r="HR416" s="373"/>
      <c r="HS416" s="373"/>
      <c r="HT416" s="373"/>
      <c r="HU416" s="373"/>
      <c r="HV416" s="373"/>
      <c r="HW416" s="373"/>
      <c r="HX416" s="373"/>
      <c r="HY416" s="373"/>
      <c r="HZ416" s="373"/>
      <c r="IA416" s="373"/>
      <c r="IB416" s="373"/>
      <c r="IC416" s="373"/>
      <c r="ID416" s="373"/>
      <c r="IE416" s="373"/>
      <c r="IF416" s="373"/>
      <c r="IG416" s="373"/>
      <c r="IH416" s="373"/>
      <c r="II416" s="373"/>
      <c r="IJ416" s="373"/>
    </row>
    <row r="417" spans="1:244" s="281" customFormat="1" ht="19" x14ac:dyDescent="0.2">
      <c r="A417"/>
      <c r="B417" s="186"/>
      <c r="C417"/>
      <c r="D417" s="251"/>
      <c r="E417" s="341"/>
      <c r="F417" s="341"/>
      <c r="G417" s="172"/>
      <c r="H417"/>
      <c r="I417" s="45"/>
      <c r="J417"/>
      <c r="K417"/>
      <c r="L417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5"/>
      <c r="AC417"/>
      <c r="AD417" s="38"/>
      <c r="AE417"/>
      <c r="AF417"/>
      <c r="AG417"/>
      <c r="AH417" s="42"/>
      <c r="AI417" s="349"/>
      <c r="AJ417" s="326"/>
      <c r="AK417" s="364"/>
      <c r="AL417" s="364"/>
      <c r="AM417" s="364"/>
      <c r="AN417" s="364"/>
      <c r="AO417" s="364"/>
      <c r="AP417" s="364"/>
      <c r="AQ417" s="364"/>
      <c r="AR417" s="364"/>
      <c r="AS417" s="364"/>
      <c r="AT417" s="364"/>
      <c r="AU417" s="364"/>
      <c r="AV417" s="364"/>
      <c r="AW417" s="364"/>
      <c r="AX417" s="364"/>
      <c r="AY417" s="329"/>
      <c r="AZ417" s="269"/>
      <c r="BA417" s="560"/>
      <c r="BB417"/>
      <c r="BC417" s="560"/>
      <c r="BD417"/>
      <c r="BE417" s="560"/>
      <c r="BF417"/>
      <c r="BG417" s="560"/>
      <c r="BH417"/>
      <c r="BI417" s="560"/>
      <c r="BJ417"/>
      <c r="BK417" s="560"/>
      <c r="BL417"/>
      <c r="BM417" s="560"/>
      <c r="BN417"/>
      <c r="BO417" s="270"/>
      <c r="BP417"/>
      <c r="BQ417" s="270"/>
      <c r="BR417"/>
      <c r="BS417" s="270"/>
      <c r="BT417"/>
      <c r="BU417" s="270"/>
      <c r="BV417"/>
      <c r="BW417" s="270"/>
      <c r="BX417"/>
      <c r="BY417" s="270"/>
      <c r="BZ417"/>
      <c r="CA417" s="270"/>
      <c r="CB417"/>
      <c r="CC417" s="270"/>
      <c r="CD417"/>
      <c r="CE417" s="270"/>
      <c r="CF417"/>
      <c r="CG417" s="270"/>
      <c r="CH417"/>
      <c r="CI417" s="270"/>
      <c r="CJ417"/>
      <c r="CK417" s="910"/>
      <c r="CT417" s="920"/>
      <c r="CX417" s="920"/>
      <c r="DN417" s="373"/>
      <c r="DO417" s="373"/>
      <c r="DP417" s="373"/>
      <c r="DQ417" s="373"/>
      <c r="DR417" s="373"/>
      <c r="DS417" s="373"/>
      <c r="DT417" s="373"/>
      <c r="DU417" s="373"/>
      <c r="DV417" s="373"/>
      <c r="DW417" s="373"/>
      <c r="DX417" s="373"/>
      <c r="DY417" s="373"/>
      <c r="DZ417" s="373"/>
      <c r="EA417" s="373"/>
      <c r="EB417" s="373"/>
      <c r="EC417" s="373"/>
      <c r="ED417" s="373"/>
      <c r="EE417" s="373"/>
      <c r="EF417" s="373"/>
      <c r="EG417" s="373"/>
      <c r="EH417" s="373"/>
      <c r="EI417" s="373"/>
      <c r="EJ417" s="373"/>
      <c r="EK417" s="373"/>
      <c r="EL417" s="373"/>
      <c r="EM417" s="373"/>
      <c r="EN417" s="373"/>
      <c r="EO417" s="373"/>
      <c r="EP417" s="373"/>
      <c r="EQ417" s="373"/>
      <c r="ER417" s="373"/>
      <c r="ES417" s="373"/>
      <c r="ET417" s="373"/>
      <c r="EU417" s="373"/>
      <c r="EV417" s="373"/>
      <c r="EW417" s="373"/>
      <c r="EX417" s="373"/>
      <c r="EY417" s="373"/>
      <c r="EZ417" s="373"/>
      <c r="FA417" s="373"/>
      <c r="FB417" s="373"/>
      <c r="FC417" s="373"/>
      <c r="FD417" s="373"/>
      <c r="FE417" s="373"/>
      <c r="FF417" s="373"/>
      <c r="FG417" s="373"/>
      <c r="FH417" s="373"/>
      <c r="FI417" s="373"/>
      <c r="FJ417" s="373"/>
      <c r="FK417" s="373"/>
      <c r="FL417" s="373"/>
      <c r="FM417" s="373"/>
      <c r="FN417" s="373"/>
      <c r="FO417" s="373"/>
      <c r="FP417" s="373"/>
      <c r="FQ417" s="373"/>
      <c r="FR417" s="373"/>
      <c r="FS417" s="373"/>
      <c r="FT417" s="373"/>
      <c r="FU417" s="373"/>
      <c r="FV417" s="373"/>
      <c r="FW417" s="373"/>
      <c r="FX417" s="373"/>
      <c r="FY417" s="373"/>
      <c r="FZ417" s="373"/>
      <c r="GA417" s="373"/>
      <c r="GB417" s="373"/>
      <c r="GC417" s="373"/>
      <c r="GD417" s="373"/>
      <c r="GE417" s="373"/>
      <c r="GF417" s="373"/>
      <c r="GG417" s="373"/>
      <c r="GH417" s="373"/>
      <c r="GI417" s="373"/>
      <c r="GJ417" s="373"/>
      <c r="GK417" s="373"/>
      <c r="GL417" s="373"/>
      <c r="GM417" s="373"/>
      <c r="GN417" s="373"/>
      <c r="GO417" s="373"/>
      <c r="GP417" s="373"/>
      <c r="GQ417" s="373"/>
      <c r="GR417" s="373"/>
      <c r="GS417" s="373"/>
      <c r="GT417" s="373"/>
      <c r="GU417" s="373"/>
      <c r="GV417" s="373"/>
      <c r="GW417" s="373"/>
      <c r="GX417" s="373"/>
      <c r="GY417" s="373"/>
      <c r="GZ417" s="373"/>
      <c r="HA417" s="373"/>
      <c r="HB417" s="373"/>
      <c r="HC417" s="373"/>
      <c r="HD417" s="373"/>
      <c r="HE417" s="373"/>
      <c r="HF417" s="373"/>
      <c r="HG417" s="373"/>
      <c r="HH417" s="373"/>
      <c r="HI417" s="373"/>
      <c r="HJ417" s="373"/>
      <c r="HK417" s="373"/>
      <c r="HL417" s="373"/>
      <c r="HM417" s="373"/>
      <c r="HN417" s="373"/>
      <c r="HO417" s="373"/>
      <c r="HP417" s="373"/>
      <c r="HQ417" s="373"/>
      <c r="HR417" s="373"/>
      <c r="HS417" s="373"/>
      <c r="HT417" s="373"/>
      <c r="HU417" s="373"/>
      <c r="HV417" s="373"/>
      <c r="HW417" s="373"/>
      <c r="HX417" s="373"/>
      <c r="HY417" s="373"/>
      <c r="HZ417" s="373"/>
      <c r="IA417" s="373"/>
      <c r="IB417" s="373"/>
      <c r="IC417" s="373"/>
      <c r="ID417" s="373"/>
      <c r="IE417" s="373"/>
      <c r="IF417" s="373"/>
      <c r="IG417" s="373"/>
      <c r="IH417" s="373"/>
      <c r="II417" s="373"/>
      <c r="IJ417" s="373"/>
    </row>
    <row r="418" spans="1:244" s="281" customFormat="1" ht="19" x14ac:dyDescent="0.2">
      <c r="A418"/>
      <c r="B418" s="186"/>
      <c r="C418"/>
      <c r="D418" s="251"/>
      <c r="E418" s="341"/>
      <c r="F418" s="341"/>
      <c r="G418" s="172"/>
      <c r="H418"/>
      <c r="I418" s="45"/>
      <c r="J418"/>
      <c r="K418"/>
      <c r="L418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5"/>
      <c r="AC418"/>
      <c r="AD418" s="38"/>
      <c r="AE418"/>
      <c r="AF418"/>
      <c r="AG418"/>
      <c r="AH418" s="42"/>
      <c r="AI418" s="349"/>
      <c r="AJ418" s="326"/>
      <c r="AK418" s="364"/>
      <c r="AL418" s="364"/>
      <c r="AM418" s="364"/>
      <c r="AN418" s="364"/>
      <c r="AO418" s="364"/>
      <c r="AP418" s="364"/>
      <c r="AQ418" s="364"/>
      <c r="AR418" s="364"/>
      <c r="AS418" s="364"/>
      <c r="AT418" s="364"/>
      <c r="AU418" s="364"/>
      <c r="AV418" s="364"/>
      <c r="AW418" s="364"/>
      <c r="AX418" s="364"/>
      <c r="AY418" s="329"/>
      <c r="AZ418" s="269"/>
      <c r="BA418" s="560"/>
      <c r="BB418"/>
      <c r="BC418" s="560"/>
      <c r="BD418"/>
      <c r="BE418" s="560"/>
      <c r="BF418"/>
      <c r="BG418" s="560"/>
      <c r="BH418"/>
      <c r="BI418" s="560"/>
      <c r="BJ418"/>
      <c r="BK418" s="560"/>
      <c r="BL418"/>
      <c r="BM418" s="560"/>
      <c r="BN418"/>
      <c r="BO418" s="270"/>
      <c r="BP418"/>
      <c r="BQ418" s="270"/>
      <c r="BR418"/>
      <c r="BS418" s="270"/>
      <c r="BT418"/>
      <c r="BU418" s="270"/>
      <c r="BV418"/>
      <c r="BW418" s="270"/>
      <c r="BX418"/>
      <c r="BY418" s="270"/>
      <c r="BZ418"/>
      <c r="CA418" s="270"/>
      <c r="CB418"/>
      <c r="CC418" s="270"/>
      <c r="CD418"/>
      <c r="CE418" s="270"/>
      <c r="CF418"/>
      <c r="CG418" s="270"/>
      <c r="CH418"/>
      <c r="CI418" s="270"/>
      <c r="CJ418"/>
      <c r="CK418" s="910"/>
      <c r="CT418" s="920"/>
      <c r="CX418" s="920"/>
      <c r="DN418" s="373"/>
      <c r="DO418" s="373"/>
      <c r="DP418" s="373"/>
      <c r="DQ418" s="373"/>
      <c r="DR418" s="373"/>
      <c r="DS418" s="373"/>
      <c r="DT418" s="373"/>
      <c r="DU418" s="373"/>
      <c r="DV418" s="373"/>
      <c r="DW418" s="373"/>
      <c r="DX418" s="373"/>
      <c r="DY418" s="373"/>
      <c r="DZ418" s="373"/>
      <c r="EA418" s="373"/>
      <c r="EB418" s="373"/>
      <c r="EC418" s="373"/>
      <c r="ED418" s="373"/>
      <c r="EE418" s="373"/>
      <c r="EF418" s="373"/>
      <c r="EG418" s="373"/>
      <c r="EH418" s="373"/>
      <c r="EI418" s="373"/>
      <c r="EJ418" s="373"/>
      <c r="EK418" s="373"/>
      <c r="EL418" s="373"/>
      <c r="EM418" s="373"/>
      <c r="EN418" s="373"/>
      <c r="EO418" s="373"/>
      <c r="EP418" s="373"/>
      <c r="EQ418" s="373"/>
      <c r="ER418" s="373"/>
      <c r="ES418" s="373"/>
      <c r="ET418" s="373"/>
      <c r="EU418" s="373"/>
      <c r="EV418" s="373"/>
      <c r="EW418" s="373"/>
      <c r="EX418" s="373"/>
      <c r="EY418" s="373"/>
      <c r="EZ418" s="373"/>
      <c r="FA418" s="373"/>
      <c r="FB418" s="373"/>
      <c r="FC418" s="373"/>
      <c r="FD418" s="373"/>
      <c r="FE418" s="373"/>
      <c r="FF418" s="373"/>
      <c r="FG418" s="373"/>
      <c r="FH418" s="373"/>
      <c r="FI418" s="373"/>
      <c r="FJ418" s="373"/>
      <c r="FK418" s="373"/>
      <c r="FL418" s="373"/>
      <c r="FM418" s="373"/>
      <c r="FN418" s="373"/>
      <c r="FO418" s="373"/>
      <c r="FP418" s="373"/>
      <c r="FQ418" s="373"/>
      <c r="FR418" s="373"/>
      <c r="FS418" s="373"/>
      <c r="FT418" s="373"/>
      <c r="FU418" s="373"/>
      <c r="FV418" s="373"/>
      <c r="FW418" s="373"/>
      <c r="FX418" s="373"/>
      <c r="FY418" s="373"/>
      <c r="FZ418" s="373"/>
      <c r="GA418" s="373"/>
      <c r="GB418" s="373"/>
      <c r="GC418" s="373"/>
      <c r="GD418" s="373"/>
      <c r="GE418" s="373"/>
      <c r="GF418" s="373"/>
      <c r="GG418" s="373"/>
      <c r="GH418" s="373"/>
      <c r="GI418" s="373"/>
      <c r="GJ418" s="373"/>
      <c r="GK418" s="373"/>
      <c r="GL418" s="373"/>
      <c r="GM418" s="373"/>
      <c r="GN418" s="373"/>
      <c r="GO418" s="373"/>
      <c r="GP418" s="373"/>
      <c r="GQ418" s="373"/>
      <c r="GR418" s="373"/>
      <c r="GS418" s="373"/>
      <c r="GT418" s="373"/>
      <c r="GU418" s="373"/>
      <c r="GV418" s="373"/>
      <c r="GW418" s="373"/>
      <c r="GX418" s="373"/>
      <c r="GY418" s="373"/>
      <c r="GZ418" s="373"/>
      <c r="HA418" s="373"/>
      <c r="HB418" s="373"/>
      <c r="HC418" s="373"/>
      <c r="HD418" s="373"/>
      <c r="HE418" s="373"/>
      <c r="HF418" s="373"/>
      <c r="HG418" s="373"/>
      <c r="HH418" s="373"/>
      <c r="HI418" s="373"/>
      <c r="HJ418" s="373"/>
      <c r="HK418" s="373"/>
      <c r="HL418" s="373"/>
      <c r="HM418" s="373"/>
      <c r="HN418" s="373"/>
      <c r="HO418" s="373"/>
      <c r="HP418" s="373"/>
      <c r="HQ418" s="373"/>
      <c r="HR418" s="373"/>
      <c r="HS418" s="373"/>
      <c r="HT418" s="373"/>
      <c r="HU418" s="373"/>
      <c r="HV418" s="373"/>
      <c r="HW418" s="373"/>
      <c r="HX418" s="373"/>
      <c r="HY418" s="373"/>
      <c r="HZ418" s="373"/>
      <c r="IA418" s="373"/>
      <c r="IB418" s="373"/>
      <c r="IC418" s="373"/>
      <c r="ID418" s="373"/>
      <c r="IE418" s="373"/>
      <c r="IF418" s="373"/>
      <c r="IG418" s="373"/>
      <c r="IH418" s="373"/>
      <c r="II418" s="373"/>
      <c r="IJ418" s="373"/>
    </row>
    <row r="419" spans="1:244" s="281" customFormat="1" ht="19" x14ac:dyDescent="0.2">
      <c r="A419"/>
      <c r="B419" s="186"/>
      <c r="C419"/>
      <c r="D419" s="251"/>
      <c r="E419" s="341"/>
      <c r="F419" s="341"/>
      <c r="G419" s="172"/>
      <c r="H419"/>
      <c r="I419" s="45"/>
      <c r="J419"/>
      <c r="K419"/>
      <c r="L419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5"/>
      <c r="AC419"/>
      <c r="AD419" s="38"/>
      <c r="AE419"/>
      <c r="AF419"/>
      <c r="AG419"/>
      <c r="AH419" s="42"/>
      <c r="AI419" s="349"/>
      <c r="AJ419" s="326"/>
      <c r="AK419" s="364"/>
      <c r="AL419" s="364"/>
      <c r="AM419" s="364"/>
      <c r="AN419" s="364"/>
      <c r="AO419" s="364"/>
      <c r="AP419" s="364"/>
      <c r="AQ419" s="364"/>
      <c r="AR419" s="364"/>
      <c r="AS419" s="364"/>
      <c r="AT419" s="364"/>
      <c r="AU419" s="364"/>
      <c r="AV419" s="364"/>
      <c r="AW419" s="364"/>
      <c r="AX419" s="364"/>
      <c r="AY419" s="329"/>
      <c r="AZ419" s="269"/>
      <c r="BA419" s="560"/>
      <c r="BB419"/>
      <c r="BC419" s="560"/>
      <c r="BD419"/>
      <c r="BE419" s="560"/>
      <c r="BF419"/>
      <c r="BG419" s="560"/>
      <c r="BH419"/>
      <c r="BI419" s="560"/>
      <c r="BJ419"/>
      <c r="BK419" s="560"/>
      <c r="BL419"/>
      <c r="BM419" s="560"/>
      <c r="BN419"/>
      <c r="BO419" s="270"/>
      <c r="BP419"/>
      <c r="BQ419" s="270"/>
      <c r="BR419"/>
      <c r="BS419" s="270"/>
      <c r="BT419"/>
      <c r="BU419" s="270"/>
      <c r="BV419"/>
      <c r="BW419" s="270"/>
      <c r="BX419"/>
      <c r="BY419" s="270"/>
      <c r="BZ419"/>
      <c r="CA419" s="270"/>
      <c r="CB419"/>
      <c r="CC419" s="270"/>
      <c r="CD419"/>
      <c r="CE419" s="270"/>
      <c r="CF419"/>
      <c r="CG419" s="270"/>
      <c r="CH419"/>
      <c r="CI419" s="270"/>
      <c r="CJ419"/>
      <c r="CK419" s="910"/>
      <c r="CT419" s="920"/>
      <c r="CX419" s="920"/>
      <c r="DN419" s="373"/>
      <c r="DO419" s="373"/>
      <c r="DP419" s="373"/>
      <c r="DQ419" s="373"/>
      <c r="DR419" s="373"/>
      <c r="DS419" s="373"/>
      <c r="DT419" s="373"/>
      <c r="DU419" s="373"/>
      <c r="DV419" s="373"/>
      <c r="DW419" s="373"/>
      <c r="DX419" s="373"/>
      <c r="DY419" s="373"/>
      <c r="DZ419" s="373"/>
      <c r="EA419" s="373"/>
      <c r="EB419" s="373"/>
      <c r="EC419" s="373"/>
      <c r="ED419" s="373"/>
      <c r="EE419" s="373"/>
      <c r="EF419" s="373"/>
      <c r="EG419" s="373"/>
      <c r="EH419" s="373"/>
      <c r="EI419" s="373"/>
      <c r="EJ419" s="373"/>
      <c r="EK419" s="373"/>
      <c r="EL419" s="373"/>
      <c r="EM419" s="373"/>
      <c r="EN419" s="373"/>
      <c r="EO419" s="373"/>
      <c r="EP419" s="373"/>
      <c r="EQ419" s="373"/>
      <c r="ER419" s="373"/>
      <c r="ES419" s="373"/>
      <c r="ET419" s="373"/>
      <c r="EU419" s="373"/>
      <c r="EV419" s="373"/>
      <c r="EW419" s="373"/>
      <c r="EX419" s="373"/>
      <c r="EY419" s="373"/>
      <c r="EZ419" s="373"/>
      <c r="FA419" s="373"/>
      <c r="FB419" s="373"/>
      <c r="FC419" s="373"/>
      <c r="FD419" s="373"/>
      <c r="FE419" s="373"/>
      <c r="FF419" s="373"/>
      <c r="FG419" s="373"/>
      <c r="FH419" s="373"/>
      <c r="FI419" s="373"/>
      <c r="FJ419" s="373"/>
      <c r="FK419" s="373"/>
      <c r="FL419" s="373"/>
      <c r="FM419" s="373"/>
      <c r="FN419" s="373"/>
      <c r="FO419" s="373"/>
      <c r="FP419" s="373"/>
      <c r="FQ419" s="373"/>
      <c r="FR419" s="373"/>
      <c r="FS419" s="373"/>
      <c r="FT419" s="373"/>
      <c r="FU419" s="373"/>
      <c r="FV419" s="373"/>
      <c r="FW419" s="373"/>
      <c r="FX419" s="373"/>
      <c r="FY419" s="373"/>
      <c r="FZ419" s="373"/>
      <c r="GA419" s="373"/>
      <c r="GB419" s="373"/>
      <c r="GC419" s="373"/>
      <c r="GD419" s="373"/>
      <c r="GE419" s="373"/>
      <c r="GF419" s="373"/>
      <c r="GG419" s="373"/>
      <c r="GH419" s="373"/>
      <c r="GI419" s="373"/>
      <c r="GJ419" s="373"/>
      <c r="GK419" s="373"/>
      <c r="GL419" s="373"/>
      <c r="GM419" s="373"/>
      <c r="GN419" s="373"/>
      <c r="GO419" s="373"/>
      <c r="GP419" s="373"/>
      <c r="GQ419" s="373"/>
      <c r="GR419" s="373"/>
      <c r="GS419" s="373"/>
      <c r="GT419" s="373"/>
      <c r="GU419" s="373"/>
      <c r="GV419" s="373"/>
      <c r="GW419" s="373"/>
      <c r="GX419" s="373"/>
      <c r="GY419" s="373"/>
      <c r="GZ419" s="373"/>
      <c r="HA419" s="373"/>
      <c r="HB419" s="373"/>
      <c r="HC419" s="373"/>
      <c r="HD419" s="373"/>
      <c r="HE419" s="373"/>
      <c r="HF419" s="373"/>
      <c r="HG419" s="373"/>
      <c r="HH419" s="373"/>
      <c r="HI419" s="373"/>
      <c r="HJ419" s="373"/>
      <c r="HK419" s="373"/>
      <c r="HL419" s="373"/>
      <c r="HM419" s="373"/>
      <c r="HN419" s="373"/>
      <c r="HO419" s="373"/>
      <c r="HP419" s="373"/>
      <c r="HQ419" s="373"/>
      <c r="HR419" s="373"/>
      <c r="HS419" s="373"/>
      <c r="HT419" s="373"/>
      <c r="HU419" s="373"/>
      <c r="HV419" s="373"/>
      <c r="HW419" s="373"/>
      <c r="HX419" s="373"/>
      <c r="HY419" s="373"/>
      <c r="HZ419" s="373"/>
      <c r="IA419" s="373"/>
      <c r="IB419" s="373"/>
      <c r="IC419" s="373"/>
      <c r="ID419" s="373"/>
      <c r="IE419" s="373"/>
      <c r="IF419" s="373"/>
      <c r="IG419" s="373"/>
      <c r="IH419" s="373"/>
      <c r="II419" s="373"/>
      <c r="IJ419" s="373"/>
    </row>
    <row r="420" spans="1:244" s="281" customFormat="1" ht="19" x14ac:dyDescent="0.2">
      <c r="A420"/>
      <c r="B420" s="186"/>
      <c r="C420"/>
      <c r="D420" s="251"/>
      <c r="E420" s="341"/>
      <c r="F420" s="341"/>
      <c r="G420" s="172"/>
      <c r="H420"/>
      <c r="I420" s="45"/>
      <c r="J420"/>
      <c r="K420"/>
      <c r="L420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5"/>
      <c r="AC420"/>
      <c r="AD420" s="38"/>
      <c r="AE420"/>
      <c r="AF420"/>
      <c r="AG420"/>
      <c r="AH420" s="42"/>
      <c r="AI420" s="349"/>
      <c r="AJ420" s="326"/>
      <c r="AK420" s="364"/>
      <c r="AL420" s="364"/>
      <c r="AM420" s="364"/>
      <c r="AN420" s="364"/>
      <c r="AO420" s="364"/>
      <c r="AP420" s="364"/>
      <c r="AQ420" s="364"/>
      <c r="AR420" s="364"/>
      <c r="AS420" s="364"/>
      <c r="AT420" s="364"/>
      <c r="AU420" s="364"/>
      <c r="AV420" s="364"/>
      <c r="AW420" s="364"/>
      <c r="AX420" s="364"/>
      <c r="AY420" s="329"/>
      <c r="AZ420" s="269"/>
      <c r="BA420" s="560"/>
      <c r="BB420"/>
      <c r="BC420" s="560"/>
      <c r="BD420"/>
      <c r="BE420" s="560"/>
      <c r="BF420"/>
      <c r="BG420" s="560"/>
      <c r="BH420"/>
      <c r="BI420" s="560"/>
      <c r="BJ420"/>
      <c r="BK420" s="560"/>
      <c r="BL420"/>
      <c r="BM420" s="560"/>
      <c r="BN420"/>
      <c r="BO420" s="270"/>
      <c r="BP420"/>
      <c r="BQ420" s="270"/>
      <c r="BR420"/>
      <c r="BS420" s="270"/>
      <c r="BT420"/>
      <c r="BU420" s="270"/>
      <c r="BV420"/>
      <c r="BW420" s="270"/>
      <c r="BX420"/>
      <c r="BY420" s="270"/>
      <c r="BZ420"/>
      <c r="CA420" s="270"/>
      <c r="CB420"/>
      <c r="CC420" s="270"/>
      <c r="CD420"/>
      <c r="CE420" s="270"/>
      <c r="CF420"/>
      <c r="CG420" s="270"/>
      <c r="CH420"/>
      <c r="CI420" s="270"/>
      <c r="CJ420"/>
      <c r="CK420" s="910"/>
      <c r="CT420" s="920"/>
      <c r="CX420" s="920"/>
      <c r="DN420" s="373"/>
      <c r="DO420" s="373"/>
      <c r="DP420" s="373"/>
      <c r="DQ420" s="373"/>
      <c r="DR420" s="373"/>
      <c r="DS420" s="373"/>
      <c r="DT420" s="373"/>
      <c r="DU420" s="373"/>
      <c r="DV420" s="373"/>
      <c r="DW420" s="373"/>
      <c r="DX420" s="373"/>
      <c r="DY420" s="373"/>
      <c r="DZ420" s="373"/>
      <c r="EA420" s="373"/>
      <c r="EB420" s="373"/>
      <c r="EC420" s="373"/>
      <c r="ED420" s="373"/>
      <c r="EE420" s="373"/>
      <c r="EF420" s="373"/>
      <c r="EG420" s="373"/>
      <c r="EH420" s="373"/>
      <c r="EI420" s="373"/>
      <c r="EJ420" s="373"/>
      <c r="EK420" s="373"/>
      <c r="EL420" s="373"/>
      <c r="EM420" s="373"/>
      <c r="EN420" s="373"/>
      <c r="EO420" s="373"/>
      <c r="EP420" s="373"/>
      <c r="EQ420" s="373"/>
      <c r="ER420" s="373"/>
      <c r="ES420" s="373"/>
      <c r="ET420" s="373"/>
      <c r="EU420" s="373"/>
      <c r="EV420" s="373"/>
      <c r="EW420" s="373"/>
      <c r="EX420" s="373"/>
      <c r="EY420" s="373"/>
      <c r="EZ420" s="373"/>
      <c r="FA420" s="373"/>
      <c r="FB420" s="373"/>
      <c r="FC420" s="373"/>
      <c r="FD420" s="373"/>
      <c r="FE420" s="373"/>
      <c r="FF420" s="373"/>
      <c r="FG420" s="373"/>
      <c r="FH420" s="373"/>
      <c r="FI420" s="373"/>
      <c r="FJ420" s="373"/>
      <c r="FK420" s="373"/>
      <c r="FL420" s="373"/>
      <c r="FM420" s="373"/>
      <c r="FN420" s="373"/>
      <c r="FO420" s="373"/>
      <c r="FP420" s="373"/>
      <c r="FQ420" s="373"/>
      <c r="FR420" s="373"/>
      <c r="FS420" s="373"/>
      <c r="FT420" s="373"/>
      <c r="FU420" s="373"/>
      <c r="FV420" s="373"/>
      <c r="FW420" s="373"/>
      <c r="FX420" s="373"/>
      <c r="FY420" s="373"/>
      <c r="FZ420" s="373"/>
      <c r="GA420" s="373"/>
      <c r="GB420" s="373"/>
      <c r="GC420" s="373"/>
      <c r="GD420" s="373"/>
      <c r="GE420" s="373"/>
      <c r="GF420" s="373"/>
      <c r="GG420" s="373"/>
      <c r="GH420" s="373"/>
      <c r="GI420" s="373"/>
      <c r="GJ420" s="373"/>
      <c r="GK420" s="373"/>
      <c r="GL420" s="373"/>
      <c r="GM420" s="373"/>
      <c r="GN420" s="373"/>
      <c r="GO420" s="373"/>
      <c r="GP420" s="373"/>
      <c r="GQ420" s="373"/>
      <c r="GR420" s="373"/>
      <c r="GS420" s="373"/>
      <c r="GT420" s="373"/>
      <c r="GU420" s="373"/>
      <c r="GV420" s="373"/>
      <c r="GW420" s="373"/>
      <c r="GX420" s="373"/>
      <c r="GY420" s="373"/>
      <c r="GZ420" s="373"/>
      <c r="HA420" s="373"/>
      <c r="HB420" s="373"/>
      <c r="HC420" s="373"/>
      <c r="HD420" s="373"/>
      <c r="HE420" s="373"/>
      <c r="HF420" s="373"/>
      <c r="HG420" s="373"/>
      <c r="HH420" s="373"/>
      <c r="HI420" s="373"/>
      <c r="HJ420" s="373"/>
      <c r="HK420" s="373"/>
      <c r="HL420" s="373"/>
      <c r="HM420" s="373"/>
      <c r="HN420" s="373"/>
      <c r="HO420" s="373"/>
      <c r="HP420" s="373"/>
      <c r="HQ420" s="373"/>
      <c r="HR420" s="373"/>
      <c r="HS420" s="373"/>
      <c r="HT420" s="373"/>
      <c r="HU420" s="373"/>
      <c r="HV420" s="373"/>
      <c r="HW420" s="373"/>
      <c r="HX420" s="373"/>
      <c r="HY420" s="373"/>
      <c r="HZ420" s="373"/>
      <c r="IA420" s="373"/>
      <c r="IB420" s="373"/>
      <c r="IC420" s="373"/>
      <c r="ID420" s="373"/>
      <c r="IE420" s="373"/>
      <c r="IF420" s="373"/>
      <c r="IG420" s="373"/>
      <c r="IH420" s="373"/>
      <c r="II420" s="373"/>
      <c r="IJ420" s="373"/>
    </row>
    <row r="421" spans="1:244" s="281" customFormat="1" ht="19" x14ac:dyDescent="0.2">
      <c r="A421"/>
      <c r="B421" s="186"/>
      <c r="C421"/>
      <c r="D421" s="251"/>
      <c r="E421" s="341"/>
      <c r="F421" s="341"/>
      <c r="G421" s="172"/>
      <c r="H421"/>
      <c r="I421" s="45"/>
      <c r="J421"/>
      <c r="K421"/>
      <c r="L421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5"/>
      <c r="AC421"/>
      <c r="AD421" s="38"/>
      <c r="AE421"/>
      <c r="AF421"/>
      <c r="AG421"/>
      <c r="AH421" s="42"/>
      <c r="AI421" s="349"/>
      <c r="AJ421" s="326"/>
      <c r="AK421" s="364"/>
      <c r="AL421" s="364"/>
      <c r="AM421" s="364"/>
      <c r="AN421" s="364"/>
      <c r="AO421" s="364"/>
      <c r="AP421" s="364"/>
      <c r="AQ421" s="364"/>
      <c r="AR421" s="364"/>
      <c r="AS421" s="364"/>
      <c r="AT421" s="364"/>
      <c r="AU421" s="364"/>
      <c r="AV421" s="364"/>
      <c r="AW421" s="364"/>
      <c r="AX421" s="364"/>
      <c r="AY421" s="329"/>
      <c r="AZ421" s="269"/>
      <c r="BA421" s="560"/>
      <c r="BB421"/>
      <c r="BC421" s="560"/>
      <c r="BD421"/>
      <c r="BE421" s="560"/>
      <c r="BF421"/>
      <c r="BG421" s="560"/>
      <c r="BH421"/>
      <c r="BI421" s="560"/>
      <c r="BJ421"/>
      <c r="BK421" s="560"/>
      <c r="BL421"/>
      <c r="BM421" s="560"/>
      <c r="BN421"/>
      <c r="BO421" s="270"/>
      <c r="BP421"/>
      <c r="BQ421" s="270"/>
      <c r="BR421"/>
      <c r="BS421" s="270"/>
      <c r="BT421"/>
      <c r="BU421" s="270"/>
      <c r="BV421"/>
      <c r="BW421" s="270"/>
      <c r="BX421"/>
      <c r="BY421" s="270"/>
      <c r="BZ421"/>
      <c r="CA421" s="270"/>
      <c r="CB421"/>
      <c r="CC421" s="270"/>
      <c r="CD421"/>
      <c r="CE421" s="270"/>
      <c r="CF421"/>
      <c r="CG421" s="270"/>
      <c r="CH421"/>
      <c r="CI421" s="270"/>
      <c r="CJ421"/>
      <c r="CK421" s="910"/>
      <c r="CT421" s="920"/>
      <c r="CX421" s="920"/>
      <c r="DN421" s="373"/>
      <c r="DO421" s="373"/>
      <c r="DP421" s="373"/>
      <c r="DQ421" s="373"/>
      <c r="DR421" s="373"/>
      <c r="DS421" s="373"/>
      <c r="DT421" s="373"/>
      <c r="DU421" s="373"/>
      <c r="DV421" s="373"/>
      <c r="DW421" s="373"/>
      <c r="DX421" s="373"/>
      <c r="DY421" s="373"/>
      <c r="DZ421" s="373"/>
      <c r="EA421" s="373"/>
      <c r="EB421" s="373"/>
      <c r="EC421" s="373"/>
      <c r="ED421" s="373"/>
      <c r="EE421" s="373"/>
      <c r="EF421" s="373"/>
      <c r="EG421" s="373"/>
      <c r="EH421" s="373"/>
      <c r="EI421" s="373"/>
      <c r="EJ421" s="373"/>
      <c r="EK421" s="373"/>
      <c r="EL421" s="373"/>
      <c r="EM421" s="373"/>
      <c r="EN421" s="373"/>
      <c r="EO421" s="373"/>
      <c r="EP421" s="373"/>
      <c r="EQ421" s="373"/>
      <c r="ER421" s="373"/>
      <c r="ES421" s="373"/>
      <c r="ET421" s="373"/>
      <c r="EU421" s="373"/>
      <c r="EV421" s="373"/>
      <c r="EW421" s="373"/>
      <c r="EX421" s="373"/>
      <c r="EY421" s="373"/>
      <c r="EZ421" s="373"/>
      <c r="FA421" s="373"/>
      <c r="FB421" s="373"/>
      <c r="FC421" s="373"/>
      <c r="FD421" s="373"/>
      <c r="FE421" s="373"/>
      <c r="FF421" s="373"/>
      <c r="FG421" s="373"/>
      <c r="FH421" s="373"/>
      <c r="FI421" s="373"/>
      <c r="FJ421" s="373"/>
      <c r="FK421" s="373"/>
      <c r="FL421" s="373"/>
      <c r="FM421" s="373"/>
      <c r="FN421" s="373"/>
      <c r="FO421" s="373"/>
      <c r="FP421" s="373"/>
      <c r="FQ421" s="373"/>
      <c r="FR421" s="373"/>
      <c r="FS421" s="373"/>
      <c r="FT421" s="373"/>
      <c r="FU421" s="373"/>
      <c r="FV421" s="373"/>
      <c r="FW421" s="373"/>
      <c r="FX421" s="373"/>
      <c r="FY421" s="373"/>
      <c r="FZ421" s="373"/>
      <c r="GA421" s="373"/>
      <c r="GB421" s="373"/>
      <c r="GC421" s="373"/>
      <c r="GD421" s="373"/>
      <c r="GE421" s="373"/>
      <c r="GF421" s="373"/>
      <c r="GG421" s="373"/>
      <c r="GH421" s="373"/>
      <c r="GI421" s="373"/>
      <c r="GJ421" s="373"/>
      <c r="GK421" s="373"/>
      <c r="GL421" s="373"/>
      <c r="GM421" s="373"/>
      <c r="GN421" s="373"/>
      <c r="GO421" s="373"/>
      <c r="GP421" s="373"/>
      <c r="GQ421" s="373"/>
      <c r="GR421" s="373"/>
      <c r="GS421" s="373"/>
      <c r="GT421" s="373"/>
      <c r="GU421" s="373"/>
      <c r="GV421" s="373"/>
      <c r="GW421" s="373"/>
      <c r="GX421" s="373"/>
      <c r="GY421" s="373"/>
      <c r="GZ421" s="373"/>
      <c r="HA421" s="373"/>
      <c r="HB421" s="373"/>
      <c r="HC421" s="373"/>
      <c r="HD421" s="373"/>
      <c r="HE421" s="373"/>
      <c r="HF421" s="373"/>
      <c r="HG421" s="373"/>
      <c r="HH421" s="373"/>
      <c r="HI421" s="373"/>
      <c r="HJ421" s="373"/>
      <c r="HK421" s="373"/>
      <c r="HL421" s="373"/>
      <c r="HM421" s="373"/>
      <c r="HN421" s="373"/>
      <c r="HO421" s="373"/>
      <c r="HP421" s="373"/>
      <c r="HQ421" s="373"/>
      <c r="HR421" s="373"/>
      <c r="HS421" s="373"/>
      <c r="HT421" s="373"/>
      <c r="HU421" s="373"/>
      <c r="HV421" s="373"/>
      <c r="HW421" s="373"/>
      <c r="HX421" s="373"/>
      <c r="HY421" s="373"/>
      <c r="HZ421" s="373"/>
      <c r="IA421" s="373"/>
      <c r="IB421" s="373"/>
      <c r="IC421" s="373"/>
      <c r="ID421" s="373"/>
      <c r="IE421" s="373"/>
      <c r="IF421" s="373"/>
      <c r="IG421" s="373"/>
      <c r="IH421" s="373"/>
      <c r="II421" s="373"/>
      <c r="IJ421" s="373"/>
    </row>
    <row r="422" spans="1:244" s="281" customFormat="1" ht="19" x14ac:dyDescent="0.2">
      <c r="A422"/>
      <c r="B422" s="186"/>
      <c r="C422"/>
      <c r="D422" s="251"/>
      <c r="E422" s="341"/>
      <c r="F422" s="341"/>
      <c r="G422" s="172"/>
      <c r="H422"/>
      <c r="I422" s="45"/>
      <c r="J422"/>
      <c r="K422"/>
      <c r="L422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5"/>
      <c r="AC422"/>
      <c r="AD422" s="38"/>
      <c r="AE422"/>
      <c r="AF422"/>
      <c r="AG422"/>
      <c r="AH422" s="42"/>
      <c r="AI422" s="349"/>
      <c r="AJ422" s="326"/>
      <c r="AK422" s="364"/>
      <c r="AL422" s="364"/>
      <c r="AM422" s="364"/>
      <c r="AN422" s="364"/>
      <c r="AO422" s="364"/>
      <c r="AP422" s="364"/>
      <c r="AQ422" s="364"/>
      <c r="AR422" s="364"/>
      <c r="AS422" s="364"/>
      <c r="AT422" s="364"/>
      <c r="AU422" s="364"/>
      <c r="AV422" s="364"/>
      <c r="AW422" s="364"/>
      <c r="AX422" s="364"/>
      <c r="AY422" s="329"/>
      <c r="AZ422" s="269"/>
      <c r="BA422" s="560"/>
      <c r="BB422"/>
      <c r="BC422" s="560"/>
      <c r="BD422"/>
      <c r="BE422" s="560"/>
      <c r="BF422"/>
      <c r="BG422" s="560"/>
      <c r="BH422"/>
      <c r="BI422" s="560"/>
      <c r="BJ422"/>
      <c r="BK422" s="560"/>
      <c r="BL422"/>
      <c r="BM422" s="560"/>
      <c r="BN422"/>
      <c r="BO422" s="270"/>
      <c r="BP422"/>
      <c r="BQ422" s="270"/>
      <c r="BR422"/>
      <c r="BS422" s="270"/>
      <c r="BT422"/>
      <c r="BU422" s="270"/>
      <c r="BV422"/>
      <c r="BW422" s="270"/>
      <c r="BX422"/>
      <c r="BY422" s="270"/>
      <c r="BZ422"/>
      <c r="CA422" s="270"/>
      <c r="CB422"/>
      <c r="CC422" s="270"/>
      <c r="CD422"/>
      <c r="CE422" s="270"/>
      <c r="CF422"/>
      <c r="CG422" s="270"/>
      <c r="CH422"/>
      <c r="CI422" s="270"/>
      <c r="CJ422"/>
      <c r="CK422" s="910"/>
      <c r="CT422" s="920"/>
      <c r="CX422" s="920"/>
      <c r="DN422" s="373"/>
      <c r="DO422" s="373"/>
      <c r="DP422" s="373"/>
      <c r="DQ422" s="373"/>
      <c r="DR422" s="373"/>
      <c r="DS422" s="373"/>
      <c r="DT422" s="373"/>
      <c r="DU422" s="373"/>
      <c r="DV422" s="373"/>
      <c r="DW422" s="373"/>
      <c r="DX422" s="373"/>
      <c r="DY422" s="373"/>
      <c r="DZ422" s="373"/>
      <c r="EA422" s="373"/>
      <c r="EB422" s="373"/>
      <c r="EC422" s="373"/>
      <c r="ED422" s="373"/>
      <c r="EE422" s="373"/>
      <c r="EF422" s="373"/>
      <c r="EG422" s="373"/>
      <c r="EH422" s="373"/>
      <c r="EI422" s="373"/>
      <c r="EJ422" s="373"/>
      <c r="EK422" s="373"/>
      <c r="EL422" s="373"/>
      <c r="EM422" s="373"/>
      <c r="EN422" s="373"/>
      <c r="EO422" s="373"/>
      <c r="EP422" s="373"/>
      <c r="EQ422" s="373"/>
      <c r="ER422" s="373"/>
      <c r="ES422" s="373"/>
      <c r="ET422" s="373"/>
      <c r="EU422" s="373"/>
      <c r="EV422" s="373"/>
      <c r="EW422" s="373"/>
      <c r="EX422" s="373"/>
      <c r="EY422" s="373"/>
      <c r="EZ422" s="373"/>
      <c r="FA422" s="373"/>
      <c r="FB422" s="373"/>
      <c r="FC422" s="373"/>
      <c r="FD422" s="373"/>
      <c r="FE422" s="373"/>
      <c r="FF422" s="373"/>
      <c r="FG422" s="373"/>
      <c r="FH422" s="373"/>
      <c r="FI422" s="373"/>
      <c r="FJ422" s="373"/>
      <c r="FK422" s="373"/>
      <c r="FL422" s="373"/>
      <c r="FM422" s="373"/>
      <c r="FN422" s="373"/>
      <c r="FO422" s="373"/>
      <c r="FP422" s="373"/>
      <c r="FQ422" s="373"/>
      <c r="FR422" s="373"/>
      <c r="FS422" s="373"/>
      <c r="FT422" s="373"/>
      <c r="FU422" s="373"/>
      <c r="FV422" s="373"/>
      <c r="FW422" s="373"/>
      <c r="FX422" s="373"/>
      <c r="FY422" s="373"/>
      <c r="FZ422" s="373"/>
      <c r="GA422" s="373"/>
      <c r="GB422" s="373"/>
      <c r="GC422" s="373"/>
      <c r="GD422" s="373"/>
      <c r="GE422" s="373"/>
      <c r="GF422" s="373"/>
      <c r="GG422" s="373"/>
      <c r="GH422" s="373"/>
      <c r="GI422" s="373"/>
      <c r="GJ422" s="373"/>
      <c r="GK422" s="373"/>
      <c r="GL422" s="373"/>
      <c r="GM422" s="373"/>
      <c r="GN422" s="373"/>
      <c r="GO422" s="373"/>
      <c r="GP422" s="373"/>
      <c r="GQ422" s="373"/>
      <c r="GR422" s="373"/>
      <c r="GS422" s="373"/>
      <c r="GT422" s="373"/>
      <c r="GU422" s="373"/>
      <c r="GV422" s="373"/>
      <c r="GW422" s="373"/>
      <c r="GX422" s="373"/>
      <c r="GY422" s="373"/>
      <c r="GZ422" s="373"/>
      <c r="HA422" s="373"/>
      <c r="HB422" s="373"/>
      <c r="HC422" s="373"/>
      <c r="HD422" s="373"/>
      <c r="HE422" s="373"/>
      <c r="HF422" s="373"/>
      <c r="HG422" s="373"/>
      <c r="HH422" s="373"/>
      <c r="HI422" s="373"/>
      <c r="HJ422" s="373"/>
      <c r="HK422" s="373"/>
      <c r="HL422" s="373"/>
      <c r="HM422" s="373"/>
      <c r="HN422" s="373"/>
      <c r="HO422" s="373"/>
      <c r="HP422" s="373"/>
      <c r="HQ422" s="373"/>
      <c r="HR422" s="373"/>
      <c r="HS422" s="373"/>
      <c r="HT422" s="373"/>
      <c r="HU422" s="373"/>
      <c r="HV422" s="373"/>
      <c r="HW422" s="373"/>
      <c r="HX422" s="373"/>
      <c r="HY422" s="373"/>
      <c r="HZ422" s="373"/>
      <c r="IA422" s="373"/>
      <c r="IB422" s="373"/>
      <c r="IC422" s="373"/>
      <c r="ID422" s="373"/>
      <c r="IE422" s="373"/>
      <c r="IF422" s="373"/>
      <c r="IG422" s="373"/>
      <c r="IH422" s="373"/>
      <c r="II422" s="373"/>
      <c r="IJ422" s="373"/>
    </row>
    <row r="423" spans="1:244" s="281" customFormat="1" ht="19" x14ac:dyDescent="0.2">
      <c r="A423"/>
      <c r="B423" s="186"/>
      <c r="C423"/>
      <c r="D423" s="251"/>
      <c r="E423" s="341"/>
      <c r="F423" s="341"/>
      <c r="G423" s="172"/>
      <c r="H423"/>
      <c r="I423" s="45"/>
      <c r="J423"/>
      <c r="K423"/>
      <c r="L423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5"/>
      <c r="AC423"/>
      <c r="AD423" s="38"/>
      <c r="AE423"/>
      <c r="AF423"/>
      <c r="AG423"/>
      <c r="AH423" s="42"/>
      <c r="AI423" s="349"/>
      <c r="AJ423" s="326"/>
      <c r="AK423" s="364"/>
      <c r="AL423" s="364"/>
      <c r="AM423" s="364"/>
      <c r="AN423" s="364"/>
      <c r="AO423" s="364"/>
      <c r="AP423" s="364"/>
      <c r="AQ423" s="364"/>
      <c r="AR423" s="364"/>
      <c r="AS423" s="364"/>
      <c r="AT423" s="364"/>
      <c r="AU423" s="364"/>
      <c r="AV423" s="364"/>
      <c r="AW423" s="364"/>
      <c r="AX423" s="364"/>
      <c r="AY423" s="329"/>
      <c r="AZ423" s="269"/>
      <c r="BA423" s="560"/>
      <c r="BB423"/>
      <c r="BC423" s="560"/>
      <c r="BD423"/>
      <c r="BE423" s="560"/>
      <c r="BF423"/>
      <c r="BG423" s="560"/>
      <c r="BH423"/>
      <c r="BI423" s="560"/>
      <c r="BJ423"/>
      <c r="BK423" s="560"/>
      <c r="BL423"/>
      <c r="BM423" s="560"/>
      <c r="BN423"/>
      <c r="BO423" s="270"/>
      <c r="BP423"/>
      <c r="BQ423" s="270"/>
      <c r="BR423"/>
      <c r="BS423" s="270"/>
      <c r="BT423"/>
      <c r="BU423" s="270"/>
      <c r="BV423"/>
      <c r="BW423" s="270"/>
      <c r="BX423"/>
      <c r="BY423" s="270"/>
      <c r="BZ423"/>
      <c r="CA423" s="270"/>
      <c r="CB423"/>
      <c r="CC423" s="270"/>
      <c r="CD423"/>
      <c r="CE423" s="270"/>
      <c r="CF423"/>
      <c r="CG423" s="270"/>
      <c r="CH423"/>
      <c r="CI423" s="270"/>
      <c r="CJ423"/>
      <c r="CK423" s="910"/>
      <c r="CT423" s="920"/>
      <c r="CX423" s="920"/>
      <c r="DN423" s="373"/>
      <c r="DO423" s="373"/>
      <c r="DP423" s="373"/>
      <c r="DQ423" s="373"/>
      <c r="DR423" s="373"/>
      <c r="DS423" s="373"/>
      <c r="DT423" s="373"/>
      <c r="DU423" s="373"/>
      <c r="DV423" s="373"/>
      <c r="DW423" s="373"/>
      <c r="DX423" s="373"/>
      <c r="DY423" s="373"/>
      <c r="DZ423" s="373"/>
      <c r="EA423" s="373"/>
      <c r="EB423" s="373"/>
      <c r="EC423" s="373"/>
      <c r="ED423" s="373"/>
      <c r="EE423" s="373"/>
      <c r="EF423" s="373"/>
      <c r="EG423" s="373"/>
      <c r="EH423" s="373"/>
      <c r="EI423" s="373"/>
      <c r="EJ423" s="373"/>
      <c r="EK423" s="373"/>
      <c r="EL423" s="373"/>
      <c r="EM423" s="373"/>
      <c r="EN423" s="373"/>
      <c r="EO423" s="373"/>
      <c r="EP423" s="373"/>
      <c r="EQ423" s="373"/>
      <c r="ER423" s="373"/>
      <c r="ES423" s="373"/>
      <c r="ET423" s="373"/>
      <c r="EU423" s="373"/>
      <c r="EV423" s="373"/>
      <c r="EW423" s="373"/>
      <c r="EX423" s="373"/>
      <c r="EY423" s="373"/>
      <c r="EZ423" s="373"/>
      <c r="FA423" s="373"/>
      <c r="FB423" s="373"/>
      <c r="FC423" s="373"/>
      <c r="FD423" s="373"/>
      <c r="FE423" s="373"/>
      <c r="FF423" s="373"/>
      <c r="FG423" s="373"/>
      <c r="FH423" s="373"/>
      <c r="FI423" s="373"/>
      <c r="FJ423" s="373"/>
      <c r="FK423" s="373"/>
      <c r="FL423" s="373"/>
      <c r="FM423" s="373"/>
      <c r="FN423" s="373"/>
      <c r="FO423" s="373"/>
      <c r="FP423" s="373"/>
      <c r="FQ423" s="373"/>
      <c r="FR423" s="373"/>
      <c r="FS423" s="373"/>
      <c r="FT423" s="373"/>
      <c r="FU423" s="373"/>
      <c r="FV423" s="373"/>
      <c r="FW423" s="373"/>
      <c r="FX423" s="373"/>
      <c r="FY423" s="373"/>
      <c r="FZ423" s="373"/>
      <c r="GA423" s="373"/>
      <c r="GB423" s="373"/>
      <c r="GC423" s="373"/>
      <c r="GD423" s="373"/>
      <c r="GE423" s="373"/>
      <c r="GF423" s="373"/>
      <c r="GG423" s="373"/>
      <c r="GH423" s="373"/>
      <c r="GI423" s="373"/>
      <c r="GJ423" s="373"/>
      <c r="GK423" s="373"/>
      <c r="GL423" s="373"/>
      <c r="GM423" s="373"/>
      <c r="GN423" s="373"/>
      <c r="GO423" s="373"/>
      <c r="GP423" s="373"/>
      <c r="GQ423" s="373"/>
      <c r="GR423" s="373"/>
      <c r="GS423" s="373"/>
      <c r="GT423" s="373"/>
      <c r="GU423" s="373"/>
      <c r="GV423" s="373"/>
      <c r="GW423" s="373"/>
      <c r="GX423" s="373"/>
      <c r="GY423" s="373"/>
      <c r="GZ423" s="373"/>
      <c r="HA423" s="373"/>
      <c r="HB423" s="373"/>
      <c r="HC423" s="373"/>
      <c r="HD423" s="373"/>
      <c r="HE423" s="373"/>
      <c r="HF423" s="373"/>
      <c r="HG423" s="373"/>
      <c r="HH423" s="373"/>
      <c r="HI423" s="373"/>
      <c r="HJ423" s="373"/>
      <c r="HK423" s="373"/>
      <c r="HL423" s="373"/>
      <c r="HM423" s="373"/>
      <c r="HN423" s="373"/>
      <c r="HO423" s="373"/>
      <c r="HP423" s="373"/>
      <c r="HQ423" s="373"/>
      <c r="HR423" s="373"/>
      <c r="HS423" s="373"/>
      <c r="HT423" s="373"/>
      <c r="HU423" s="373"/>
      <c r="HV423" s="373"/>
      <c r="HW423" s="373"/>
      <c r="HX423" s="373"/>
      <c r="HY423" s="373"/>
      <c r="HZ423" s="373"/>
      <c r="IA423" s="373"/>
      <c r="IB423" s="373"/>
      <c r="IC423" s="373"/>
      <c r="ID423" s="373"/>
      <c r="IE423" s="373"/>
      <c r="IF423" s="373"/>
      <c r="IG423" s="373"/>
      <c r="IH423" s="373"/>
      <c r="II423" s="373"/>
      <c r="IJ423" s="373"/>
    </row>
    <row r="424" spans="1:244" s="281" customFormat="1" ht="19" x14ac:dyDescent="0.2">
      <c r="A424"/>
      <c r="B424" s="186"/>
      <c r="C424"/>
      <c r="D424" s="251"/>
      <c r="E424" s="341"/>
      <c r="F424" s="341"/>
      <c r="G424" s="172"/>
      <c r="H424"/>
      <c r="I424" s="45"/>
      <c r="J424"/>
      <c r="K424"/>
      <c r="L424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5"/>
      <c r="AC424"/>
      <c r="AD424" s="38"/>
      <c r="AE424"/>
      <c r="AF424"/>
      <c r="AG424"/>
      <c r="AH424" s="42"/>
      <c r="AI424" s="349"/>
      <c r="AJ424" s="326"/>
      <c r="AK424" s="364"/>
      <c r="AL424" s="364"/>
      <c r="AM424" s="364"/>
      <c r="AN424" s="364"/>
      <c r="AO424" s="364"/>
      <c r="AP424" s="364"/>
      <c r="AQ424" s="364"/>
      <c r="AR424" s="364"/>
      <c r="AS424" s="364"/>
      <c r="AT424" s="364"/>
      <c r="AU424" s="364"/>
      <c r="AV424" s="364"/>
      <c r="AW424" s="364"/>
      <c r="AX424" s="364"/>
      <c r="AY424" s="329"/>
      <c r="AZ424" s="269"/>
      <c r="BA424" s="560"/>
      <c r="BB424"/>
      <c r="BC424" s="560"/>
      <c r="BD424"/>
      <c r="BE424" s="560"/>
      <c r="BF424"/>
      <c r="BG424" s="560"/>
      <c r="BH424"/>
      <c r="BI424" s="560"/>
      <c r="BJ424"/>
      <c r="BK424" s="560"/>
      <c r="BL424"/>
      <c r="BM424" s="560"/>
      <c r="BN424"/>
      <c r="BO424" s="270"/>
      <c r="BP424"/>
      <c r="BQ424" s="270"/>
      <c r="BR424"/>
      <c r="BS424" s="270"/>
      <c r="BT424"/>
      <c r="BU424" s="270"/>
      <c r="BV424"/>
      <c r="BW424" s="270"/>
      <c r="BX424"/>
      <c r="BY424" s="270"/>
      <c r="BZ424"/>
      <c r="CA424" s="270"/>
      <c r="CB424"/>
      <c r="CC424" s="270"/>
      <c r="CD424"/>
      <c r="CE424" s="270"/>
      <c r="CF424"/>
      <c r="CG424" s="270"/>
      <c r="CH424"/>
      <c r="CI424" s="270"/>
      <c r="CJ424"/>
      <c r="CK424" s="910"/>
      <c r="CT424" s="920"/>
      <c r="CX424" s="920"/>
      <c r="DN424" s="373"/>
      <c r="DO424" s="373"/>
      <c r="DP424" s="373"/>
      <c r="DQ424" s="373"/>
      <c r="DR424" s="373"/>
      <c r="DS424" s="373"/>
      <c r="DT424" s="373"/>
      <c r="DU424" s="373"/>
      <c r="DV424" s="373"/>
      <c r="DW424" s="373"/>
      <c r="DX424" s="373"/>
      <c r="DY424" s="373"/>
      <c r="DZ424" s="373"/>
      <c r="EA424" s="373"/>
      <c r="EB424" s="373"/>
      <c r="EC424" s="373"/>
      <c r="ED424" s="373"/>
      <c r="EE424" s="373"/>
      <c r="EF424" s="373"/>
      <c r="EG424" s="373"/>
      <c r="EH424" s="373"/>
      <c r="EI424" s="373"/>
      <c r="EJ424" s="373"/>
      <c r="EK424" s="373"/>
      <c r="EL424" s="373"/>
      <c r="EM424" s="373"/>
      <c r="EN424" s="373"/>
      <c r="EO424" s="373"/>
      <c r="EP424" s="373"/>
      <c r="EQ424" s="373"/>
      <c r="ER424" s="373"/>
      <c r="ES424" s="373"/>
      <c r="ET424" s="373"/>
      <c r="EU424" s="373"/>
      <c r="EV424" s="373"/>
      <c r="EW424" s="373"/>
      <c r="EX424" s="373"/>
      <c r="EY424" s="373"/>
      <c r="EZ424" s="373"/>
      <c r="FA424" s="373"/>
      <c r="FB424" s="373"/>
      <c r="FC424" s="373"/>
      <c r="FD424" s="373"/>
      <c r="FE424" s="373"/>
      <c r="FF424" s="373"/>
      <c r="FG424" s="373"/>
      <c r="FH424" s="373"/>
      <c r="FI424" s="373"/>
      <c r="FJ424" s="373"/>
      <c r="FK424" s="373"/>
      <c r="FL424" s="373"/>
      <c r="FM424" s="373"/>
      <c r="FN424" s="373"/>
      <c r="FO424" s="373"/>
      <c r="FP424" s="373"/>
      <c r="FQ424" s="373"/>
      <c r="FR424" s="373"/>
      <c r="FS424" s="373"/>
      <c r="FT424" s="373"/>
      <c r="FU424" s="373"/>
      <c r="FV424" s="373"/>
      <c r="FW424" s="373"/>
      <c r="FX424" s="373"/>
      <c r="FY424" s="373"/>
      <c r="FZ424" s="373"/>
      <c r="GA424" s="373"/>
      <c r="GB424" s="373"/>
      <c r="GC424" s="373"/>
      <c r="GD424" s="373"/>
      <c r="GE424" s="373"/>
      <c r="GF424" s="373"/>
      <c r="GG424" s="373"/>
      <c r="GH424" s="373"/>
      <c r="GI424" s="373"/>
      <c r="GJ424" s="373"/>
      <c r="GK424" s="373"/>
      <c r="GL424" s="373"/>
      <c r="GM424" s="373"/>
      <c r="GN424" s="373"/>
      <c r="GO424" s="373"/>
      <c r="GP424" s="373"/>
      <c r="GQ424" s="373"/>
      <c r="GR424" s="373"/>
      <c r="GS424" s="373"/>
      <c r="GT424" s="373"/>
      <c r="GU424" s="373"/>
      <c r="GV424" s="373"/>
      <c r="GW424" s="373"/>
      <c r="GX424" s="373"/>
      <c r="GY424" s="373"/>
      <c r="GZ424" s="373"/>
      <c r="HA424" s="373"/>
      <c r="HB424" s="373"/>
      <c r="HC424" s="373"/>
      <c r="HD424" s="373"/>
      <c r="HE424" s="373"/>
      <c r="HF424" s="373"/>
      <c r="HG424" s="373"/>
      <c r="HH424" s="373"/>
      <c r="HI424" s="373"/>
      <c r="HJ424" s="373"/>
      <c r="HK424" s="373"/>
      <c r="HL424" s="373"/>
      <c r="HM424" s="373"/>
      <c r="HN424" s="373"/>
      <c r="HO424" s="373"/>
      <c r="HP424" s="373"/>
      <c r="HQ424" s="373"/>
      <c r="HR424" s="373"/>
      <c r="HS424" s="373"/>
      <c r="HT424" s="373"/>
      <c r="HU424" s="373"/>
      <c r="HV424" s="373"/>
      <c r="HW424" s="373"/>
      <c r="HX424" s="373"/>
      <c r="HY424" s="373"/>
      <c r="HZ424" s="373"/>
      <c r="IA424" s="373"/>
      <c r="IB424" s="373"/>
      <c r="IC424" s="373"/>
      <c r="ID424" s="373"/>
      <c r="IE424" s="373"/>
      <c r="IF424" s="373"/>
      <c r="IG424" s="373"/>
      <c r="IH424" s="373"/>
      <c r="II424" s="373"/>
      <c r="IJ424" s="373"/>
    </row>
    <row r="425" spans="1:244" s="281" customFormat="1" ht="19" x14ac:dyDescent="0.2">
      <c r="A425"/>
      <c r="B425" s="186"/>
      <c r="C425"/>
      <c r="D425" s="251"/>
      <c r="E425" s="341"/>
      <c r="F425" s="341"/>
      <c r="G425" s="172"/>
      <c r="H425"/>
      <c r="I425" s="45"/>
      <c r="J425"/>
      <c r="K425"/>
      <c r="L425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5"/>
      <c r="AC425"/>
      <c r="AD425" s="38"/>
      <c r="AE425"/>
      <c r="AF425"/>
      <c r="AG425"/>
      <c r="AH425" s="42"/>
      <c r="AI425" s="349"/>
      <c r="AJ425" s="326"/>
      <c r="AK425" s="364"/>
      <c r="AL425" s="364"/>
      <c r="AM425" s="364"/>
      <c r="AN425" s="364"/>
      <c r="AO425" s="364"/>
      <c r="AP425" s="364"/>
      <c r="AQ425" s="364"/>
      <c r="AR425" s="364"/>
      <c r="AS425" s="364"/>
      <c r="AT425" s="364"/>
      <c r="AU425" s="364"/>
      <c r="AV425" s="364"/>
      <c r="AW425" s="364"/>
      <c r="AX425" s="364"/>
      <c r="AY425" s="329"/>
      <c r="AZ425" s="269"/>
      <c r="BA425" s="560"/>
      <c r="BB425"/>
      <c r="BC425" s="560"/>
      <c r="BD425"/>
      <c r="BE425" s="560"/>
      <c r="BF425"/>
      <c r="BG425" s="560"/>
      <c r="BH425"/>
      <c r="BI425" s="560"/>
      <c r="BJ425"/>
      <c r="BK425" s="560"/>
      <c r="BL425"/>
      <c r="BM425" s="560"/>
      <c r="BN425"/>
      <c r="BO425" s="270"/>
      <c r="BP425"/>
      <c r="BQ425" s="270"/>
      <c r="BR425"/>
      <c r="BS425" s="270"/>
      <c r="BT425"/>
      <c r="BU425" s="270"/>
      <c r="BV425"/>
      <c r="BW425" s="270"/>
      <c r="BX425"/>
      <c r="BY425" s="270"/>
      <c r="BZ425"/>
      <c r="CA425" s="270"/>
      <c r="CB425"/>
      <c r="CC425" s="270"/>
      <c r="CD425"/>
      <c r="CE425" s="270"/>
      <c r="CF425"/>
      <c r="CG425" s="270"/>
      <c r="CH425"/>
      <c r="CI425" s="270"/>
      <c r="CJ425"/>
      <c r="CK425" s="910"/>
      <c r="CT425" s="920"/>
      <c r="CX425" s="920"/>
      <c r="DN425" s="373"/>
      <c r="DO425" s="373"/>
      <c r="DP425" s="373"/>
      <c r="DQ425" s="373"/>
      <c r="DR425" s="373"/>
      <c r="DS425" s="373"/>
      <c r="DT425" s="373"/>
      <c r="DU425" s="373"/>
      <c r="DV425" s="373"/>
      <c r="DW425" s="373"/>
      <c r="DX425" s="373"/>
      <c r="DY425" s="373"/>
      <c r="DZ425" s="373"/>
      <c r="EA425" s="373"/>
      <c r="EB425" s="373"/>
      <c r="EC425" s="373"/>
      <c r="ED425" s="373"/>
      <c r="EE425" s="373"/>
      <c r="EF425" s="373"/>
      <c r="EG425" s="373"/>
      <c r="EH425" s="373"/>
      <c r="EI425" s="373"/>
      <c r="EJ425" s="373"/>
      <c r="EK425" s="373"/>
      <c r="EL425" s="373"/>
      <c r="EM425" s="373"/>
      <c r="EN425" s="373"/>
      <c r="EO425" s="373"/>
      <c r="EP425" s="373"/>
      <c r="EQ425" s="373"/>
      <c r="ER425" s="373"/>
      <c r="ES425" s="373"/>
      <c r="ET425" s="373"/>
      <c r="EU425" s="373"/>
      <c r="EV425" s="373"/>
      <c r="EW425" s="373"/>
      <c r="EX425" s="373"/>
      <c r="EY425" s="373"/>
      <c r="EZ425" s="373"/>
      <c r="FA425" s="373"/>
      <c r="FB425" s="373"/>
      <c r="FC425" s="373"/>
      <c r="FD425" s="373"/>
      <c r="FE425" s="373"/>
      <c r="FF425" s="373"/>
      <c r="FG425" s="373"/>
      <c r="FH425" s="373"/>
      <c r="FI425" s="373"/>
      <c r="FJ425" s="373"/>
      <c r="FK425" s="373"/>
      <c r="FL425" s="373"/>
      <c r="FM425" s="373"/>
      <c r="FN425" s="373"/>
      <c r="FO425" s="373"/>
      <c r="FP425" s="373"/>
      <c r="FQ425" s="373"/>
      <c r="FR425" s="373"/>
      <c r="FS425" s="373"/>
      <c r="FT425" s="373"/>
      <c r="FU425" s="373"/>
      <c r="FV425" s="373"/>
      <c r="FW425" s="373"/>
      <c r="FX425" s="373"/>
      <c r="FY425" s="373"/>
      <c r="FZ425" s="373"/>
      <c r="GA425" s="373"/>
      <c r="GB425" s="373"/>
      <c r="GC425" s="373"/>
      <c r="GD425" s="373"/>
      <c r="GE425" s="373"/>
      <c r="GF425" s="373"/>
      <c r="GG425" s="373"/>
      <c r="GH425" s="373"/>
      <c r="GI425" s="373"/>
      <c r="GJ425" s="373"/>
      <c r="GK425" s="373"/>
      <c r="GL425" s="373"/>
      <c r="GM425" s="373"/>
      <c r="GN425" s="373"/>
      <c r="GO425" s="373"/>
      <c r="GP425" s="373"/>
      <c r="GQ425" s="373"/>
      <c r="GR425" s="373"/>
      <c r="GS425" s="373"/>
      <c r="GT425" s="373"/>
      <c r="GU425" s="373"/>
      <c r="GV425" s="373"/>
      <c r="GW425" s="373"/>
      <c r="GX425" s="373"/>
      <c r="GY425" s="373"/>
      <c r="GZ425" s="373"/>
      <c r="HA425" s="373"/>
      <c r="HB425" s="373"/>
      <c r="HC425" s="373"/>
      <c r="HD425" s="373"/>
      <c r="HE425" s="373"/>
      <c r="HF425" s="373"/>
      <c r="HG425" s="373"/>
      <c r="HH425" s="373"/>
      <c r="HI425" s="373"/>
      <c r="HJ425" s="373"/>
      <c r="HK425" s="373"/>
      <c r="HL425" s="373"/>
      <c r="HM425" s="373"/>
      <c r="HN425" s="373"/>
      <c r="HO425" s="373"/>
      <c r="HP425" s="373"/>
      <c r="HQ425" s="373"/>
      <c r="HR425" s="373"/>
      <c r="HS425" s="373"/>
      <c r="HT425" s="373"/>
      <c r="HU425" s="373"/>
      <c r="HV425" s="373"/>
      <c r="HW425" s="373"/>
      <c r="HX425" s="373"/>
      <c r="HY425" s="373"/>
      <c r="HZ425" s="373"/>
      <c r="IA425" s="373"/>
      <c r="IB425" s="373"/>
      <c r="IC425" s="373"/>
      <c r="ID425" s="373"/>
      <c r="IE425" s="373"/>
      <c r="IF425" s="373"/>
      <c r="IG425" s="373"/>
      <c r="IH425" s="373"/>
      <c r="II425" s="373"/>
      <c r="IJ425" s="373"/>
    </row>
    <row r="426" spans="1:244" s="281" customFormat="1" ht="19" x14ac:dyDescent="0.2">
      <c r="A426"/>
      <c r="B426" s="186"/>
      <c r="C426"/>
      <c r="D426" s="251"/>
      <c r="E426" s="341"/>
      <c r="F426" s="341"/>
      <c r="G426" s="172"/>
      <c r="H426"/>
      <c r="I426" s="45"/>
      <c r="J426"/>
      <c r="K426"/>
      <c r="L42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5"/>
      <c r="AC426"/>
      <c r="AD426" s="38"/>
      <c r="AE426"/>
      <c r="AF426"/>
      <c r="AG426"/>
      <c r="AH426" s="42"/>
      <c r="AI426" s="349"/>
      <c r="AJ426" s="326"/>
      <c r="AK426" s="364"/>
      <c r="AL426" s="364"/>
      <c r="AM426" s="364"/>
      <c r="AN426" s="364"/>
      <c r="AO426" s="364"/>
      <c r="AP426" s="364"/>
      <c r="AQ426" s="364"/>
      <c r="AR426" s="364"/>
      <c r="AS426" s="364"/>
      <c r="AT426" s="364"/>
      <c r="AU426" s="364"/>
      <c r="AV426" s="364"/>
      <c r="AW426" s="364"/>
      <c r="AX426" s="364"/>
      <c r="AY426" s="329"/>
      <c r="AZ426" s="269"/>
      <c r="BA426" s="560"/>
      <c r="BB426"/>
      <c r="BC426" s="560"/>
      <c r="BD426"/>
      <c r="BE426" s="560"/>
      <c r="BF426"/>
      <c r="BG426" s="560"/>
      <c r="BH426"/>
      <c r="BI426" s="560"/>
      <c r="BJ426"/>
      <c r="BK426" s="560"/>
      <c r="BL426"/>
      <c r="BM426" s="560"/>
      <c r="BN426"/>
      <c r="BO426" s="270"/>
      <c r="BP426"/>
      <c r="BQ426" s="270"/>
      <c r="BR426"/>
      <c r="BS426" s="270"/>
      <c r="BT426"/>
      <c r="BU426" s="270"/>
      <c r="BV426"/>
      <c r="BW426" s="270"/>
      <c r="BX426"/>
      <c r="BY426" s="270"/>
      <c r="BZ426"/>
      <c r="CA426" s="270"/>
      <c r="CB426"/>
      <c r="CC426" s="270"/>
      <c r="CD426"/>
      <c r="CE426" s="270"/>
      <c r="CF426"/>
      <c r="CG426" s="270"/>
      <c r="CH426"/>
      <c r="CI426" s="270"/>
      <c r="CJ426"/>
      <c r="CK426" s="910"/>
      <c r="CT426" s="920"/>
      <c r="CX426" s="920"/>
      <c r="DN426" s="373"/>
      <c r="DO426" s="373"/>
      <c r="DP426" s="373"/>
      <c r="DQ426" s="373"/>
      <c r="DR426" s="373"/>
      <c r="DS426" s="373"/>
      <c r="DT426" s="373"/>
      <c r="DU426" s="373"/>
      <c r="DV426" s="373"/>
      <c r="DW426" s="373"/>
      <c r="DX426" s="373"/>
      <c r="DY426" s="373"/>
      <c r="DZ426" s="373"/>
      <c r="EA426" s="373"/>
      <c r="EB426" s="373"/>
      <c r="EC426" s="373"/>
      <c r="ED426" s="373"/>
      <c r="EE426" s="373"/>
      <c r="EF426" s="373"/>
      <c r="EG426" s="373"/>
      <c r="EH426" s="373"/>
      <c r="EI426" s="373"/>
      <c r="EJ426" s="373"/>
      <c r="EK426" s="373"/>
      <c r="EL426" s="373"/>
      <c r="EM426" s="373"/>
      <c r="EN426" s="373"/>
      <c r="EO426" s="373"/>
      <c r="EP426" s="373"/>
      <c r="EQ426" s="373"/>
      <c r="ER426" s="373"/>
      <c r="ES426" s="373"/>
      <c r="ET426" s="373"/>
      <c r="EU426" s="373"/>
      <c r="EV426" s="373"/>
      <c r="EW426" s="373"/>
      <c r="EX426" s="373"/>
      <c r="EY426" s="373"/>
      <c r="EZ426" s="373"/>
      <c r="FA426" s="373"/>
      <c r="FB426" s="373"/>
      <c r="FC426" s="373"/>
      <c r="FD426" s="373"/>
      <c r="FE426" s="373"/>
      <c r="FF426" s="373"/>
      <c r="FG426" s="373"/>
      <c r="FH426" s="373"/>
      <c r="FI426" s="373"/>
      <c r="FJ426" s="373"/>
      <c r="FK426" s="373"/>
      <c r="FL426" s="373"/>
      <c r="FM426" s="373"/>
      <c r="FN426" s="373"/>
      <c r="FO426" s="373"/>
      <c r="FP426" s="373"/>
      <c r="FQ426" s="373"/>
      <c r="FR426" s="373"/>
      <c r="FS426" s="373"/>
      <c r="FT426" s="373"/>
      <c r="FU426" s="373"/>
      <c r="FV426" s="373"/>
      <c r="FW426" s="373"/>
      <c r="FX426" s="373"/>
      <c r="FY426" s="373"/>
      <c r="FZ426" s="373"/>
      <c r="GA426" s="373"/>
      <c r="GB426" s="373"/>
      <c r="GC426" s="373"/>
      <c r="GD426" s="373"/>
      <c r="GE426" s="373"/>
      <c r="GF426" s="373"/>
      <c r="GG426" s="373"/>
      <c r="GH426" s="373"/>
      <c r="GI426" s="373"/>
      <c r="GJ426" s="373"/>
      <c r="GK426" s="373"/>
      <c r="GL426" s="373"/>
      <c r="GM426" s="373"/>
      <c r="GN426" s="373"/>
      <c r="GO426" s="373"/>
      <c r="GP426" s="373"/>
      <c r="GQ426" s="373"/>
      <c r="GR426" s="373"/>
      <c r="GS426" s="373"/>
      <c r="GT426" s="373"/>
      <c r="GU426" s="373"/>
      <c r="GV426" s="373"/>
      <c r="GW426" s="373"/>
      <c r="GX426" s="373"/>
      <c r="GY426" s="373"/>
      <c r="GZ426" s="373"/>
      <c r="HA426" s="373"/>
      <c r="HB426" s="373"/>
      <c r="HC426" s="373"/>
      <c r="HD426" s="373"/>
      <c r="HE426" s="373"/>
      <c r="HF426" s="373"/>
      <c r="HG426" s="373"/>
      <c r="HH426" s="373"/>
      <c r="HI426" s="373"/>
      <c r="HJ426" s="373"/>
      <c r="HK426" s="373"/>
      <c r="HL426" s="373"/>
      <c r="HM426" s="373"/>
      <c r="HN426" s="373"/>
      <c r="HO426" s="373"/>
      <c r="HP426" s="373"/>
      <c r="HQ426" s="373"/>
      <c r="HR426" s="373"/>
      <c r="HS426" s="373"/>
      <c r="HT426" s="373"/>
      <c r="HU426" s="373"/>
      <c r="HV426" s="373"/>
      <c r="HW426" s="373"/>
      <c r="HX426" s="373"/>
      <c r="HY426" s="373"/>
      <c r="HZ426" s="373"/>
      <c r="IA426" s="373"/>
      <c r="IB426" s="373"/>
      <c r="IC426" s="373"/>
      <c r="ID426" s="373"/>
      <c r="IE426" s="373"/>
      <c r="IF426" s="373"/>
      <c r="IG426" s="373"/>
      <c r="IH426" s="373"/>
      <c r="II426" s="373"/>
      <c r="IJ426" s="373"/>
    </row>
    <row r="427" spans="1:244" s="281" customFormat="1" ht="19" x14ac:dyDescent="0.2">
      <c r="A427"/>
      <c r="B427" s="186"/>
      <c r="C427"/>
      <c r="D427" s="251"/>
      <c r="E427" s="341"/>
      <c r="F427" s="341"/>
      <c r="G427" s="172"/>
      <c r="H427"/>
      <c r="I427" s="45"/>
      <c r="J427"/>
      <c r="K427"/>
      <c r="L427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5"/>
      <c r="AC427"/>
      <c r="AD427" s="38"/>
      <c r="AE427"/>
      <c r="AF427"/>
      <c r="AG427"/>
      <c r="AH427" s="42"/>
      <c r="AI427" s="349"/>
      <c r="AJ427" s="326"/>
      <c r="AK427" s="364"/>
      <c r="AL427" s="364"/>
      <c r="AM427" s="364"/>
      <c r="AN427" s="364"/>
      <c r="AO427" s="364"/>
      <c r="AP427" s="364"/>
      <c r="AQ427" s="364"/>
      <c r="AR427" s="364"/>
      <c r="AS427" s="364"/>
      <c r="AT427" s="364"/>
      <c r="AU427" s="364"/>
      <c r="AV427" s="364"/>
      <c r="AW427" s="364"/>
      <c r="AX427" s="364"/>
      <c r="AY427" s="329"/>
      <c r="AZ427" s="269"/>
      <c r="BA427" s="560"/>
      <c r="BB427"/>
      <c r="BC427" s="560"/>
      <c r="BD427"/>
      <c r="BE427" s="560"/>
      <c r="BF427"/>
      <c r="BG427" s="560"/>
      <c r="BH427"/>
      <c r="BI427" s="560"/>
      <c r="BJ427"/>
      <c r="BK427" s="560"/>
      <c r="BL427"/>
      <c r="BM427" s="560"/>
      <c r="BN427"/>
      <c r="BO427" s="270"/>
      <c r="BP427"/>
      <c r="BQ427" s="270"/>
      <c r="BR427"/>
      <c r="BS427" s="270"/>
      <c r="BT427"/>
      <c r="BU427" s="270"/>
      <c r="BV427"/>
      <c r="BW427" s="270"/>
      <c r="BX427"/>
      <c r="BY427" s="270"/>
      <c r="BZ427"/>
      <c r="CA427" s="270"/>
      <c r="CB427"/>
      <c r="CC427" s="270"/>
      <c r="CD427"/>
      <c r="CE427" s="270"/>
      <c r="CF427"/>
      <c r="CG427" s="270"/>
      <c r="CH427"/>
      <c r="CI427" s="270"/>
      <c r="CJ427"/>
      <c r="CK427" s="910"/>
      <c r="CT427" s="920"/>
      <c r="CX427" s="920"/>
      <c r="DN427" s="373"/>
      <c r="DO427" s="373"/>
      <c r="DP427" s="373"/>
      <c r="DQ427" s="373"/>
      <c r="DR427" s="373"/>
      <c r="DS427" s="373"/>
      <c r="DT427" s="373"/>
      <c r="DU427" s="373"/>
      <c r="DV427" s="373"/>
      <c r="DW427" s="373"/>
      <c r="DX427" s="373"/>
      <c r="DY427" s="373"/>
      <c r="DZ427" s="373"/>
      <c r="EA427" s="373"/>
      <c r="EB427" s="373"/>
      <c r="EC427" s="373"/>
      <c r="ED427" s="373"/>
      <c r="EE427" s="373"/>
      <c r="EF427" s="373"/>
      <c r="EG427" s="373"/>
      <c r="EH427" s="373"/>
      <c r="EI427" s="373"/>
      <c r="EJ427" s="373"/>
      <c r="EK427" s="373"/>
      <c r="EL427" s="373"/>
      <c r="EM427" s="373"/>
      <c r="EN427" s="373"/>
      <c r="EO427" s="373"/>
      <c r="EP427" s="373"/>
      <c r="EQ427" s="373"/>
      <c r="ER427" s="373"/>
      <c r="ES427" s="373"/>
      <c r="ET427" s="373"/>
      <c r="EU427" s="373"/>
      <c r="EV427" s="373"/>
      <c r="EW427" s="373"/>
      <c r="EX427" s="373"/>
      <c r="EY427" s="373"/>
      <c r="EZ427" s="373"/>
      <c r="FA427" s="373"/>
      <c r="FB427" s="373"/>
      <c r="FC427" s="373"/>
      <c r="FD427" s="373"/>
      <c r="FE427" s="373"/>
      <c r="FF427" s="373"/>
      <c r="FG427" s="373"/>
      <c r="FH427" s="373"/>
      <c r="FI427" s="373"/>
      <c r="FJ427" s="373"/>
      <c r="FK427" s="373"/>
      <c r="FL427" s="373"/>
      <c r="FM427" s="373"/>
      <c r="FN427" s="373"/>
      <c r="FO427" s="373"/>
      <c r="FP427" s="373"/>
      <c r="FQ427" s="373"/>
      <c r="FR427" s="373"/>
      <c r="FS427" s="373"/>
      <c r="FT427" s="373"/>
      <c r="FU427" s="373"/>
      <c r="FV427" s="373"/>
      <c r="FW427" s="373"/>
      <c r="FX427" s="373"/>
      <c r="FY427" s="373"/>
      <c r="FZ427" s="373"/>
      <c r="GA427" s="373"/>
      <c r="GB427" s="373"/>
      <c r="GC427" s="373"/>
      <c r="GD427" s="373"/>
      <c r="GE427" s="373"/>
      <c r="GF427" s="373"/>
      <c r="GG427" s="373"/>
      <c r="GH427" s="373"/>
      <c r="GI427" s="373"/>
      <c r="GJ427" s="373"/>
      <c r="GK427" s="373"/>
      <c r="GL427" s="373"/>
      <c r="GM427" s="373"/>
      <c r="GN427" s="373"/>
      <c r="GO427" s="373"/>
      <c r="GP427" s="373"/>
      <c r="GQ427" s="373"/>
      <c r="GR427" s="373"/>
      <c r="GS427" s="373"/>
      <c r="GT427" s="373"/>
      <c r="GU427" s="373"/>
      <c r="GV427" s="373"/>
      <c r="GW427" s="373"/>
      <c r="GX427" s="373"/>
      <c r="GY427" s="373"/>
      <c r="GZ427" s="373"/>
      <c r="HA427" s="373"/>
      <c r="HB427" s="373"/>
      <c r="HC427" s="373"/>
      <c r="HD427" s="373"/>
      <c r="HE427" s="373"/>
      <c r="HF427" s="373"/>
      <c r="HG427" s="373"/>
      <c r="HH427" s="373"/>
      <c r="HI427" s="373"/>
      <c r="HJ427" s="373"/>
      <c r="HK427" s="373"/>
      <c r="HL427" s="373"/>
      <c r="HM427" s="373"/>
      <c r="HN427" s="373"/>
      <c r="HO427" s="373"/>
      <c r="HP427" s="373"/>
      <c r="HQ427" s="373"/>
      <c r="HR427" s="373"/>
      <c r="HS427" s="373"/>
      <c r="HT427" s="373"/>
      <c r="HU427" s="373"/>
      <c r="HV427" s="373"/>
      <c r="HW427" s="373"/>
      <c r="HX427" s="373"/>
      <c r="HY427" s="373"/>
      <c r="HZ427" s="373"/>
      <c r="IA427" s="373"/>
      <c r="IB427" s="373"/>
      <c r="IC427" s="373"/>
      <c r="ID427" s="373"/>
      <c r="IE427" s="373"/>
      <c r="IF427" s="373"/>
      <c r="IG427" s="373"/>
      <c r="IH427" s="373"/>
      <c r="II427" s="373"/>
      <c r="IJ427" s="373"/>
    </row>
    <row r="428" spans="1:244" s="281" customFormat="1" ht="19" x14ac:dyDescent="0.2">
      <c r="A428"/>
      <c r="B428" s="186"/>
      <c r="C428"/>
      <c r="D428" s="251"/>
      <c r="E428" s="341"/>
      <c r="F428" s="341"/>
      <c r="G428" s="172"/>
      <c r="H428"/>
      <c r="I428" s="45"/>
      <c r="J428"/>
      <c r="K428"/>
      <c r="L428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5"/>
      <c r="AC428"/>
      <c r="AD428" s="38"/>
      <c r="AE428"/>
      <c r="AF428"/>
      <c r="AG428"/>
      <c r="AH428" s="42"/>
      <c r="AI428" s="349"/>
      <c r="AJ428" s="326"/>
      <c r="AK428" s="364"/>
      <c r="AL428" s="364"/>
      <c r="AM428" s="364"/>
      <c r="AN428" s="364"/>
      <c r="AO428" s="364"/>
      <c r="AP428" s="364"/>
      <c r="AQ428" s="364"/>
      <c r="AR428" s="364"/>
      <c r="AS428" s="364"/>
      <c r="AT428" s="364"/>
      <c r="AU428" s="364"/>
      <c r="AV428" s="364"/>
      <c r="AW428" s="364"/>
      <c r="AX428" s="364"/>
      <c r="AY428" s="329"/>
      <c r="AZ428" s="269"/>
      <c r="BA428" s="560"/>
      <c r="BB428"/>
      <c r="BC428" s="560"/>
      <c r="BD428"/>
      <c r="BE428" s="560"/>
      <c r="BF428"/>
      <c r="BG428" s="560"/>
      <c r="BH428"/>
      <c r="BI428" s="560"/>
      <c r="BJ428"/>
      <c r="BK428" s="560"/>
      <c r="BL428"/>
      <c r="BM428" s="560"/>
      <c r="BN428"/>
      <c r="BO428" s="270"/>
      <c r="BP428"/>
      <c r="BQ428" s="270"/>
      <c r="BR428"/>
      <c r="BS428" s="270"/>
      <c r="BT428"/>
      <c r="BU428" s="270"/>
      <c r="BV428"/>
      <c r="BW428" s="270"/>
      <c r="BX428"/>
      <c r="BY428" s="270"/>
      <c r="BZ428"/>
      <c r="CA428" s="270"/>
      <c r="CB428"/>
      <c r="CC428" s="270"/>
      <c r="CD428"/>
      <c r="CE428" s="270"/>
      <c r="CF428"/>
      <c r="CG428" s="270"/>
      <c r="CH428"/>
      <c r="CI428" s="270"/>
      <c r="CJ428"/>
      <c r="CK428" s="910"/>
      <c r="CT428" s="920"/>
      <c r="CX428" s="920"/>
      <c r="DN428" s="373"/>
      <c r="DO428" s="373"/>
      <c r="DP428" s="373"/>
      <c r="DQ428" s="373"/>
      <c r="DR428" s="373"/>
      <c r="DS428" s="373"/>
      <c r="DT428" s="373"/>
      <c r="DU428" s="373"/>
      <c r="DV428" s="373"/>
      <c r="DW428" s="373"/>
      <c r="DX428" s="373"/>
      <c r="DY428" s="373"/>
      <c r="DZ428" s="373"/>
      <c r="EA428" s="373"/>
      <c r="EB428" s="373"/>
      <c r="EC428" s="373"/>
      <c r="ED428" s="373"/>
      <c r="EE428" s="373"/>
      <c r="EF428" s="373"/>
      <c r="EG428" s="373"/>
      <c r="EH428" s="373"/>
      <c r="EI428" s="373"/>
      <c r="EJ428" s="373"/>
      <c r="EK428" s="373"/>
      <c r="EL428" s="373"/>
      <c r="EM428" s="373"/>
      <c r="EN428" s="373"/>
      <c r="EO428" s="373"/>
      <c r="EP428" s="373"/>
      <c r="EQ428" s="373"/>
      <c r="ER428" s="373"/>
      <c r="ES428" s="373"/>
      <c r="ET428" s="373"/>
      <c r="EU428" s="373"/>
      <c r="EV428" s="373"/>
      <c r="EW428" s="373"/>
      <c r="EX428" s="373"/>
      <c r="EY428" s="373"/>
      <c r="EZ428" s="373"/>
      <c r="FA428" s="373"/>
      <c r="FB428" s="373"/>
      <c r="FC428" s="373"/>
      <c r="FD428" s="373"/>
      <c r="FE428" s="373"/>
      <c r="FF428" s="373"/>
      <c r="FG428" s="373"/>
      <c r="FH428" s="373"/>
      <c r="FI428" s="373"/>
      <c r="FJ428" s="373"/>
      <c r="FK428" s="373"/>
      <c r="FL428" s="373"/>
      <c r="FM428" s="373"/>
      <c r="FN428" s="373"/>
      <c r="FO428" s="373"/>
      <c r="FP428" s="373"/>
      <c r="FQ428" s="373"/>
      <c r="FR428" s="373"/>
      <c r="FS428" s="373"/>
      <c r="FT428" s="373"/>
      <c r="FU428" s="373"/>
      <c r="FV428" s="373"/>
      <c r="FW428" s="373"/>
      <c r="FX428" s="373"/>
      <c r="FY428" s="373"/>
      <c r="FZ428" s="373"/>
      <c r="GA428" s="373"/>
      <c r="GB428" s="373"/>
      <c r="GC428" s="373"/>
      <c r="GD428" s="373"/>
      <c r="GE428" s="373"/>
      <c r="GF428" s="373"/>
      <c r="GG428" s="373"/>
      <c r="GH428" s="373"/>
      <c r="GI428" s="373"/>
      <c r="GJ428" s="373"/>
      <c r="GK428" s="373"/>
      <c r="GL428" s="373"/>
      <c r="GM428" s="373"/>
      <c r="GN428" s="373"/>
      <c r="GO428" s="373"/>
      <c r="GP428" s="373"/>
      <c r="GQ428" s="373"/>
      <c r="GR428" s="373"/>
      <c r="GS428" s="373"/>
      <c r="GT428" s="373"/>
      <c r="GU428" s="373"/>
      <c r="GV428" s="373"/>
      <c r="GW428" s="373"/>
      <c r="GX428" s="373"/>
      <c r="GY428" s="373"/>
      <c r="GZ428" s="373"/>
      <c r="HA428" s="373"/>
      <c r="HB428" s="373"/>
      <c r="HC428" s="373"/>
      <c r="HD428" s="373"/>
      <c r="HE428" s="373"/>
      <c r="HF428" s="373"/>
      <c r="HG428" s="373"/>
      <c r="HH428" s="373"/>
      <c r="HI428" s="373"/>
      <c r="HJ428" s="373"/>
      <c r="HK428" s="373"/>
      <c r="HL428" s="373"/>
      <c r="HM428" s="373"/>
      <c r="HN428" s="373"/>
      <c r="HO428" s="373"/>
      <c r="HP428" s="373"/>
      <c r="HQ428" s="373"/>
      <c r="HR428" s="373"/>
      <c r="HS428" s="373"/>
      <c r="HT428" s="373"/>
      <c r="HU428" s="373"/>
      <c r="HV428" s="373"/>
      <c r="HW428" s="373"/>
      <c r="HX428" s="373"/>
      <c r="HY428" s="373"/>
      <c r="HZ428" s="373"/>
      <c r="IA428" s="373"/>
      <c r="IB428" s="373"/>
      <c r="IC428" s="373"/>
      <c r="ID428" s="373"/>
      <c r="IE428" s="373"/>
      <c r="IF428" s="373"/>
      <c r="IG428" s="373"/>
      <c r="IH428" s="373"/>
      <c r="II428" s="373"/>
      <c r="IJ428" s="373"/>
    </row>
    <row r="429" spans="1:244" s="281" customFormat="1" ht="19" x14ac:dyDescent="0.2">
      <c r="A429"/>
      <c r="B429" s="186"/>
      <c r="C429"/>
      <c r="D429" s="251"/>
      <c r="E429" s="341"/>
      <c r="F429" s="341"/>
      <c r="G429" s="172"/>
      <c r="H429"/>
      <c r="I429" s="45"/>
      <c r="J429"/>
      <c r="K429"/>
      <c r="L429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5"/>
      <c r="AC429"/>
      <c r="AD429" s="38"/>
      <c r="AE429"/>
      <c r="AF429"/>
      <c r="AG429"/>
      <c r="AH429" s="42"/>
      <c r="AI429" s="349"/>
      <c r="AJ429" s="326"/>
      <c r="AK429" s="364"/>
      <c r="AL429" s="364"/>
      <c r="AM429" s="364"/>
      <c r="AN429" s="364"/>
      <c r="AO429" s="364"/>
      <c r="AP429" s="364"/>
      <c r="AQ429" s="364"/>
      <c r="AR429" s="364"/>
      <c r="AS429" s="364"/>
      <c r="AT429" s="364"/>
      <c r="AU429" s="364"/>
      <c r="AV429" s="364"/>
      <c r="AW429" s="364"/>
      <c r="AX429" s="364"/>
      <c r="AY429" s="329"/>
      <c r="AZ429" s="269"/>
      <c r="BA429" s="560"/>
      <c r="BB429"/>
      <c r="BC429" s="560"/>
      <c r="BD429"/>
      <c r="BE429" s="560"/>
      <c r="BF429"/>
      <c r="BG429" s="560"/>
      <c r="BH429"/>
      <c r="BI429" s="560"/>
      <c r="BJ429"/>
      <c r="BK429" s="560"/>
      <c r="BL429"/>
      <c r="BM429" s="560"/>
      <c r="BN429"/>
      <c r="BO429" s="270"/>
      <c r="BP429"/>
      <c r="BQ429" s="270"/>
      <c r="BR429"/>
      <c r="BS429" s="270"/>
      <c r="BT429"/>
      <c r="BU429" s="270"/>
      <c r="BV429"/>
      <c r="BW429" s="270"/>
      <c r="BX429"/>
      <c r="BY429" s="270"/>
      <c r="BZ429"/>
      <c r="CA429" s="270"/>
      <c r="CB429"/>
      <c r="CC429" s="270"/>
      <c r="CD429"/>
      <c r="CE429" s="270"/>
      <c r="CF429"/>
      <c r="CG429" s="270"/>
      <c r="CH429"/>
      <c r="CI429" s="270"/>
      <c r="CJ429"/>
      <c r="CK429" s="910"/>
      <c r="CT429" s="920"/>
      <c r="CX429" s="920"/>
      <c r="DN429" s="373"/>
      <c r="DO429" s="373"/>
      <c r="DP429" s="373"/>
      <c r="DQ429" s="373"/>
      <c r="DR429" s="373"/>
      <c r="DS429" s="373"/>
      <c r="DT429" s="373"/>
      <c r="DU429" s="373"/>
      <c r="DV429" s="373"/>
      <c r="DW429" s="373"/>
      <c r="DX429" s="373"/>
      <c r="DY429" s="373"/>
      <c r="DZ429" s="373"/>
      <c r="EA429" s="373"/>
      <c r="EB429" s="373"/>
      <c r="EC429" s="373"/>
      <c r="ED429" s="373"/>
      <c r="EE429" s="373"/>
      <c r="EF429" s="373"/>
      <c r="EG429" s="373"/>
      <c r="EH429" s="373"/>
      <c r="EI429" s="373"/>
      <c r="EJ429" s="373"/>
      <c r="EK429" s="373"/>
      <c r="EL429" s="373"/>
      <c r="EM429" s="373"/>
      <c r="EN429" s="373"/>
      <c r="EO429" s="373"/>
      <c r="EP429" s="373"/>
      <c r="EQ429" s="373"/>
      <c r="ER429" s="373"/>
      <c r="ES429" s="373"/>
      <c r="ET429" s="373"/>
      <c r="EU429" s="373"/>
      <c r="EV429" s="373"/>
      <c r="EW429" s="373"/>
      <c r="EX429" s="373"/>
      <c r="EY429" s="373"/>
      <c r="EZ429" s="373"/>
      <c r="FA429" s="373"/>
      <c r="FB429" s="373"/>
      <c r="FC429" s="373"/>
      <c r="FD429" s="373"/>
      <c r="FE429" s="373"/>
      <c r="FF429" s="373"/>
      <c r="FG429" s="373"/>
      <c r="FH429" s="373"/>
      <c r="FI429" s="373"/>
      <c r="FJ429" s="373"/>
      <c r="FK429" s="373"/>
      <c r="FL429" s="373"/>
      <c r="FM429" s="373"/>
      <c r="FN429" s="373"/>
      <c r="FO429" s="373"/>
      <c r="FP429" s="373"/>
      <c r="FQ429" s="373"/>
      <c r="FR429" s="373"/>
      <c r="FS429" s="373"/>
      <c r="FT429" s="373"/>
      <c r="FU429" s="373"/>
      <c r="FV429" s="373"/>
      <c r="FW429" s="373"/>
      <c r="FX429" s="373"/>
      <c r="FY429" s="373"/>
      <c r="FZ429" s="373"/>
      <c r="GA429" s="373"/>
      <c r="GB429" s="373"/>
      <c r="GC429" s="373"/>
      <c r="GD429" s="373"/>
      <c r="GE429" s="373"/>
      <c r="GF429" s="373"/>
      <c r="GG429" s="373"/>
      <c r="GH429" s="373"/>
      <c r="GI429" s="373"/>
      <c r="GJ429" s="373"/>
      <c r="GK429" s="373"/>
      <c r="GL429" s="373"/>
      <c r="GM429" s="373"/>
      <c r="GN429" s="373"/>
      <c r="GO429" s="373"/>
      <c r="GP429" s="373"/>
      <c r="GQ429" s="373"/>
      <c r="GR429" s="373"/>
      <c r="GS429" s="373"/>
      <c r="GT429" s="373"/>
      <c r="GU429" s="373"/>
      <c r="GV429" s="373"/>
      <c r="GW429" s="373"/>
      <c r="GX429" s="373"/>
      <c r="GY429" s="373"/>
      <c r="GZ429" s="373"/>
      <c r="HA429" s="373"/>
      <c r="HB429" s="373"/>
      <c r="HC429" s="373"/>
      <c r="HD429" s="373"/>
      <c r="HE429" s="373"/>
      <c r="HF429" s="373"/>
      <c r="HG429" s="373"/>
      <c r="HH429" s="373"/>
      <c r="HI429" s="373"/>
      <c r="HJ429" s="373"/>
      <c r="HK429" s="373"/>
      <c r="HL429" s="373"/>
      <c r="HM429" s="373"/>
      <c r="HN429" s="373"/>
      <c r="HO429" s="373"/>
      <c r="HP429" s="373"/>
      <c r="HQ429" s="373"/>
      <c r="HR429" s="373"/>
      <c r="HS429" s="373"/>
      <c r="HT429" s="373"/>
      <c r="HU429" s="373"/>
      <c r="HV429" s="373"/>
      <c r="HW429" s="373"/>
      <c r="HX429" s="373"/>
      <c r="HY429" s="373"/>
      <c r="HZ429" s="373"/>
      <c r="IA429" s="373"/>
      <c r="IB429" s="373"/>
      <c r="IC429" s="373"/>
      <c r="ID429" s="373"/>
      <c r="IE429" s="373"/>
      <c r="IF429" s="373"/>
      <c r="IG429" s="373"/>
      <c r="IH429" s="373"/>
      <c r="II429" s="373"/>
      <c r="IJ429" s="373"/>
    </row>
    <row r="430" spans="1:244" s="281" customFormat="1" ht="19" x14ac:dyDescent="0.2">
      <c r="A430"/>
      <c r="B430" s="186"/>
      <c r="C430"/>
      <c r="D430" s="251"/>
      <c r="E430" s="341"/>
      <c r="F430" s="341"/>
      <c r="G430" s="172"/>
      <c r="H430"/>
      <c r="I430" s="45"/>
      <c r="J430"/>
      <c r="K430"/>
      <c r="L430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5"/>
      <c r="AC430"/>
      <c r="AD430" s="38"/>
      <c r="AE430"/>
      <c r="AF430"/>
      <c r="AG430"/>
      <c r="AH430" s="42"/>
      <c r="AI430" s="349"/>
      <c r="AJ430" s="326"/>
      <c r="AK430" s="364"/>
      <c r="AL430" s="364"/>
      <c r="AM430" s="364"/>
      <c r="AN430" s="364"/>
      <c r="AO430" s="364"/>
      <c r="AP430" s="364"/>
      <c r="AQ430" s="364"/>
      <c r="AR430" s="364"/>
      <c r="AS430" s="364"/>
      <c r="AT430" s="364"/>
      <c r="AU430" s="364"/>
      <c r="AV430" s="364"/>
      <c r="AW430" s="364"/>
      <c r="AX430" s="364"/>
      <c r="AY430" s="329"/>
      <c r="AZ430" s="269"/>
      <c r="BA430" s="560"/>
      <c r="BB430"/>
      <c r="BC430" s="560"/>
      <c r="BD430"/>
      <c r="BE430" s="560"/>
      <c r="BF430"/>
      <c r="BG430" s="560"/>
      <c r="BH430"/>
      <c r="BI430" s="560"/>
      <c r="BJ430"/>
      <c r="BK430" s="560"/>
      <c r="BL430"/>
      <c r="BM430" s="560"/>
      <c r="BN430"/>
      <c r="BO430" s="270"/>
      <c r="BP430"/>
      <c r="BQ430" s="270"/>
      <c r="BR430"/>
      <c r="BS430" s="270"/>
      <c r="BT430"/>
      <c r="BU430" s="270"/>
      <c r="BV430"/>
      <c r="BW430" s="270"/>
      <c r="BX430"/>
      <c r="BY430" s="270"/>
      <c r="BZ430"/>
      <c r="CA430" s="270"/>
      <c r="CB430"/>
      <c r="CC430" s="270"/>
      <c r="CD430"/>
      <c r="CE430" s="270"/>
      <c r="CF430"/>
      <c r="CG430" s="270"/>
      <c r="CH430"/>
      <c r="CI430" s="270"/>
      <c r="CJ430"/>
      <c r="CK430" s="910"/>
      <c r="CT430" s="920"/>
      <c r="CX430" s="920"/>
      <c r="DN430" s="373"/>
      <c r="DO430" s="373"/>
      <c r="DP430" s="373"/>
      <c r="DQ430" s="373"/>
      <c r="DR430" s="373"/>
      <c r="DS430" s="373"/>
      <c r="DT430" s="373"/>
      <c r="DU430" s="373"/>
      <c r="DV430" s="373"/>
      <c r="DW430" s="373"/>
      <c r="DX430" s="373"/>
      <c r="DY430" s="373"/>
      <c r="DZ430" s="373"/>
      <c r="EA430" s="373"/>
      <c r="EB430" s="373"/>
      <c r="EC430" s="373"/>
      <c r="ED430" s="373"/>
      <c r="EE430" s="373"/>
      <c r="EF430" s="373"/>
      <c r="EG430" s="373"/>
      <c r="EH430" s="373"/>
      <c r="EI430" s="373"/>
      <c r="EJ430" s="373"/>
      <c r="EK430" s="373"/>
      <c r="EL430" s="373"/>
      <c r="EM430" s="373"/>
      <c r="EN430" s="373"/>
      <c r="EO430" s="373"/>
      <c r="EP430" s="373"/>
      <c r="EQ430" s="373"/>
      <c r="ER430" s="373"/>
      <c r="ES430" s="373"/>
      <c r="ET430" s="373"/>
      <c r="EU430" s="373"/>
      <c r="EV430" s="373"/>
      <c r="EW430" s="373"/>
      <c r="EX430" s="373"/>
      <c r="EY430" s="373"/>
      <c r="EZ430" s="373"/>
      <c r="FA430" s="373"/>
      <c r="FB430" s="373"/>
      <c r="FC430" s="373"/>
      <c r="FD430" s="373"/>
      <c r="FE430" s="373"/>
      <c r="FF430" s="373"/>
      <c r="FG430" s="373"/>
      <c r="FH430" s="373"/>
      <c r="FI430" s="373"/>
      <c r="FJ430" s="373"/>
      <c r="FK430" s="373"/>
      <c r="FL430" s="373"/>
      <c r="FM430" s="373"/>
      <c r="FN430" s="373"/>
      <c r="FO430" s="373"/>
      <c r="FP430" s="373"/>
      <c r="FQ430" s="373"/>
      <c r="FR430" s="373"/>
      <c r="FS430" s="373"/>
      <c r="FT430" s="373"/>
      <c r="FU430" s="373"/>
      <c r="FV430" s="373"/>
      <c r="FW430" s="373"/>
      <c r="FX430" s="373"/>
      <c r="FY430" s="373"/>
      <c r="FZ430" s="373"/>
      <c r="GA430" s="373"/>
      <c r="GB430" s="373"/>
      <c r="GC430" s="373"/>
      <c r="GD430" s="373"/>
      <c r="GE430" s="373"/>
      <c r="GF430" s="373"/>
      <c r="GG430" s="373"/>
      <c r="GH430" s="373"/>
      <c r="GI430" s="373"/>
      <c r="GJ430" s="373"/>
      <c r="GK430" s="373"/>
      <c r="GL430" s="373"/>
      <c r="GM430" s="373"/>
      <c r="GN430" s="373"/>
      <c r="GO430" s="373"/>
      <c r="GP430" s="373"/>
      <c r="GQ430" s="373"/>
      <c r="GR430" s="373"/>
      <c r="GS430" s="373"/>
      <c r="GT430" s="373"/>
      <c r="GU430" s="373"/>
      <c r="GV430" s="373"/>
      <c r="GW430" s="373"/>
      <c r="GX430" s="373"/>
      <c r="GY430" s="373"/>
      <c r="GZ430" s="373"/>
      <c r="HA430" s="373"/>
      <c r="HB430" s="373"/>
      <c r="HC430" s="373"/>
      <c r="HD430" s="373"/>
      <c r="HE430" s="373"/>
      <c r="HF430" s="373"/>
      <c r="HG430" s="373"/>
      <c r="HH430" s="373"/>
      <c r="HI430" s="373"/>
      <c r="HJ430" s="373"/>
      <c r="HK430" s="373"/>
      <c r="HL430" s="373"/>
      <c r="HM430" s="373"/>
      <c r="HN430" s="373"/>
      <c r="HO430" s="373"/>
      <c r="HP430" s="373"/>
      <c r="HQ430" s="373"/>
      <c r="HR430" s="373"/>
      <c r="HS430" s="373"/>
      <c r="HT430" s="373"/>
      <c r="HU430" s="373"/>
      <c r="HV430" s="373"/>
      <c r="HW430" s="373"/>
      <c r="HX430" s="373"/>
      <c r="HY430" s="373"/>
      <c r="HZ430" s="373"/>
      <c r="IA430" s="373"/>
      <c r="IB430" s="373"/>
      <c r="IC430" s="373"/>
      <c r="ID430" s="373"/>
      <c r="IE430" s="373"/>
      <c r="IF430" s="373"/>
      <c r="IG430" s="373"/>
      <c r="IH430" s="373"/>
      <c r="II430" s="373"/>
      <c r="IJ430" s="373"/>
    </row>
    <row r="431" spans="1:244" s="281" customFormat="1" ht="19" x14ac:dyDescent="0.2">
      <c r="A431"/>
      <c r="B431" s="186"/>
      <c r="C431"/>
      <c r="D431" s="251"/>
      <c r="E431" s="341"/>
      <c r="F431" s="341"/>
      <c r="G431" s="172"/>
      <c r="H431"/>
      <c r="I431" s="45"/>
      <c r="J431"/>
      <c r="K431"/>
      <c r="L431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5"/>
      <c r="AC431"/>
      <c r="AD431" s="38"/>
      <c r="AE431"/>
      <c r="AF431"/>
      <c r="AG431"/>
      <c r="AH431" s="42"/>
      <c r="AI431" s="349"/>
      <c r="AJ431" s="326"/>
      <c r="AK431" s="364"/>
      <c r="AL431" s="364"/>
      <c r="AM431" s="364"/>
      <c r="AN431" s="364"/>
      <c r="AO431" s="364"/>
      <c r="AP431" s="364"/>
      <c r="AQ431" s="364"/>
      <c r="AR431" s="364"/>
      <c r="AS431" s="364"/>
      <c r="AT431" s="364"/>
      <c r="AU431" s="364"/>
      <c r="AV431" s="364"/>
      <c r="AW431" s="364"/>
      <c r="AX431" s="364"/>
      <c r="AY431" s="329"/>
      <c r="AZ431" s="269"/>
      <c r="BA431" s="560"/>
      <c r="BB431"/>
      <c r="BC431" s="560"/>
      <c r="BD431"/>
      <c r="BE431" s="560"/>
      <c r="BF431"/>
      <c r="BG431" s="560"/>
      <c r="BH431"/>
      <c r="BI431" s="560"/>
      <c r="BJ431"/>
      <c r="BK431" s="560"/>
      <c r="BL431"/>
      <c r="BM431" s="560"/>
      <c r="BN431"/>
      <c r="BO431" s="270"/>
      <c r="BP431"/>
      <c r="BQ431" s="270"/>
      <c r="BR431"/>
      <c r="BS431" s="270"/>
      <c r="BT431"/>
      <c r="BU431" s="270"/>
      <c r="BV431"/>
      <c r="BW431" s="270"/>
      <c r="BX431"/>
      <c r="BY431" s="270"/>
      <c r="BZ431"/>
      <c r="CA431" s="270"/>
      <c r="CB431"/>
      <c r="CC431" s="270"/>
      <c r="CD431"/>
      <c r="CE431" s="270"/>
      <c r="CF431"/>
      <c r="CG431" s="270"/>
      <c r="CH431"/>
      <c r="CI431" s="270"/>
      <c r="CJ431"/>
      <c r="CK431" s="910"/>
      <c r="CT431" s="920"/>
      <c r="CX431" s="920"/>
      <c r="DN431" s="373"/>
      <c r="DO431" s="373"/>
      <c r="DP431" s="373"/>
      <c r="DQ431" s="373"/>
      <c r="DR431" s="373"/>
      <c r="DS431" s="373"/>
      <c r="DT431" s="373"/>
      <c r="DU431" s="373"/>
      <c r="DV431" s="373"/>
      <c r="DW431" s="373"/>
      <c r="DX431" s="373"/>
      <c r="DY431" s="373"/>
      <c r="DZ431" s="373"/>
      <c r="EA431" s="373"/>
      <c r="EB431" s="373"/>
      <c r="EC431" s="373"/>
      <c r="ED431" s="373"/>
      <c r="EE431" s="373"/>
      <c r="EF431" s="373"/>
      <c r="EG431" s="373"/>
      <c r="EH431" s="373"/>
      <c r="EI431" s="373"/>
      <c r="EJ431" s="373"/>
      <c r="EK431" s="373"/>
      <c r="EL431" s="373"/>
      <c r="EM431" s="373"/>
      <c r="EN431" s="373"/>
      <c r="EO431" s="373"/>
      <c r="EP431" s="373"/>
      <c r="EQ431" s="373"/>
      <c r="ER431" s="373"/>
      <c r="ES431" s="373"/>
      <c r="ET431" s="373"/>
      <c r="EU431" s="373"/>
      <c r="EV431" s="373"/>
      <c r="EW431" s="373"/>
      <c r="EX431" s="373"/>
      <c r="EY431" s="373"/>
      <c r="EZ431" s="373"/>
      <c r="FA431" s="373"/>
      <c r="FB431" s="373"/>
      <c r="FC431" s="373"/>
      <c r="FD431" s="373"/>
      <c r="FE431" s="373"/>
      <c r="FF431" s="373"/>
      <c r="FG431" s="373"/>
      <c r="FH431" s="373"/>
      <c r="FI431" s="373"/>
      <c r="FJ431" s="373"/>
      <c r="FK431" s="373"/>
      <c r="FL431" s="373"/>
      <c r="FM431" s="373"/>
      <c r="FN431" s="373"/>
      <c r="FO431" s="373"/>
      <c r="FP431" s="373"/>
      <c r="FQ431" s="373"/>
      <c r="FR431" s="373"/>
      <c r="FS431" s="373"/>
      <c r="FT431" s="373"/>
      <c r="FU431" s="373"/>
      <c r="FV431" s="373"/>
      <c r="FW431" s="373"/>
      <c r="FX431" s="373"/>
      <c r="FY431" s="373"/>
      <c r="FZ431" s="373"/>
      <c r="GA431" s="373"/>
      <c r="GB431" s="373"/>
      <c r="GC431" s="373"/>
      <c r="GD431" s="373"/>
      <c r="GE431" s="373"/>
      <c r="GF431" s="373"/>
      <c r="GG431" s="373"/>
      <c r="GH431" s="373"/>
      <c r="GI431" s="373"/>
      <c r="GJ431" s="373"/>
      <c r="GK431" s="373"/>
      <c r="GL431" s="373"/>
      <c r="GM431" s="373"/>
      <c r="GN431" s="373"/>
      <c r="GO431" s="373"/>
      <c r="GP431" s="373"/>
      <c r="GQ431" s="373"/>
      <c r="GR431" s="373"/>
      <c r="GS431" s="373"/>
      <c r="GT431" s="373"/>
      <c r="GU431" s="373"/>
      <c r="GV431" s="373"/>
      <c r="GW431" s="373"/>
      <c r="GX431" s="373"/>
      <c r="GY431" s="373"/>
      <c r="GZ431" s="373"/>
      <c r="HA431" s="373"/>
      <c r="HB431" s="373"/>
      <c r="HC431" s="373"/>
      <c r="HD431" s="373"/>
      <c r="HE431" s="373"/>
      <c r="HF431" s="373"/>
      <c r="HG431" s="373"/>
      <c r="HH431" s="373"/>
      <c r="HI431" s="373"/>
      <c r="HJ431" s="373"/>
      <c r="HK431" s="373"/>
      <c r="HL431" s="373"/>
      <c r="HM431" s="373"/>
      <c r="HN431" s="373"/>
      <c r="HO431" s="373"/>
      <c r="HP431" s="373"/>
      <c r="HQ431" s="373"/>
      <c r="HR431" s="373"/>
      <c r="HS431" s="373"/>
      <c r="HT431" s="373"/>
      <c r="HU431" s="373"/>
      <c r="HV431" s="373"/>
      <c r="HW431" s="373"/>
      <c r="HX431" s="373"/>
      <c r="HY431" s="373"/>
      <c r="HZ431" s="373"/>
      <c r="IA431" s="373"/>
      <c r="IB431" s="373"/>
      <c r="IC431" s="373"/>
      <c r="ID431" s="373"/>
      <c r="IE431" s="373"/>
      <c r="IF431" s="373"/>
      <c r="IG431" s="373"/>
      <c r="IH431" s="373"/>
      <c r="II431" s="373"/>
      <c r="IJ431" s="373"/>
    </row>
    <row r="432" spans="1:244" s="281" customFormat="1" ht="19" x14ac:dyDescent="0.2">
      <c r="A432"/>
      <c r="B432" s="186"/>
      <c r="C432"/>
      <c r="D432" s="251"/>
      <c r="E432" s="341"/>
      <c r="F432" s="341"/>
      <c r="G432" s="172"/>
      <c r="H432"/>
      <c r="I432" s="45"/>
      <c r="J432"/>
      <c r="K432"/>
      <c r="L432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5"/>
      <c r="AC432"/>
      <c r="AD432" s="38"/>
      <c r="AE432"/>
      <c r="AF432"/>
      <c r="AG432"/>
      <c r="AH432" s="42"/>
      <c r="AI432" s="349"/>
      <c r="AJ432" s="326"/>
      <c r="AK432" s="364"/>
      <c r="AL432" s="364"/>
      <c r="AM432" s="364"/>
      <c r="AN432" s="364"/>
      <c r="AO432" s="364"/>
      <c r="AP432" s="364"/>
      <c r="AQ432" s="364"/>
      <c r="AR432" s="364"/>
      <c r="AS432" s="364"/>
      <c r="AT432" s="364"/>
      <c r="AU432" s="364"/>
      <c r="AV432" s="364"/>
      <c r="AW432" s="364"/>
      <c r="AX432" s="364"/>
      <c r="AY432" s="329"/>
      <c r="AZ432" s="269"/>
      <c r="BA432" s="560"/>
      <c r="BB432"/>
      <c r="BC432" s="560"/>
      <c r="BD432"/>
      <c r="BE432" s="560"/>
      <c r="BF432"/>
      <c r="BG432" s="560"/>
      <c r="BH432"/>
      <c r="BI432" s="560"/>
      <c r="BJ432"/>
      <c r="BK432" s="560"/>
      <c r="BL432"/>
      <c r="BM432" s="560"/>
      <c r="BN432"/>
      <c r="BO432" s="270"/>
      <c r="BP432"/>
      <c r="BQ432" s="270"/>
      <c r="BR432"/>
      <c r="BS432" s="270"/>
      <c r="BT432"/>
      <c r="BU432" s="270"/>
      <c r="BV432"/>
      <c r="BW432" s="270"/>
      <c r="BX432"/>
      <c r="BY432" s="270"/>
      <c r="BZ432"/>
      <c r="CA432" s="270"/>
      <c r="CB432"/>
      <c r="CC432" s="270"/>
      <c r="CD432"/>
      <c r="CE432" s="270"/>
      <c r="CF432"/>
      <c r="CG432" s="270"/>
      <c r="CH432"/>
      <c r="CI432" s="270"/>
      <c r="CJ432"/>
      <c r="CK432" s="910"/>
      <c r="CT432" s="920"/>
      <c r="CX432" s="920"/>
      <c r="DN432" s="373"/>
      <c r="DO432" s="373"/>
      <c r="DP432" s="373"/>
      <c r="DQ432" s="373"/>
      <c r="DR432" s="373"/>
      <c r="DS432" s="373"/>
      <c r="DT432" s="373"/>
      <c r="DU432" s="373"/>
      <c r="DV432" s="373"/>
      <c r="DW432" s="373"/>
      <c r="DX432" s="373"/>
      <c r="DY432" s="373"/>
      <c r="DZ432" s="373"/>
      <c r="EA432" s="373"/>
      <c r="EB432" s="373"/>
      <c r="EC432" s="373"/>
      <c r="ED432" s="373"/>
      <c r="EE432" s="373"/>
      <c r="EF432" s="373"/>
      <c r="EG432" s="373"/>
      <c r="EH432" s="373"/>
      <c r="EI432" s="373"/>
      <c r="EJ432" s="373"/>
      <c r="EK432" s="373"/>
      <c r="EL432" s="373"/>
      <c r="EM432" s="373"/>
      <c r="EN432" s="373"/>
      <c r="EO432" s="373"/>
      <c r="EP432" s="373"/>
      <c r="EQ432" s="373"/>
      <c r="ER432" s="373"/>
      <c r="ES432" s="373"/>
      <c r="ET432" s="373"/>
      <c r="EU432" s="373"/>
      <c r="EV432" s="373"/>
      <c r="EW432" s="373"/>
      <c r="EX432" s="373"/>
      <c r="EY432" s="373"/>
      <c r="EZ432" s="373"/>
      <c r="FA432" s="373"/>
      <c r="FB432" s="373"/>
      <c r="FC432" s="373"/>
      <c r="FD432" s="373"/>
      <c r="FE432" s="373"/>
      <c r="FF432" s="373"/>
      <c r="FG432" s="373"/>
      <c r="FH432" s="373"/>
      <c r="FI432" s="373"/>
      <c r="FJ432" s="373"/>
      <c r="FK432" s="373"/>
      <c r="FL432" s="373"/>
      <c r="FM432" s="373"/>
      <c r="FN432" s="373"/>
      <c r="FO432" s="373"/>
      <c r="FP432" s="373"/>
      <c r="FQ432" s="373"/>
      <c r="FR432" s="373"/>
      <c r="FS432" s="373"/>
      <c r="FT432" s="373"/>
      <c r="FU432" s="373"/>
      <c r="FV432" s="373"/>
      <c r="FW432" s="373"/>
      <c r="FX432" s="373"/>
      <c r="FY432" s="373"/>
      <c r="FZ432" s="373"/>
      <c r="GA432" s="373"/>
      <c r="GB432" s="373"/>
      <c r="GC432" s="373"/>
      <c r="GD432" s="373"/>
      <c r="GE432" s="373"/>
      <c r="GF432" s="373"/>
      <c r="GG432" s="373"/>
      <c r="GH432" s="373"/>
      <c r="GI432" s="373"/>
      <c r="GJ432" s="373"/>
      <c r="GK432" s="373"/>
      <c r="GL432" s="373"/>
      <c r="GM432" s="373"/>
      <c r="GN432" s="373"/>
      <c r="GO432" s="373"/>
      <c r="GP432" s="373"/>
      <c r="GQ432" s="373"/>
      <c r="GR432" s="373"/>
      <c r="GS432" s="373"/>
      <c r="GT432" s="373"/>
      <c r="GU432" s="373"/>
      <c r="GV432" s="373"/>
      <c r="GW432" s="373"/>
      <c r="GX432" s="373"/>
      <c r="GY432" s="373"/>
      <c r="GZ432" s="373"/>
      <c r="HA432" s="373"/>
      <c r="HB432" s="373"/>
      <c r="HC432" s="373"/>
      <c r="HD432" s="373"/>
      <c r="HE432" s="373"/>
      <c r="HF432" s="373"/>
      <c r="HG432" s="373"/>
      <c r="HH432" s="373"/>
      <c r="HI432" s="373"/>
      <c r="HJ432" s="373"/>
      <c r="HK432" s="373"/>
      <c r="HL432" s="373"/>
      <c r="HM432" s="373"/>
      <c r="HN432" s="373"/>
      <c r="HO432" s="373"/>
      <c r="HP432" s="373"/>
      <c r="HQ432" s="373"/>
      <c r="HR432" s="373"/>
      <c r="HS432" s="373"/>
      <c r="HT432" s="373"/>
      <c r="HU432" s="373"/>
      <c r="HV432" s="373"/>
      <c r="HW432" s="373"/>
      <c r="HX432" s="373"/>
      <c r="HY432" s="373"/>
      <c r="HZ432" s="373"/>
      <c r="IA432" s="373"/>
      <c r="IB432" s="373"/>
      <c r="IC432" s="373"/>
      <c r="ID432" s="373"/>
      <c r="IE432" s="373"/>
      <c r="IF432" s="373"/>
      <c r="IG432" s="373"/>
      <c r="IH432" s="373"/>
      <c r="II432" s="373"/>
      <c r="IJ432" s="373"/>
    </row>
    <row r="433" spans="1:244" s="281" customFormat="1" ht="19" x14ac:dyDescent="0.2">
      <c r="A433"/>
      <c r="B433" s="186"/>
      <c r="C433"/>
      <c r="D433" s="251"/>
      <c r="E433" s="341"/>
      <c r="F433" s="341"/>
      <c r="G433" s="172"/>
      <c r="H433"/>
      <c r="I433" s="45"/>
      <c r="J433"/>
      <c r="K433"/>
      <c r="L433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5"/>
      <c r="AC433"/>
      <c r="AD433" s="38"/>
      <c r="AE433"/>
      <c r="AF433"/>
      <c r="AG433"/>
      <c r="AH433" s="42"/>
      <c r="AI433" s="349"/>
      <c r="AJ433" s="326"/>
      <c r="AK433" s="364"/>
      <c r="AL433" s="364"/>
      <c r="AM433" s="364"/>
      <c r="AN433" s="364"/>
      <c r="AO433" s="364"/>
      <c r="AP433" s="364"/>
      <c r="AQ433" s="364"/>
      <c r="AR433" s="364"/>
      <c r="AS433" s="364"/>
      <c r="AT433" s="364"/>
      <c r="AU433" s="364"/>
      <c r="AV433" s="364"/>
      <c r="AW433" s="364"/>
      <c r="AX433" s="364"/>
      <c r="AY433" s="329"/>
      <c r="AZ433" s="269"/>
      <c r="BA433" s="560"/>
      <c r="BB433"/>
      <c r="BC433" s="560"/>
      <c r="BD433"/>
      <c r="BE433" s="560"/>
      <c r="BF433"/>
      <c r="BG433" s="560"/>
      <c r="BH433"/>
      <c r="BI433" s="560"/>
      <c r="BJ433"/>
      <c r="BK433" s="560"/>
      <c r="BL433"/>
      <c r="BM433" s="560"/>
      <c r="BN433"/>
      <c r="BO433" s="270"/>
      <c r="BP433"/>
      <c r="BQ433" s="270"/>
      <c r="BR433"/>
      <c r="BS433" s="270"/>
      <c r="BT433"/>
      <c r="BU433" s="270"/>
      <c r="BV433"/>
      <c r="BW433" s="270"/>
      <c r="BX433"/>
      <c r="BY433" s="270"/>
      <c r="BZ433"/>
      <c r="CA433" s="270"/>
      <c r="CB433"/>
      <c r="CC433" s="270"/>
      <c r="CD433"/>
      <c r="CE433" s="270"/>
      <c r="CF433"/>
      <c r="CG433" s="270"/>
      <c r="CH433"/>
      <c r="CI433" s="270"/>
      <c r="CJ433"/>
      <c r="CK433" s="910"/>
      <c r="CT433" s="920"/>
      <c r="CX433" s="920"/>
      <c r="DN433" s="373"/>
      <c r="DO433" s="373"/>
      <c r="DP433" s="373"/>
      <c r="DQ433" s="373"/>
      <c r="DR433" s="373"/>
      <c r="DS433" s="373"/>
      <c r="DT433" s="373"/>
      <c r="DU433" s="373"/>
      <c r="DV433" s="373"/>
      <c r="DW433" s="373"/>
      <c r="DX433" s="373"/>
      <c r="DY433" s="373"/>
      <c r="DZ433" s="373"/>
      <c r="EA433" s="373"/>
      <c r="EB433" s="373"/>
      <c r="EC433" s="373"/>
      <c r="ED433" s="373"/>
      <c r="EE433" s="373"/>
      <c r="EF433" s="373"/>
      <c r="EG433" s="373"/>
      <c r="EH433" s="373"/>
      <c r="EI433" s="373"/>
      <c r="EJ433" s="373"/>
      <c r="EK433" s="373"/>
      <c r="EL433" s="373"/>
      <c r="EM433" s="373"/>
      <c r="EN433" s="373"/>
      <c r="EO433" s="373"/>
      <c r="EP433" s="373"/>
      <c r="EQ433" s="373"/>
      <c r="ER433" s="373"/>
      <c r="ES433" s="373"/>
      <c r="ET433" s="373"/>
      <c r="EU433" s="373"/>
      <c r="EV433" s="373"/>
      <c r="EW433" s="373"/>
      <c r="EX433" s="373"/>
      <c r="EY433" s="373"/>
      <c r="EZ433" s="373"/>
      <c r="FA433" s="373"/>
      <c r="FB433" s="373"/>
      <c r="FC433" s="373"/>
      <c r="FD433" s="373"/>
      <c r="FE433" s="373"/>
      <c r="FF433" s="373"/>
      <c r="FG433" s="373"/>
      <c r="FH433" s="373"/>
      <c r="FI433" s="373"/>
      <c r="FJ433" s="373"/>
      <c r="FK433" s="373"/>
      <c r="FL433" s="373"/>
      <c r="FM433" s="373"/>
      <c r="FN433" s="373"/>
      <c r="FO433" s="373"/>
      <c r="FP433" s="373"/>
      <c r="FQ433" s="373"/>
      <c r="FR433" s="373"/>
      <c r="FS433" s="373"/>
      <c r="FT433" s="373"/>
      <c r="FU433" s="373"/>
      <c r="FV433" s="373"/>
      <c r="FW433" s="373"/>
      <c r="FX433" s="373"/>
      <c r="FY433" s="373"/>
      <c r="FZ433" s="373"/>
      <c r="GA433" s="373"/>
      <c r="GB433" s="373"/>
      <c r="GC433" s="373"/>
      <c r="GD433" s="373"/>
      <c r="GE433" s="373"/>
      <c r="GF433" s="373"/>
      <c r="GG433" s="373"/>
      <c r="GH433" s="373"/>
      <c r="GI433" s="373"/>
      <c r="GJ433" s="373"/>
      <c r="GK433" s="373"/>
      <c r="GL433" s="373"/>
      <c r="GM433" s="373"/>
      <c r="GN433" s="373"/>
      <c r="GO433" s="373"/>
      <c r="GP433" s="373"/>
      <c r="GQ433" s="373"/>
      <c r="GR433" s="373"/>
      <c r="GS433" s="373"/>
      <c r="GT433" s="373"/>
      <c r="GU433" s="373"/>
      <c r="GV433" s="373"/>
      <c r="GW433" s="373"/>
      <c r="GX433" s="373"/>
      <c r="GY433" s="373"/>
      <c r="GZ433" s="373"/>
      <c r="HA433" s="373"/>
      <c r="HB433" s="373"/>
      <c r="HC433" s="373"/>
      <c r="HD433" s="373"/>
      <c r="HE433" s="373"/>
      <c r="HF433" s="373"/>
      <c r="HG433" s="373"/>
      <c r="HH433" s="373"/>
      <c r="HI433" s="373"/>
      <c r="HJ433" s="373"/>
      <c r="HK433" s="373"/>
      <c r="HL433" s="373"/>
      <c r="HM433" s="373"/>
      <c r="HN433" s="373"/>
      <c r="HO433" s="373"/>
      <c r="HP433" s="373"/>
      <c r="HQ433" s="373"/>
      <c r="HR433" s="373"/>
      <c r="HS433" s="373"/>
      <c r="HT433" s="373"/>
      <c r="HU433" s="373"/>
      <c r="HV433" s="373"/>
      <c r="HW433" s="373"/>
      <c r="HX433" s="373"/>
      <c r="HY433" s="373"/>
      <c r="HZ433" s="373"/>
      <c r="IA433" s="373"/>
      <c r="IB433" s="373"/>
      <c r="IC433" s="373"/>
      <c r="ID433" s="373"/>
      <c r="IE433" s="373"/>
      <c r="IF433" s="373"/>
      <c r="IG433" s="373"/>
      <c r="IH433" s="373"/>
      <c r="II433" s="373"/>
      <c r="IJ433" s="373"/>
    </row>
    <row r="434" spans="1:244" s="281" customFormat="1" ht="19" x14ac:dyDescent="0.2">
      <c r="A434"/>
      <c r="B434" s="186"/>
      <c r="C434"/>
      <c r="D434" s="251"/>
      <c r="E434" s="341"/>
      <c r="F434" s="341"/>
      <c r="G434" s="172"/>
      <c r="H434"/>
      <c r="I434" s="45"/>
      <c r="J434"/>
      <c r="K434"/>
      <c r="L434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5"/>
      <c r="AC434"/>
      <c r="AD434" s="38"/>
      <c r="AE434"/>
      <c r="AF434"/>
      <c r="AG434"/>
      <c r="AH434" s="42"/>
      <c r="AI434" s="349"/>
      <c r="AJ434" s="326"/>
      <c r="AK434" s="364"/>
      <c r="AL434" s="364"/>
      <c r="AM434" s="364"/>
      <c r="AN434" s="364"/>
      <c r="AO434" s="364"/>
      <c r="AP434" s="364"/>
      <c r="AQ434" s="364"/>
      <c r="AR434" s="364"/>
      <c r="AS434" s="364"/>
      <c r="AT434" s="364"/>
      <c r="AU434" s="364"/>
      <c r="AV434" s="364"/>
      <c r="AW434" s="364"/>
      <c r="AX434" s="364"/>
      <c r="AY434" s="329"/>
      <c r="AZ434" s="269"/>
      <c r="BA434" s="560"/>
      <c r="BB434"/>
      <c r="BC434" s="560"/>
      <c r="BD434"/>
      <c r="BE434" s="560"/>
      <c r="BF434"/>
      <c r="BG434" s="560"/>
      <c r="BH434"/>
      <c r="BI434" s="560"/>
      <c r="BJ434"/>
      <c r="BK434" s="560"/>
      <c r="BL434"/>
      <c r="BM434" s="560"/>
      <c r="BN434"/>
      <c r="BO434" s="270"/>
      <c r="BP434"/>
      <c r="BQ434" s="270"/>
      <c r="BR434"/>
      <c r="BS434" s="270"/>
      <c r="BT434"/>
      <c r="BU434" s="270"/>
      <c r="BV434"/>
      <c r="BW434" s="270"/>
      <c r="BX434"/>
      <c r="BY434" s="270"/>
      <c r="BZ434"/>
      <c r="CA434" s="270"/>
      <c r="CB434"/>
      <c r="CC434" s="270"/>
      <c r="CD434"/>
      <c r="CE434" s="270"/>
      <c r="CF434"/>
      <c r="CG434" s="270"/>
      <c r="CH434"/>
      <c r="CI434" s="270"/>
      <c r="CJ434"/>
      <c r="CK434" s="910"/>
      <c r="CT434" s="920"/>
      <c r="CX434" s="920"/>
      <c r="DN434" s="373"/>
      <c r="DO434" s="373"/>
      <c r="DP434" s="373"/>
      <c r="DQ434" s="373"/>
      <c r="DR434" s="373"/>
      <c r="DS434" s="373"/>
      <c r="DT434" s="373"/>
      <c r="DU434" s="373"/>
      <c r="DV434" s="373"/>
      <c r="DW434" s="373"/>
      <c r="DX434" s="373"/>
      <c r="DY434" s="373"/>
      <c r="DZ434" s="373"/>
      <c r="EA434" s="373"/>
      <c r="EB434" s="373"/>
      <c r="EC434" s="373"/>
      <c r="ED434" s="373"/>
      <c r="EE434" s="373"/>
      <c r="EF434" s="373"/>
      <c r="EG434" s="373"/>
      <c r="EH434" s="373"/>
      <c r="EI434" s="373"/>
      <c r="EJ434" s="373"/>
      <c r="EK434" s="373"/>
      <c r="EL434" s="373"/>
      <c r="EM434" s="373"/>
      <c r="EN434" s="373"/>
      <c r="EO434" s="373"/>
      <c r="EP434" s="373"/>
      <c r="EQ434" s="373"/>
      <c r="ER434" s="373"/>
      <c r="ES434" s="373"/>
      <c r="ET434" s="373"/>
      <c r="EU434" s="373"/>
      <c r="EV434" s="373"/>
      <c r="EW434" s="373"/>
      <c r="EX434" s="373"/>
      <c r="EY434" s="373"/>
      <c r="EZ434" s="373"/>
      <c r="FA434" s="373"/>
      <c r="FB434" s="373"/>
      <c r="FC434" s="373"/>
      <c r="FD434" s="373"/>
      <c r="FE434" s="373"/>
      <c r="FF434" s="373"/>
      <c r="FG434" s="373"/>
      <c r="FH434" s="373"/>
      <c r="FI434" s="373"/>
      <c r="FJ434" s="373"/>
      <c r="FK434" s="373"/>
      <c r="FL434" s="373"/>
      <c r="FM434" s="373"/>
      <c r="FN434" s="373"/>
      <c r="FO434" s="373"/>
      <c r="FP434" s="373"/>
      <c r="FQ434" s="373"/>
      <c r="FR434" s="373"/>
      <c r="FS434" s="373"/>
      <c r="FT434" s="373"/>
      <c r="FU434" s="373"/>
      <c r="FV434" s="373"/>
      <c r="FW434" s="373"/>
      <c r="FX434" s="373"/>
      <c r="FY434" s="373"/>
      <c r="FZ434" s="373"/>
      <c r="GA434" s="373"/>
      <c r="GB434" s="373"/>
      <c r="GC434" s="373"/>
      <c r="GD434" s="373"/>
      <c r="GE434" s="373"/>
      <c r="GF434" s="373"/>
      <c r="GG434" s="373"/>
      <c r="GH434" s="373"/>
      <c r="GI434" s="373"/>
      <c r="GJ434" s="373"/>
      <c r="GK434" s="373"/>
      <c r="GL434" s="373"/>
      <c r="GM434" s="373"/>
      <c r="GN434" s="373"/>
      <c r="GO434" s="373"/>
      <c r="GP434" s="373"/>
      <c r="GQ434" s="373"/>
      <c r="GR434" s="373"/>
      <c r="GS434" s="373"/>
      <c r="GT434" s="373"/>
      <c r="GU434" s="373"/>
      <c r="GV434" s="373"/>
      <c r="GW434" s="373"/>
      <c r="GX434" s="373"/>
      <c r="GY434" s="373"/>
      <c r="GZ434" s="373"/>
      <c r="HA434" s="373"/>
      <c r="HB434" s="373"/>
      <c r="HC434" s="373"/>
      <c r="HD434" s="373"/>
      <c r="HE434" s="373"/>
      <c r="HF434" s="373"/>
      <c r="HG434" s="373"/>
      <c r="HH434" s="373"/>
      <c r="HI434" s="373"/>
      <c r="HJ434" s="373"/>
      <c r="HK434" s="373"/>
      <c r="HL434" s="373"/>
      <c r="HM434" s="373"/>
      <c r="HN434" s="373"/>
      <c r="HO434" s="373"/>
      <c r="HP434" s="373"/>
      <c r="HQ434" s="373"/>
      <c r="HR434" s="373"/>
      <c r="HS434" s="373"/>
      <c r="HT434" s="373"/>
      <c r="HU434" s="373"/>
      <c r="HV434" s="373"/>
      <c r="HW434" s="373"/>
      <c r="HX434" s="373"/>
      <c r="HY434" s="373"/>
      <c r="HZ434" s="373"/>
      <c r="IA434" s="373"/>
      <c r="IB434" s="373"/>
      <c r="IC434" s="373"/>
      <c r="ID434" s="373"/>
      <c r="IE434" s="373"/>
      <c r="IF434" s="373"/>
      <c r="IG434" s="373"/>
      <c r="IH434" s="373"/>
      <c r="II434" s="373"/>
      <c r="IJ434" s="373"/>
    </row>
    <row r="435" spans="1:244" s="281" customFormat="1" ht="19" x14ac:dyDescent="0.2">
      <c r="A435"/>
      <c r="B435" s="186"/>
      <c r="C435"/>
      <c r="D435" s="251"/>
      <c r="E435" s="341"/>
      <c r="F435" s="341"/>
      <c r="G435" s="172"/>
      <c r="H435"/>
      <c r="I435" s="45"/>
      <c r="J435"/>
      <c r="K435"/>
      <c r="L435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5"/>
      <c r="AC435"/>
      <c r="AD435" s="38"/>
      <c r="AE435"/>
      <c r="AF435"/>
      <c r="AG435"/>
      <c r="AH435" s="42"/>
      <c r="AI435" s="349"/>
      <c r="AJ435" s="326"/>
      <c r="AK435" s="364"/>
      <c r="AL435" s="364"/>
      <c r="AM435" s="364"/>
      <c r="AN435" s="364"/>
      <c r="AO435" s="364"/>
      <c r="AP435" s="364"/>
      <c r="AQ435" s="364"/>
      <c r="AR435" s="364"/>
      <c r="AS435" s="364"/>
      <c r="AT435" s="364"/>
      <c r="AU435" s="364"/>
      <c r="AV435" s="364"/>
      <c r="AW435" s="364"/>
      <c r="AX435" s="364"/>
      <c r="AY435" s="329"/>
      <c r="AZ435" s="269"/>
      <c r="BA435" s="560"/>
      <c r="BB435"/>
      <c r="BC435" s="560"/>
      <c r="BD435"/>
      <c r="BE435" s="560"/>
      <c r="BF435"/>
      <c r="BG435" s="560"/>
      <c r="BH435"/>
      <c r="BI435" s="560"/>
      <c r="BJ435"/>
      <c r="BK435" s="560"/>
      <c r="BL435"/>
      <c r="BM435" s="560"/>
      <c r="BN435"/>
      <c r="BO435" s="270"/>
      <c r="BP435"/>
      <c r="BQ435" s="270"/>
      <c r="BR435"/>
      <c r="BS435" s="270"/>
      <c r="BT435"/>
      <c r="BU435" s="270"/>
      <c r="BV435"/>
      <c r="BW435" s="270"/>
      <c r="BX435"/>
      <c r="BY435" s="270"/>
      <c r="BZ435"/>
      <c r="CA435" s="270"/>
      <c r="CB435"/>
      <c r="CC435" s="270"/>
      <c r="CD435"/>
      <c r="CE435" s="270"/>
      <c r="CF435"/>
      <c r="CG435" s="270"/>
      <c r="CH435"/>
      <c r="CI435" s="270"/>
      <c r="CJ435"/>
      <c r="CK435" s="910"/>
      <c r="CT435" s="920"/>
      <c r="CX435" s="920"/>
      <c r="DN435" s="373"/>
      <c r="DO435" s="373"/>
      <c r="DP435" s="373"/>
      <c r="DQ435" s="373"/>
      <c r="DR435" s="373"/>
      <c r="DS435" s="373"/>
      <c r="DT435" s="373"/>
      <c r="DU435" s="373"/>
      <c r="DV435" s="373"/>
      <c r="DW435" s="373"/>
      <c r="DX435" s="373"/>
      <c r="DY435" s="373"/>
      <c r="DZ435" s="373"/>
      <c r="EA435" s="373"/>
      <c r="EB435" s="373"/>
      <c r="EC435" s="373"/>
      <c r="ED435" s="373"/>
      <c r="EE435" s="373"/>
      <c r="EF435" s="373"/>
      <c r="EG435" s="373"/>
      <c r="EH435" s="373"/>
      <c r="EI435" s="373"/>
      <c r="EJ435" s="373"/>
      <c r="EK435" s="373"/>
      <c r="EL435" s="373"/>
      <c r="EM435" s="373"/>
      <c r="EN435" s="373"/>
      <c r="EO435" s="373"/>
      <c r="EP435" s="373"/>
      <c r="EQ435" s="373"/>
      <c r="ER435" s="373"/>
      <c r="ES435" s="373"/>
      <c r="ET435" s="373"/>
      <c r="EU435" s="373"/>
      <c r="EV435" s="373"/>
      <c r="EW435" s="373"/>
      <c r="EX435" s="373"/>
      <c r="EY435" s="373"/>
      <c r="EZ435" s="373"/>
      <c r="FA435" s="373"/>
      <c r="FB435" s="373"/>
      <c r="FC435" s="373"/>
      <c r="FD435" s="373"/>
      <c r="FE435" s="373"/>
      <c r="FF435" s="373"/>
      <c r="FG435" s="373"/>
      <c r="FH435" s="373"/>
      <c r="FI435" s="373"/>
      <c r="FJ435" s="373"/>
      <c r="FK435" s="373"/>
      <c r="FL435" s="373"/>
      <c r="FM435" s="373"/>
      <c r="FN435" s="373"/>
      <c r="FO435" s="373"/>
      <c r="FP435" s="373"/>
      <c r="FQ435" s="373"/>
      <c r="FR435" s="373"/>
      <c r="FS435" s="373"/>
      <c r="FT435" s="373"/>
      <c r="FU435" s="373"/>
      <c r="FV435" s="373"/>
      <c r="FW435" s="373"/>
      <c r="FX435" s="373"/>
      <c r="FY435" s="373"/>
      <c r="FZ435" s="373"/>
      <c r="GA435" s="373"/>
      <c r="GB435" s="373"/>
      <c r="GC435" s="373"/>
      <c r="GD435" s="373"/>
      <c r="GE435" s="373"/>
      <c r="GF435" s="373"/>
      <c r="GG435" s="373"/>
      <c r="GH435" s="373"/>
      <c r="GI435" s="373"/>
      <c r="GJ435" s="373"/>
      <c r="GK435" s="373"/>
      <c r="GL435" s="373"/>
      <c r="GM435" s="373"/>
      <c r="GN435" s="373"/>
      <c r="GO435" s="373"/>
      <c r="GP435" s="373"/>
      <c r="GQ435" s="373"/>
      <c r="GR435" s="373"/>
      <c r="GS435" s="373"/>
      <c r="GT435" s="373"/>
      <c r="GU435" s="373"/>
      <c r="GV435" s="373"/>
      <c r="GW435" s="373"/>
      <c r="GX435" s="373"/>
      <c r="GY435" s="373"/>
      <c r="GZ435" s="373"/>
      <c r="HA435" s="373"/>
      <c r="HB435" s="373"/>
      <c r="HC435" s="373"/>
      <c r="HD435" s="373"/>
      <c r="HE435" s="373"/>
      <c r="HF435" s="373"/>
      <c r="HG435" s="373"/>
      <c r="HH435" s="373"/>
      <c r="HI435" s="373"/>
      <c r="HJ435" s="373"/>
      <c r="HK435" s="373"/>
      <c r="HL435" s="373"/>
      <c r="HM435" s="373"/>
      <c r="HN435" s="373"/>
      <c r="HO435" s="373"/>
      <c r="HP435" s="373"/>
      <c r="HQ435" s="373"/>
      <c r="HR435" s="373"/>
      <c r="HS435" s="373"/>
      <c r="HT435" s="373"/>
      <c r="HU435" s="373"/>
      <c r="HV435" s="373"/>
      <c r="HW435" s="373"/>
      <c r="HX435" s="373"/>
      <c r="HY435" s="373"/>
      <c r="HZ435" s="373"/>
      <c r="IA435" s="373"/>
      <c r="IB435" s="373"/>
      <c r="IC435" s="373"/>
      <c r="ID435" s="373"/>
      <c r="IE435" s="373"/>
      <c r="IF435" s="373"/>
      <c r="IG435" s="373"/>
      <c r="IH435" s="373"/>
      <c r="II435" s="373"/>
      <c r="IJ435" s="373"/>
    </row>
    <row r="436" spans="1:244" s="281" customFormat="1" ht="19" x14ac:dyDescent="0.2">
      <c r="A436"/>
      <c r="B436" s="186"/>
      <c r="C436"/>
      <c r="D436" s="251"/>
      <c r="E436" s="341"/>
      <c r="F436" s="341"/>
      <c r="G436" s="172"/>
      <c r="H436"/>
      <c r="I436" s="45"/>
      <c r="J436"/>
      <c r="K436"/>
      <c r="L43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5"/>
      <c r="AC436"/>
      <c r="AD436" s="38"/>
      <c r="AE436"/>
      <c r="AF436"/>
      <c r="AG436"/>
      <c r="AH436" s="42"/>
      <c r="AI436" s="349"/>
      <c r="AJ436" s="326"/>
      <c r="AK436" s="364"/>
      <c r="AL436" s="364"/>
      <c r="AM436" s="364"/>
      <c r="AN436" s="364"/>
      <c r="AO436" s="364"/>
      <c r="AP436" s="364"/>
      <c r="AQ436" s="364"/>
      <c r="AR436" s="364"/>
      <c r="AS436" s="364"/>
      <c r="AT436" s="364"/>
      <c r="AU436" s="364"/>
      <c r="AV436" s="364"/>
      <c r="AW436" s="364"/>
      <c r="AX436" s="364"/>
      <c r="AY436" s="329"/>
      <c r="AZ436" s="269"/>
      <c r="BA436" s="560"/>
      <c r="BB436"/>
      <c r="BC436" s="560"/>
      <c r="BD436"/>
      <c r="BE436" s="560"/>
      <c r="BF436"/>
      <c r="BG436" s="560"/>
      <c r="BH436"/>
      <c r="BI436" s="560"/>
      <c r="BJ436"/>
      <c r="BK436" s="560"/>
      <c r="BL436"/>
      <c r="BM436" s="560"/>
      <c r="BN436"/>
      <c r="BO436" s="270"/>
      <c r="BP436"/>
      <c r="BQ436" s="270"/>
      <c r="BR436"/>
      <c r="BS436" s="270"/>
      <c r="BT436"/>
      <c r="BU436" s="270"/>
      <c r="BV436"/>
      <c r="BW436" s="270"/>
      <c r="BX436"/>
      <c r="BY436" s="270"/>
      <c r="BZ436"/>
      <c r="CA436" s="270"/>
      <c r="CB436"/>
      <c r="CC436" s="270"/>
      <c r="CD436"/>
      <c r="CE436" s="270"/>
      <c r="CF436"/>
      <c r="CG436" s="270"/>
      <c r="CH436"/>
      <c r="CI436" s="270"/>
      <c r="CJ436"/>
      <c r="CK436" s="910"/>
      <c r="CT436" s="920"/>
      <c r="CX436" s="920"/>
      <c r="DN436" s="373"/>
      <c r="DO436" s="373"/>
      <c r="DP436" s="373"/>
      <c r="DQ436" s="373"/>
      <c r="DR436" s="373"/>
      <c r="DS436" s="373"/>
      <c r="DT436" s="373"/>
      <c r="DU436" s="373"/>
      <c r="DV436" s="373"/>
      <c r="DW436" s="373"/>
      <c r="DX436" s="373"/>
      <c r="DY436" s="373"/>
      <c r="DZ436" s="373"/>
      <c r="EA436" s="373"/>
      <c r="EB436" s="373"/>
      <c r="EC436" s="373"/>
      <c r="ED436" s="373"/>
      <c r="EE436" s="373"/>
      <c r="EF436" s="373"/>
      <c r="EG436" s="373"/>
      <c r="EH436" s="373"/>
      <c r="EI436" s="373"/>
      <c r="EJ436" s="373"/>
      <c r="EK436" s="373"/>
      <c r="EL436" s="373"/>
      <c r="EM436" s="373"/>
      <c r="EN436" s="373"/>
      <c r="EO436" s="373"/>
      <c r="EP436" s="373"/>
      <c r="EQ436" s="373"/>
      <c r="ER436" s="373"/>
      <c r="ES436" s="373"/>
      <c r="ET436" s="373"/>
      <c r="EU436" s="373"/>
      <c r="EV436" s="373"/>
      <c r="EW436" s="373"/>
      <c r="EX436" s="373"/>
      <c r="EY436" s="373"/>
      <c r="EZ436" s="373"/>
      <c r="FA436" s="373"/>
      <c r="FB436" s="373"/>
      <c r="FC436" s="373"/>
      <c r="FD436" s="373"/>
      <c r="FE436" s="373"/>
      <c r="FF436" s="373"/>
      <c r="FG436" s="373"/>
      <c r="FH436" s="373"/>
      <c r="FI436" s="373"/>
      <c r="FJ436" s="373"/>
      <c r="FK436" s="373"/>
      <c r="FL436" s="373"/>
      <c r="FM436" s="373"/>
      <c r="FN436" s="373"/>
      <c r="FO436" s="373"/>
      <c r="FP436" s="373"/>
      <c r="FQ436" s="373"/>
      <c r="FR436" s="373"/>
      <c r="FS436" s="373"/>
      <c r="FT436" s="373"/>
      <c r="FU436" s="373"/>
      <c r="FV436" s="373"/>
      <c r="FW436" s="373"/>
      <c r="FX436" s="373"/>
      <c r="FY436" s="373"/>
      <c r="FZ436" s="373"/>
      <c r="GA436" s="373"/>
      <c r="GB436" s="373"/>
      <c r="GC436" s="373"/>
      <c r="GD436" s="373"/>
      <c r="GE436" s="373"/>
      <c r="GF436" s="373"/>
      <c r="GG436" s="373"/>
      <c r="GH436" s="373"/>
      <c r="GI436" s="373"/>
      <c r="GJ436" s="373"/>
      <c r="GK436" s="373"/>
      <c r="GL436" s="373"/>
      <c r="GM436" s="373"/>
      <c r="GN436" s="373"/>
      <c r="GO436" s="373"/>
      <c r="GP436" s="373"/>
      <c r="GQ436" s="373"/>
      <c r="GR436" s="373"/>
      <c r="GS436" s="373"/>
      <c r="GT436" s="373"/>
      <c r="GU436" s="373"/>
      <c r="GV436" s="373"/>
      <c r="GW436" s="373"/>
      <c r="GX436" s="373"/>
      <c r="GY436" s="373"/>
      <c r="GZ436" s="373"/>
      <c r="HA436" s="373"/>
      <c r="HB436" s="373"/>
      <c r="HC436" s="373"/>
      <c r="HD436" s="373"/>
      <c r="HE436" s="373"/>
      <c r="HF436" s="373"/>
      <c r="HG436" s="373"/>
      <c r="HH436" s="373"/>
      <c r="HI436" s="373"/>
      <c r="HJ436" s="373"/>
      <c r="HK436" s="373"/>
      <c r="HL436" s="373"/>
      <c r="HM436" s="373"/>
      <c r="HN436" s="373"/>
      <c r="HO436" s="373"/>
      <c r="HP436" s="373"/>
      <c r="HQ436" s="373"/>
      <c r="HR436" s="373"/>
      <c r="HS436" s="373"/>
      <c r="HT436" s="373"/>
      <c r="HU436" s="373"/>
      <c r="HV436" s="373"/>
      <c r="HW436" s="373"/>
      <c r="HX436" s="373"/>
      <c r="HY436" s="373"/>
      <c r="HZ436" s="373"/>
      <c r="IA436" s="373"/>
      <c r="IB436" s="373"/>
      <c r="IC436" s="373"/>
      <c r="ID436" s="373"/>
      <c r="IE436" s="373"/>
      <c r="IF436" s="373"/>
      <c r="IG436" s="373"/>
      <c r="IH436" s="373"/>
      <c r="II436" s="373"/>
      <c r="IJ436" s="373"/>
    </row>
    <row r="437" spans="1:244" s="281" customFormat="1" ht="19" x14ac:dyDescent="0.2">
      <c r="A437"/>
      <c r="B437" s="186"/>
      <c r="C437"/>
      <c r="D437" s="251"/>
      <c r="E437" s="341"/>
      <c r="F437" s="341"/>
      <c r="G437" s="172"/>
      <c r="H437"/>
      <c r="I437" s="45"/>
      <c r="J437"/>
      <c r="K437"/>
      <c r="L437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5"/>
      <c r="AC437"/>
      <c r="AD437" s="38"/>
      <c r="AE437"/>
      <c r="AF437"/>
      <c r="AG437"/>
      <c r="AH437" s="42"/>
      <c r="AI437" s="349"/>
      <c r="AJ437" s="326"/>
      <c r="AK437" s="364"/>
      <c r="AL437" s="364"/>
      <c r="AM437" s="364"/>
      <c r="AN437" s="364"/>
      <c r="AO437" s="364"/>
      <c r="AP437" s="364"/>
      <c r="AQ437" s="364"/>
      <c r="AR437" s="364"/>
      <c r="AS437" s="364"/>
      <c r="AT437" s="364"/>
      <c r="AU437" s="364"/>
      <c r="AV437" s="364"/>
      <c r="AW437" s="364"/>
      <c r="AX437" s="364"/>
      <c r="AY437" s="329"/>
      <c r="AZ437" s="269"/>
      <c r="BA437" s="560"/>
      <c r="BB437"/>
      <c r="BC437" s="560"/>
      <c r="BD437"/>
      <c r="BE437" s="560"/>
      <c r="BF437"/>
      <c r="BG437" s="560"/>
      <c r="BH437"/>
      <c r="BI437" s="560"/>
      <c r="BJ437"/>
      <c r="BK437" s="560"/>
      <c r="BL437"/>
      <c r="BM437" s="560"/>
      <c r="BN437"/>
      <c r="BO437" s="270"/>
      <c r="BP437"/>
      <c r="BQ437" s="270"/>
      <c r="BR437"/>
      <c r="BS437" s="270"/>
      <c r="BT437"/>
      <c r="BU437" s="270"/>
      <c r="BV437"/>
      <c r="BW437" s="270"/>
      <c r="BX437"/>
      <c r="BY437" s="270"/>
      <c r="BZ437"/>
      <c r="CA437" s="270"/>
      <c r="CB437"/>
      <c r="CC437" s="270"/>
      <c r="CD437"/>
      <c r="CE437" s="270"/>
      <c r="CF437"/>
      <c r="CG437" s="270"/>
      <c r="CH437"/>
      <c r="CI437" s="270"/>
      <c r="CJ437"/>
      <c r="CK437" s="910"/>
      <c r="CT437" s="920"/>
      <c r="CX437" s="920"/>
      <c r="DN437" s="373"/>
      <c r="DO437" s="373"/>
      <c r="DP437" s="373"/>
      <c r="DQ437" s="373"/>
      <c r="DR437" s="373"/>
      <c r="DS437" s="373"/>
      <c r="DT437" s="373"/>
      <c r="DU437" s="373"/>
      <c r="DV437" s="373"/>
      <c r="DW437" s="373"/>
      <c r="DX437" s="373"/>
      <c r="DY437" s="373"/>
      <c r="DZ437" s="373"/>
      <c r="EA437" s="373"/>
      <c r="EB437" s="373"/>
      <c r="EC437" s="373"/>
      <c r="ED437" s="373"/>
      <c r="EE437" s="373"/>
      <c r="EF437" s="373"/>
      <c r="EG437" s="373"/>
      <c r="EH437" s="373"/>
      <c r="EI437" s="373"/>
      <c r="EJ437" s="373"/>
      <c r="EK437" s="373"/>
      <c r="EL437" s="373"/>
      <c r="EM437" s="373"/>
      <c r="EN437" s="373"/>
      <c r="EO437" s="373"/>
      <c r="EP437" s="373"/>
      <c r="EQ437" s="373"/>
      <c r="ER437" s="373"/>
      <c r="ES437" s="373"/>
      <c r="ET437" s="373"/>
      <c r="EU437" s="373"/>
      <c r="EV437" s="373"/>
      <c r="EW437" s="373"/>
      <c r="EX437" s="373"/>
      <c r="EY437" s="373"/>
      <c r="EZ437" s="373"/>
      <c r="FA437" s="373"/>
      <c r="FB437" s="373"/>
      <c r="FC437" s="373"/>
      <c r="FD437" s="373"/>
      <c r="FE437" s="373"/>
      <c r="FF437" s="373"/>
      <c r="FG437" s="373"/>
      <c r="FH437" s="373"/>
      <c r="FI437" s="373"/>
      <c r="FJ437" s="373"/>
      <c r="FK437" s="373"/>
      <c r="FL437" s="373"/>
      <c r="FM437" s="373"/>
      <c r="FN437" s="373"/>
      <c r="FO437" s="373"/>
      <c r="FP437" s="373"/>
      <c r="FQ437" s="373"/>
      <c r="FR437" s="373"/>
      <c r="FS437" s="373"/>
      <c r="FT437" s="373"/>
      <c r="FU437" s="373"/>
      <c r="FV437" s="373"/>
      <c r="FW437" s="373"/>
      <c r="FX437" s="373"/>
      <c r="FY437" s="373"/>
      <c r="FZ437" s="373"/>
      <c r="GA437" s="373"/>
      <c r="GB437" s="373"/>
      <c r="GC437" s="373"/>
      <c r="GD437" s="373"/>
      <c r="GE437" s="373"/>
      <c r="GF437" s="373"/>
      <c r="GG437" s="373"/>
      <c r="GH437" s="373"/>
      <c r="GI437" s="373"/>
      <c r="GJ437" s="373"/>
      <c r="GK437" s="373"/>
      <c r="GL437" s="373"/>
      <c r="GM437" s="373"/>
      <c r="GN437" s="373"/>
      <c r="GO437" s="373"/>
      <c r="GP437" s="373"/>
      <c r="GQ437" s="373"/>
      <c r="GR437" s="373"/>
      <c r="GS437" s="373"/>
      <c r="GT437" s="373"/>
      <c r="GU437" s="373"/>
      <c r="GV437" s="373"/>
      <c r="GW437" s="373"/>
      <c r="GX437" s="373"/>
      <c r="GY437" s="373"/>
      <c r="GZ437" s="373"/>
      <c r="HA437" s="373"/>
      <c r="HB437" s="373"/>
      <c r="HC437" s="373"/>
      <c r="HD437" s="373"/>
      <c r="HE437" s="373"/>
      <c r="HF437" s="373"/>
      <c r="HG437" s="373"/>
      <c r="HH437" s="373"/>
      <c r="HI437" s="373"/>
      <c r="HJ437" s="373"/>
      <c r="HK437" s="373"/>
      <c r="HL437" s="373"/>
      <c r="HM437" s="373"/>
      <c r="HN437" s="373"/>
      <c r="HO437" s="373"/>
      <c r="HP437" s="373"/>
      <c r="HQ437" s="373"/>
      <c r="HR437" s="373"/>
      <c r="HS437" s="373"/>
      <c r="HT437" s="373"/>
      <c r="HU437" s="373"/>
      <c r="HV437" s="373"/>
      <c r="HW437" s="373"/>
      <c r="HX437" s="373"/>
      <c r="HY437" s="373"/>
      <c r="HZ437" s="373"/>
      <c r="IA437" s="373"/>
      <c r="IB437" s="373"/>
      <c r="IC437" s="373"/>
      <c r="ID437" s="373"/>
      <c r="IE437" s="373"/>
      <c r="IF437" s="373"/>
      <c r="IG437" s="373"/>
      <c r="IH437" s="373"/>
      <c r="II437" s="373"/>
      <c r="IJ437" s="373"/>
    </row>
    <row r="438" spans="1:244" s="281" customFormat="1" ht="19" x14ac:dyDescent="0.2">
      <c r="A438"/>
      <c r="B438" s="186"/>
      <c r="C438"/>
      <c r="D438" s="251"/>
      <c r="E438" s="341"/>
      <c r="F438" s="341"/>
      <c r="G438" s="172"/>
      <c r="H438"/>
      <c r="I438" s="45"/>
      <c r="J438"/>
      <c r="K438"/>
      <c r="L438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5"/>
      <c r="AC438"/>
      <c r="AD438" s="38"/>
      <c r="AE438"/>
      <c r="AF438"/>
      <c r="AG438"/>
      <c r="AH438" s="42"/>
      <c r="AI438" s="349"/>
      <c r="AJ438" s="326"/>
      <c r="AK438" s="364"/>
      <c r="AL438" s="364"/>
      <c r="AM438" s="364"/>
      <c r="AN438" s="364"/>
      <c r="AO438" s="364"/>
      <c r="AP438" s="364"/>
      <c r="AQ438" s="364"/>
      <c r="AR438" s="364"/>
      <c r="AS438" s="364"/>
      <c r="AT438" s="364"/>
      <c r="AU438" s="364"/>
      <c r="AV438" s="364"/>
      <c r="AW438" s="364"/>
      <c r="AX438" s="364"/>
      <c r="AY438" s="329"/>
      <c r="AZ438" s="269"/>
      <c r="BA438" s="560"/>
      <c r="BB438"/>
      <c r="BC438" s="560"/>
      <c r="BD438"/>
      <c r="BE438" s="560"/>
      <c r="BF438"/>
      <c r="BG438" s="560"/>
      <c r="BH438"/>
      <c r="BI438" s="560"/>
      <c r="BJ438"/>
      <c r="BK438" s="560"/>
      <c r="BL438"/>
      <c r="BM438" s="560"/>
      <c r="BN438"/>
      <c r="BO438" s="270"/>
      <c r="BP438"/>
      <c r="BQ438" s="270"/>
      <c r="BR438"/>
      <c r="BS438" s="270"/>
      <c r="BT438"/>
      <c r="BU438" s="270"/>
      <c r="BV438"/>
      <c r="BW438" s="270"/>
      <c r="BX438"/>
      <c r="BY438" s="270"/>
      <c r="BZ438"/>
      <c r="CA438" s="270"/>
      <c r="CB438"/>
      <c r="CC438" s="270"/>
      <c r="CD438"/>
      <c r="CE438" s="270"/>
      <c r="CF438"/>
      <c r="CG438" s="270"/>
      <c r="CH438"/>
      <c r="CI438" s="270"/>
      <c r="CJ438"/>
      <c r="CK438" s="910"/>
      <c r="CT438" s="920"/>
      <c r="CX438" s="920"/>
      <c r="DN438" s="373"/>
      <c r="DO438" s="373"/>
      <c r="DP438" s="373"/>
      <c r="DQ438" s="373"/>
      <c r="DR438" s="373"/>
      <c r="DS438" s="373"/>
      <c r="DT438" s="373"/>
      <c r="DU438" s="373"/>
      <c r="DV438" s="373"/>
      <c r="DW438" s="373"/>
      <c r="DX438" s="373"/>
      <c r="DY438" s="373"/>
      <c r="DZ438" s="373"/>
      <c r="EA438" s="373"/>
      <c r="EB438" s="373"/>
      <c r="EC438" s="373"/>
      <c r="ED438" s="373"/>
      <c r="EE438" s="373"/>
      <c r="EF438" s="373"/>
      <c r="EG438" s="373"/>
      <c r="EH438" s="373"/>
      <c r="EI438" s="373"/>
      <c r="EJ438" s="373"/>
      <c r="EK438" s="373"/>
      <c r="EL438" s="373"/>
      <c r="EM438" s="373"/>
      <c r="EN438" s="373"/>
      <c r="EO438" s="373"/>
      <c r="EP438" s="373"/>
      <c r="EQ438" s="373"/>
      <c r="ER438" s="373"/>
      <c r="ES438" s="373"/>
      <c r="ET438" s="373"/>
      <c r="EU438" s="373"/>
      <c r="EV438" s="373"/>
      <c r="EW438" s="373"/>
      <c r="EX438" s="373"/>
      <c r="EY438" s="373"/>
      <c r="EZ438" s="373"/>
      <c r="FA438" s="373"/>
      <c r="FB438" s="373"/>
      <c r="FC438" s="373"/>
      <c r="FD438" s="373"/>
      <c r="FE438" s="373"/>
      <c r="FF438" s="373"/>
      <c r="FG438" s="373"/>
      <c r="FH438" s="373"/>
      <c r="FI438" s="373"/>
      <c r="FJ438" s="373"/>
      <c r="FK438" s="373"/>
      <c r="FL438" s="373"/>
      <c r="FM438" s="373"/>
      <c r="FN438" s="373"/>
      <c r="FO438" s="373"/>
      <c r="FP438" s="373"/>
      <c r="FQ438" s="373"/>
      <c r="FR438" s="373"/>
      <c r="FS438" s="373"/>
      <c r="FT438" s="373"/>
      <c r="FU438" s="373"/>
      <c r="FV438" s="373"/>
      <c r="FW438" s="373"/>
      <c r="FX438" s="373"/>
      <c r="FY438" s="373"/>
      <c r="FZ438" s="373"/>
      <c r="GA438" s="373"/>
      <c r="GB438" s="373"/>
      <c r="GC438" s="373"/>
      <c r="GD438" s="373"/>
      <c r="GE438" s="373"/>
      <c r="GF438" s="373"/>
      <c r="GG438" s="373"/>
      <c r="GH438" s="373"/>
      <c r="GI438" s="373"/>
      <c r="GJ438" s="373"/>
      <c r="GK438" s="373"/>
      <c r="GL438" s="373"/>
      <c r="GM438" s="373"/>
      <c r="GN438" s="373"/>
      <c r="GO438" s="373"/>
      <c r="GP438" s="373"/>
      <c r="GQ438" s="373"/>
      <c r="GR438" s="373"/>
      <c r="GS438" s="373"/>
      <c r="GT438" s="373"/>
      <c r="GU438" s="373"/>
      <c r="GV438" s="373"/>
      <c r="GW438" s="373"/>
      <c r="GX438" s="373"/>
      <c r="GY438" s="373"/>
      <c r="GZ438" s="373"/>
      <c r="HA438" s="373"/>
      <c r="HB438" s="373"/>
      <c r="HC438" s="373"/>
      <c r="HD438" s="373"/>
      <c r="HE438" s="373"/>
      <c r="HF438" s="373"/>
      <c r="HG438" s="373"/>
      <c r="HH438" s="373"/>
      <c r="HI438" s="373"/>
      <c r="HJ438" s="373"/>
      <c r="HK438" s="373"/>
      <c r="HL438" s="373"/>
      <c r="HM438" s="373"/>
      <c r="HN438" s="373"/>
      <c r="HO438" s="373"/>
      <c r="HP438" s="373"/>
      <c r="HQ438" s="373"/>
      <c r="HR438" s="373"/>
      <c r="HS438" s="373"/>
      <c r="HT438" s="373"/>
      <c r="HU438" s="373"/>
      <c r="HV438" s="373"/>
      <c r="HW438" s="373"/>
      <c r="HX438" s="373"/>
      <c r="HY438" s="373"/>
      <c r="HZ438" s="373"/>
      <c r="IA438" s="373"/>
      <c r="IB438" s="373"/>
      <c r="IC438" s="373"/>
      <c r="ID438" s="373"/>
      <c r="IE438" s="373"/>
      <c r="IF438" s="373"/>
      <c r="IG438" s="373"/>
      <c r="IH438" s="373"/>
      <c r="II438" s="373"/>
      <c r="IJ438" s="373"/>
    </row>
    <row r="439" spans="1:244" s="281" customFormat="1" ht="19" x14ac:dyDescent="0.2">
      <c r="A439"/>
      <c r="B439" s="186"/>
      <c r="C439"/>
      <c r="D439" s="251"/>
      <c r="E439" s="341"/>
      <c r="F439" s="341"/>
      <c r="G439" s="172"/>
      <c r="H439"/>
      <c r="I439" s="45"/>
      <c r="J439"/>
      <c r="K439"/>
      <c r="L439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5"/>
      <c r="AC439"/>
      <c r="AD439" s="38"/>
      <c r="AE439"/>
      <c r="AF439"/>
      <c r="AG439"/>
      <c r="AH439" s="42"/>
      <c r="AI439" s="349"/>
      <c r="AJ439" s="326"/>
      <c r="AK439" s="364"/>
      <c r="AL439" s="364"/>
      <c r="AM439" s="364"/>
      <c r="AN439" s="364"/>
      <c r="AO439" s="364"/>
      <c r="AP439" s="364"/>
      <c r="AQ439" s="364"/>
      <c r="AR439" s="364"/>
      <c r="AS439" s="364"/>
      <c r="AT439" s="364"/>
      <c r="AU439" s="364"/>
      <c r="AV439" s="364"/>
      <c r="AW439" s="364"/>
      <c r="AX439" s="364"/>
      <c r="AY439" s="329"/>
      <c r="AZ439" s="269"/>
      <c r="BA439" s="560"/>
      <c r="BB439"/>
      <c r="BC439" s="560"/>
      <c r="BD439"/>
      <c r="BE439" s="560"/>
      <c r="BF439"/>
      <c r="BG439" s="560"/>
      <c r="BH439"/>
      <c r="BI439" s="560"/>
      <c r="BJ439"/>
      <c r="BK439" s="560"/>
      <c r="BL439"/>
      <c r="BM439" s="560"/>
      <c r="BN439"/>
      <c r="BO439" s="270"/>
      <c r="BP439"/>
      <c r="BQ439" s="270"/>
      <c r="BR439"/>
      <c r="BS439" s="270"/>
      <c r="BT439"/>
      <c r="BU439" s="270"/>
      <c r="BV439"/>
      <c r="BW439" s="270"/>
      <c r="BX439"/>
      <c r="BY439" s="270"/>
      <c r="BZ439"/>
      <c r="CA439" s="270"/>
      <c r="CB439"/>
      <c r="CC439" s="270"/>
      <c r="CD439"/>
      <c r="CE439" s="270"/>
      <c r="CF439"/>
      <c r="CG439" s="270"/>
      <c r="CH439"/>
      <c r="CI439" s="270"/>
      <c r="CJ439"/>
      <c r="CK439" s="910"/>
      <c r="CT439" s="920"/>
      <c r="CX439" s="920"/>
      <c r="DN439" s="373"/>
      <c r="DO439" s="373"/>
      <c r="DP439" s="373"/>
      <c r="DQ439" s="373"/>
      <c r="DR439" s="373"/>
      <c r="DS439" s="373"/>
      <c r="DT439" s="373"/>
      <c r="DU439" s="373"/>
      <c r="DV439" s="373"/>
      <c r="DW439" s="373"/>
      <c r="DX439" s="373"/>
      <c r="DY439" s="373"/>
      <c r="DZ439" s="373"/>
      <c r="EA439" s="373"/>
      <c r="EB439" s="373"/>
      <c r="EC439" s="373"/>
      <c r="ED439" s="373"/>
      <c r="EE439" s="373"/>
      <c r="EF439" s="373"/>
      <c r="EG439" s="373"/>
      <c r="EH439" s="373"/>
      <c r="EI439" s="373"/>
      <c r="EJ439" s="373"/>
      <c r="EK439" s="373"/>
      <c r="EL439" s="373"/>
      <c r="EM439" s="373"/>
      <c r="EN439" s="373"/>
      <c r="EO439" s="373"/>
      <c r="EP439" s="373"/>
      <c r="EQ439" s="373"/>
      <c r="ER439" s="373"/>
      <c r="ES439" s="373"/>
      <c r="ET439" s="373"/>
      <c r="EU439" s="373"/>
      <c r="EV439" s="373"/>
      <c r="EW439" s="373"/>
      <c r="EX439" s="373"/>
      <c r="EY439" s="373"/>
      <c r="EZ439" s="373"/>
      <c r="FA439" s="373"/>
      <c r="FB439" s="373"/>
      <c r="FC439" s="373"/>
      <c r="FD439" s="373"/>
      <c r="FE439" s="373"/>
      <c r="FF439" s="373"/>
      <c r="FG439" s="373"/>
      <c r="FH439" s="373"/>
      <c r="FI439" s="373"/>
      <c r="FJ439" s="373"/>
      <c r="FK439" s="373"/>
      <c r="FL439" s="373"/>
      <c r="FM439" s="373"/>
      <c r="FN439" s="373"/>
      <c r="FO439" s="373"/>
      <c r="FP439" s="373"/>
      <c r="FQ439" s="373"/>
      <c r="FR439" s="373"/>
      <c r="FS439" s="373"/>
      <c r="FT439" s="373"/>
      <c r="FU439" s="373"/>
      <c r="FV439" s="373"/>
      <c r="FW439" s="373"/>
      <c r="FX439" s="373"/>
      <c r="FY439" s="373"/>
      <c r="FZ439" s="373"/>
      <c r="GA439" s="373"/>
      <c r="GB439" s="373"/>
      <c r="GC439" s="373"/>
      <c r="GD439" s="373"/>
      <c r="GE439" s="373"/>
      <c r="GF439" s="373"/>
      <c r="GG439" s="373"/>
      <c r="GH439" s="373"/>
      <c r="GI439" s="373"/>
      <c r="GJ439" s="373"/>
      <c r="GK439" s="373"/>
      <c r="GL439" s="373"/>
      <c r="GM439" s="373"/>
      <c r="GN439" s="373"/>
      <c r="GO439" s="373"/>
      <c r="GP439" s="373"/>
      <c r="GQ439" s="373"/>
      <c r="GR439" s="373"/>
      <c r="GS439" s="373"/>
      <c r="GT439" s="373"/>
      <c r="GU439" s="373"/>
      <c r="GV439" s="373"/>
      <c r="GW439" s="373"/>
      <c r="GX439" s="373"/>
      <c r="GY439" s="373"/>
      <c r="GZ439" s="373"/>
      <c r="HA439" s="373"/>
      <c r="HB439" s="373"/>
      <c r="HC439" s="373"/>
      <c r="HD439" s="373"/>
      <c r="HE439" s="373"/>
      <c r="HF439" s="373"/>
      <c r="HG439" s="373"/>
      <c r="HH439" s="373"/>
      <c r="HI439" s="373"/>
      <c r="HJ439" s="373"/>
      <c r="HK439" s="373"/>
      <c r="HL439" s="373"/>
      <c r="HM439" s="373"/>
      <c r="HN439" s="373"/>
      <c r="HO439" s="373"/>
      <c r="HP439" s="373"/>
      <c r="HQ439" s="373"/>
      <c r="HR439" s="373"/>
      <c r="HS439" s="373"/>
      <c r="HT439" s="373"/>
      <c r="HU439" s="373"/>
      <c r="HV439" s="373"/>
      <c r="HW439" s="373"/>
      <c r="HX439" s="373"/>
      <c r="HY439" s="373"/>
      <c r="HZ439" s="373"/>
      <c r="IA439" s="373"/>
      <c r="IB439" s="373"/>
      <c r="IC439" s="373"/>
      <c r="ID439" s="373"/>
      <c r="IE439" s="373"/>
      <c r="IF439" s="373"/>
      <c r="IG439" s="373"/>
      <c r="IH439" s="373"/>
      <c r="II439" s="373"/>
      <c r="IJ439" s="373"/>
    </row>
    <row r="440" spans="1:244" s="281" customFormat="1" ht="19" x14ac:dyDescent="0.2">
      <c r="A440"/>
      <c r="B440" s="186"/>
      <c r="C440"/>
      <c r="D440" s="251"/>
      <c r="E440" s="341"/>
      <c r="F440" s="341"/>
      <c r="G440" s="172"/>
      <c r="H440"/>
      <c r="I440" s="45"/>
      <c r="J440"/>
      <c r="K440"/>
      <c r="L440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5"/>
      <c r="AC440"/>
      <c r="AD440" s="38"/>
      <c r="AE440"/>
      <c r="AF440"/>
      <c r="AG440"/>
      <c r="AH440" s="42"/>
      <c r="AI440" s="349"/>
      <c r="AJ440" s="326"/>
      <c r="AK440" s="364"/>
      <c r="AL440" s="364"/>
      <c r="AM440" s="364"/>
      <c r="AN440" s="364"/>
      <c r="AO440" s="364"/>
      <c r="AP440" s="364"/>
      <c r="AQ440" s="364"/>
      <c r="AR440" s="364"/>
      <c r="AS440" s="364"/>
      <c r="AT440" s="364"/>
      <c r="AU440" s="364"/>
      <c r="AV440" s="364"/>
      <c r="AW440" s="364"/>
      <c r="AX440" s="364"/>
      <c r="AY440" s="329"/>
      <c r="AZ440" s="269"/>
      <c r="BA440" s="560"/>
      <c r="BB440"/>
      <c r="BC440" s="560"/>
      <c r="BD440"/>
      <c r="BE440" s="560"/>
      <c r="BF440"/>
      <c r="BG440" s="560"/>
      <c r="BH440"/>
      <c r="BI440" s="560"/>
      <c r="BJ440"/>
      <c r="BK440" s="560"/>
      <c r="BL440"/>
      <c r="BM440" s="560"/>
      <c r="BN440"/>
      <c r="BO440" s="270"/>
      <c r="BP440"/>
      <c r="BQ440" s="270"/>
      <c r="BR440"/>
      <c r="BS440" s="270"/>
      <c r="BT440"/>
      <c r="BU440" s="270"/>
      <c r="BV440"/>
      <c r="BW440" s="270"/>
      <c r="BX440"/>
      <c r="BY440" s="270"/>
      <c r="BZ440"/>
      <c r="CA440" s="270"/>
      <c r="CB440"/>
      <c r="CC440" s="270"/>
      <c r="CD440"/>
      <c r="CE440" s="270"/>
      <c r="CF440"/>
      <c r="CG440" s="270"/>
      <c r="CH440"/>
      <c r="CI440" s="270"/>
      <c r="CJ440"/>
      <c r="CK440" s="910"/>
      <c r="CT440" s="920"/>
      <c r="CX440" s="920"/>
      <c r="DN440" s="373"/>
      <c r="DO440" s="373"/>
      <c r="DP440" s="373"/>
      <c r="DQ440" s="373"/>
      <c r="DR440" s="373"/>
      <c r="DS440" s="373"/>
      <c r="DT440" s="373"/>
      <c r="DU440" s="373"/>
      <c r="DV440" s="373"/>
      <c r="DW440" s="373"/>
      <c r="DX440" s="373"/>
      <c r="DY440" s="373"/>
      <c r="DZ440" s="373"/>
      <c r="EA440" s="373"/>
      <c r="EB440" s="373"/>
      <c r="EC440" s="373"/>
      <c r="ED440" s="373"/>
      <c r="EE440" s="373"/>
      <c r="EF440" s="373"/>
      <c r="EG440" s="373"/>
      <c r="EH440" s="373"/>
      <c r="EI440" s="373"/>
      <c r="EJ440" s="373"/>
      <c r="EK440" s="373"/>
      <c r="EL440" s="373"/>
      <c r="EM440" s="373"/>
      <c r="EN440" s="373"/>
      <c r="EO440" s="373"/>
      <c r="EP440" s="373"/>
      <c r="EQ440" s="373"/>
      <c r="ER440" s="373"/>
      <c r="ES440" s="373"/>
      <c r="ET440" s="373"/>
      <c r="EU440" s="373"/>
      <c r="EV440" s="373"/>
      <c r="EW440" s="373"/>
      <c r="EX440" s="373"/>
      <c r="EY440" s="373"/>
      <c r="EZ440" s="373"/>
      <c r="FA440" s="373"/>
      <c r="FB440" s="373"/>
      <c r="FC440" s="373"/>
      <c r="FD440" s="373"/>
      <c r="FE440" s="373"/>
      <c r="FF440" s="373"/>
      <c r="FG440" s="373"/>
      <c r="FH440" s="373"/>
      <c r="FI440" s="373"/>
      <c r="FJ440" s="373"/>
      <c r="FK440" s="373"/>
      <c r="FL440" s="373"/>
      <c r="FM440" s="373"/>
      <c r="FN440" s="373"/>
      <c r="FO440" s="373"/>
      <c r="FP440" s="373"/>
      <c r="FQ440" s="373"/>
      <c r="FR440" s="373"/>
      <c r="FS440" s="373"/>
      <c r="FT440" s="373"/>
      <c r="FU440" s="373"/>
      <c r="FV440" s="373"/>
      <c r="FW440" s="373"/>
      <c r="FX440" s="373"/>
      <c r="FY440" s="373"/>
      <c r="FZ440" s="373"/>
      <c r="GA440" s="373"/>
      <c r="GB440" s="373"/>
      <c r="GC440" s="373"/>
      <c r="GD440" s="373"/>
      <c r="GE440" s="373"/>
      <c r="GF440" s="373"/>
      <c r="GG440" s="373"/>
      <c r="GH440" s="373"/>
      <c r="GI440" s="373"/>
      <c r="GJ440" s="373"/>
      <c r="GK440" s="373"/>
      <c r="GL440" s="373"/>
      <c r="GM440" s="373"/>
      <c r="GN440" s="373"/>
      <c r="GO440" s="373"/>
      <c r="GP440" s="373"/>
      <c r="GQ440" s="373"/>
      <c r="GR440" s="373"/>
      <c r="GS440" s="373"/>
      <c r="GT440" s="373"/>
      <c r="GU440" s="373"/>
      <c r="GV440" s="373"/>
      <c r="GW440" s="373"/>
      <c r="GX440" s="373"/>
      <c r="GY440" s="373"/>
      <c r="GZ440" s="373"/>
      <c r="HA440" s="373"/>
      <c r="HB440" s="373"/>
      <c r="HC440" s="373"/>
      <c r="HD440" s="373"/>
      <c r="HE440" s="373"/>
      <c r="HF440" s="373"/>
      <c r="HG440" s="373"/>
      <c r="HH440" s="373"/>
      <c r="HI440" s="373"/>
      <c r="HJ440" s="373"/>
      <c r="HK440" s="373"/>
      <c r="HL440" s="373"/>
      <c r="HM440" s="373"/>
      <c r="HN440" s="373"/>
      <c r="HO440" s="373"/>
      <c r="HP440" s="373"/>
      <c r="HQ440" s="373"/>
      <c r="HR440" s="373"/>
      <c r="HS440" s="373"/>
      <c r="HT440" s="373"/>
      <c r="HU440" s="373"/>
      <c r="HV440" s="373"/>
      <c r="HW440" s="373"/>
      <c r="HX440" s="373"/>
      <c r="HY440" s="373"/>
      <c r="HZ440" s="373"/>
      <c r="IA440" s="373"/>
      <c r="IB440" s="373"/>
      <c r="IC440" s="373"/>
      <c r="ID440" s="373"/>
      <c r="IE440" s="373"/>
      <c r="IF440" s="373"/>
      <c r="IG440" s="373"/>
      <c r="IH440" s="373"/>
      <c r="II440" s="373"/>
      <c r="IJ440" s="373"/>
    </row>
    <row r="441" spans="1:244" s="281" customFormat="1" ht="19" x14ac:dyDescent="0.2">
      <c r="A441"/>
      <c r="B441" s="186"/>
      <c r="C441"/>
      <c r="D441" s="251"/>
      <c r="E441" s="341"/>
      <c r="F441" s="341"/>
      <c r="G441" s="172"/>
      <c r="H441"/>
      <c r="I441" s="45"/>
      <c r="J441"/>
      <c r="K441"/>
      <c r="L441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5"/>
      <c r="AC441"/>
      <c r="AD441" s="38"/>
      <c r="AE441"/>
      <c r="AF441"/>
      <c r="AG441"/>
      <c r="AH441" s="42"/>
      <c r="AI441" s="349"/>
      <c r="AJ441" s="326"/>
      <c r="AK441" s="364"/>
      <c r="AL441" s="364"/>
      <c r="AM441" s="364"/>
      <c r="AN441" s="364"/>
      <c r="AO441" s="364"/>
      <c r="AP441" s="364"/>
      <c r="AQ441" s="364"/>
      <c r="AR441" s="364"/>
      <c r="AS441" s="364"/>
      <c r="AT441" s="364"/>
      <c r="AU441" s="364"/>
      <c r="AV441" s="364"/>
      <c r="AW441" s="364"/>
      <c r="AX441" s="364"/>
      <c r="AY441" s="329"/>
      <c r="AZ441" s="269"/>
      <c r="BA441" s="560"/>
      <c r="BB441"/>
      <c r="BC441" s="560"/>
      <c r="BD441"/>
      <c r="BE441" s="560"/>
      <c r="BF441"/>
      <c r="BG441" s="560"/>
      <c r="BH441"/>
      <c r="BI441" s="560"/>
      <c r="BJ441"/>
      <c r="BK441" s="560"/>
      <c r="BL441"/>
      <c r="BM441" s="560"/>
      <c r="BN441"/>
      <c r="BO441" s="270"/>
      <c r="BP441"/>
      <c r="BQ441" s="270"/>
      <c r="BR441"/>
      <c r="BS441" s="270"/>
      <c r="BT441"/>
      <c r="BU441" s="270"/>
      <c r="BV441"/>
      <c r="BW441" s="270"/>
      <c r="BX441"/>
      <c r="BY441" s="270"/>
      <c r="BZ441"/>
      <c r="CA441" s="270"/>
      <c r="CB441"/>
      <c r="CC441" s="270"/>
      <c r="CD441"/>
      <c r="CE441" s="270"/>
      <c r="CF441"/>
      <c r="CG441" s="270"/>
      <c r="CH441"/>
      <c r="CI441" s="270"/>
      <c r="CJ441"/>
      <c r="CK441" s="910"/>
      <c r="CT441" s="920"/>
      <c r="CX441" s="920"/>
      <c r="DN441" s="373"/>
      <c r="DO441" s="373"/>
      <c r="DP441" s="373"/>
      <c r="DQ441" s="373"/>
      <c r="DR441" s="373"/>
      <c r="DS441" s="373"/>
      <c r="DT441" s="373"/>
      <c r="DU441" s="373"/>
      <c r="DV441" s="373"/>
      <c r="DW441" s="373"/>
      <c r="DX441" s="373"/>
      <c r="DY441" s="373"/>
      <c r="DZ441" s="373"/>
      <c r="EA441" s="373"/>
      <c r="EB441" s="373"/>
      <c r="EC441" s="373"/>
      <c r="ED441" s="373"/>
      <c r="EE441" s="373"/>
      <c r="EF441" s="373"/>
      <c r="EG441" s="373"/>
      <c r="EH441" s="373"/>
      <c r="EI441" s="373"/>
      <c r="EJ441" s="373"/>
      <c r="EK441" s="373"/>
      <c r="EL441" s="373"/>
      <c r="EM441" s="373"/>
      <c r="EN441" s="373"/>
      <c r="EO441" s="373"/>
      <c r="EP441" s="373"/>
      <c r="EQ441" s="373"/>
      <c r="ER441" s="373"/>
      <c r="ES441" s="373"/>
      <c r="ET441" s="373"/>
      <c r="EU441" s="373"/>
      <c r="EV441" s="373"/>
      <c r="EW441" s="373"/>
      <c r="EX441" s="373"/>
      <c r="EY441" s="373"/>
      <c r="EZ441" s="373"/>
      <c r="FA441" s="373"/>
      <c r="FB441" s="373"/>
      <c r="FC441" s="373"/>
      <c r="FD441" s="373"/>
      <c r="FE441" s="373"/>
      <c r="FF441" s="373"/>
      <c r="FG441" s="373"/>
      <c r="FH441" s="373"/>
      <c r="FI441" s="373"/>
      <c r="FJ441" s="373"/>
      <c r="FK441" s="373"/>
      <c r="FL441" s="373"/>
      <c r="FM441" s="373"/>
      <c r="FN441" s="373"/>
      <c r="FO441" s="373"/>
      <c r="FP441" s="373"/>
      <c r="FQ441" s="373"/>
      <c r="FR441" s="373"/>
      <c r="FS441" s="373"/>
      <c r="FT441" s="373"/>
      <c r="FU441" s="373"/>
      <c r="FV441" s="373"/>
      <c r="FW441" s="373"/>
      <c r="FX441" s="373"/>
      <c r="FY441" s="373"/>
      <c r="FZ441" s="373"/>
      <c r="GA441" s="373"/>
      <c r="GB441" s="373"/>
      <c r="GC441" s="373"/>
      <c r="GD441" s="373"/>
      <c r="GE441" s="373"/>
      <c r="GF441" s="373"/>
      <c r="GG441" s="373"/>
      <c r="GH441" s="373"/>
      <c r="GI441" s="373"/>
      <c r="GJ441" s="373"/>
      <c r="GK441" s="373"/>
      <c r="GL441" s="373"/>
      <c r="GM441" s="373"/>
      <c r="GN441" s="373"/>
      <c r="GO441" s="373"/>
      <c r="GP441" s="373"/>
      <c r="GQ441" s="373"/>
      <c r="GR441" s="373"/>
      <c r="GS441" s="373"/>
      <c r="GT441" s="373"/>
      <c r="GU441" s="373"/>
      <c r="GV441" s="373"/>
      <c r="GW441" s="373"/>
      <c r="GX441" s="373"/>
      <c r="GY441" s="373"/>
      <c r="GZ441" s="373"/>
      <c r="HA441" s="373"/>
      <c r="HB441" s="373"/>
      <c r="HC441" s="373"/>
      <c r="HD441" s="373"/>
      <c r="HE441" s="373"/>
      <c r="HF441" s="373"/>
      <c r="HG441" s="373"/>
      <c r="HH441" s="373"/>
      <c r="HI441" s="373"/>
      <c r="HJ441" s="373"/>
      <c r="HK441" s="373"/>
      <c r="HL441" s="373"/>
      <c r="HM441" s="373"/>
      <c r="HN441" s="373"/>
      <c r="HO441" s="373"/>
      <c r="HP441" s="373"/>
      <c r="HQ441" s="373"/>
      <c r="HR441" s="373"/>
      <c r="HS441" s="373"/>
      <c r="HT441" s="373"/>
      <c r="HU441" s="373"/>
      <c r="HV441" s="373"/>
      <c r="HW441" s="373"/>
      <c r="HX441" s="373"/>
      <c r="HY441" s="373"/>
      <c r="HZ441" s="373"/>
      <c r="IA441" s="373"/>
      <c r="IB441" s="373"/>
      <c r="IC441" s="373"/>
      <c r="ID441" s="373"/>
      <c r="IE441" s="373"/>
      <c r="IF441" s="373"/>
      <c r="IG441" s="373"/>
      <c r="IH441" s="373"/>
      <c r="II441" s="373"/>
      <c r="IJ441" s="373"/>
    </row>
    <row r="442" spans="1:244" s="281" customFormat="1" ht="19" x14ac:dyDescent="0.2">
      <c r="A442"/>
      <c r="B442" s="186"/>
      <c r="C442"/>
      <c r="D442" s="251"/>
      <c r="E442" s="341"/>
      <c r="F442" s="341"/>
      <c r="G442" s="172"/>
      <c r="H442"/>
      <c r="I442" s="45"/>
      <c r="J442"/>
      <c r="K442"/>
      <c r="L442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5"/>
      <c r="AC442"/>
      <c r="AD442" s="38"/>
      <c r="AE442"/>
      <c r="AF442"/>
      <c r="AG442"/>
      <c r="AH442" s="42"/>
      <c r="AI442" s="349"/>
      <c r="AJ442" s="326"/>
      <c r="AK442" s="364"/>
      <c r="AL442" s="364"/>
      <c r="AM442" s="364"/>
      <c r="AN442" s="364"/>
      <c r="AO442" s="364"/>
      <c r="AP442" s="364"/>
      <c r="AQ442" s="364"/>
      <c r="AR442" s="364"/>
      <c r="AS442" s="364"/>
      <c r="AT442" s="364"/>
      <c r="AU442" s="364"/>
      <c r="AV442" s="364"/>
      <c r="AW442" s="364"/>
      <c r="AX442" s="364"/>
      <c r="AY442" s="329"/>
      <c r="AZ442" s="269"/>
      <c r="BA442" s="560"/>
      <c r="BB442"/>
      <c r="BC442" s="560"/>
      <c r="BD442"/>
      <c r="BE442" s="560"/>
      <c r="BF442"/>
      <c r="BG442" s="560"/>
      <c r="BH442"/>
      <c r="BI442" s="560"/>
      <c r="BJ442"/>
      <c r="BK442" s="560"/>
      <c r="BL442"/>
      <c r="BM442" s="560"/>
      <c r="BN442"/>
      <c r="BO442" s="270"/>
      <c r="BP442"/>
      <c r="BQ442" s="270"/>
      <c r="BR442"/>
      <c r="BS442" s="270"/>
      <c r="BT442"/>
      <c r="BU442" s="270"/>
      <c r="BV442"/>
      <c r="BW442" s="270"/>
      <c r="BX442"/>
      <c r="BY442" s="270"/>
      <c r="BZ442"/>
      <c r="CA442" s="270"/>
      <c r="CB442"/>
      <c r="CC442" s="270"/>
      <c r="CD442"/>
      <c r="CE442" s="270"/>
      <c r="CF442"/>
      <c r="CG442" s="270"/>
      <c r="CH442"/>
      <c r="CI442" s="270"/>
      <c r="CJ442"/>
      <c r="CK442" s="910"/>
      <c r="CT442" s="920"/>
      <c r="CX442" s="920"/>
      <c r="DN442" s="373"/>
      <c r="DO442" s="373"/>
      <c r="DP442" s="373"/>
      <c r="DQ442" s="373"/>
      <c r="DR442" s="373"/>
      <c r="DS442" s="373"/>
      <c r="DT442" s="373"/>
      <c r="DU442" s="373"/>
      <c r="DV442" s="373"/>
      <c r="DW442" s="373"/>
      <c r="DX442" s="373"/>
      <c r="DY442" s="373"/>
      <c r="DZ442" s="373"/>
      <c r="EA442" s="373"/>
      <c r="EB442" s="373"/>
      <c r="EC442" s="373"/>
      <c r="ED442" s="373"/>
      <c r="EE442" s="373"/>
      <c r="EF442" s="373"/>
      <c r="EG442" s="373"/>
      <c r="EH442" s="373"/>
      <c r="EI442" s="373"/>
      <c r="EJ442" s="373"/>
      <c r="EK442" s="373"/>
      <c r="EL442" s="373"/>
      <c r="EM442" s="373"/>
      <c r="EN442" s="373"/>
      <c r="EO442" s="373"/>
      <c r="EP442" s="373"/>
      <c r="EQ442" s="373"/>
      <c r="ER442" s="373"/>
      <c r="ES442" s="373"/>
      <c r="ET442" s="373"/>
      <c r="EU442" s="373"/>
      <c r="EV442" s="373"/>
      <c r="EW442" s="373"/>
      <c r="EX442" s="373"/>
      <c r="EY442" s="373"/>
      <c r="EZ442" s="373"/>
      <c r="FA442" s="373"/>
      <c r="FB442" s="373"/>
      <c r="FC442" s="373"/>
      <c r="FD442" s="373"/>
      <c r="FE442" s="373"/>
      <c r="FF442" s="373"/>
      <c r="FG442" s="373"/>
      <c r="FH442" s="373"/>
      <c r="FI442" s="373"/>
      <c r="FJ442" s="373"/>
      <c r="FK442" s="373"/>
      <c r="FL442" s="373"/>
      <c r="FM442" s="373"/>
      <c r="FN442" s="373"/>
      <c r="FO442" s="373"/>
      <c r="FP442" s="373"/>
      <c r="FQ442" s="373"/>
      <c r="FR442" s="373"/>
      <c r="FS442" s="373"/>
      <c r="FT442" s="373"/>
      <c r="FU442" s="373"/>
      <c r="FV442" s="373"/>
      <c r="FW442" s="373"/>
      <c r="FX442" s="373"/>
      <c r="FY442" s="373"/>
      <c r="FZ442" s="373"/>
      <c r="GA442" s="373"/>
      <c r="GB442" s="373"/>
      <c r="GC442" s="373"/>
      <c r="GD442" s="373"/>
      <c r="GE442" s="373"/>
      <c r="GF442" s="373"/>
      <c r="GG442" s="373"/>
      <c r="GH442" s="373"/>
      <c r="GI442" s="373"/>
      <c r="GJ442" s="373"/>
      <c r="GK442" s="373"/>
      <c r="GL442" s="373"/>
      <c r="GM442" s="373"/>
      <c r="GN442" s="373"/>
      <c r="GO442" s="373"/>
      <c r="GP442" s="373"/>
      <c r="GQ442" s="373"/>
      <c r="GR442" s="373"/>
      <c r="GS442" s="373"/>
      <c r="GT442" s="373"/>
      <c r="GU442" s="373"/>
      <c r="GV442" s="373"/>
      <c r="GW442" s="373"/>
      <c r="GX442" s="373"/>
      <c r="GY442" s="373"/>
      <c r="GZ442" s="373"/>
      <c r="HA442" s="373"/>
      <c r="HB442" s="373"/>
      <c r="HC442" s="373"/>
      <c r="HD442" s="373"/>
      <c r="HE442" s="373"/>
      <c r="HF442" s="373"/>
      <c r="HG442" s="373"/>
      <c r="HH442" s="373"/>
      <c r="HI442" s="373"/>
      <c r="HJ442" s="373"/>
      <c r="HK442" s="373"/>
      <c r="HL442" s="373"/>
      <c r="HM442" s="373"/>
      <c r="HN442" s="373"/>
      <c r="HO442" s="373"/>
      <c r="HP442" s="373"/>
      <c r="HQ442" s="373"/>
      <c r="HR442" s="373"/>
      <c r="HS442" s="373"/>
      <c r="HT442" s="373"/>
      <c r="HU442" s="373"/>
      <c r="HV442" s="373"/>
      <c r="HW442" s="373"/>
      <c r="HX442" s="373"/>
      <c r="HY442" s="373"/>
      <c r="HZ442" s="373"/>
      <c r="IA442" s="373"/>
      <c r="IB442" s="373"/>
      <c r="IC442" s="373"/>
      <c r="ID442" s="373"/>
      <c r="IE442" s="373"/>
      <c r="IF442" s="373"/>
      <c r="IG442" s="373"/>
      <c r="IH442" s="373"/>
      <c r="II442" s="373"/>
      <c r="IJ442" s="373"/>
    </row>
    <row r="443" spans="1:244" s="281" customFormat="1" ht="19" x14ac:dyDescent="0.2">
      <c r="A443"/>
      <c r="B443" s="186"/>
      <c r="C443"/>
      <c r="D443" s="251"/>
      <c r="E443" s="341"/>
      <c r="F443" s="341"/>
      <c r="G443" s="172"/>
      <c r="H443"/>
      <c r="I443" s="45"/>
      <c r="J443"/>
      <c r="K443"/>
      <c r="L443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5"/>
      <c r="AC443"/>
      <c r="AD443" s="38"/>
      <c r="AE443"/>
      <c r="AF443"/>
      <c r="AG443"/>
      <c r="AH443" s="42"/>
      <c r="AI443" s="349"/>
      <c r="AJ443" s="326"/>
      <c r="AK443" s="364"/>
      <c r="AL443" s="364"/>
      <c r="AM443" s="364"/>
      <c r="AN443" s="364"/>
      <c r="AO443" s="364"/>
      <c r="AP443" s="364"/>
      <c r="AQ443" s="364"/>
      <c r="AR443" s="364"/>
      <c r="AS443" s="364"/>
      <c r="AT443" s="364"/>
      <c r="AU443" s="364"/>
      <c r="AV443" s="364"/>
      <c r="AW443" s="364"/>
      <c r="AX443" s="364"/>
      <c r="AY443" s="329"/>
      <c r="AZ443" s="269"/>
      <c r="BA443" s="560"/>
      <c r="BB443"/>
      <c r="BC443" s="560"/>
      <c r="BD443"/>
      <c r="BE443" s="560"/>
      <c r="BF443"/>
      <c r="BG443" s="560"/>
      <c r="BH443"/>
      <c r="BI443" s="560"/>
      <c r="BJ443"/>
      <c r="BK443" s="560"/>
      <c r="BL443"/>
      <c r="BM443" s="560"/>
      <c r="BN443"/>
      <c r="BO443" s="270"/>
      <c r="BP443"/>
      <c r="BQ443" s="270"/>
      <c r="BR443"/>
      <c r="BS443" s="270"/>
      <c r="BT443"/>
      <c r="BU443" s="270"/>
      <c r="BV443"/>
      <c r="BW443" s="270"/>
      <c r="BX443"/>
      <c r="BY443" s="270"/>
      <c r="BZ443"/>
      <c r="CA443" s="270"/>
      <c r="CB443"/>
      <c r="CC443" s="270"/>
      <c r="CD443"/>
      <c r="CE443" s="270"/>
      <c r="CF443"/>
      <c r="CG443" s="270"/>
      <c r="CH443"/>
      <c r="CI443" s="270"/>
      <c r="CJ443"/>
      <c r="CK443" s="910"/>
      <c r="CT443" s="920"/>
      <c r="CX443" s="920"/>
      <c r="DN443" s="373"/>
      <c r="DO443" s="373"/>
      <c r="DP443" s="373"/>
      <c r="DQ443" s="373"/>
      <c r="DR443" s="373"/>
      <c r="DS443" s="373"/>
      <c r="DT443" s="373"/>
      <c r="DU443" s="373"/>
      <c r="DV443" s="373"/>
      <c r="DW443" s="373"/>
      <c r="DX443" s="373"/>
      <c r="DY443" s="373"/>
      <c r="DZ443" s="373"/>
      <c r="EA443" s="373"/>
      <c r="EB443" s="373"/>
      <c r="EC443" s="373"/>
      <c r="ED443" s="373"/>
      <c r="EE443" s="373"/>
      <c r="EF443" s="373"/>
      <c r="EG443" s="373"/>
      <c r="EH443" s="373"/>
      <c r="EI443" s="373"/>
      <c r="EJ443" s="373"/>
      <c r="EK443" s="373"/>
      <c r="EL443" s="373"/>
      <c r="EM443" s="373"/>
      <c r="EN443" s="373"/>
      <c r="EO443" s="373"/>
      <c r="EP443" s="373"/>
      <c r="EQ443" s="373"/>
      <c r="ER443" s="373"/>
      <c r="ES443" s="373"/>
      <c r="ET443" s="373"/>
      <c r="EU443" s="373"/>
      <c r="EV443" s="373"/>
      <c r="EW443" s="373"/>
      <c r="EX443" s="373"/>
      <c r="EY443" s="373"/>
      <c r="EZ443" s="373"/>
      <c r="FA443" s="373"/>
      <c r="FB443" s="373"/>
      <c r="FC443" s="373"/>
      <c r="FD443" s="373"/>
      <c r="FE443" s="373"/>
      <c r="FF443" s="373"/>
      <c r="FG443" s="373"/>
      <c r="FH443" s="373"/>
      <c r="FI443" s="373"/>
      <c r="FJ443" s="373"/>
      <c r="FK443" s="373"/>
      <c r="FL443" s="373"/>
      <c r="FM443" s="373"/>
      <c r="FN443" s="373"/>
      <c r="FO443" s="373"/>
      <c r="FP443" s="373"/>
      <c r="FQ443" s="373"/>
      <c r="FR443" s="373"/>
      <c r="FS443" s="373"/>
      <c r="FT443" s="373"/>
      <c r="FU443" s="373"/>
      <c r="FV443" s="373"/>
      <c r="FW443" s="373"/>
      <c r="FX443" s="373"/>
      <c r="FY443" s="373"/>
      <c r="FZ443" s="373"/>
      <c r="GA443" s="373"/>
      <c r="GB443" s="373"/>
      <c r="GC443" s="373"/>
      <c r="GD443" s="373"/>
      <c r="GE443" s="373"/>
      <c r="GF443" s="373"/>
      <c r="GG443" s="373"/>
      <c r="GH443" s="373"/>
      <c r="GI443" s="373"/>
      <c r="GJ443" s="373"/>
      <c r="GK443" s="373"/>
      <c r="GL443" s="373"/>
      <c r="GM443" s="373"/>
      <c r="GN443" s="373"/>
      <c r="GO443" s="373"/>
      <c r="GP443" s="373"/>
      <c r="GQ443" s="373"/>
      <c r="GR443" s="373"/>
      <c r="GS443" s="373"/>
      <c r="GT443" s="373"/>
      <c r="GU443" s="373"/>
      <c r="GV443" s="373"/>
      <c r="GW443" s="373"/>
      <c r="GX443" s="373"/>
      <c r="GY443" s="373"/>
      <c r="GZ443" s="373"/>
      <c r="HA443" s="373"/>
      <c r="HB443" s="373"/>
      <c r="HC443" s="373"/>
      <c r="HD443" s="373"/>
      <c r="HE443" s="373"/>
      <c r="HF443" s="373"/>
      <c r="HG443" s="373"/>
      <c r="HH443" s="373"/>
      <c r="HI443" s="373"/>
      <c r="HJ443" s="373"/>
      <c r="HK443" s="373"/>
      <c r="HL443" s="373"/>
      <c r="HM443" s="373"/>
      <c r="HN443" s="373"/>
      <c r="HO443" s="373"/>
      <c r="HP443" s="373"/>
      <c r="HQ443" s="373"/>
      <c r="HR443" s="373"/>
      <c r="HS443" s="373"/>
      <c r="HT443" s="373"/>
      <c r="HU443" s="373"/>
      <c r="HV443" s="373"/>
      <c r="HW443" s="373"/>
      <c r="HX443" s="373"/>
      <c r="HY443" s="373"/>
      <c r="HZ443" s="373"/>
      <c r="IA443" s="373"/>
      <c r="IB443" s="373"/>
      <c r="IC443" s="373"/>
      <c r="ID443" s="373"/>
      <c r="IE443" s="373"/>
      <c r="IF443" s="373"/>
      <c r="IG443" s="373"/>
      <c r="IH443" s="373"/>
      <c r="II443" s="373"/>
      <c r="IJ443" s="373"/>
    </row>
    <row r="444" spans="1:244" s="281" customFormat="1" ht="19" x14ac:dyDescent="0.2">
      <c r="A444"/>
      <c r="B444" s="186"/>
      <c r="C444"/>
      <c r="D444" s="251"/>
      <c r="E444" s="341"/>
      <c r="F444" s="341"/>
      <c r="G444" s="172"/>
      <c r="H444"/>
      <c r="I444" s="45"/>
      <c r="J444"/>
      <c r="K444"/>
      <c r="L444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5"/>
      <c r="AC444"/>
      <c r="AD444" s="38"/>
      <c r="AE444"/>
      <c r="AF444"/>
      <c r="AG444"/>
      <c r="AH444" s="42"/>
      <c r="AI444" s="349"/>
      <c r="AJ444" s="326"/>
      <c r="AK444" s="364"/>
      <c r="AL444" s="364"/>
      <c r="AM444" s="364"/>
      <c r="AN444" s="364"/>
      <c r="AO444" s="364"/>
      <c r="AP444" s="364"/>
      <c r="AQ444" s="364"/>
      <c r="AR444" s="364"/>
      <c r="AS444" s="364"/>
      <c r="AT444" s="364"/>
      <c r="AU444" s="364"/>
      <c r="AV444" s="364"/>
      <c r="AW444" s="364"/>
      <c r="AX444" s="364"/>
      <c r="AY444" s="329"/>
      <c r="AZ444" s="269"/>
      <c r="BA444" s="560"/>
      <c r="BB444"/>
      <c r="BC444" s="560"/>
      <c r="BD444"/>
      <c r="BE444" s="560"/>
      <c r="BF444"/>
      <c r="BG444" s="560"/>
      <c r="BH444"/>
      <c r="BI444" s="560"/>
      <c r="BJ444"/>
      <c r="BK444" s="560"/>
      <c r="BL444"/>
      <c r="BM444" s="560"/>
      <c r="BN444"/>
      <c r="BO444" s="270"/>
      <c r="BP444"/>
      <c r="BQ444" s="270"/>
      <c r="BR444"/>
      <c r="BS444" s="270"/>
      <c r="BT444"/>
      <c r="BU444" s="270"/>
      <c r="BV444"/>
      <c r="BW444" s="270"/>
      <c r="BX444"/>
      <c r="BY444" s="270"/>
      <c r="BZ444"/>
      <c r="CA444" s="270"/>
      <c r="CB444"/>
      <c r="CC444" s="270"/>
      <c r="CD444"/>
      <c r="CE444" s="270"/>
      <c r="CF444"/>
      <c r="CG444" s="270"/>
      <c r="CH444"/>
      <c r="CI444" s="270"/>
      <c r="CJ444"/>
      <c r="CK444" s="910"/>
      <c r="CT444" s="920"/>
      <c r="CX444" s="920"/>
      <c r="DN444" s="373"/>
      <c r="DO444" s="373"/>
      <c r="DP444" s="373"/>
      <c r="DQ444" s="373"/>
      <c r="DR444" s="373"/>
      <c r="DS444" s="373"/>
      <c r="DT444" s="373"/>
      <c r="DU444" s="373"/>
      <c r="DV444" s="373"/>
      <c r="DW444" s="373"/>
      <c r="DX444" s="373"/>
      <c r="DY444" s="373"/>
      <c r="DZ444" s="373"/>
      <c r="EA444" s="373"/>
      <c r="EB444" s="373"/>
      <c r="EC444" s="373"/>
      <c r="ED444" s="373"/>
      <c r="EE444" s="373"/>
      <c r="EF444" s="373"/>
      <c r="EG444" s="373"/>
      <c r="EH444" s="373"/>
      <c r="EI444" s="373"/>
      <c r="EJ444" s="373"/>
      <c r="EK444" s="373"/>
      <c r="EL444" s="373"/>
      <c r="EM444" s="373"/>
      <c r="EN444" s="373"/>
      <c r="EO444" s="373"/>
      <c r="EP444" s="373"/>
      <c r="EQ444" s="373"/>
      <c r="ER444" s="373"/>
      <c r="ES444" s="373"/>
      <c r="ET444" s="373"/>
      <c r="EU444" s="373"/>
      <c r="EV444" s="373"/>
      <c r="EW444" s="373"/>
      <c r="EX444" s="373"/>
      <c r="EY444" s="373"/>
      <c r="EZ444" s="373"/>
      <c r="FA444" s="373"/>
      <c r="FB444" s="373"/>
      <c r="FC444" s="373"/>
      <c r="FD444" s="373"/>
      <c r="FE444" s="373"/>
      <c r="FF444" s="373"/>
      <c r="FG444" s="373"/>
      <c r="FH444" s="373"/>
      <c r="FI444" s="373"/>
      <c r="FJ444" s="373"/>
      <c r="FK444" s="373"/>
      <c r="FL444" s="373"/>
      <c r="FM444" s="373"/>
      <c r="FN444" s="373"/>
      <c r="FO444" s="373"/>
      <c r="FP444" s="373"/>
      <c r="FQ444" s="373"/>
      <c r="FR444" s="373"/>
      <c r="FS444" s="373"/>
      <c r="FT444" s="373"/>
      <c r="FU444" s="373"/>
      <c r="FV444" s="373"/>
      <c r="FW444" s="373"/>
      <c r="FX444" s="373"/>
      <c r="FY444" s="373"/>
      <c r="FZ444" s="373"/>
      <c r="GA444" s="373"/>
      <c r="GB444" s="373"/>
      <c r="GC444" s="373"/>
      <c r="GD444" s="373"/>
      <c r="GE444" s="373"/>
      <c r="GF444" s="373"/>
      <c r="GG444" s="373"/>
      <c r="GH444" s="373"/>
      <c r="GI444" s="373"/>
      <c r="GJ444" s="373"/>
      <c r="GK444" s="373"/>
      <c r="GL444" s="373"/>
      <c r="GM444" s="373"/>
      <c r="GN444" s="373"/>
      <c r="GO444" s="373"/>
      <c r="GP444" s="373"/>
      <c r="GQ444" s="373"/>
      <c r="GR444" s="373"/>
      <c r="GS444" s="373"/>
      <c r="GT444" s="373"/>
      <c r="GU444" s="373"/>
      <c r="GV444" s="373"/>
      <c r="GW444" s="373"/>
      <c r="GX444" s="373"/>
      <c r="GY444" s="373"/>
      <c r="GZ444" s="373"/>
      <c r="HA444" s="373"/>
      <c r="HB444" s="373"/>
      <c r="HC444" s="373"/>
      <c r="HD444" s="373"/>
      <c r="HE444" s="373"/>
      <c r="HF444" s="373"/>
      <c r="HG444" s="373"/>
      <c r="HH444" s="373"/>
      <c r="HI444" s="373"/>
      <c r="HJ444" s="373"/>
      <c r="HK444" s="373"/>
      <c r="HL444" s="373"/>
      <c r="HM444" s="373"/>
      <c r="HN444" s="373"/>
      <c r="HO444" s="373"/>
      <c r="HP444" s="373"/>
      <c r="HQ444" s="373"/>
      <c r="HR444" s="373"/>
      <c r="HS444" s="373"/>
      <c r="HT444" s="373"/>
      <c r="HU444" s="373"/>
      <c r="HV444" s="373"/>
      <c r="HW444" s="373"/>
      <c r="HX444" s="373"/>
      <c r="HY444" s="373"/>
      <c r="HZ444" s="373"/>
      <c r="IA444" s="373"/>
      <c r="IB444" s="373"/>
      <c r="IC444" s="373"/>
      <c r="ID444" s="373"/>
      <c r="IE444" s="373"/>
      <c r="IF444" s="373"/>
      <c r="IG444" s="373"/>
      <c r="IH444" s="373"/>
      <c r="II444" s="373"/>
      <c r="IJ444" s="373"/>
    </row>
    <row r="445" spans="1:244" s="281" customFormat="1" ht="19" x14ac:dyDescent="0.2">
      <c r="A445"/>
      <c r="B445" s="186"/>
      <c r="C445"/>
      <c r="D445" s="251"/>
      <c r="E445" s="341"/>
      <c r="F445" s="341"/>
      <c r="G445" s="172"/>
      <c r="H445"/>
      <c r="I445" s="45"/>
      <c r="J445"/>
      <c r="K445"/>
      <c r="L445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5"/>
      <c r="AC445"/>
      <c r="AD445" s="38"/>
      <c r="AE445"/>
      <c r="AF445"/>
      <c r="AG445"/>
      <c r="AH445" s="42"/>
      <c r="AI445" s="349"/>
      <c r="AJ445" s="326"/>
      <c r="AK445" s="364"/>
      <c r="AL445" s="364"/>
      <c r="AM445" s="364"/>
      <c r="AN445" s="364"/>
      <c r="AO445" s="364"/>
      <c r="AP445" s="364"/>
      <c r="AQ445" s="364"/>
      <c r="AR445" s="364"/>
      <c r="AS445" s="364"/>
      <c r="AT445" s="364"/>
      <c r="AU445" s="364"/>
      <c r="AV445" s="364"/>
      <c r="AW445" s="364"/>
      <c r="AX445" s="364"/>
      <c r="AY445" s="329"/>
      <c r="AZ445" s="269"/>
      <c r="BA445" s="560"/>
      <c r="BB445"/>
      <c r="BC445" s="560"/>
      <c r="BD445"/>
      <c r="BE445" s="560"/>
      <c r="BF445"/>
      <c r="BG445" s="560"/>
      <c r="BH445"/>
      <c r="BI445" s="560"/>
      <c r="BJ445"/>
      <c r="BK445" s="560"/>
      <c r="BL445"/>
      <c r="BM445" s="560"/>
      <c r="BN445"/>
      <c r="BO445" s="270"/>
      <c r="BP445"/>
      <c r="BQ445" s="270"/>
      <c r="BR445"/>
      <c r="BS445" s="270"/>
      <c r="BT445"/>
      <c r="BU445" s="270"/>
      <c r="BV445"/>
      <c r="BW445" s="270"/>
      <c r="BX445"/>
      <c r="BY445" s="270"/>
      <c r="BZ445"/>
      <c r="CA445" s="270"/>
      <c r="CB445"/>
      <c r="CC445" s="270"/>
      <c r="CD445"/>
      <c r="CE445" s="270"/>
      <c r="CF445"/>
      <c r="CG445" s="270"/>
      <c r="CH445"/>
      <c r="CI445" s="270"/>
      <c r="CJ445"/>
      <c r="CK445" s="910"/>
      <c r="CT445" s="920"/>
      <c r="CX445" s="920"/>
      <c r="DN445" s="373"/>
      <c r="DO445" s="373"/>
      <c r="DP445" s="373"/>
      <c r="DQ445" s="373"/>
      <c r="DR445" s="373"/>
      <c r="DS445" s="373"/>
      <c r="DT445" s="373"/>
      <c r="DU445" s="373"/>
      <c r="DV445" s="373"/>
      <c r="DW445" s="373"/>
      <c r="DX445" s="373"/>
      <c r="DY445" s="373"/>
      <c r="DZ445" s="373"/>
      <c r="EA445" s="373"/>
      <c r="EB445" s="373"/>
      <c r="EC445" s="373"/>
      <c r="ED445" s="373"/>
      <c r="EE445" s="373"/>
      <c r="EF445" s="373"/>
      <c r="EG445" s="373"/>
      <c r="EH445" s="373"/>
      <c r="EI445" s="373"/>
      <c r="EJ445" s="373"/>
      <c r="EK445" s="373"/>
      <c r="EL445" s="373"/>
      <c r="EM445" s="373"/>
      <c r="EN445" s="373"/>
      <c r="EO445" s="373"/>
      <c r="EP445" s="373"/>
      <c r="EQ445" s="373"/>
      <c r="ER445" s="373"/>
      <c r="ES445" s="373"/>
      <c r="ET445" s="373"/>
      <c r="EU445" s="373"/>
      <c r="EV445" s="373"/>
      <c r="EW445" s="373"/>
      <c r="EX445" s="373"/>
      <c r="EY445" s="373"/>
      <c r="EZ445" s="373"/>
      <c r="FA445" s="373"/>
      <c r="FB445" s="373"/>
      <c r="FC445" s="373"/>
      <c r="FD445" s="373"/>
      <c r="FE445" s="373"/>
      <c r="FF445" s="373"/>
      <c r="FG445" s="373"/>
      <c r="FH445" s="373"/>
      <c r="FI445" s="373"/>
      <c r="FJ445" s="373"/>
      <c r="FK445" s="373"/>
      <c r="FL445" s="373"/>
      <c r="FM445" s="373"/>
      <c r="FN445" s="373"/>
      <c r="FO445" s="373"/>
      <c r="FP445" s="373"/>
      <c r="FQ445" s="373"/>
      <c r="FR445" s="373"/>
      <c r="FS445" s="373"/>
      <c r="FT445" s="373"/>
      <c r="FU445" s="373"/>
      <c r="FV445" s="373"/>
      <c r="FW445" s="373"/>
      <c r="FX445" s="373"/>
      <c r="FY445" s="373"/>
      <c r="FZ445" s="373"/>
      <c r="GA445" s="373"/>
      <c r="GB445" s="373"/>
      <c r="GC445" s="373"/>
      <c r="GD445" s="373"/>
      <c r="GE445" s="373"/>
      <c r="GF445" s="373"/>
      <c r="GG445" s="373"/>
      <c r="GH445" s="373"/>
      <c r="GI445" s="373"/>
      <c r="GJ445" s="373"/>
      <c r="GK445" s="373"/>
      <c r="GL445" s="373"/>
      <c r="GM445" s="373"/>
      <c r="GN445" s="373"/>
      <c r="GO445" s="373"/>
      <c r="GP445" s="373"/>
      <c r="GQ445" s="373"/>
      <c r="GR445" s="373"/>
      <c r="GS445" s="373"/>
      <c r="GT445" s="373"/>
      <c r="GU445" s="373"/>
      <c r="GV445" s="373"/>
      <c r="GW445" s="373"/>
      <c r="GX445" s="373"/>
      <c r="GY445" s="373"/>
      <c r="GZ445" s="373"/>
      <c r="HA445" s="373"/>
      <c r="HB445" s="373"/>
      <c r="HC445" s="373"/>
      <c r="HD445" s="373"/>
      <c r="HE445" s="373"/>
      <c r="HF445" s="373"/>
      <c r="HG445" s="373"/>
      <c r="HH445" s="373"/>
      <c r="HI445" s="373"/>
      <c r="HJ445" s="373"/>
      <c r="HK445" s="373"/>
      <c r="HL445" s="373"/>
      <c r="HM445" s="373"/>
      <c r="HN445" s="373"/>
      <c r="HO445" s="373"/>
      <c r="HP445" s="373"/>
      <c r="HQ445" s="373"/>
      <c r="HR445" s="373"/>
      <c r="HS445" s="373"/>
      <c r="HT445" s="373"/>
      <c r="HU445" s="373"/>
      <c r="HV445" s="373"/>
      <c r="HW445" s="373"/>
      <c r="HX445" s="373"/>
      <c r="HY445" s="373"/>
      <c r="HZ445" s="373"/>
      <c r="IA445" s="373"/>
      <c r="IB445" s="373"/>
      <c r="IC445" s="373"/>
      <c r="ID445" s="373"/>
      <c r="IE445" s="373"/>
      <c r="IF445" s="373"/>
      <c r="IG445" s="373"/>
      <c r="IH445" s="373"/>
      <c r="II445" s="373"/>
      <c r="IJ445" s="373"/>
    </row>
    <row r="446" spans="1:244" s="281" customFormat="1" ht="19" x14ac:dyDescent="0.2">
      <c r="A446"/>
      <c r="B446" s="186"/>
      <c r="C446"/>
      <c r="D446" s="251"/>
      <c r="E446" s="341"/>
      <c r="F446" s="341"/>
      <c r="G446" s="172"/>
      <c r="H446"/>
      <c r="I446" s="45"/>
      <c r="J446"/>
      <c r="K446"/>
      <c r="L44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5"/>
      <c r="AC446"/>
      <c r="AD446" s="38"/>
      <c r="AE446"/>
      <c r="AF446"/>
      <c r="AG446"/>
      <c r="AH446" s="42"/>
      <c r="AI446" s="349"/>
      <c r="AJ446" s="326"/>
      <c r="AK446" s="364"/>
      <c r="AL446" s="364"/>
      <c r="AM446" s="364"/>
      <c r="AN446" s="364"/>
      <c r="AO446" s="364"/>
      <c r="AP446" s="364"/>
      <c r="AQ446" s="364"/>
      <c r="AR446" s="364"/>
      <c r="AS446" s="364"/>
      <c r="AT446" s="364"/>
      <c r="AU446" s="364"/>
      <c r="AV446" s="364"/>
      <c r="AW446" s="364"/>
      <c r="AX446" s="364"/>
      <c r="AY446" s="329"/>
      <c r="AZ446" s="269"/>
      <c r="BA446" s="560"/>
      <c r="BB446"/>
      <c r="BC446" s="560"/>
      <c r="BD446"/>
      <c r="BE446" s="560"/>
      <c r="BF446"/>
      <c r="BG446" s="560"/>
      <c r="BH446"/>
      <c r="BI446" s="560"/>
      <c r="BJ446"/>
      <c r="BK446" s="560"/>
      <c r="BL446"/>
      <c r="BM446" s="560"/>
      <c r="BN446"/>
      <c r="BO446" s="270"/>
      <c r="BP446"/>
      <c r="BQ446" s="270"/>
      <c r="BR446"/>
      <c r="BS446" s="270"/>
      <c r="BT446"/>
      <c r="BU446" s="270"/>
      <c r="BV446"/>
      <c r="BW446" s="270"/>
      <c r="BX446"/>
      <c r="BY446" s="270"/>
      <c r="BZ446"/>
      <c r="CA446" s="270"/>
      <c r="CB446"/>
      <c r="CC446" s="270"/>
      <c r="CD446"/>
      <c r="CE446" s="270"/>
      <c r="CF446"/>
      <c r="CG446" s="270"/>
      <c r="CH446"/>
      <c r="CI446" s="270"/>
      <c r="CJ446"/>
      <c r="CK446" s="910"/>
      <c r="CT446" s="920"/>
      <c r="CX446" s="920"/>
      <c r="DN446" s="373"/>
      <c r="DO446" s="373"/>
      <c r="DP446" s="373"/>
      <c r="DQ446" s="373"/>
      <c r="DR446" s="373"/>
      <c r="DS446" s="373"/>
      <c r="DT446" s="373"/>
      <c r="DU446" s="373"/>
      <c r="DV446" s="373"/>
      <c r="DW446" s="373"/>
      <c r="DX446" s="373"/>
      <c r="DY446" s="373"/>
      <c r="DZ446" s="373"/>
      <c r="EA446" s="373"/>
      <c r="EB446" s="373"/>
      <c r="EC446" s="373"/>
      <c r="ED446" s="373"/>
      <c r="EE446" s="373"/>
      <c r="EF446" s="373"/>
      <c r="EG446" s="373"/>
      <c r="EH446" s="373"/>
      <c r="EI446" s="373"/>
      <c r="EJ446" s="373"/>
      <c r="EK446" s="373"/>
      <c r="EL446" s="373"/>
      <c r="EM446" s="373"/>
      <c r="EN446" s="373"/>
      <c r="EO446" s="373"/>
      <c r="EP446" s="373"/>
      <c r="EQ446" s="373"/>
      <c r="ER446" s="373"/>
      <c r="ES446" s="373"/>
      <c r="ET446" s="373"/>
      <c r="EU446" s="373"/>
      <c r="EV446" s="373"/>
      <c r="EW446" s="373"/>
      <c r="EX446" s="373"/>
      <c r="EY446" s="373"/>
      <c r="EZ446" s="373"/>
      <c r="FA446" s="373"/>
      <c r="FB446" s="373"/>
      <c r="FC446" s="373"/>
      <c r="FD446" s="373"/>
      <c r="FE446" s="373"/>
      <c r="FF446" s="373"/>
      <c r="FG446" s="373"/>
      <c r="FH446" s="373"/>
      <c r="FI446" s="373"/>
      <c r="FJ446" s="373"/>
      <c r="FK446" s="373"/>
      <c r="FL446" s="373"/>
      <c r="FM446" s="373"/>
      <c r="FN446" s="373"/>
      <c r="FO446" s="373"/>
      <c r="FP446" s="373"/>
      <c r="FQ446" s="373"/>
      <c r="FR446" s="373"/>
      <c r="FS446" s="373"/>
      <c r="FT446" s="373"/>
      <c r="FU446" s="373"/>
      <c r="FV446" s="373"/>
      <c r="FW446" s="373"/>
      <c r="FX446" s="373"/>
      <c r="FY446" s="373"/>
      <c r="FZ446" s="373"/>
      <c r="GA446" s="373"/>
      <c r="GB446" s="373"/>
      <c r="GC446" s="373"/>
      <c r="GD446" s="373"/>
      <c r="GE446" s="373"/>
      <c r="GF446" s="373"/>
      <c r="GG446" s="373"/>
      <c r="GH446" s="373"/>
      <c r="GI446" s="373"/>
      <c r="GJ446" s="373"/>
      <c r="GK446" s="373"/>
      <c r="GL446" s="373"/>
      <c r="GM446" s="373"/>
      <c r="GN446" s="373"/>
      <c r="GO446" s="373"/>
      <c r="GP446" s="373"/>
      <c r="GQ446" s="373"/>
      <c r="GR446" s="373"/>
      <c r="GS446" s="373"/>
      <c r="GT446" s="373"/>
      <c r="GU446" s="373"/>
      <c r="GV446" s="373"/>
      <c r="GW446" s="373"/>
      <c r="GX446" s="373"/>
      <c r="GY446" s="373"/>
      <c r="GZ446" s="373"/>
      <c r="HA446" s="373"/>
      <c r="HB446" s="373"/>
      <c r="HC446" s="373"/>
      <c r="HD446" s="373"/>
      <c r="HE446" s="373"/>
      <c r="HF446" s="373"/>
      <c r="HG446" s="373"/>
      <c r="HH446" s="373"/>
      <c r="HI446" s="373"/>
      <c r="HJ446" s="373"/>
      <c r="HK446" s="373"/>
      <c r="HL446" s="373"/>
      <c r="HM446" s="373"/>
      <c r="HN446" s="373"/>
      <c r="HO446" s="373"/>
      <c r="HP446" s="373"/>
      <c r="HQ446" s="373"/>
      <c r="HR446" s="373"/>
      <c r="HS446" s="373"/>
      <c r="HT446" s="373"/>
      <c r="HU446" s="373"/>
      <c r="HV446" s="373"/>
      <c r="HW446" s="373"/>
      <c r="HX446" s="373"/>
      <c r="HY446" s="373"/>
      <c r="HZ446" s="373"/>
      <c r="IA446" s="373"/>
      <c r="IB446" s="373"/>
      <c r="IC446" s="373"/>
      <c r="ID446" s="373"/>
      <c r="IE446" s="373"/>
      <c r="IF446" s="373"/>
      <c r="IG446" s="373"/>
      <c r="IH446" s="373"/>
      <c r="II446" s="373"/>
      <c r="IJ446" s="373"/>
    </row>
    <row r="447" spans="1:244" s="281" customFormat="1" ht="19" x14ac:dyDescent="0.2">
      <c r="A447"/>
      <c r="B447" s="186"/>
      <c r="C447"/>
      <c r="D447" s="251"/>
      <c r="E447" s="341"/>
      <c r="F447" s="341"/>
      <c r="G447" s="172"/>
      <c r="H447"/>
      <c r="I447" s="45"/>
      <c r="J447"/>
      <c r="K447"/>
      <c r="L447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5"/>
      <c r="AC447"/>
      <c r="AD447" s="38"/>
      <c r="AE447"/>
      <c r="AF447"/>
      <c r="AG447"/>
      <c r="AH447" s="42"/>
      <c r="AI447" s="349"/>
      <c r="AJ447" s="326"/>
      <c r="AK447" s="364"/>
      <c r="AL447" s="364"/>
      <c r="AM447" s="364"/>
      <c r="AN447" s="364"/>
      <c r="AO447" s="364"/>
      <c r="AP447" s="364"/>
      <c r="AQ447" s="364"/>
      <c r="AR447" s="364"/>
      <c r="AS447" s="364"/>
      <c r="AT447" s="364"/>
      <c r="AU447" s="364"/>
      <c r="AV447" s="364"/>
      <c r="AW447" s="364"/>
      <c r="AX447" s="364"/>
      <c r="AY447" s="329"/>
      <c r="AZ447" s="269"/>
      <c r="BA447" s="560"/>
      <c r="BB447"/>
      <c r="BC447" s="560"/>
      <c r="BD447"/>
      <c r="BE447" s="560"/>
      <c r="BF447"/>
      <c r="BG447" s="560"/>
      <c r="BH447"/>
      <c r="BI447" s="560"/>
      <c r="BJ447"/>
      <c r="BK447" s="560"/>
      <c r="BL447"/>
      <c r="BM447" s="560"/>
      <c r="BN447"/>
      <c r="BO447" s="270"/>
      <c r="BP447"/>
      <c r="BQ447" s="270"/>
      <c r="BR447"/>
      <c r="BS447" s="270"/>
      <c r="BT447"/>
      <c r="BU447" s="270"/>
      <c r="BV447"/>
      <c r="BW447" s="270"/>
      <c r="BX447"/>
      <c r="BY447" s="270"/>
      <c r="BZ447"/>
      <c r="CA447" s="270"/>
      <c r="CB447"/>
      <c r="CC447" s="270"/>
      <c r="CD447"/>
      <c r="CE447" s="270"/>
      <c r="CF447"/>
      <c r="CG447" s="270"/>
      <c r="CH447"/>
      <c r="CI447" s="270"/>
      <c r="CJ447"/>
      <c r="CK447" s="910"/>
      <c r="CT447" s="920"/>
      <c r="CX447" s="920"/>
      <c r="DN447" s="373"/>
      <c r="DO447" s="373"/>
      <c r="DP447" s="373"/>
      <c r="DQ447" s="373"/>
      <c r="DR447" s="373"/>
      <c r="DS447" s="373"/>
      <c r="DT447" s="373"/>
      <c r="DU447" s="373"/>
      <c r="DV447" s="373"/>
      <c r="DW447" s="373"/>
      <c r="DX447" s="373"/>
      <c r="DY447" s="373"/>
      <c r="DZ447" s="373"/>
      <c r="EA447" s="373"/>
      <c r="EB447" s="373"/>
      <c r="EC447" s="373"/>
      <c r="ED447" s="373"/>
      <c r="EE447" s="373"/>
      <c r="EF447" s="373"/>
      <c r="EG447" s="373"/>
      <c r="EH447" s="373"/>
      <c r="EI447" s="373"/>
      <c r="EJ447" s="373"/>
      <c r="EK447" s="373"/>
      <c r="EL447" s="373"/>
      <c r="EM447" s="373"/>
      <c r="EN447" s="373"/>
      <c r="EO447" s="373"/>
      <c r="EP447" s="373"/>
      <c r="EQ447" s="373"/>
      <c r="ER447" s="373"/>
      <c r="ES447" s="373"/>
      <c r="ET447" s="373"/>
      <c r="EU447" s="373"/>
      <c r="EV447" s="373"/>
      <c r="EW447" s="373"/>
      <c r="EX447" s="373"/>
      <c r="EY447" s="373"/>
      <c r="EZ447" s="373"/>
      <c r="FA447" s="373"/>
      <c r="FB447" s="373"/>
      <c r="FC447" s="373"/>
      <c r="FD447" s="373"/>
      <c r="FE447" s="373"/>
      <c r="FF447" s="373"/>
      <c r="FG447" s="373"/>
      <c r="FH447" s="373"/>
      <c r="FI447" s="373"/>
      <c r="FJ447" s="373"/>
      <c r="FK447" s="373"/>
      <c r="FL447" s="373"/>
      <c r="FM447" s="373"/>
      <c r="FN447" s="373"/>
      <c r="FO447" s="373"/>
      <c r="FP447" s="373"/>
      <c r="FQ447" s="373"/>
      <c r="FR447" s="373"/>
      <c r="FS447" s="373"/>
      <c r="FT447" s="373"/>
      <c r="FU447" s="373"/>
      <c r="FV447" s="373"/>
      <c r="FW447" s="373"/>
      <c r="FX447" s="373"/>
      <c r="FY447" s="373"/>
      <c r="FZ447" s="373"/>
      <c r="GA447" s="373"/>
      <c r="GB447" s="373"/>
      <c r="GC447" s="373"/>
      <c r="GD447" s="373"/>
      <c r="GE447" s="373"/>
      <c r="GF447" s="373"/>
      <c r="GG447" s="373"/>
      <c r="GH447" s="373"/>
      <c r="GI447" s="373"/>
      <c r="GJ447" s="373"/>
      <c r="GK447" s="373"/>
      <c r="GL447" s="373"/>
      <c r="GM447" s="373"/>
      <c r="GN447" s="373"/>
      <c r="GO447" s="373"/>
      <c r="GP447" s="373"/>
      <c r="GQ447" s="373"/>
      <c r="GR447" s="373"/>
      <c r="GS447" s="373"/>
      <c r="GT447" s="373"/>
      <c r="GU447" s="373"/>
      <c r="GV447" s="373"/>
      <c r="GW447" s="373"/>
      <c r="GX447" s="373"/>
      <c r="GY447" s="373"/>
      <c r="GZ447" s="373"/>
      <c r="HA447" s="373"/>
      <c r="HB447" s="373"/>
      <c r="HC447" s="373"/>
      <c r="HD447" s="373"/>
      <c r="HE447" s="373"/>
      <c r="HF447" s="373"/>
      <c r="HG447" s="373"/>
      <c r="HH447" s="373"/>
      <c r="HI447" s="373"/>
      <c r="HJ447" s="373"/>
      <c r="HK447" s="373"/>
      <c r="HL447" s="373"/>
      <c r="HM447" s="373"/>
      <c r="HN447" s="373"/>
      <c r="HO447" s="373"/>
      <c r="HP447" s="373"/>
      <c r="HQ447" s="373"/>
      <c r="HR447" s="373"/>
      <c r="HS447" s="373"/>
      <c r="HT447" s="373"/>
      <c r="HU447" s="373"/>
      <c r="HV447" s="373"/>
      <c r="HW447" s="373"/>
      <c r="HX447" s="373"/>
      <c r="HY447" s="373"/>
      <c r="HZ447" s="373"/>
      <c r="IA447" s="373"/>
      <c r="IB447" s="373"/>
      <c r="IC447" s="373"/>
      <c r="ID447" s="373"/>
      <c r="IE447" s="373"/>
      <c r="IF447" s="373"/>
      <c r="IG447" s="373"/>
      <c r="IH447" s="373"/>
      <c r="II447" s="373"/>
      <c r="IJ447" s="373"/>
    </row>
    <row r="448" spans="1:244" s="281" customFormat="1" ht="19" x14ac:dyDescent="0.2">
      <c r="A448"/>
      <c r="B448" s="186"/>
      <c r="C448"/>
      <c r="D448" s="251"/>
      <c r="E448" s="341"/>
      <c r="F448" s="341"/>
      <c r="G448" s="172"/>
      <c r="H448"/>
      <c r="I448" s="45"/>
      <c r="J448"/>
      <c r="K448"/>
      <c r="L448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5"/>
      <c r="AC448"/>
      <c r="AD448" s="38"/>
      <c r="AE448"/>
      <c r="AF448"/>
      <c r="AG448"/>
      <c r="AH448" s="42"/>
      <c r="AI448" s="349"/>
      <c r="AJ448" s="326"/>
      <c r="AK448" s="364"/>
      <c r="AL448" s="364"/>
      <c r="AM448" s="364"/>
      <c r="AN448" s="364"/>
      <c r="AO448" s="364"/>
      <c r="AP448" s="364"/>
      <c r="AQ448" s="364"/>
      <c r="AR448" s="364"/>
      <c r="AS448" s="364"/>
      <c r="AT448" s="364"/>
      <c r="AU448" s="364"/>
      <c r="AV448" s="364"/>
      <c r="AW448" s="364"/>
      <c r="AX448" s="364"/>
      <c r="AY448" s="329"/>
      <c r="AZ448" s="269"/>
      <c r="BA448" s="560"/>
      <c r="BB448"/>
      <c r="BC448" s="560"/>
      <c r="BD448"/>
      <c r="BE448" s="560"/>
      <c r="BF448"/>
      <c r="BG448" s="560"/>
      <c r="BH448"/>
      <c r="BI448" s="560"/>
      <c r="BJ448"/>
      <c r="BK448" s="560"/>
      <c r="BL448"/>
      <c r="BM448" s="560"/>
      <c r="BN448"/>
      <c r="BO448" s="270"/>
      <c r="BP448"/>
      <c r="BQ448" s="270"/>
      <c r="BR448"/>
      <c r="BS448" s="270"/>
      <c r="BT448"/>
      <c r="BU448" s="270"/>
      <c r="BV448"/>
      <c r="BW448" s="270"/>
      <c r="BX448"/>
      <c r="BY448" s="270"/>
      <c r="BZ448"/>
      <c r="CA448" s="270"/>
      <c r="CB448"/>
      <c r="CC448" s="270"/>
      <c r="CD448"/>
      <c r="CE448" s="270"/>
      <c r="CF448"/>
      <c r="CG448" s="270"/>
      <c r="CH448"/>
      <c r="CI448" s="270"/>
      <c r="CJ448"/>
      <c r="CK448" s="910"/>
      <c r="CT448" s="920"/>
      <c r="CX448" s="920"/>
      <c r="DN448" s="373"/>
      <c r="DO448" s="373"/>
      <c r="DP448" s="373"/>
      <c r="DQ448" s="373"/>
      <c r="DR448" s="373"/>
      <c r="DS448" s="373"/>
      <c r="DT448" s="373"/>
      <c r="DU448" s="373"/>
      <c r="DV448" s="373"/>
      <c r="DW448" s="373"/>
      <c r="DX448" s="373"/>
      <c r="DY448" s="373"/>
      <c r="DZ448" s="373"/>
      <c r="EA448" s="373"/>
      <c r="EB448" s="373"/>
      <c r="EC448" s="373"/>
      <c r="ED448" s="373"/>
      <c r="EE448" s="373"/>
      <c r="EF448" s="373"/>
      <c r="EG448" s="373"/>
      <c r="EH448" s="373"/>
      <c r="EI448" s="373"/>
      <c r="EJ448" s="373"/>
      <c r="EK448" s="373"/>
      <c r="EL448" s="373"/>
      <c r="EM448" s="373"/>
      <c r="EN448" s="373"/>
      <c r="EO448" s="373"/>
      <c r="EP448" s="373"/>
      <c r="EQ448" s="373"/>
      <c r="ER448" s="373"/>
      <c r="ES448" s="373"/>
      <c r="ET448" s="373"/>
      <c r="EU448" s="373"/>
      <c r="EV448" s="373"/>
      <c r="EW448" s="373"/>
      <c r="EX448" s="373"/>
      <c r="EY448" s="373"/>
      <c r="EZ448" s="373"/>
      <c r="FA448" s="373"/>
      <c r="FB448" s="373"/>
      <c r="FC448" s="373"/>
      <c r="FD448" s="373"/>
      <c r="FE448" s="373"/>
      <c r="FF448" s="373"/>
      <c r="FG448" s="373"/>
      <c r="FH448" s="373"/>
      <c r="FI448" s="373"/>
      <c r="FJ448" s="373"/>
      <c r="FK448" s="373"/>
      <c r="FL448" s="373"/>
      <c r="FM448" s="373"/>
      <c r="FN448" s="373"/>
      <c r="FO448" s="373"/>
      <c r="FP448" s="373"/>
      <c r="FQ448" s="373"/>
      <c r="FR448" s="373"/>
      <c r="FS448" s="373"/>
      <c r="FT448" s="373"/>
      <c r="FU448" s="373"/>
      <c r="FV448" s="373"/>
      <c r="FW448" s="373"/>
      <c r="FX448" s="373"/>
      <c r="FY448" s="373"/>
      <c r="FZ448" s="373"/>
      <c r="GA448" s="373"/>
      <c r="GB448" s="373"/>
      <c r="GC448" s="373"/>
      <c r="GD448" s="373"/>
      <c r="GE448" s="373"/>
      <c r="GF448" s="373"/>
      <c r="GG448" s="373"/>
      <c r="GH448" s="373"/>
      <c r="GI448" s="373"/>
      <c r="GJ448" s="373"/>
      <c r="GK448" s="373"/>
      <c r="GL448" s="373"/>
      <c r="GM448" s="373"/>
      <c r="GN448" s="373"/>
      <c r="GO448" s="373"/>
      <c r="GP448" s="373"/>
      <c r="GQ448" s="373"/>
      <c r="GR448" s="373"/>
      <c r="GS448" s="373"/>
      <c r="GT448" s="373"/>
      <c r="GU448" s="373"/>
      <c r="GV448" s="373"/>
      <c r="GW448" s="373"/>
      <c r="GX448" s="373"/>
      <c r="GY448" s="373"/>
      <c r="GZ448" s="373"/>
      <c r="HA448" s="373"/>
      <c r="HB448" s="373"/>
      <c r="HC448" s="373"/>
      <c r="HD448" s="373"/>
      <c r="HE448" s="373"/>
      <c r="HF448" s="373"/>
      <c r="HG448" s="373"/>
      <c r="HH448" s="373"/>
      <c r="HI448" s="373"/>
      <c r="HJ448" s="373"/>
      <c r="HK448" s="373"/>
      <c r="HL448" s="373"/>
      <c r="HM448" s="373"/>
      <c r="HN448" s="373"/>
      <c r="HO448" s="373"/>
      <c r="HP448" s="373"/>
      <c r="HQ448" s="373"/>
      <c r="HR448" s="373"/>
      <c r="HS448" s="373"/>
      <c r="HT448" s="373"/>
      <c r="HU448" s="373"/>
      <c r="HV448" s="373"/>
      <c r="HW448" s="373"/>
      <c r="HX448" s="373"/>
      <c r="HY448" s="373"/>
      <c r="HZ448" s="373"/>
      <c r="IA448" s="373"/>
      <c r="IB448" s="373"/>
      <c r="IC448" s="373"/>
      <c r="ID448" s="373"/>
      <c r="IE448" s="373"/>
      <c r="IF448" s="373"/>
      <c r="IG448" s="373"/>
      <c r="IH448" s="373"/>
      <c r="II448" s="373"/>
      <c r="IJ448" s="373"/>
    </row>
    <row r="449" spans="1:244" s="281" customFormat="1" ht="19" x14ac:dyDescent="0.2">
      <c r="A449"/>
      <c r="B449" s="186"/>
      <c r="C449"/>
      <c r="D449" s="251"/>
      <c r="E449" s="341"/>
      <c r="F449" s="341"/>
      <c r="G449" s="172"/>
      <c r="H449"/>
      <c r="I449" s="45"/>
      <c r="J449"/>
      <c r="K449"/>
      <c r="L449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5"/>
      <c r="AC449"/>
      <c r="AD449" s="38"/>
      <c r="AE449"/>
      <c r="AF449"/>
      <c r="AG449"/>
      <c r="AH449" s="42"/>
      <c r="AI449" s="349"/>
      <c r="AJ449" s="326"/>
      <c r="AK449" s="364"/>
      <c r="AL449" s="364"/>
      <c r="AM449" s="364"/>
      <c r="AN449" s="364"/>
      <c r="AO449" s="364"/>
      <c r="AP449" s="364"/>
      <c r="AQ449" s="364"/>
      <c r="AR449" s="364"/>
      <c r="AS449" s="364"/>
      <c r="AT449" s="364"/>
      <c r="AU449" s="364"/>
      <c r="AV449" s="364"/>
      <c r="AW449" s="364"/>
      <c r="AX449" s="364"/>
      <c r="AY449" s="329"/>
      <c r="AZ449" s="269"/>
      <c r="BA449" s="560"/>
      <c r="BB449"/>
      <c r="BC449" s="560"/>
      <c r="BD449"/>
      <c r="BE449" s="560"/>
      <c r="BF449"/>
      <c r="BG449" s="560"/>
      <c r="BH449"/>
      <c r="BI449" s="560"/>
      <c r="BJ449"/>
      <c r="BK449" s="560"/>
      <c r="BL449"/>
      <c r="BM449" s="560"/>
      <c r="BN449"/>
      <c r="BO449" s="270"/>
      <c r="BP449"/>
      <c r="BQ449" s="270"/>
      <c r="BR449"/>
      <c r="BS449" s="270"/>
      <c r="BT449"/>
      <c r="BU449" s="270"/>
      <c r="BV449"/>
      <c r="BW449" s="270"/>
      <c r="BX449"/>
      <c r="BY449" s="270"/>
      <c r="BZ449"/>
      <c r="CA449" s="270"/>
      <c r="CB449"/>
      <c r="CC449" s="270"/>
      <c r="CD449"/>
      <c r="CE449" s="270"/>
      <c r="CF449"/>
      <c r="CG449" s="270"/>
      <c r="CH449"/>
      <c r="CI449" s="270"/>
      <c r="CJ449"/>
      <c r="CK449" s="910"/>
      <c r="CT449" s="920"/>
      <c r="CX449" s="920"/>
      <c r="DN449" s="373"/>
      <c r="DO449" s="373"/>
      <c r="DP449" s="373"/>
      <c r="DQ449" s="373"/>
      <c r="DR449" s="373"/>
      <c r="DS449" s="373"/>
      <c r="DT449" s="373"/>
      <c r="DU449" s="373"/>
      <c r="DV449" s="373"/>
      <c r="DW449" s="373"/>
      <c r="DX449" s="373"/>
      <c r="DY449" s="373"/>
      <c r="DZ449" s="373"/>
      <c r="EA449" s="373"/>
      <c r="EB449" s="373"/>
      <c r="EC449" s="373"/>
      <c r="ED449" s="373"/>
      <c r="EE449" s="373"/>
      <c r="EF449" s="373"/>
      <c r="EG449" s="373"/>
      <c r="EH449" s="373"/>
      <c r="EI449" s="373"/>
      <c r="EJ449" s="373"/>
      <c r="EK449" s="373"/>
      <c r="EL449" s="373"/>
      <c r="EM449" s="373"/>
      <c r="EN449" s="373"/>
      <c r="EO449" s="373"/>
      <c r="EP449" s="373"/>
      <c r="EQ449" s="373"/>
      <c r="ER449" s="373"/>
      <c r="ES449" s="373"/>
      <c r="ET449" s="373"/>
      <c r="EU449" s="373"/>
      <c r="EV449" s="373"/>
      <c r="EW449" s="373"/>
      <c r="EX449" s="373"/>
      <c r="EY449" s="373"/>
      <c r="EZ449" s="373"/>
      <c r="FA449" s="373"/>
      <c r="FB449" s="373"/>
      <c r="FC449" s="373"/>
      <c r="FD449" s="373"/>
      <c r="FE449" s="373"/>
      <c r="FF449" s="373"/>
      <c r="FG449" s="373"/>
      <c r="FH449" s="373"/>
      <c r="FI449" s="373"/>
      <c r="FJ449" s="373"/>
      <c r="FK449" s="373"/>
      <c r="FL449" s="373"/>
      <c r="FM449" s="373"/>
      <c r="FN449" s="373"/>
      <c r="FO449" s="373"/>
      <c r="FP449" s="373"/>
      <c r="FQ449" s="373"/>
      <c r="FR449" s="373"/>
      <c r="FS449" s="373"/>
      <c r="FT449" s="373"/>
      <c r="FU449" s="373"/>
      <c r="FV449" s="373"/>
      <c r="FW449" s="373"/>
      <c r="FX449" s="373"/>
      <c r="FY449" s="373"/>
      <c r="FZ449" s="373"/>
      <c r="GA449" s="373"/>
      <c r="GB449" s="373"/>
      <c r="GC449" s="373"/>
      <c r="GD449" s="373"/>
      <c r="GE449" s="373"/>
      <c r="GF449" s="373"/>
      <c r="GG449" s="373"/>
      <c r="GH449" s="373"/>
      <c r="GI449" s="373"/>
      <c r="GJ449" s="373"/>
      <c r="GK449" s="373"/>
      <c r="GL449" s="373"/>
      <c r="GM449" s="373"/>
      <c r="GN449" s="373"/>
      <c r="GO449" s="373"/>
      <c r="GP449" s="373"/>
      <c r="GQ449" s="373"/>
      <c r="GR449" s="373"/>
      <c r="GS449" s="373"/>
      <c r="GT449" s="373"/>
      <c r="GU449" s="373"/>
      <c r="GV449" s="373"/>
      <c r="GW449" s="373"/>
      <c r="GX449" s="373"/>
      <c r="GY449" s="373"/>
      <c r="GZ449" s="373"/>
      <c r="HA449" s="373"/>
      <c r="HB449" s="373"/>
      <c r="HC449" s="373"/>
      <c r="HD449" s="373"/>
      <c r="HE449" s="373"/>
      <c r="HF449" s="373"/>
      <c r="HG449" s="373"/>
      <c r="HH449" s="373"/>
      <c r="HI449" s="373"/>
      <c r="HJ449" s="373"/>
      <c r="HK449" s="373"/>
      <c r="HL449" s="373"/>
      <c r="HM449" s="373"/>
      <c r="HN449" s="373"/>
      <c r="HO449" s="373"/>
      <c r="HP449" s="373"/>
      <c r="HQ449" s="373"/>
      <c r="HR449" s="373"/>
      <c r="HS449" s="373"/>
      <c r="HT449" s="373"/>
      <c r="HU449" s="373"/>
      <c r="HV449" s="373"/>
      <c r="HW449" s="373"/>
      <c r="HX449" s="373"/>
      <c r="HY449" s="373"/>
      <c r="HZ449" s="373"/>
      <c r="IA449" s="373"/>
      <c r="IB449" s="373"/>
      <c r="IC449" s="373"/>
      <c r="ID449" s="373"/>
      <c r="IE449" s="373"/>
      <c r="IF449" s="373"/>
      <c r="IG449" s="373"/>
      <c r="IH449" s="373"/>
      <c r="II449" s="373"/>
      <c r="IJ449" s="373"/>
    </row>
    <row r="450" spans="1:244" s="281" customFormat="1" ht="19" x14ac:dyDescent="0.2">
      <c r="A450"/>
      <c r="B450" s="186"/>
      <c r="C450"/>
      <c r="D450" s="251"/>
      <c r="E450" s="341"/>
      <c r="F450" s="341"/>
      <c r="G450" s="172"/>
      <c r="H450"/>
      <c r="I450" s="45"/>
      <c r="J450"/>
      <c r="K450"/>
      <c r="L450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5"/>
      <c r="AC450"/>
      <c r="AD450" s="38"/>
      <c r="AE450"/>
      <c r="AF450"/>
      <c r="AG450"/>
      <c r="AH450" s="42"/>
      <c r="AI450" s="349"/>
      <c r="AJ450" s="326"/>
      <c r="AK450" s="364"/>
      <c r="AL450" s="364"/>
      <c r="AM450" s="364"/>
      <c r="AN450" s="364"/>
      <c r="AO450" s="364"/>
      <c r="AP450" s="364"/>
      <c r="AQ450" s="364"/>
      <c r="AR450" s="364"/>
      <c r="AS450" s="364"/>
      <c r="AT450" s="364"/>
      <c r="AU450" s="364"/>
      <c r="AV450" s="364"/>
      <c r="AW450" s="364"/>
      <c r="AX450" s="364"/>
      <c r="AY450" s="329"/>
      <c r="AZ450" s="269"/>
      <c r="BA450" s="560"/>
      <c r="BB450"/>
      <c r="BC450" s="560"/>
      <c r="BD450"/>
      <c r="BE450" s="560"/>
      <c r="BF450"/>
      <c r="BG450" s="560"/>
      <c r="BH450"/>
      <c r="BI450" s="560"/>
      <c r="BJ450"/>
      <c r="BK450" s="560"/>
      <c r="BL450"/>
      <c r="BM450" s="560"/>
      <c r="BN450"/>
      <c r="BO450" s="270"/>
      <c r="BP450"/>
      <c r="BQ450" s="270"/>
      <c r="BR450"/>
      <c r="BS450" s="270"/>
      <c r="BT450"/>
      <c r="BU450" s="270"/>
      <c r="BV450"/>
      <c r="BW450" s="270"/>
      <c r="BX450"/>
      <c r="BY450" s="270"/>
      <c r="BZ450"/>
      <c r="CA450" s="270"/>
      <c r="CB450"/>
      <c r="CC450" s="270"/>
      <c r="CD450"/>
      <c r="CE450" s="270"/>
      <c r="CF450"/>
      <c r="CG450" s="270"/>
      <c r="CH450"/>
      <c r="CI450" s="270"/>
      <c r="CJ450"/>
      <c r="CK450" s="910"/>
      <c r="CT450" s="920"/>
      <c r="CX450" s="920"/>
      <c r="DN450" s="373"/>
      <c r="DO450" s="373"/>
      <c r="DP450" s="373"/>
      <c r="DQ450" s="373"/>
      <c r="DR450" s="373"/>
      <c r="DS450" s="373"/>
      <c r="DT450" s="373"/>
      <c r="DU450" s="373"/>
      <c r="DV450" s="373"/>
      <c r="DW450" s="373"/>
      <c r="DX450" s="373"/>
      <c r="DY450" s="373"/>
      <c r="DZ450" s="373"/>
      <c r="EA450" s="373"/>
      <c r="EB450" s="373"/>
      <c r="EC450" s="373"/>
      <c r="ED450" s="373"/>
      <c r="EE450" s="373"/>
      <c r="EF450" s="373"/>
      <c r="EG450" s="373"/>
      <c r="EH450" s="373"/>
      <c r="EI450" s="373"/>
      <c r="EJ450" s="373"/>
      <c r="EK450" s="373"/>
      <c r="EL450" s="373"/>
      <c r="EM450" s="373"/>
      <c r="EN450" s="373"/>
      <c r="EO450" s="373"/>
      <c r="EP450" s="373"/>
      <c r="EQ450" s="373"/>
      <c r="ER450" s="373"/>
      <c r="ES450" s="373"/>
      <c r="ET450" s="373"/>
      <c r="EU450" s="373"/>
      <c r="EV450" s="373"/>
      <c r="EW450" s="373"/>
      <c r="EX450" s="373"/>
      <c r="EY450" s="373"/>
      <c r="EZ450" s="373"/>
      <c r="FA450" s="373"/>
      <c r="FB450" s="373"/>
      <c r="FC450" s="373"/>
      <c r="FD450" s="373"/>
      <c r="FE450" s="373"/>
      <c r="FF450" s="373"/>
      <c r="FG450" s="373"/>
      <c r="FH450" s="373"/>
      <c r="FI450" s="373"/>
      <c r="FJ450" s="373"/>
      <c r="FK450" s="373"/>
      <c r="FL450" s="373"/>
      <c r="FM450" s="373"/>
      <c r="FN450" s="373"/>
      <c r="FO450" s="373"/>
      <c r="FP450" s="373"/>
      <c r="FQ450" s="373"/>
      <c r="FR450" s="373"/>
      <c r="FS450" s="373"/>
      <c r="FT450" s="373"/>
      <c r="FU450" s="373"/>
      <c r="FV450" s="373"/>
      <c r="FW450" s="373"/>
      <c r="FX450" s="373"/>
      <c r="FY450" s="373"/>
      <c r="FZ450" s="373"/>
      <c r="GA450" s="373"/>
      <c r="GB450" s="373"/>
      <c r="GC450" s="373"/>
      <c r="GD450" s="373"/>
      <c r="GE450" s="373"/>
      <c r="GF450" s="373"/>
      <c r="GG450" s="373"/>
      <c r="GH450" s="373"/>
      <c r="GI450" s="373"/>
      <c r="GJ450" s="373"/>
      <c r="GK450" s="373"/>
      <c r="GL450" s="373"/>
      <c r="GM450" s="373"/>
      <c r="GN450" s="373"/>
      <c r="GO450" s="373"/>
      <c r="GP450" s="373"/>
      <c r="GQ450" s="373"/>
      <c r="GR450" s="373"/>
      <c r="GS450" s="373"/>
      <c r="GT450" s="373"/>
      <c r="GU450" s="373"/>
      <c r="GV450" s="373"/>
      <c r="GW450" s="373"/>
      <c r="GX450" s="373"/>
      <c r="GY450" s="373"/>
      <c r="GZ450" s="373"/>
      <c r="HA450" s="373"/>
      <c r="HB450" s="373"/>
      <c r="HC450" s="373"/>
      <c r="HD450" s="373"/>
      <c r="HE450" s="373"/>
      <c r="HF450" s="373"/>
      <c r="HG450" s="373"/>
      <c r="HH450" s="373"/>
      <c r="HI450" s="373"/>
      <c r="HJ450" s="373"/>
      <c r="HK450" s="373"/>
      <c r="HL450" s="373"/>
      <c r="HM450" s="373"/>
      <c r="HN450" s="373"/>
      <c r="HO450" s="373"/>
      <c r="HP450" s="373"/>
      <c r="HQ450" s="373"/>
      <c r="HR450" s="373"/>
      <c r="HS450" s="373"/>
      <c r="HT450" s="373"/>
      <c r="HU450" s="373"/>
      <c r="HV450" s="373"/>
      <c r="HW450" s="373"/>
      <c r="HX450" s="373"/>
      <c r="HY450" s="373"/>
      <c r="HZ450" s="373"/>
      <c r="IA450" s="373"/>
      <c r="IB450" s="373"/>
      <c r="IC450" s="373"/>
      <c r="ID450" s="373"/>
      <c r="IE450" s="373"/>
      <c r="IF450" s="373"/>
      <c r="IG450" s="373"/>
      <c r="IH450" s="373"/>
      <c r="II450" s="373"/>
      <c r="IJ450" s="373"/>
    </row>
    <row r="451" spans="1:244" s="281" customFormat="1" ht="19" x14ac:dyDescent="0.2">
      <c r="A451"/>
      <c r="B451" s="186"/>
      <c r="C451"/>
      <c r="D451" s="251"/>
      <c r="E451" s="341"/>
      <c r="F451" s="341"/>
      <c r="G451" s="172"/>
      <c r="H451"/>
      <c r="I451" s="45"/>
      <c r="J451"/>
      <c r="K451"/>
      <c r="L451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5"/>
      <c r="AC451"/>
      <c r="AD451" s="38"/>
      <c r="AE451"/>
      <c r="AF451"/>
      <c r="AG451"/>
      <c r="AH451" s="42"/>
      <c r="AI451" s="349"/>
      <c r="AJ451" s="326"/>
      <c r="AK451" s="364"/>
      <c r="AL451" s="364"/>
      <c r="AM451" s="364"/>
      <c r="AN451" s="364"/>
      <c r="AO451" s="364"/>
      <c r="AP451" s="364"/>
      <c r="AQ451" s="364"/>
      <c r="AR451" s="364"/>
      <c r="AS451" s="364"/>
      <c r="AT451" s="364"/>
      <c r="AU451" s="364"/>
      <c r="AV451" s="364"/>
      <c r="AW451" s="364"/>
      <c r="AX451" s="364"/>
      <c r="AY451" s="329"/>
      <c r="AZ451" s="269"/>
      <c r="BA451" s="560"/>
      <c r="BB451"/>
      <c r="BC451" s="560"/>
      <c r="BD451"/>
      <c r="BE451" s="560"/>
      <c r="BF451"/>
      <c r="BG451" s="560"/>
      <c r="BH451"/>
      <c r="BI451" s="560"/>
      <c r="BJ451"/>
      <c r="BK451" s="560"/>
      <c r="BL451"/>
      <c r="BM451" s="560"/>
      <c r="BN451"/>
      <c r="BO451" s="270"/>
      <c r="BP451"/>
      <c r="BQ451" s="270"/>
      <c r="BR451"/>
      <c r="BS451" s="270"/>
      <c r="BT451"/>
      <c r="BU451" s="270"/>
      <c r="BV451"/>
      <c r="BW451" s="270"/>
      <c r="BX451"/>
      <c r="BY451" s="270"/>
      <c r="BZ451"/>
      <c r="CA451" s="270"/>
      <c r="CB451"/>
      <c r="CC451" s="270"/>
      <c r="CD451"/>
      <c r="CE451" s="270"/>
      <c r="CF451"/>
      <c r="CG451" s="270"/>
      <c r="CH451"/>
      <c r="CI451" s="270"/>
      <c r="CJ451"/>
      <c r="CK451" s="910"/>
      <c r="CT451" s="920"/>
      <c r="CX451" s="920"/>
      <c r="DN451" s="373"/>
      <c r="DO451" s="373"/>
      <c r="DP451" s="373"/>
      <c r="DQ451" s="373"/>
      <c r="DR451" s="373"/>
      <c r="DS451" s="373"/>
      <c r="DT451" s="373"/>
      <c r="DU451" s="373"/>
      <c r="DV451" s="373"/>
      <c r="DW451" s="373"/>
      <c r="DX451" s="373"/>
      <c r="DY451" s="373"/>
      <c r="DZ451" s="373"/>
      <c r="EA451" s="373"/>
      <c r="EB451" s="373"/>
      <c r="EC451" s="373"/>
      <c r="ED451" s="373"/>
      <c r="EE451" s="373"/>
      <c r="EF451" s="373"/>
      <c r="EG451" s="373"/>
      <c r="EH451" s="373"/>
      <c r="EI451" s="373"/>
      <c r="EJ451" s="373"/>
      <c r="EK451" s="373"/>
      <c r="EL451" s="373"/>
      <c r="EM451" s="373"/>
      <c r="EN451" s="373"/>
      <c r="EO451" s="373"/>
      <c r="EP451" s="373"/>
      <c r="EQ451" s="373"/>
      <c r="ER451" s="373"/>
      <c r="ES451" s="373"/>
      <c r="ET451" s="373"/>
      <c r="EU451" s="373"/>
      <c r="EV451" s="373"/>
      <c r="EW451" s="373"/>
      <c r="EX451" s="373"/>
      <c r="EY451" s="373"/>
      <c r="EZ451" s="373"/>
      <c r="FA451" s="373"/>
      <c r="FB451" s="373"/>
      <c r="FC451" s="373"/>
      <c r="FD451" s="373"/>
      <c r="FE451" s="373"/>
      <c r="FF451" s="373"/>
      <c r="FG451" s="373"/>
      <c r="FH451" s="373"/>
      <c r="FI451" s="373"/>
      <c r="FJ451" s="373"/>
      <c r="FK451" s="373"/>
      <c r="FL451" s="373"/>
      <c r="FM451" s="373"/>
      <c r="FN451" s="373"/>
      <c r="FO451" s="373"/>
      <c r="FP451" s="373"/>
      <c r="FQ451" s="373"/>
      <c r="FR451" s="373"/>
      <c r="FS451" s="373"/>
      <c r="FT451" s="373"/>
      <c r="FU451" s="373"/>
      <c r="FV451" s="373"/>
      <c r="FW451" s="373"/>
      <c r="FX451" s="373"/>
      <c r="FY451" s="373"/>
      <c r="FZ451" s="373"/>
      <c r="GA451" s="373"/>
      <c r="GB451" s="373"/>
      <c r="GC451" s="373"/>
      <c r="GD451" s="373"/>
      <c r="GE451" s="373"/>
      <c r="GF451" s="373"/>
      <c r="GG451" s="373"/>
      <c r="GH451" s="373"/>
      <c r="GI451" s="373"/>
      <c r="GJ451" s="373"/>
      <c r="GK451" s="373"/>
      <c r="GL451" s="373"/>
      <c r="GM451" s="373"/>
      <c r="GN451" s="373"/>
      <c r="GO451" s="373"/>
      <c r="GP451" s="373"/>
      <c r="GQ451" s="373"/>
      <c r="GR451" s="373"/>
      <c r="GS451" s="373"/>
      <c r="GT451" s="373"/>
      <c r="GU451" s="373"/>
      <c r="GV451" s="373"/>
      <c r="GW451" s="373"/>
      <c r="GX451" s="373"/>
      <c r="GY451" s="373"/>
      <c r="GZ451" s="373"/>
      <c r="HA451" s="373"/>
      <c r="HB451" s="373"/>
      <c r="HC451" s="373"/>
      <c r="HD451" s="373"/>
      <c r="HE451" s="373"/>
      <c r="HF451" s="373"/>
      <c r="HG451" s="373"/>
      <c r="HH451" s="373"/>
      <c r="HI451" s="373"/>
      <c r="HJ451" s="373"/>
      <c r="HK451" s="373"/>
      <c r="HL451" s="373"/>
      <c r="HM451" s="373"/>
      <c r="HN451" s="373"/>
      <c r="HO451" s="373"/>
      <c r="HP451" s="373"/>
      <c r="HQ451" s="373"/>
      <c r="HR451" s="373"/>
      <c r="HS451" s="373"/>
      <c r="HT451" s="373"/>
      <c r="HU451" s="373"/>
      <c r="HV451" s="373"/>
      <c r="HW451" s="373"/>
      <c r="HX451" s="373"/>
      <c r="HY451" s="373"/>
      <c r="HZ451" s="373"/>
      <c r="IA451" s="373"/>
      <c r="IB451" s="373"/>
      <c r="IC451" s="373"/>
      <c r="ID451" s="373"/>
      <c r="IE451" s="373"/>
      <c r="IF451" s="373"/>
      <c r="IG451" s="373"/>
      <c r="IH451" s="373"/>
      <c r="II451" s="373"/>
      <c r="IJ451" s="373"/>
    </row>
    <row r="452" spans="1:244" s="281" customFormat="1" ht="19" x14ac:dyDescent="0.2">
      <c r="A452"/>
      <c r="B452" s="186"/>
      <c r="C452"/>
      <c r="D452" s="251"/>
      <c r="E452" s="341"/>
      <c r="F452" s="341"/>
      <c r="G452" s="172"/>
      <c r="H452"/>
      <c r="I452" s="45"/>
      <c r="J452"/>
      <c r="K452"/>
      <c r="L452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5"/>
      <c r="AC452"/>
      <c r="AD452" s="38"/>
      <c r="AE452"/>
      <c r="AF452"/>
      <c r="AG452"/>
      <c r="AH452" s="42"/>
      <c r="AI452" s="349"/>
      <c r="AJ452" s="326"/>
      <c r="AK452" s="364"/>
      <c r="AL452" s="364"/>
      <c r="AM452" s="364"/>
      <c r="AN452" s="364"/>
      <c r="AO452" s="364"/>
      <c r="AP452" s="364"/>
      <c r="AQ452" s="364"/>
      <c r="AR452" s="364"/>
      <c r="AS452" s="364"/>
      <c r="AT452" s="364"/>
      <c r="AU452" s="364"/>
      <c r="AV452" s="364"/>
      <c r="AW452" s="364"/>
      <c r="AX452" s="364"/>
      <c r="AY452" s="329"/>
      <c r="AZ452" s="269"/>
      <c r="BA452" s="560"/>
      <c r="BB452"/>
      <c r="BC452" s="560"/>
      <c r="BD452"/>
      <c r="BE452" s="560"/>
      <c r="BF452"/>
      <c r="BG452" s="560"/>
      <c r="BH452"/>
      <c r="BI452" s="560"/>
      <c r="BJ452"/>
      <c r="BK452" s="560"/>
      <c r="BL452"/>
      <c r="BM452" s="560"/>
      <c r="BN452"/>
      <c r="BO452" s="270"/>
      <c r="BP452"/>
      <c r="BQ452" s="270"/>
      <c r="BR452"/>
      <c r="BS452" s="270"/>
      <c r="BT452"/>
      <c r="BU452" s="270"/>
      <c r="BV452"/>
      <c r="BW452" s="270"/>
      <c r="BX452"/>
      <c r="BY452" s="270"/>
      <c r="BZ452"/>
      <c r="CA452" s="270"/>
      <c r="CB452"/>
      <c r="CC452" s="270"/>
      <c r="CD452"/>
      <c r="CE452" s="270"/>
      <c r="CF452"/>
      <c r="CG452" s="270"/>
      <c r="CH452"/>
      <c r="CI452" s="270"/>
      <c r="CJ452"/>
      <c r="CK452" s="910"/>
      <c r="CT452" s="920"/>
      <c r="CX452" s="920"/>
      <c r="DN452" s="373"/>
      <c r="DO452" s="373"/>
      <c r="DP452" s="373"/>
      <c r="DQ452" s="373"/>
      <c r="DR452" s="373"/>
      <c r="DS452" s="373"/>
      <c r="DT452" s="373"/>
      <c r="DU452" s="373"/>
      <c r="DV452" s="373"/>
      <c r="DW452" s="373"/>
      <c r="DX452" s="373"/>
      <c r="DY452" s="373"/>
      <c r="DZ452" s="373"/>
      <c r="EA452" s="373"/>
      <c r="EB452" s="373"/>
      <c r="EC452" s="373"/>
      <c r="ED452" s="373"/>
      <c r="EE452" s="373"/>
      <c r="EF452" s="373"/>
      <c r="EG452" s="373"/>
      <c r="EH452" s="373"/>
      <c r="EI452" s="373"/>
      <c r="EJ452" s="373"/>
      <c r="EK452" s="373"/>
      <c r="EL452" s="373"/>
      <c r="EM452" s="373"/>
      <c r="EN452" s="373"/>
      <c r="EO452" s="373"/>
      <c r="EP452" s="373"/>
      <c r="EQ452" s="373"/>
      <c r="ER452" s="373"/>
      <c r="ES452" s="373"/>
      <c r="ET452" s="373"/>
      <c r="EU452" s="373"/>
      <c r="EV452" s="373"/>
      <c r="EW452" s="373"/>
      <c r="EX452" s="373"/>
      <c r="EY452" s="373"/>
      <c r="EZ452" s="373"/>
      <c r="FA452" s="373"/>
      <c r="FB452" s="373"/>
      <c r="FC452" s="373"/>
      <c r="FD452" s="373"/>
      <c r="FE452" s="373"/>
      <c r="FF452" s="373"/>
      <c r="FG452" s="373"/>
      <c r="FH452" s="373"/>
      <c r="FI452" s="373"/>
      <c r="FJ452" s="373"/>
      <c r="FK452" s="373"/>
      <c r="FL452" s="373"/>
      <c r="FM452" s="373"/>
      <c r="FN452" s="373"/>
      <c r="FO452" s="373"/>
      <c r="FP452" s="373"/>
      <c r="FQ452" s="373"/>
      <c r="FR452" s="373"/>
      <c r="FS452" s="373"/>
      <c r="FT452" s="373"/>
      <c r="FU452" s="373"/>
      <c r="FV452" s="373"/>
      <c r="FW452" s="373"/>
      <c r="FX452" s="373"/>
      <c r="FY452" s="373"/>
      <c r="FZ452" s="373"/>
      <c r="GA452" s="373"/>
      <c r="GB452" s="373"/>
      <c r="GC452" s="373"/>
      <c r="GD452" s="373"/>
      <c r="GE452" s="373"/>
      <c r="GF452" s="373"/>
      <c r="GG452" s="373"/>
      <c r="GH452" s="373"/>
      <c r="GI452" s="373"/>
      <c r="GJ452" s="373"/>
      <c r="GK452" s="373"/>
      <c r="GL452" s="373"/>
      <c r="GM452" s="373"/>
      <c r="GN452" s="373"/>
      <c r="GO452" s="373"/>
      <c r="GP452" s="373"/>
      <c r="GQ452" s="373"/>
      <c r="GR452" s="373"/>
      <c r="GS452" s="373"/>
      <c r="GT452" s="373"/>
      <c r="GU452" s="373"/>
      <c r="GV452" s="373"/>
      <c r="GW452" s="373"/>
      <c r="GX452" s="373"/>
      <c r="GY452" s="373"/>
      <c r="GZ452" s="373"/>
      <c r="HA452" s="373"/>
      <c r="HB452" s="373"/>
      <c r="HC452" s="373"/>
      <c r="HD452" s="373"/>
      <c r="HE452" s="373"/>
      <c r="HF452" s="373"/>
      <c r="HG452" s="373"/>
      <c r="HH452" s="373"/>
      <c r="HI452" s="373"/>
      <c r="HJ452" s="373"/>
      <c r="HK452" s="373"/>
      <c r="HL452" s="373"/>
      <c r="HM452" s="373"/>
      <c r="HN452" s="373"/>
      <c r="HO452" s="373"/>
      <c r="HP452" s="373"/>
      <c r="HQ452" s="373"/>
      <c r="HR452" s="373"/>
      <c r="HS452" s="373"/>
      <c r="HT452" s="373"/>
      <c r="HU452" s="373"/>
      <c r="HV452" s="373"/>
      <c r="HW452" s="373"/>
      <c r="HX452" s="373"/>
      <c r="HY452" s="373"/>
      <c r="HZ452" s="373"/>
      <c r="IA452" s="373"/>
      <c r="IB452" s="373"/>
      <c r="IC452" s="373"/>
      <c r="ID452" s="373"/>
      <c r="IE452" s="373"/>
      <c r="IF452" s="373"/>
      <c r="IG452" s="373"/>
      <c r="IH452" s="373"/>
      <c r="II452" s="373"/>
      <c r="IJ452" s="373"/>
    </row>
    <row r="453" spans="1:244" s="281" customFormat="1" ht="19" x14ac:dyDescent="0.2">
      <c r="A453"/>
      <c r="B453" s="186"/>
      <c r="C453"/>
      <c r="D453" s="251"/>
      <c r="E453" s="341"/>
      <c r="F453" s="341"/>
      <c r="G453" s="172"/>
      <c r="H453"/>
      <c r="I453" s="45"/>
      <c r="J453"/>
      <c r="K453"/>
      <c r="L453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5"/>
      <c r="AC453"/>
      <c r="AD453" s="38"/>
      <c r="AE453"/>
      <c r="AF453"/>
      <c r="AG453"/>
      <c r="AH453" s="42"/>
      <c r="AI453" s="349"/>
      <c r="AJ453" s="326"/>
      <c r="AK453" s="364"/>
      <c r="AL453" s="364"/>
      <c r="AM453" s="364"/>
      <c r="AN453" s="364"/>
      <c r="AO453" s="364"/>
      <c r="AP453" s="364"/>
      <c r="AQ453" s="364"/>
      <c r="AR453" s="364"/>
      <c r="AS453" s="364"/>
      <c r="AT453" s="364"/>
      <c r="AU453" s="364"/>
      <c r="AV453" s="364"/>
      <c r="AW453" s="364"/>
      <c r="AX453" s="364"/>
      <c r="AY453" s="329"/>
      <c r="AZ453" s="269"/>
      <c r="BA453" s="560"/>
      <c r="BB453"/>
      <c r="BC453" s="560"/>
      <c r="BD453"/>
      <c r="BE453" s="560"/>
      <c r="BF453"/>
      <c r="BG453" s="560"/>
      <c r="BH453"/>
      <c r="BI453" s="560"/>
      <c r="BJ453"/>
      <c r="BK453" s="560"/>
      <c r="BL453"/>
      <c r="BM453" s="560"/>
      <c r="BN453"/>
      <c r="BO453" s="270"/>
      <c r="BP453"/>
      <c r="BQ453" s="270"/>
      <c r="BR453"/>
      <c r="BS453" s="270"/>
      <c r="BT453"/>
      <c r="BU453" s="270"/>
      <c r="BV453"/>
      <c r="BW453" s="270"/>
      <c r="BX453"/>
      <c r="BY453" s="270"/>
      <c r="BZ453"/>
      <c r="CA453" s="270"/>
      <c r="CB453"/>
      <c r="CC453" s="270"/>
      <c r="CD453"/>
      <c r="CE453" s="270"/>
      <c r="CF453"/>
      <c r="CG453" s="270"/>
      <c r="CH453"/>
      <c r="CI453" s="270"/>
      <c r="CJ453"/>
      <c r="CK453" s="910"/>
      <c r="CT453" s="920"/>
      <c r="CX453" s="920"/>
      <c r="DN453" s="373"/>
      <c r="DO453" s="373"/>
      <c r="DP453" s="373"/>
      <c r="DQ453" s="373"/>
      <c r="DR453" s="373"/>
      <c r="DS453" s="373"/>
      <c r="DT453" s="373"/>
      <c r="DU453" s="373"/>
      <c r="DV453" s="373"/>
      <c r="DW453" s="373"/>
      <c r="DX453" s="373"/>
      <c r="DY453" s="373"/>
      <c r="DZ453" s="373"/>
      <c r="EA453" s="373"/>
      <c r="EB453" s="373"/>
      <c r="EC453" s="373"/>
      <c r="ED453" s="373"/>
      <c r="EE453" s="373"/>
      <c r="EF453" s="373"/>
      <c r="EG453" s="373"/>
      <c r="EH453" s="373"/>
      <c r="EI453" s="373"/>
      <c r="EJ453" s="373"/>
      <c r="EK453" s="373"/>
      <c r="EL453" s="373"/>
      <c r="EM453" s="373"/>
      <c r="EN453" s="373"/>
      <c r="EO453" s="373"/>
      <c r="EP453" s="373"/>
      <c r="EQ453" s="373"/>
      <c r="ER453" s="373"/>
      <c r="ES453" s="373"/>
      <c r="ET453" s="373"/>
      <c r="EU453" s="373"/>
      <c r="EV453" s="373"/>
      <c r="EW453" s="373"/>
      <c r="EX453" s="373"/>
      <c r="EY453" s="373"/>
      <c r="EZ453" s="373"/>
      <c r="FA453" s="373"/>
      <c r="FB453" s="373"/>
      <c r="FC453" s="373"/>
      <c r="FD453" s="373"/>
      <c r="FE453" s="373"/>
      <c r="FF453" s="373"/>
      <c r="FG453" s="373"/>
      <c r="FH453" s="373"/>
      <c r="FI453" s="373"/>
      <c r="FJ453" s="373"/>
      <c r="FK453" s="373"/>
      <c r="FL453" s="373"/>
      <c r="FM453" s="373"/>
      <c r="FN453" s="373"/>
      <c r="FO453" s="373"/>
      <c r="FP453" s="373"/>
      <c r="FQ453" s="373"/>
      <c r="FR453" s="373"/>
      <c r="FS453" s="373"/>
      <c r="FT453" s="373"/>
      <c r="FU453" s="373"/>
      <c r="FV453" s="373"/>
      <c r="FW453" s="373"/>
      <c r="FX453" s="373"/>
      <c r="FY453" s="373"/>
      <c r="FZ453" s="373"/>
      <c r="GA453" s="373"/>
      <c r="GB453" s="373"/>
      <c r="GC453" s="373"/>
      <c r="GD453" s="373"/>
      <c r="GE453" s="373"/>
      <c r="GF453" s="373"/>
      <c r="GG453" s="373"/>
      <c r="GH453" s="373"/>
      <c r="GI453" s="373"/>
      <c r="GJ453" s="373"/>
      <c r="GK453" s="373"/>
      <c r="GL453" s="373"/>
      <c r="GM453" s="373"/>
      <c r="GN453" s="373"/>
      <c r="GO453" s="373"/>
      <c r="GP453" s="373"/>
      <c r="GQ453" s="373"/>
      <c r="GR453" s="373"/>
      <c r="GS453" s="373"/>
      <c r="GT453" s="373"/>
      <c r="GU453" s="373"/>
      <c r="GV453" s="373"/>
      <c r="GW453" s="373"/>
      <c r="GX453" s="373"/>
      <c r="GY453" s="373"/>
      <c r="GZ453" s="373"/>
      <c r="HA453" s="373"/>
      <c r="HB453" s="373"/>
      <c r="HC453" s="373"/>
      <c r="HD453" s="373"/>
      <c r="HE453" s="373"/>
      <c r="HF453" s="373"/>
      <c r="HG453" s="373"/>
      <c r="HH453" s="373"/>
      <c r="HI453" s="373"/>
      <c r="HJ453" s="373"/>
      <c r="HK453" s="373"/>
      <c r="HL453" s="373"/>
      <c r="HM453" s="373"/>
      <c r="HN453" s="373"/>
      <c r="HO453" s="373"/>
      <c r="HP453" s="373"/>
      <c r="HQ453" s="373"/>
      <c r="HR453" s="373"/>
      <c r="HS453" s="373"/>
      <c r="HT453" s="373"/>
      <c r="HU453" s="373"/>
      <c r="HV453" s="373"/>
      <c r="HW453" s="373"/>
      <c r="HX453" s="373"/>
      <c r="HY453" s="373"/>
      <c r="HZ453" s="373"/>
      <c r="IA453" s="373"/>
      <c r="IB453" s="373"/>
      <c r="IC453" s="373"/>
      <c r="ID453" s="373"/>
      <c r="IE453" s="373"/>
      <c r="IF453" s="373"/>
      <c r="IG453" s="373"/>
      <c r="IH453" s="373"/>
      <c r="II453" s="373"/>
      <c r="IJ453" s="373"/>
    </row>
    <row r="454" spans="1:244" s="281" customFormat="1" ht="19" x14ac:dyDescent="0.2">
      <c r="A454"/>
      <c r="B454" s="186"/>
      <c r="C454"/>
      <c r="D454" s="251"/>
      <c r="E454" s="341"/>
      <c r="F454" s="341"/>
      <c r="G454" s="172"/>
      <c r="H454"/>
      <c r="I454" s="45"/>
      <c r="J454"/>
      <c r="K454"/>
      <c r="L454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5"/>
      <c r="AC454"/>
      <c r="AD454" s="38"/>
      <c r="AE454"/>
      <c r="AF454"/>
      <c r="AG454"/>
      <c r="AH454" s="42"/>
      <c r="AI454" s="349"/>
      <c r="AJ454" s="326"/>
      <c r="AK454" s="364"/>
      <c r="AL454" s="364"/>
      <c r="AM454" s="364"/>
      <c r="AN454" s="364"/>
      <c r="AO454" s="364"/>
      <c r="AP454" s="364"/>
      <c r="AQ454" s="364"/>
      <c r="AR454" s="364"/>
      <c r="AS454" s="364"/>
      <c r="AT454" s="364"/>
      <c r="AU454" s="364"/>
      <c r="AV454" s="364"/>
      <c r="AW454" s="364"/>
      <c r="AX454" s="364"/>
      <c r="AY454" s="329"/>
      <c r="AZ454" s="269"/>
      <c r="BA454" s="560"/>
      <c r="BB454"/>
      <c r="BC454" s="560"/>
      <c r="BD454"/>
      <c r="BE454" s="560"/>
      <c r="BF454"/>
      <c r="BG454" s="560"/>
      <c r="BH454"/>
      <c r="BI454" s="560"/>
      <c r="BJ454"/>
      <c r="BK454" s="560"/>
      <c r="BL454"/>
      <c r="BM454" s="560"/>
      <c r="BN454"/>
      <c r="BO454" s="270"/>
      <c r="BP454"/>
      <c r="BQ454" s="270"/>
      <c r="BR454"/>
      <c r="BS454" s="270"/>
      <c r="BT454"/>
      <c r="BU454" s="270"/>
      <c r="BV454"/>
      <c r="BW454" s="270"/>
      <c r="BX454"/>
      <c r="BY454" s="270"/>
      <c r="BZ454"/>
      <c r="CA454" s="270"/>
      <c r="CB454"/>
      <c r="CC454" s="270"/>
      <c r="CD454"/>
      <c r="CE454" s="270"/>
      <c r="CF454"/>
      <c r="CG454" s="270"/>
      <c r="CH454"/>
      <c r="CI454" s="270"/>
      <c r="CJ454"/>
      <c r="CK454" s="910"/>
      <c r="CT454" s="920"/>
      <c r="CX454" s="920"/>
      <c r="DN454" s="373"/>
      <c r="DO454" s="373"/>
      <c r="DP454" s="373"/>
      <c r="DQ454" s="373"/>
      <c r="DR454" s="373"/>
      <c r="DS454" s="373"/>
      <c r="DT454" s="373"/>
      <c r="DU454" s="373"/>
      <c r="DV454" s="373"/>
      <c r="DW454" s="373"/>
      <c r="DX454" s="373"/>
      <c r="DY454" s="373"/>
      <c r="DZ454" s="373"/>
      <c r="EA454" s="373"/>
      <c r="EB454" s="373"/>
      <c r="EC454" s="373"/>
      <c r="ED454" s="373"/>
      <c r="EE454" s="373"/>
      <c r="EF454" s="373"/>
      <c r="EG454" s="373"/>
      <c r="EH454" s="373"/>
      <c r="EI454" s="373"/>
      <c r="EJ454" s="373"/>
      <c r="EK454" s="373"/>
      <c r="EL454" s="373"/>
      <c r="EM454" s="373"/>
      <c r="EN454" s="373"/>
      <c r="EO454" s="373"/>
      <c r="EP454" s="373"/>
      <c r="EQ454" s="373"/>
      <c r="ER454" s="373"/>
      <c r="ES454" s="373"/>
      <c r="ET454" s="373"/>
      <c r="EU454" s="373"/>
      <c r="EV454" s="373"/>
      <c r="EW454" s="373"/>
      <c r="EX454" s="373"/>
      <c r="EY454" s="373"/>
      <c r="EZ454" s="373"/>
      <c r="FA454" s="373"/>
      <c r="FB454" s="373"/>
      <c r="FC454" s="373"/>
      <c r="FD454" s="373"/>
      <c r="FE454" s="373"/>
      <c r="FF454" s="373"/>
      <c r="FG454" s="373"/>
      <c r="FH454" s="373"/>
      <c r="FI454" s="373"/>
      <c r="FJ454" s="373"/>
      <c r="FK454" s="373"/>
      <c r="FL454" s="373"/>
      <c r="FM454" s="373"/>
      <c r="FN454" s="373"/>
      <c r="FO454" s="373"/>
      <c r="FP454" s="373"/>
      <c r="FQ454" s="373"/>
      <c r="FR454" s="373"/>
      <c r="FS454" s="373"/>
      <c r="FT454" s="373"/>
      <c r="FU454" s="373"/>
      <c r="FV454" s="373"/>
      <c r="FW454" s="373"/>
      <c r="FX454" s="373"/>
      <c r="FY454" s="373"/>
      <c r="FZ454" s="373"/>
      <c r="GA454" s="373"/>
      <c r="GB454" s="373"/>
      <c r="GC454" s="373"/>
      <c r="GD454" s="373"/>
      <c r="GE454" s="373"/>
      <c r="GF454" s="373"/>
      <c r="GG454" s="373"/>
      <c r="GH454" s="373"/>
      <c r="GI454" s="373"/>
      <c r="GJ454" s="373"/>
      <c r="GK454" s="373"/>
      <c r="GL454" s="373"/>
      <c r="GM454" s="373"/>
      <c r="GN454" s="373"/>
      <c r="GO454" s="373"/>
      <c r="GP454" s="373"/>
      <c r="GQ454" s="373"/>
      <c r="GR454" s="373"/>
      <c r="GS454" s="373"/>
      <c r="GT454" s="373"/>
      <c r="GU454" s="373"/>
      <c r="GV454" s="373"/>
      <c r="GW454" s="373"/>
      <c r="GX454" s="373"/>
      <c r="GY454" s="373"/>
      <c r="GZ454" s="373"/>
      <c r="HA454" s="373"/>
      <c r="HB454" s="373"/>
      <c r="HC454" s="373"/>
      <c r="HD454" s="373"/>
      <c r="HE454" s="373"/>
      <c r="HF454" s="373"/>
      <c r="HG454" s="373"/>
      <c r="HH454" s="373"/>
      <c r="HI454" s="373"/>
      <c r="HJ454" s="373"/>
      <c r="HK454" s="373"/>
      <c r="HL454" s="373"/>
      <c r="HM454" s="373"/>
      <c r="HN454" s="373"/>
      <c r="HO454" s="373"/>
      <c r="HP454" s="373"/>
      <c r="HQ454" s="373"/>
      <c r="HR454" s="373"/>
      <c r="HS454" s="373"/>
      <c r="HT454" s="373"/>
      <c r="HU454" s="373"/>
      <c r="HV454" s="373"/>
      <c r="HW454" s="373"/>
      <c r="HX454" s="373"/>
      <c r="HY454" s="373"/>
      <c r="HZ454" s="373"/>
      <c r="IA454" s="373"/>
      <c r="IB454" s="373"/>
      <c r="IC454" s="373"/>
      <c r="ID454" s="373"/>
      <c r="IE454" s="373"/>
      <c r="IF454" s="373"/>
      <c r="IG454" s="373"/>
      <c r="IH454" s="373"/>
      <c r="II454" s="373"/>
      <c r="IJ454" s="373"/>
    </row>
    <row r="455" spans="1:244" s="281" customFormat="1" ht="19" x14ac:dyDescent="0.2">
      <c r="A455"/>
      <c r="B455" s="186"/>
      <c r="C455"/>
      <c r="D455" s="251"/>
      <c r="E455" s="341"/>
      <c r="F455" s="341"/>
      <c r="G455" s="172"/>
      <c r="H455"/>
      <c r="I455" s="45"/>
      <c r="J455"/>
      <c r="K455"/>
      <c r="L455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5"/>
      <c r="AC455"/>
      <c r="AD455" s="38"/>
      <c r="AE455"/>
      <c r="AF455"/>
      <c r="AG455"/>
      <c r="AH455" s="42"/>
      <c r="AI455" s="349"/>
      <c r="AJ455" s="326"/>
      <c r="AK455" s="364"/>
      <c r="AL455" s="364"/>
      <c r="AM455" s="364"/>
      <c r="AN455" s="364"/>
      <c r="AO455" s="364"/>
      <c r="AP455" s="364"/>
      <c r="AQ455" s="364"/>
      <c r="AR455" s="364"/>
      <c r="AS455" s="364"/>
      <c r="AT455" s="364"/>
      <c r="AU455" s="364"/>
      <c r="AV455" s="364"/>
      <c r="AW455" s="364"/>
      <c r="AX455" s="364"/>
      <c r="AY455" s="329"/>
      <c r="AZ455" s="269"/>
      <c r="BA455" s="560"/>
      <c r="BB455"/>
      <c r="BC455" s="560"/>
      <c r="BD455"/>
      <c r="BE455" s="560"/>
      <c r="BF455"/>
      <c r="BG455" s="560"/>
      <c r="BH455"/>
      <c r="BI455" s="560"/>
      <c r="BJ455"/>
      <c r="BK455" s="560"/>
      <c r="BL455"/>
      <c r="BM455" s="560"/>
      <c r="BN455"/>
      <c r="BO455" s="270"/>
      <c r="BP455"/>
      <c r="BQ455" s="270"/>
      <c r="BR455"/>
      <c r="BS455" s="270"/>
      <c r="BT455"/>
      <c r="BU455" s="270"/>
      <c r="BV455"/>
      <c r="BW455" s="270"/>
      <c r="BX455"/>
      <c r="BY455" s="270"/>
      <c r="BZ455"/>
      <c r="CA455" s="270"/>
      <c r="CB455"/>
      <c r="CC455" s="270"/>
      <c r="CD455"/>
      <c r="CE455" s="270"/>
      <c r="CF455"/>
      <c r="CG455" s="270"/>
      <c r="CH455"/>
      <c r="CI455" s="270"/>
      <c r="CJ455"/>
      <c r="CK455" s="910"/>
      <c r="CT455" s="920"/>
      <c r="CX455" s="920"/>
      <c r="DN455" s="373"/>
      <c r="DO455" s="373"/>
      <c r="DP455" s="373"/>
      <c r="DQ455" s="373"/>
      <c r="DR455" s="373"/>
      <c r="DS455" s="373"/>
      <c r="DT455" s="373"/>
      <c r="DU455" s="373"/>
      <c r="DV455" s="373"/>
      <c r="DW455" s="373"/>
      <c r="DX455" s="373"/>
      <c r="DY455" s="373"/>
      <c r="DZ455" s="373"/>
      <c r="EA455" s="373"/>
      <c r="EB455" s="373"/>
      <c r="EC455" s="373"/>
      <c r="ED455" s="373"/>
      <c r="EE455" s="373"/>
      <c r="EF455" s="373"/>
      <c r="EG455" s="373"/>
      <c r="EH455" s="373"/>
      <c r="EI455" s="373"/>
      <c r="EJ455" s="373"/>
      <c r="EK455" s="373"/>
      <c r="EL455" s="373"/>
      <c r="EM455" s="373"/>
      <c r="EN455" s="373"/>
      <c r="EO455" s="373"/>
      <c r="EP455" s="373"/>
      <c r="EQ455" s="373"/>
      <c r="ER455" s="373"/>
      <c r="ES455" s="373"/>
      <c r="ET455" s="373"/>
      <c r="EU455" s="373"/>
      <c r="EV455" s="373"/>
      <c r="EW455" s="373"/>
      <c r="EX455" s="373"/>
      <c r="EY455" s="373"/>
      <c r="EZ455" s="373"/>
      <c r="FA455" s="373"/>
      <c r="FB455" s="373"/>
      <c r="FC455" s="373"/>
      <c r="FD455" s="373"/>
      <c r="FE455" s="373"/>
      <c r="FF455" s="373"/>
      <c r="FG455" s="373"/>
      <c r="FH455" s="373"/>
      <c r="FI455" s="373"/>
      <c r="FJ455" s="373"/>
      <c r="FK455" s="373"/>
      <c r="FL455" s="373"/>
      <c r="FM455" s="373"/>
      <c r="FN455" s="373"/>
      <c r="FO455" s="373"/>
      <c r="FP455" s="373"/>
      <c r="FQ455" s="373"/>
      <c r="FR455" s="373"/>
      <c r="FS455" s="373"/>
      <c r="FT455" s="373"/>
      <c r="FU455" s="373"/>
      <c r="FV455" s="373"/>
      <c r="FW455" s="373"/>
      <c r="FX455" s="373"/>
      <c r="FY455" s="373"/>
      <c r="FZ455" s="373"/>
      <c r="GA455" s="373"/>
      <c r="GB455" s="373"/>
      <c r="GC455" s="373"/>
      <c r="GD455" s="373"/>
      <c r="GE455" s="373"/>
      <c r="GF455" s="373"/>
      <c r="GG455" s="373"/>
      <c r="GH455" s="373"/>
      <c r="GI455" s="373"/>
      <c r="GJ455" s="373"/>
      <c r="GK455" s="373"/>
      <c r="GL455" s="373"/>
      <c r="GM455" s="373"/>
      <c r="GN455" s="373"/>
      <c r="GO455" s="373"/>
      <c r="GP455" s="373"/>
      <c r="GQ455" s="373"/>
      <c r="GR455" s="373"/>
      <c r="GS455" s="373"/>
      <c r="GT455" s="373"/>
      <c r="GU455" s="373"/>
      <c r="GV455" s="373"/>
      <c r="GW455" s="373"/>
      <c r="GX455" s="373"/>
      <c r="GY455" s="373"/>
      <c r="GZ455" s="373"/>
      <c r="HA455" s="373"/>
      <c r="HB455" s="373"/>
      <c r="HC455" s="373"/>
      <c r="HD455" s="373"/>
      <c r="HE455" s="373"/>
      <c r="HF455" s="373"/>
      <c r="HG455" s="373"/>
      <c r="HH455" s="373"/>
      <c r="HI455" s="373"/>
      <c r="HJ455" s="373"/>
      <c r="HK455" s="373"/>
      <c r="HL455" s="373"/>
      <c r="HM455" s="373"/>
      <c r="HN455" s="373"/>
      <c r="HO455" s="373"/>
      <c r="HP455" s="373"/>
      <c r="HQ455" s="373"/>
      <c r="HR455" s="373"/>
      <c r="HS455" s="373"/>
      <c r="HT455" s="373"/>
      <c r="HU455" s="373"/>
      <c r="HV455" s="373"/>
      <c r="HW455" s="373"/>
      <c r="HX455" s="373"/>
      <c r="HY455" s="373"/>
      <c r="HZ455" s="373"/>
      <c r="IA455" s="373"/>
      <c r="IB455" s="373"/>
      <c r="IC455" s="373"/>
      <c r="ID455" s="373"/>
      <c r="IE455" s="373"/>
      <c r="IF455" s="373"/>
      <c r="IG455" s="373"/>
      <c r="IH455" s="373"/>
      <c r="II455" s="373"/>
      <c r="IJ455" s="373"/>
    </row>
    <row r="456" spans="1:244" s="281" customFormat="1" ht="19" x14ac:dyDescent="0.2">
      <c r="A456"/>
      <c r="B456" s="186"/>
      <c r="C456"/>
      <c r="D456" s="251"/>
      <c r="E456" s="341"/>
      <c r="F456" s="341"/>
      <c r="G456" s="172"/>
      <c r="H456"/>
      <c r="I456" s="45"/>
      <c r="J456"/>
      <c r="K456"/>
      <c r="L45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5"/>
      <c r="AC456"/>
      <c r="AD456" s="38"/>
      <c r="AE456"/>
      <c r="AF456"/>
      <c r="AG456"/>
      <c r="AH456" s="42"/>
      <c r="AI456" s="349"/>
      <c r="AJ456" s="326"/>
      <c r="AK456" s="364"/>
      <c r="AL456" s="364"/>
      <c r="AM456" s="364"/>
      <c r="AN456" s="364"/>
      <c r="AO456" s="364"/>
      <c r="AP456" s="364"/>
      <c r="AQ456" s="364"/>
      <c r="AR456" s="364"/>
      <c r="AS456" s="364"/>
      <c r="AT456" s="364"/>
      <c r="AU456" s="364"/>
      <c r="AV456" s="364"/>
      <c r="AW456" s="364"/>
      <c r="AX456" s="364"/>
      <c r="AY456" s="329"/>
      <c r="AZ456" s="269"/>
      <c r="BA456" s="560"/>
      <c r="BB456"/>
      <c r="BC456" s="560"/>
      <c r="BD456"/>
      <c r="BE456" s="560"/>
      <c r="BF456"/>
      <c r="BG456" s="560"/>
      <c r="BH456"/>
      <c r="BI456" s="560"/>
      <c r="BJ456"/>
      <c r="BK456" s="560"/>
      <c r="BL456"/>
      <c r="BM456" s="560"/>
      <c r="BN456"/>
      <c r="BO456" s="270"/>
      <c r="BP456"/>
      <c r="BQ456" s="270"/>
      <c r="BR456"/>
      <c r="BS456" s="270"/>
      <c r="BT456"/>
      <c r="BU456" s="270"/>
      <c r="BV456"/>
      <c r="BW456" s="270"/>
      <c r="BX456"/>
      <c r="BY456" s="270"/>
      <c r="BZ456"/>
      <c r="CA456" s="270"/>
      <c r="CB456"/>
      <c r="CC456" s="270"/>
      <c r="CD456"/>
      <c r="CE456" s="270"/>
      <c r="CF456"/>
      <c r="CG456" s="270"/>
      <c r="CH456"/>
      <c r="CI456" s="270"/>
      <c r="CJ456"/>
      <c r="CK456" s="910"/>
      <c r="CT456" s="920"/>
      <c r="CX456" s="920"/>
      <c r="DN456" s="373"/>
      <c r="DO456" s="373"/>
      <c r="DP456" s="373"/>
      <c r="DQ456" s="373"/>
      <c r="DR456" s="373"/>
      <c r="DS456" s="373"/>
      <c r="DT456" s="373"/>
      <c r="DU456" s="373"/>
      <c r="DV456" s="373"/>
      <c r="DW456" s="373"/>
      <c r="DX456" s="373"/>
      <c r="DY456" s="373"/>
      <c r="DZ456" s="373"/>
      <c r="EA456" s="373"/>
      <c r="EB456" s="373"/>
      <c r="EC456" s="373"/>
      <c r="ED456" s="373"/>
      <c r="EE456" s="373"/>
      <c r="EF456" s="373"/>
      <c r="EG456" s="373"/>
      <c r="EH456" s="373"/>
      <c r="EI456" s="373"/>
      <c r="EJ456" s="373"/>
      <c r="EK456" s="373"/>
      <c r="EL456" s="373"/>
      <c r="EM456" s="373"/>
      <c r="EN456" s="373"/>
      <c r="EO456" s="373"/>
      <c r="EP456" s="373"/>
      <c r="EQ456" s="373"/>
      <c r="ER456" s="373"/>
      <c r="ES456" s="373"/>
      <c r="ET456" s="373"/>
      <c r="EU456" s="373"/>
      <c r="EV456" s="373"/>
      <c r="EW456" s="373"/>
      <c r="EX456" s="373"/>
      <c r="EY456" s="373"/>
      <c r="EZ456" s="373"/>
      <c r="FA456" s="373"/>
      <c r="FB456" s="373"/>
      <c r="FC456" s="373"/>
      <c r="FD456" s="373"/>
      <c r="FE456" s="373"/>
      <c r="FF456" s="373"/>
      <c r="FG456" s="373"/>
      <c r="FH456" s="373"/>
      <c r="FI456" s="373"/>
      <c r="FJ456" s="373"/>
      <c r="FK456" s="373"/>
      <c r="FL456" s="373"/>
      <c r="FM456" s="373"/>
      <c r="FN456" s="373"/>
      <c r="FO456" s="373"/>
      <c r="FP456" s="373"/>
      <c r="FQ456" s="373"/>
      <c r="FR456" s="373"/>
      <c r="FS456" s="373"/>
      <c r="FT456" s="373"/>
      <c r="FU456" s="373"/>
      <c r="FV456" s="373"/>
      <c r="FW456" s="373"/>
      <c r="FX456" s="373"/>
      <c r="FY456" s="373"/>
      <c r="FZ456" s="373"/>
      <c r="GA456" s="373"/>
      <c r="GB456" s="373"/>
      <c r="GC456" s="373"/>
      <c r="GD456" s="373"/>
      <c r="GE456" s="373"/>
      <c r="GF456" s="373"/>
      <c r="GG456" s="373"/>
      <c r="GH456" s="373"/>
      <c r="GI456" s="373"/>
      <c r="GJ456" s="373"/>
      <c r="GK456" s="373"/>
      <c r="GL456" s="373"/>
      <c r="GM456" s="373"/>
      <c r="GN456" s="373"/>
      <c r="GO456" s="373"/>
      <c r="GP456" s="373"/>
      <c r="GQ456" s="373"/>
      <c r="GR456" s="373"/>
      <c r="GS456" s="373"/>
      <c r="GT456" s="373"/>
      <c r="GU456" s="373"/>
      <c r="GV456" s="373"/>
      <c r="GW456" s="373"/>
      <c r="GX456" s="373"/>
      <c r="GY456" s="373"/>
      <c r="GZ456" s="373"/>
      <c r="HA456" s="373"/>
      <c r="HB456" s="373"/>
      <c r="HC456" s="373"/>
      <c r="HD456" s="373"/>
      <c r="HE456" s="373"/>
      <c r="HF456" s="373"/>
      <c r="HG456" s="373"/>
      <c r="HH456" s="373"/>
      <c r="HI456" s="373"/>
      <c r="HJ456" s="373"/>
      <c r="HK456" s="373"/>
      <c r="HL456" s="373"/>
      <c r="HM456" s="373"/>
      <c r="HN456" s="373"/>
      <c r="HO456" s="373"/>
      <c r="HP456" s="373"/>
      <c r="HQ456" s="373"/>
      <c r="HR456" s="373"/>
      <c r="HS456" s="373"/>
      <c r="HT456" s="373"/>
      <c r="HU456" s="373"/>
      <c r="HV456" s="373"/>
      <c r="HW456" s="373"/>
      <c r="HX456" s="373"/>
      <c r="HY456" s="373"/>
      <c r="HZ456" s="373"/>
      <c r="IA456" s="373"/>
      <c r="IB456" s="373"/>
      <c r="IC456" s="373"/>
      <c r="ID456" s="373"/>
      <c r="IE456" s="373"/>
      <c r="IF456" s="373"/>
      <c r="IG456" s="373"/>
      <c r="IH456" s="373"/>
      <c r="II456" s="373"/>
      <c r="IJ456" s="373"/>
    </row>
    <row r="457" spans="1:244" s="281" customFormat="1" ht="19" x14ac:dyDescent="0.2">
      <c r="A457"/>
      <c r="B457" s="186"/>
      <c r="C457"/>
      <c r="D457" s="251"/>
      <c r="E457" s="341"/>
      <c r="F457" s="341"/>
      <c r="G457" s="172"/>
      <c r="H457"/>
      <c r="I457" s="45"/>
      <c r="J457"/>
      <c r="K457"/>
      <c r="L457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5"/>
      <c r="AC457"/>
      <c r="AD457" s="38"/>
      <c r="AE457"/>
      <c r="AF457"/>
      <c r="AG457"/>
      <c r="AH457" s="42"/>
      <c r="AI457" s="349"/>
      <c r="AJ457" s="326"/>
      <c r="AK457" s="364"/>
      <c r="AL457" s="364"/>
      <c r="AM457" s="364"/>
      <c r="AN457" s="364"/>
      <c r="AO457" s="364"/>
      <c r="AP457" s="364"/>
      <c r="AQ457" s="364"/>
      <c r="AR457" s="364"/>
      <c r="AS457" s="364"/>
      <c r="AT457" s="364"/>
      <c r="AU457" s="364"/>
      <c r="AV457" s="364"/>
      <c r="AW457" s="364"/>
      <c r="AX457" s="364"/>
      <c r="AY457" s="329"/>
      <c r="AZ457" s="269"/>
      <c r="BA457" s="560"/>
      <c r="BB457"/>
      <c r="BC457" s="560"/>
      <c r="BD457"/>
      <c r="BE457" s="560"/>
      <c r="BF457"/>
      <c r="BG457" s="560"/>
      <c r="BH457"/>
      <c r="BI457" s="560"/>
      <c r="BJ457"/>
      <c r="BK457" s="560"/>
      <c r="BL457"/>
      <c r="BM457" s="560"/>
      <c r="BN457"/>
      <c r="BO457" s="270"/>
      <c r="BP457"/>
      <c r="BQ457" s="270"/>
      <c r="BR457"/>
      <c r="BS457" s="270"/>
      <c r="BT457"/>
      <c r="BU457" s="270"/>
      <c r="BV457"/>
      <c r="BW457" s="270"/>
      <c r="BX457"/>
      <c r="BY457" s="270"/>
      <c r="BZ457"/>
      <c r="CA457" s="270"/>
      <c r="CB457"/>
      <c r="CC457" s="270"/>
      <c r="CD457"/>
      <c r="CE457" s="270"/>
      <c r="CF457"/>
      <c r="CG457" s="270"/>
      <c r="CH457"/>
      <c r="CI457" s="270"/>
      <c r="CJ457"/>
      <c r="CK457" s="910"/>
      <c r="CT457" s="920"/>
      <c r="CX457" s="920"/>
      <c r="DN457" s="373"/>
      <c r="DO457" s="373"/>
      <c r="DP457" s="373"/>
      <c r="DQ457" s="373"/>
      <c r="DR457" s="373"/>
      <c r="DS457" s="373"/>
      <c r="DT457" s="373"/>
      <c r="DU457" s="373"/>
      <c r="DV457" s="373"/>
      <c r="DW457" s="373"/>
      <c r="DX457" s="373"/>
      <c r="DY457" s="373"/>
      <c r="DZ457" s="373"/>
      <c r="EA457" s="373"/>
      <c r="EB457" s="373"/>
      <c r="EC457" s="373"/>
      <c r="ED457" s="373"/>
      <c r="EE457" s="373"/>
      <c r="EF457" s="373"/>
      <c r="EG457" s="373"/>
      <c r="EH457" s="373"/>
      <c r="EI457" s="373"/>
      <c r="EJ457" s="373"/>
      <c r="EK457" s="373"/>
      <c r="EL457" s="373"/>
      <c r="EM457" s="373"/>
      <c r="EN457" s="373"/>
      <c r="EO457" s="373"/>
      <c r="EP457" s="373"/>
      <c r="EQ457" s="373"/>
      <c r="ER457" s="373"/>
      <c r="ES457" s="373"/>
      <c r="ET457" s="373"/>
      <c r="EU457" s="373"/>
      <c r="EV457" s="373"/>
      <c r="EW457" s="373"/>
      <c r="EX457" s="373"/>
      <c r="EY457" s="373"/>
      <c r="EZ457" s="373"/>
      <c r="FA457" s="373"/>
      <c r="FB457" s="373"/>
      <c r="FC457" s="373"/>
      <c r="FD457" s="373"/>
      <c r="FE457" s="373"/>
      <c r="FF457" s="373"/>
      <c r="FG457" s="373"/>
      <c r="FH457" s="373"/>
      <c r="FI457" s="373"/>
      <c r="FJ457" s="373"/>
      <c r="FK457" s="373"/>
      <c r="FL457" s="373"/>
      <c r="FM457" s="373"/>
      <c r="FN457" s="373"/>
      <c r="FO457" s="373"/>
      <c r="FP457" s="373"/>
      <c r="FQ457" s="373"/>
      <c r="FR457" s="373"/>
      <c r="FS457" s="373"/>
      <c r="FT457" s="373"/>
      <c r="FU457" s="373"/>
      <c r="FV457" s="373"/>
      <c r="FW457" s="373"/>
      <c r="FX457" s="373"/>
      <c r="FY457" s="373"/>
      <c r="FZ457" s="373"/>
      <c r="GA457" s="373"/>
      <c r="GB457" s="373"/>
      <c r="GC457" s="373"/>
      <c r="GD457" s="373"/>
      <c r="GE457" s="373"/>
      <c r="GF457" s="373"/>
      <c r="GG457" s="373"/>
      <c r="GH457" s="373"/>
      <c r="GI457" s="373"/>
      <c r="GJ457" s="373"/>
      <c r="GK457" s="373"/>
      <c r="GL457" s="373"/>
      <c r="GM457" s="373"/>
      <c r="GN457" s="373"/>
      <c r="GO457" s="373"/>
      <c r="GP457" s="373"/>
      <c r="GQ457" s="373"/>
      <c r="GR457" s="373"/>
      <c r="GS457" s="373"/>
      <c r="GT457" s="373"/>
      <c r="GU457" s="373"/>
      <c r="GV457" s="373"/>
      <c r="GW457" s="373"/>
      <c r="GX457" s="373"/>
      <c r="GY457" s="373"/>
      <c r="GZ457" s="373"/>
      <c r="HA457" s="373"/>
      <c r="HB457" s="373"/>
      <c r="HC457" s="373"/>
      <c r="HD457" s="373"/>
      <c r="HE457" s="373"/>
      <c r="HF457" s="373"/>
      <c r="HG457" s="373"/>
      <c r="HH457" s="373"/>
      <c r="HI457" s="373"/>
      <c r="HJ457" s="373"/>
      <c r="HK457" s="373"/>
      <c r="HL457" s="373"/>
      <c r="HM457" s="373"/>
      <c r="HN457" s="373"/>
      <c r="HO457" s="373"/>
      <c r="HP457" s="373"/>
      <c r="HQ457" s="373"/>
      <c r="HR457" s="373"/>
      <c r="HS457" s="373"/>
      <c r="HT457" s="373"/>
      <c r="HU457" s="373"/>
      <c r="HV457" s="373"/>
      <c r="HW457" s="373"/>
      <c r="HX457" s="373"/>
      <c r="HY457" s="373"/>
      <c r="HZ457" s="373"/>
      <c r="IA457" s="373"/>
      <c r="IB457" s="373"/>
      <c r="IC457" s="373"/>
      <c r="ID457" s="373"/>
      <c r="IE457" s="373"/>
      <c r="IF457" s="373"/>
      <c r="IG457" s="373"/>
      <c r="IH457" s="373"/>
      <c r="II457" s="373"/>
      <c r="IJ457" s="373"/>
    </row>
    <row r="458" spans="1:244" s="281" customFormat="1" ht="19" x14ac:dyDescent="0.2">
      <c r="A458"/>
      <c r="B458" s="186"/>
      <c r="C458"/>
      <c r="D458" s="251"/>
      <c r="E458" s="341"/>
      <c r="F458" s="341"/>
      <c r="G458" s="172"/>
      <c r="H458"/>
      <c r="I458" s="45"/>
      <c r="J458"/>
      <c r="K458"/>
      <c r="L458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5"/>
      <c r="AC458"/>
      <c r="AD458" s="38"/>
      <c r="AE458"/>
      <c r="AF458"/>
      <c r="AG458"/>
      <c r="AH458" s="42"/>
      <c r="AI458" s="349"/>
      <c r="AJ458" s="326"/>
      <c r="AK458" s="364"/>
      <c r="AL458" s="364"/>
      <c r="AM458" s="364"/>
      <c r="AN458" s="364"/>
      <c r="AO458" s="364"/>
      <c r="AP458" s="364"/>
      <c r="AQ458" s="364"/>
      <c r="AR458" s="364"/>
      <c r="AS458" s="364"/>
      <c r="AT458" s="364"/>
      <c r="AU458" s="364"/>
      <c r="AV458" s="364"/>
      <c r="AW458" s="364"/>
      <c r="AX458" s="364"/>
      <c r="AY458" s="329"/>
      <c r="AZ458" s="269"/>
      <c r="BA458" s="560"/>
      <c r="BB458"/>
      <c r="BC458" s="560"/>
      <c r="BD458"/>
      <c r="BE458" s="560"/>
      <c r="BF458"/>
      <c r="BG458" s="560"/>
      <c r="BH458"/>
      <c r="BI458" s="560"/>
      <c r="BJ458"/>
      <c r="BK458" s="560"/>
      <c r="BL458"/>
      <c r="BM458" s="560"/>
      <c r="BN458"/>
      <c r="BO458" s="270"/>
      <c r="BP458"/>
      <c r="BQ458" s="270"/>
      <c r="BR458"/>
      <c r="BS458" s="270"/>
      <c r="BT458"/>
      <c r="BU458" s="270"/>
      <c r="BV458"/>
      <c r="BW458" s="270"/>
      <c r="BX458"/>
      <c r="BY458" s="270"/>
      <c r="BZ458"/>
      <c r="CA458" s="270"/>
      <c r="CB458"/>
      <c r="CC458" s="270"/>
      <c r="CD458"/>
      <c r="CE458" s="270"/>
      <c r="CF458"/>
      <c r="CG458" s="270"/>
      <c r="CH458"/>
      <c r="CI458" s="270"/>
      <c r="CJ458"/>
      <c r="CK458" s="910"/>
      <c r="CT458" s="920"/>
      <c r="CX458" s="920"/>
      <c r="DN458" s="373"/>
      <c r="DO458" s="373"/>
      <c r="DP458" s="373"/>
      <c r="DQ458" s="373"/>
      <c r="DR458" s="373"/>
      <c r="DS458" s="373"/>
      <c r="DT458" s="373"/>
      <c r="DU458" s="373"/>
      <c r="DV458" s="373"/>
      <c r="DW458" s="373"/>
      <c r="DX458" s="373"/>
      <c r="DY458" s="373"/>
      <c r="DZ458" s="373"/>
      <c r="EA458" s="373"/>
      <c r="EB458" s="373"/>
      <c r="EC458" s="373"/>
      <c r="ED458" s="373"/>
      <c r="EE458" s="373"/>
      <c r="EF458" s="373"/>
      <c r="EG458" s="373"/>
      <c r="EH458" s="373"/>
      <c r="EI458" s="373"/>
      <c r="EJ458" s="373"/>
      <c r="EK458" s="373"/>
      <c r="EL458" s="373"/>
      <c r="EM458" s="373"/>
      <c r="EN458" s="373"/>
      <c r="EO458" s="373"/>
      <c r="EP458" s="373"/>
      <c r="EQ458" s="373"/>
      <c r="ER458" s="373"/>
      <c r="ES458" s="373"/>
      <c r="ET458" s="373"/>
      <c r="EU458" s="373"/>
      <c r="EV458" s="373"/>
      <c r="EW458" s="373"/>
      <c r="EX458" s="373"/>
      <c r="EY458" s="373"/>
      <c r="EZ458" s="373"/>
      <c r="FA458" s="373"/>
      <c r="FB458" s="373"/>
      <c r="FC458" s="373"/>
      <c r="FD458" s="373"/>
      <c r="FE458" s="373"/>
      <c r="FF458" s="373"/>
      <c r="FG458" s="373"/>
      <c r="FH458" s="373"/>
      <c r="FI458" s="373"/>
      <c r="FJ458" s="373"/>
      <c r="FK458" s="373"/>
      <c r="FL458" s="373"/>
      <c r="FM458" s="373"/>
      <c r="FN458" s="373"/>
      <c r="FO458" s="373"/>
      <c r="FP458" s="373"/>
      <c r="FQ458" s="373"/>
      <c r="FR458" s="373"/>
      <c r="FS458" s="373"/>
      <c r="FT458" s="373"/>
      <c r="FU458" s="373"/>
      <c r="FV458" s="373"/>
      <c r="FW458" s="373"/>
      <c r="FX458" s="373"/>
      <c r="FY458" s="373"/>
      <c r="FZ458" s="373"/>
      <c r="GA458" s="373"/>
      <c r="GB458" s="373"/>
      <c r="GC458" s="373"/>
      <c r="GD458" s="373"/>
      <c r="GE458" s="373"/>
      <c r="GF458" s="373"/>
      <c r="GG458" s="373"/>
      <c r="GH458" s="373"/>
      <c r="GI458" s="373"/>
      <c r="GJ458" s="373"/>
      <c r="GK458" s="373"/>
      <c r="GL458" s="373"/>
      <c r="GM458" s="373"/>
      <c r="GN458" s="373"/>
      <c r="GO458" s="373"/>
      <c r="GP458" s="373"/>
      <c r="GQ458" s="373"/>
      <c r="GR458" s="373"/>
      <c r="GS458" s="373"/>
      <c r="GT458" s="373"/>
      <c r="GU458" s="373"/>
      <c r="GV458" s="373"/>
      <c r="GW458" s="373"/>
      <c r="GX458" s="373"/>
      <c r="GY458" s="373"/>
      <c r="GZ458" s="373"/>
      <c r="HA458" s="373"/>
      <c r="HB458" s="373"/>
      <c r="HC458" s="373"/>
      <c r="HD458" s="373"/>
      <c r="HE458" s="373"/>
      <c r="HF458" s="373"/>
      <c r="HG458" s="373"/>
      <c r="HH458" s="373"/>
      <c r="HI458" s="373"/>
      <c r="HJ458" s="373"/>
      <c r="HK458" s="373"/>
      <c r="HL458" s="373"/>
      <c r="HM458" s="373"/>
      <c r="HN458" s="373"/>
      <c r="HO458" s="373"/>
      <c r="HP458" s="373"/>
      <c r="HQ458" s="373"/>
      <c r="HR458" s="373"/>
      <c r="HS458" s="373"/>
      <c r="HT458" s="373"/>
      <c r="HU458" s="373"/>
      <c r="HV458" s="373"/>
      <c r="HW458" s="373"/>
      <c r="HX458" s="373"/>
      <c r="HY458" s="373"/>
      <c r="HZ458" s="373"/>
      <c r="IA458" s="373"/>
      <c r="IB458" s="373"/>
      <c r="IC458" s="373"/>
      <c r="ID458" s="373"/>
      <c r="IE458" s="373"/>
      <c r="IF458" s="373"/>
      <c r="IG458" s="373"/>
      <c r="IH458" s="373"/>
      <c r="II458" s="373"/>
      <c r="IJ458" s="373"/>
    </row>
    <row r="459" spans="1:244" s="281" customFormat="1" ht="19" x14ac:dyDescent="0.2">
      <c r="A459"/>
      <c r="B459" s="186"/>
      <c r="C459"/>
      <c r="D459" s="251"/>
      <c r="E459" s="341"/>
      <c r="F459" s="341"/>
      <c r="G459" s="172"/>
      <c r="H459"/>
      <c r="I459" s="45"/>
      <c r="J459"/>
      <c r="K459"/>
      <c r="L459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5"/>
      <c r="AC459"/>
      <c r="AD459" s="38"/>
      <c r="AE459"/>
      <c r="AF459"/>
      <c r="AG459"/>
      <c r="AH459" s="42"/>
      <c r="AI459" s="349"/>
      <c r="AJ459" s="326"/>
      <c r="AK459" s="364"/>
      <c r="AL459" s="364"/>
      <c r="AM459" s="364"/>
      <c r="AN459" s="364"/>
      <c r="AO459" s="364"/>
      <c r="AP459" s="364"/>
      <c r="AQ459" s="364"/>
      <c r="AR459" s="364"/>
      <c r="AS459" s="364"/>
      <c r="AT459" s="364"/>
      <c r="AU459" s="364"/>
      <c r="AV459" s="364"/>
      <c r="AW459" s="364"/>
      <c r="AX459" s="364"/>
      <c r="AY459" s="329"/>
      <c r="AZ459" s="269"/>
      <c r="BA459" s="560"/>
      <c r="BB459"/>
      <c r="BC459" s="560"/>
      <c r="BD459"/>
      <c r="BE459" s="560"/>
      <c r="BF459"/>
      <c r="BG459" s="560"/>
      <c r="BH459"/>
      <c r="BI459" s="560"/>
      <c r="BJ459"/>
      <c r="BK459" s="560"/>
      <c r="BL459"/>
      <c r="BM459" s="560"/>
      <c r="BN459"/>
      <c r="BO459" s="270"/>
      <c r="BP459"/>
      <c r="BQ459" s="270"/>
      <c r="BR459"/>
      <c r="BS459" s="270"/>
      <c r="BT459"/>
      <c r="BU459" s="270"/>
      <c r="BV459"/>
      <c r="BW459" s="270"/>
      <c r="BX459"/>
      <c r="BY459" s="270"/>
      <c r="BZ459"/>
      <c r="CA459" s="270"/>
      <c r="CB459"/>
      <c r="CC459" s="270"/>
      <c r="CD459"/>
      <c r="CE459" s="270"/>
      <c r="CF459"/>
      <c r="CG459" s="270"/>
      <c r="CH459"/>
      <c r="CI459" s="270"/>
      <c r="CJ459"/>
      <c r="CK459" s="910"/>
      <c r="CT459" s="920"/>
      <c r="CX459" s="920"/>
      <c r="DN459" s="373"/>
      <c r="DO459" s="373"/>
      <c r="DP459" s="373"/>
      <c r="DQ459" s="373"/>
      <c r="DR459" s="373"/>
      <c r="DS459" s="373"/>
      <c r="DT459" s="373"/>
      <c r="DU459" s="373"/>
      <c r="DV459" s="373"/>
      <c r="DW459" s="373"/>
      <c r="DX459" s="373"/>
      <c r="DY459" s="373"/>
      <c r="DZ459" s="373"/>
      <c r="EA459" s="373"/>
      <c r="EB459" s="373"/>
      <c r="EC459" s="373"/>
      <c r="ED459" s="373"/>
      <c r="EE459" s="373"/>
      <c r="EF459" s="373"/>
      <c r="EG459" s="373"/>
      <c r="EH459" s="373"/>
      <c r="EI459" s="373"/>
      <c r="EJ459" s="373"/>
      <c r="EK459" s="373"/>
      <c r="EL459" s="373"/>
      <c r="EM459" s="373"/>
      <c r="EN459" s="373"/>
      <c r="EO459" s="373"/>
      <c r="EP459" s="373"/>
      <c r="EQ459" s="373"/>
      <c r="ER459" s="373"/>
      <c r="ES459" s="373"/>
      <c r="ET459" s="373"/>
      <c r="EU459" s="373"/>
      <c r="EV459" s="373"/>
      <c r="EW459" s="373"/>
      <c r="EX459" s="373"/>
      <c r="EY459" s="373"/>
      <c r="EZ459" s="373"/>
      <c r="FA459" s="373"/>
      <c r="FB459" s="373"/>
      <c r="FC459" s="373"/>
      <c r="FD459" s="373"/>
      <c r="FE459" s="373"/>
      <c r="FF459" s="373"/>
      <c r="FG459" s="373"/>
      <c r="FH459" s="373"/>
      <c r="FI459" s="373"/>
      <c r="FJ459" s="373"/>
      <c r="FK459" s="373"/>
      <c r="FL459" s="373"/>
      <c r="FM459" s="373"/>
      <c r="FN459" s="373"/>
      <c r="FO459" s="373"/>
      <c r="FP459" s="373"/>
      <c r="FQ459" s="373"/>
      <c r="FR459" s="373"/>
      <c r="FS459" s="373"/>
      <c r="FT459" s="373"/>
      <c r="FU459" s="373"/>
      <c r="FV459" s="373"/>
      <c r="FW459" s="373"/>
      <c r="FX459" s="373"/>
      <c r="FY459" s="373"/>
      <c r="FZ459" s="373"/>
      <c r="GA459" s="373"/>
      <c r="GB459" s="373"/>
      <c r="GC459" s="373"/>
      <c r="GD459" s="373"/>
      <c r="GE459" s="373"/>
      <c r="GF459" s="373"/>
      <c r="GG459" s="373"/>
      <c r="GH459" s="373"/>
      <c r="GI459" s="373"/>
      <c r="GJ459" s="373"/>
      <c r="GK459" s="373"/>
      <c r="GL459" s="373"/>
      <c r="GM459" s="373"/>
      <c r="GN459" s="373"/>
      <c r="GO459" s="373"/>
      <c r="GP459" s="373"/>
      <c r="GQ459" s="373"/>
      <c r="GR459" s="373"/>
      <c r="GS459" s="373"/>
      <c r="GT459" s="373"/>
      <c r="GU459" s="373"/>
      <c r="GV459" s="373"/>
      <c r="GW459" s="373"/>
      <c r="GX459" s="373"/>
      <c r="GY459" s="373"/>
      <c r="GZ459" s="373"/>
      <c r="HA459" s="373"/>
      <c r="HB459" s="373"/>
      <c r="HC459" s="373"/>
      <c r="HD459" s="373"/>
      <c r="HE459" s="373"/>
      <c r="HF459" s="373"/>
      <c r="HG459" s="373"/>
      <c r="HH459" s="373"/>
      <c r="HI459" s="373"/>
      <c r="HJ459" s="373"/>
      <c r="HK459" s="373"/>
      <c r="HL459" s="373"/>
      <c r="HM459" s="373"/>
      <c r="HN459" s="373"/>
      <c r="HO459" s="373"/>
      <c r="HP459" s="373"/>
      <c r="HQ459" s="373"/>
      <c r="HR459" s="373"/>
      <c r="HS459" s="373"/>
      <c r="HT459" s="373"/>
      <c r="HU459" s="373"/>
      <c r="HV459" s="373"/>
      <c r="HW459" s="373"/>
      <c r="HX459" s="373"/>
      <c r="HY459" s="373"/>
      <c r="HZ459" s="373"/>
      <c r="IA459" s="373"/>
      <c r="IB459" s="373"/>
      <c r="IC459" s="373"/>
      <c r="ID459" s="373"/>
      <c r="IE459" s="373"/>
      <c r="IF459" s="373"/>
      <c r="IG459" s="373"/>
      <c r="IH459" s="373"/>
      <c r="II459" s="373"/>
      <c r="IJ459" s="373"/>
    </row>
    <row r="460" spans="1:244" s="281" customFormat="1" ht="19" x14ac:dyDescent="0.2">
      <c r="A460"/>
      <c r="B460" s="186"/>
      <c r="C460"/>
      <c r="D460" s="251"/>
      <c r="E460" s="341"/>
      <c r="F460" s="341"/>
      <c r="G460" s="172"/>
      <c r="H460"/>
      <c r="I460" s="45"/>
      <c r="J460"/>
      <c r="K460"/>
      <c r="L460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5"/>
      <c r="AC460"/>
      <c r="AD460" s="38"/>
      <c r="AE460"/>
      <c r="AF460"/>
      <c r="AG460"/>
      <c r="AH460" s="42"/>
      <c r="AI460" s="349"/>
      <c r="AJ460" s="326"/>
      <c r="AK460" s="364"/>
      <c r="AL460" s="364"/>
      <c r="AM460" s="364"/>
      <c r="AN460" s="364"/>
      <c r="AO460" s="364"/>
      <c r="AP460" s="364"/>
      <c r="AQ460" s="364"/>
      <c r="AR460" s="364"/>
      <c r="AS460" s="364"/>
      <c r="AT460" s="364"/>
      <c r="AU460" s="364"/>
      <c r="AV460" s="364"/>
      <c r="AW460" s="364"/>
      <c r="AX460" s="364"/>
      <c r="AY460" s="329"/>
      <c r="AZ460" s="269"/>
      <c r="BA460" s="560"/>
      <c r="BB460"/>
      <c r="BC460" s="560"/>
      <c r="BD460"/>
      <c r="BE460" s="560"/>
      <c r="BF460"/>
      <c r="BG460" s="560"/>
      <c r="BH460"/>
      <c r="BI460" s="560"/>
      <c r="BJ460"/>
      <c r="BK460" s="560"/>
      <c r="BL460"/>
      <c r="BM460" s="560"/>
      <c r="BN460"/>
      <c r="BO460" s="270"/>
      <c r="BP460"/>
      <c r="BQ460" s="270"/>
      <c r="BR460"/>
      <c r="BS460" s="270"/>
      <c r="BT460"/>
      <c r="BU460" s="270"/>
      <c r="BV460"/>
      <c r="BW460" s="270"/>
      <c r="BX460"/>
      <c r="BY460" s="270"/>
      <c r="BZ460"/>
      <c r="CA460" s="270"/>
      <c r="CB460"/>
      <c r="CC460" s="270"/>
      <c r="CD460"/>
      <c r="CE460" s="270"/>
      <c r="CF460"/>
      <c r="CG460" s="270"/>
      <c r="CH460"/>
      <c r="CI460" s="270"/>
      <c r="CJ460"/>
      <c r="CK460" s="910"/>
      <c r="CT460" s="920"/>
      <c r="CX460" s="920"/>
      <c r="DN460" s="373"/>
      <c r="DO460" s="373"/>
      <c r="DP460" s="373"/>
      <c r="DQ460" s="373"/>
      <c r="DR460" s="373"/>
      <c r="DS460" s="373"/>
      <c r="DT460" s="373"/>
      <c r="DU460" s="373"/>
      <c r="DV460" s="373"/>
      <c r="DW460" s="373"/>
      <c r="DX460" s="373"/>
      <c r="DY460" s="373"/>
      <c r="DZ460" s="373"/>
      <c r="EA460" s="373"/>
      <c r="EB460" s="373"/>
      <c r="EC460" s="373"/>
      <c r="ED460" s="373"/>
      <c r="EE460" s="373"/>
      <c r="EF460" s="373"/>
      <c r="EG460" s="373"/>
      <c r="EH460" s="373"/>
      <c r="EI460" s="373"/>
      <c r="EJ460" s="373"/>
      <c r="EK460" s="373"/>
      <c r="EL460" s="373"/>
      <c r="EM460" s="373"/>
      <c r="EN460" s="373"/>
      <c r="EO460" s="373"/>
      <c r="EP460" s="373"/>
      <c r="EQ460" s="373"/>
      <c r="ER460" s="373"/>
      <c r="ES460" s="373"/>
      <c r="ET460" s="373"/>
      <c r="EU460" s="373"/>
      <c r="EV460" s="373"/>
      <c r="EW460" s="373"/>
      <c r="EX460" s="373"/>
      <c r="EY460" s="373"/>
      <c r="EZ460" s="373"/>
      <c r="FA460" s="373"/>
      <c r="FB460" s="373"/>
      <c r="FC460" s="373"/>
      <c r="FD460" s="373"/>
      <c r="FE460" s="373"/>
      <c r="FF460" s="373"/>
      <c r="FG460" s="373"/>
      <c r="FH460" s="373"/>
      <c r="FI460" s="373"/>
      <c r="FJ460" s="373"/>
      <c r="FK460" s="373"/>
      <c r="FL460" s="373"/>
      <c r="FM460" s="373"/>
      <c r="FN460" s="373"/>
      <c r="FO460" s="373"/>
      <c r="FP460" s="373"/>
      <c r="FQ460" s="373"/>
      <c r="FR460" s="373"/>
      <c r="FS460" s="373"/>
      <c r="FT460" s="373"/>
      <c r="FU460" s="373"/>
      <c r="FV460" s="373"/>
      <c r="FW460" s="373"/>
      <c r="FX460" s="373"/>
      <c r="FY460" s="373"/>
      <c r="FZ460" s="373"/>
      <c r="GA460" s="373"/>
      <c r="GB460" s="373"/>
      <c r="GC460" s="373"/>
      <c r="GD460" s="373"/>
      <c r="GE460" s="373"/>
      <c r="GF460" s="373"/>
      <c r="GG460" s="373"/>
      <c r="GH460" s="373"/>
      <c r="GI460" s="373"/>
      <c r="GJ460" s="373"/>
      <c r="GK460" s="373"/>
      <c r="GL460" s="373"/>
      <c r="GM460" s="373"/>
      <c r="GN460" s="373"/>
      <c r="GO460" s="373"/>
      <c r="GP460" s="373"/>
      <c r="GQ460" s="373"/>
      <c r="GR460" s="373"/>
      <c r="GS460" s="373"/>
      <c r="GT460" s="373"/>
      <c r="GU460" s="373"/>
      <c r="GV460" s="373"/>
      <c r="GW460" s="373"/>
      <c r="GX460" s="373"/>
      <c r="GY460" s="373"/>
      <c r="GZ460" s="373"/>
      <c r="HA460" s="373"/>
      <c r="HB460" s="373"/>
      <c r="HC460" s="373"/>
      <c r="HD460" s="373"/>
      <c r="HE460" s="373"/>
      <c r="HF460" s="373"/>
      <c r="HG460" s="373"/>
      <c r="HH460" s="373"/>
      <c r="HI460" s="373"/>
      <c r="HJ460" s="373"/>
      <c r="HK460" s="373"/>
      <c r="HL460" s="373"/>
      <c r="HM460" s="373"/>
      <c r="HN460" s="373"/>
      <c r="HO460" s="373"/>
      <c r="HP460" s="373"/>
      <c r="HQ460" s="373"/>
      <c r="HR460" s="373"/>
      <c r="HS460" s="373"/>
      <c r="HT460" s="373"/>
      <c r="HU460" s="373"/>
      <c r="HV460" s="373"/>
      <c r="HW460" s="373"/>
      <c r="HX460" s="373"/>
      <c r="HY460" s="373"/>
      <c r="HZ460" s="373"/>
      <c r="IA460" s="373"/>
      <c r="IB460" s="373"/>
      <c r="IC460" s="373"/>
      <c r="ID460" s="373"/>
      <c r="IE460" s="373"/>
      <c r="IF460" s="373"/>
      <c r="IG460" s="373"/>
      <c r="IH460" s="373"/>
      <c r="II460" s="373"/>
      <c r="IJ460" s="373"/>
    </row>
    <row r="461" spans="1:244" s="281" customFormat="1" ht="19" x14ac:dyDescent="0.2">
      <c r="A461"/>
      <c r="B461" s="186"/>
      <c r="C461"/>
      <c r="D461" s="251"/>
      <c r="E461" s="341"/>
      <c r="F461" s="341"/>
      <c r="G461" s="172"/>
      <c r="H461"/>
      <c r="I461" s="45"/>
      <c r="J461"/>
      <c r="K461"/>
      <c r="L461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5"/>
      <c r="AC461"/>
      <c r="AD461" s="38"/>
      <c r="AE461"/>
      <c r="AF461"/>
      <c r="AG461"/>
      <c r="AH461" s="42"/>
      <c r="AI461" s="349"/>
      <c r="AJ461" s="326"/>
      <c r="AK461" s="364"/>
      <c r="AL461" s="364"/>
      <c r="AM461" s="364"/>
      <c r="AN461" s="364"/>
      <c r="AO461" s="364"/>
      <c r="AP461" s="364"/>
      <c r="AQ461" s="364"/>
      <c r="AR461" s="364"/>
      <c r="AS461" s="364"/>
      <c r="AT461" s="364"/>
      <c r="AU461" s="364"/>
      <c r="AV461" s="364"/>
      <c r="AW461" s="364"/>
      <c r="AX461" s="364"/>
      <c r="AY461" s="329"/>
      <c r="AZ461" s="269"/>
      <c r="BA461" s="560"/>
      <c r="BB461"/>
      <c r="BC461" s="560"/>
      <c r="BD461"/>
      <c r="BE461" s="560"/>
      <c r="BF461"/>
      <c r="BG461" s="560"/>
      <c r="BH461"/>
      <c r="BI461" s="560"/>
      <c r="BJ461"/>
      <c r="BK461" s="560"/>
      <c r="BL461"/>
      <c r="BM461" s="560"/>
      <c r="BN461"/>
      <c r="BO461" s="270"/>
      <c r="BP461"/>
      <c r="BQ461" s="270"/>
      <c r="BR461"/>
      <c r="BS461" s="270"/>
      <c r="BT461"/>
      <c r="BU461" s="270"/>
      <c r="BV461"/>
      <c r="BW461" s="270"/>
      <c r="BX461"/>
      <c r="BY461" s="270"/>
      <c r="BZ461"/>
      <c r="CA461" s="270"/>
      <c r="CB461"/>
      <c r="CC461" s="270"/>
      <c r="CD461"/>
      <c r="CE461" s="270"/>
      <c r="CF461"/>
      <c r="CG461" s="270"/>
      <c r="CH461"/>
      <c r="CI461" s="270"/>
      <c r="CJ461"/>
      <c r="CK461" s="910"/>
      <c r="CT461" s="920"/>
      <c r="CX461" s="920"/>
      <c r="DN461" s="373"/>
      <c r="DO461" s="373"/>
      <c r="DP461" s="373"/>
      <c r="DQ461" s="373"/>
      <c r="DR461" s="373"/>
      <c r="DS461" s="373"/>
      <c r="DT461" s="373"/>
      <c r="DU461" s="373"/>
      <c r="DV461" s="373"/>
      <c r="DW461" s="373"/>
      <c r="DX461" s="373"/>
      <c r="DY461" s="373"/>
      <c r="DZ461" s="373"/>
      <c r="EA461" s="373"/>
      <c r="EB461" s="373"/>
      <c r="EC461" s="373"/>
      <c r="ED461" s="373"/>
      <c r="EE461" s="373"/>
      <c r="EF461" s="373"/>
      <c r="EG461" s="373"/>
      <c r="EH461" s="373"/>
      <c r="EI461" s="373"/>
      <c r="EJ461" s="373"/>
      <c r="EK461" s="373"/>
      <c r="EL461" s="373"/>
      <c r="EM461" s="373"/>
      <c r="EN461" s="373"/>
      <c r="EO461" s="373"/>
      <c r="EP461" s="373"/>
      <c r="EQ461" s="373"/>
      <c r="ER461" s="373"/>
      <c r="ES461" s="373"/>
      <c r="ET461" s="373"/>
      <c r="EU461" s="373"/>
      <c r="EV461" s="373"/>
      <c r="EW461" s="373"/>
      <c r="EX461" s="373"/>
      <c r="EY461" s="373"/>
      <c r="EZ461" s="373"/>
      <c r="FA461" s="373"/>
      <c r="FB461" s="373"/>
      <c r="FC461" s="373"/>
      <c r="FD461" s="373"/>
      <c r="FE461" s="373"/>
      <c r="FF461" s="373"/>
      <c r="FG461" s="373"/>
      <c r="FH461" s="373"/>
      <c r="FI461" s="373"/>
      <c r="FJ461" s="373"/>
      <c r="FK461" s="373"/>
      <c r="FL461" s="373"/>
      <c r="FM461" s="373"/>
      <c r="FN461" s="373"/>
      <c r="FO461" s="373"/>
      <c r="FP461" s="373"/>
      <c r="FQ461" s="373"/>
      <c r="FR461" s="373"/>
      <c r="FS461" s="373"/>
      <c r="FT461" s="373"/>
      <c r="FU461" s="373"/>
      <c r="FV461" s="373"/>
      <c r="FW461" s="373"/>
      <c r="FX461" s="373"/>
      <c r="FY461" s="373"/>
      <c r="FZ461" s="373"/>
      <c r="GA461" s="373"/>
      <c r="GB461" s="373"/>
      <c r="GC461" s="373"/>
      <c r="GD461" s="373"/>
      <c r="GE461" s="373"/>
      <c r="GF461" s="373"/>
      <c r="GG461" s="373"/>
      <c r="GH461" s="373"/>
      <c r="GI461" s="373"/>
      <c r="GJ461" s="373"/>
      <c r="GK461" s="373"/>
      <c r="GL461" s="373"/>
      <c r="GM461" s="373"/>
      <c r="GN461" s="373"/>
      <c r="GO461" s="373"/>
      <c r="GP461" s="373"/>
      <c r="GQ461" s="373"/>
      <c r="GR461" s="373"/>
      <c r="GS461" s="373"/>
      <c r="GT461" s="373"/>
      <c r="GU461" s="373"/>
      <c r="GV461" s="373"/>
      <c r="GW461" s="373"/>
      <c r="GX461" s="373"/>
      <c r="GY461" s="373"/>
      <c r="GZ461" s="373"/>
      <c r="HA461" s="373"/>
      <c r="HB461" s="373"/>
      <c r="HC461" s="373"/>
      <c r="HD461" s="373"/>
      <c r="HE461" s="373"/>
      <c r="HF461" s="373"/>
      <c r="HG461" s="373"/>
      <c r="HH461" s="373"/>
      <c r="HI461" s="373"/>
      <c r="HJ461" s="373"/>
      <c r="HK461" s="373"/>
      <c r="HL461" s="373"/>
      <c r="HM461" s="373"/>
      <c r="HN461" s="373"/>
      <c r="HO461" s="373"/>
      <c r="HP461" s="373"/>
      <c r="HQ461" s="373"/>
      <c r="HR461" s="373"/>
      <c r="HS461" s="373"/>
      <c r="HT461" s="373"/>
      <c r="HU461" s="373"/>
      <c r="HV461" s="373"/>
      <c r="HW461" s="373"/>
      <c r="HX461" s="373"/>
      <c r="HY461" s="373"/>
      <c r="HZ461" s="373"/>
      <c r="IA461" s="373"/>
      <c r="IB461" s="373"/>
      <c r="IC461" s="373"/>
      <c r="ID461" s="373"/>
      <c r="IE461" s="373"/>
      <c r="IF461" s="373"/>
      <c r="IG461" s="373"/>
      <c r="IH461" s="373"/>
      <c r="II461" s="373"/>
      <c r="IJ461" s="373"/>
    </row>
    <row r="462" spans="1:244" s="281" customFormat="1" ht="19" x14ac:dyDescent="0.2">
      <c r="A462"/>
      <c r="B462" s="186"/>
      <c r="C462"/>
      <c r="D462" s="251"/>
      <c r="E462" s="341"/>
      <c r="F462" s="341"/>
      <c r="G462" s="172"/>
      <c r="H462"/>
      <c r="I462" s="45"/>
      <c r="J462"/>
      <c r="K462"/>
      <c r="L462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5"/>
      <c r="AC462"/>
      <c r="AD462" s="38"/>
      <c r="AE462"/>
      <c r="AF462"/>
      <c r="AG462"/>
      <c r="AH462" s="42"/>
      <c r="AI462" s="349"/>
      <c r="AJ462" s="326"/>
      <c r="AK462" s="364"/>
      <c r="AL462" s="364"/>
      <c r="AM462" s="364"/>
      <c r="AN462" s="364"/>
      <c r="AO462" s="364"/>
      <c r="AP462" s="364"/>
      <c r="AQ462" s="364"/>
      <c r="AR462" s="364"/>
      <c r="AS462" s="364"/>
      <c r="AT462" s="364"/>
      <c r="AU462" s="364"/>
      <c r="AV462" s="364"/>
      <c r="AW462" s="364"/>
      <c r="AX462" s="364"/>
      <c r="AY462" s="329"/>
      <c r="AZ462" s="269"/>
      <c r="BA462" s="560"/>
      <c r="BB462"/>
      <c r="BC462" s="560"/>
      <c r="BD462"/>
      <c r="BE462" s="560"/>
      <c r="BF462"/>
      <c r="BG462" s="560"/>
      <c r="BH462"/>
      <c r="BI462" s="560"/>
      <c r="BJ462"/>
      <c r="BK462" s="560"/>
      <c r="BL462"/>
      <c r="BM462" s="560"/>
      <c r="BN462"/>
      <c r="BO462" s="270"/>
      <c r="BP462"/>
      <c r="BQ462" s="270"/>
      <c r="BR462"/>
      <c r="BS462" s="270"/>
      <c r="BT462"/>
      <c r="BU462" s="270"/>
      <c r="BV462"/>
      <c r="BW462" s="270"/>
      <c r="BX462"/>
      <c r="BY462" s="270"/>
      <c r="BZ462"/>
      <c r="CA462" s="270"/>
      <c r="CB462"/>
      <c r="CC462" s="270"/>
      <c r="CD462"/>
      <c r="CE462" s="270"/>
      <c r="CF462"/>
      <c r="CG462" s="270"/>
      <c r="CH462"/>
      <c r="CI462" s="270"/>
      <c r="CJ462"/>
      <c r="CK462" s="910"/>
      <c r="CT462" s="920"/>
      <c r="CX462" s="920"/>
      <c r="DN462" s="373"/>
      <c r="DO462" s="373"/>
      <c r="DP462" s="373"/>
      <c r="DQ462" s="373"/>
      <c r="DR462" s="373"/>
      <c r="DS462" s="373"/>
      <c r="DT462" s="373"/>
      <c r="DU462" s="373"/>
      <c r="DV462" s="373"/>
      <c r="DW462" s="373"/>
      <c r="DX462" s="373"/>
      <c r="DY462" s="373"/>
      <c r="DZ462" s="373"/>
      <c r="EA462" s="373"/>
      <c r="EB462" s="373"/>
      <c r="EC462" s="373"/>
      <c r="ED462" s="373"/>
      <c r="EE462" s="373"/>
      <c r="EF462" s="373"/>
      <c r="EG462" s="373"/>
      <c r="EH462" s="373"/>
      <c r="EI462" s="373"/>
      <c r="EJ462" s="373"/>
      <c r="EK462" s="373"/>
      <c r="EL462" s="373"/>
      <c r="EM462" s="373"/>
      <c r="EN462" s="373"/>
      <c r="EO462" s="373"/>
      <c r="EP462" s="373"/>
      <c r="EQ462" s="373"/>
      <c r="ER462" s="373"/>
      <c r="ES462" s="373"/>
      <c r="ET462" s="373"/>
      <c r="EU462" s="373"/>
      <c r="EV462" s="373"/>
      <c r="EW462" s="373"/>
      <c r="EX462" s="373"/>
      <c r="EY462" s="373"/>
      <c r="EZ462" s="373"/>
      <c r="FA462" s="373"/>
      <c r="FB462" s="373"/>
      <c r="FC462" s="373"/>
      <c r="FD462" s="373"/>
      <c r="FE462" s="373"/>
      <c r="FF462" s="373"/>
      <c r="FG462" s="373"/>
      <c r="FH462" s="373"/>
      <c r="FI462" s="373"/>
      <c r="FJ462" s="373"/>
      <c r="FK462" s="373"/>
      <c r="FL462" s="373"/>
      <c r="FM462" s="373"/>
      <c r="FN462" s="373"/>
      <c r="FO462" s="373"/>
      <c r="FP462" s="373"/>
      <c r="FQ462" s="373"/>
      <c r="FR462" s="373"/>
      <c r="FS462" s="373"/>
      <c r="FT462" s="373"/>
      <c r="FU462" s="373"/>
      <c r="FV462" s="373"/>
      <c r="FW462" s="373"/>
      <c r="FX462" s="373"/>
      <c r="FY462" s="373"/>
      <c r="FZ462" s="373"/>
      <c r="GA462" s="373"/>
      <c r="GB462" s="373"/>
      <c r="GC462" s="373"/>
      <c r="GD462" s="373"/>
      <c r="GE462" s="373"/>
      <c r="GF462" s="373"/>
      <c r="GG462" s="373"/>
      <c r="GH462" s="373"/>
      <c r="GI462" s="373"/>
      <c r="GJ462" s="373"/>
      <c r="GK462" s="373"/>
      <c r="GL462" s="373"/>
      <c r="GM462" s="373"/>
      <c r="GN462" s="373"/>
      <c r="GO462" s="373"/>
      <c r="GP462" s="373"/>
      <c r="GQ462" s="373"/>
      <c r="GR462" s="373"/>
      <c r="GS462" s="373"/>
      <c r="GT462" s="373"/>
      <c r="GU462" s="373"/>
      <c r="GV462" s="373"/>
      <c r="GW462" s="373"/>
      <c r="GX462" s="373"/>
      <c r="GY462" s="373"/>
      <c r="GZ462" s="373"/>
      <c r="HA462" s="373"/>
      <c r="HB462" s="373"/>
      <c r="HC462" s="373"/>
      <c r="HD462" s="373"/>
      <c r="HE462" s="373"/>
      <c r="HF462" s="373"/>
      <c r="HG462" s="373"/>
      <c r="HH462" s="373"/>
      <c r="HI462" s="373"/>
      <c r="HJ462" s="373"/>
      <c r="HK462" s="373"/>
      <c r="HL462" s="373"/>
      <c r="HM462" s="373"/>
      <c r="HN462" s="373"/>
      <c r="HO462" s="373"/>
      <c r="HP462" s="373"/>
      <c r="HQ462" s="373"/>
      <c r="HR462" s="373"/>
      <c r="HS462" s="373"/>
      <c r="HT462" s="373"/>
      <c r="HU462" s="373"/>
      <c r="HV462" s="373"/>
      <c r="HW462" s="373"/>
      <c r="HX462" s="373"/>
      <c r="HY462" s="373"/>
      <c r="HZ462" s="373"/>
      <c r="IA462" s="373"/>
      <c r="IB462" s="373"/>
      <c r="IC462" s="373"/>
      <c r="ID462" s="373"/>
      <c r="IE462" s="373"/>
      <c r="IF462" s="373"/>
      <c r="IG462" s="373"/>
      <c r="IH462" s="373"/>
      <c r="II462" s="373"/>
      <c r="IJ462" s="373"/>
    </row>
    <row r="463" spans="1:244" s="281" customFormat="1" ht="19" x14ac:dyDescent="0.2">
      <c r="A463"/>
      <c r="B463" s="186"/>
      <c r="C463"/>
      <c r="D463" s="251"/>
      <c r="E463" s="341"/>
      <c r="F463" s="341"/>
      <c r="G463" s="172"/>
      <c r="H463"/>
      <c r="I463" s="45"/>
      <c r="J463"/>
      <c r="K463"/>
      <c r="L463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5"/>
      <c r="AC463"/>
      <c r="AD463" s="38"/>
      <c r="AE463"/>
      <c r="AF463"/>
      <c r="AG463"/>
      <c r="AH463" s="42"/>
      <c r="AI463" s="349"/>
      <c r="AJ463" s="326"/>
      <c r="AK463" s="364"/>
      <c r="AL463" s="364"/>
      <c r="AM463" s="364"/>
      <c r="AN463" s="364"/>
      <c r="AO463" s="364"/>
      <c r="AP463" s="364"/>
      <c r="AQ463" s="364"/>
      <c r="AR463" s="364"/>
      <c r="AS463" s="364"/>
      <c r="AT463" s="364"/>
      <c r="AU463" s="364"/>
      <c r="AV463" s="364"/>
      <c r="AW463" s="364"/>
      <c r="AX463" s="364"/>
      <c r="AY463" s="329"/>
      <c r="AZ463" s="269"/>
      <c r="BA463" s="560"/>
      <c r="BB463"/>
      <c r="BC463" s="560"/>
      <c r="BD463"/>
      <c r="BE463" s="560"/>
      <c r="BF463"/>
      <c r="BG463" s="560"/>
      <c r="BH463"/>
      <c r="BI463" s="560"/>
      <c r="BJ463"/>
      <c r="BK463" s="560"/>
      <c r="BL463"/>
      <c r="BM463" s="560"/>
      <c r="BN463"/>
      <c r="BO463" s="270"/>
      <c r="BP463"/>
      <c r="BQ463" s="270"/>
      <c r="BR463"/>
      <c r="BS463" s="270"/>
      <c r="BT463"/>
      <c r="BU463" s="270"/>
      <c r="BV463"/>
      <c r="BW463" s="270"/>
      <c r="BX463"/>
      <c r="BY463" s="270"/>
      <c r="BZ463"/>
      <c r="CA463" s="270"/>
      <c r="CB463"/>
      <c r="CC463" s="270"/>
      <c r="CD463"/>
      <c r="CE463" s="270"/>
      <c r="CF463"/>
      <c r="CG463" s="270"/>
      <c r="CH463"/>
      <c r="CI463" s="270"/>
      <c r="CJ463"/>
      <c r="CK463" s="910"/>
      <c r="CT463" s="920"/>
      <c r="CX463" s="920"/>
      <c r="DN463" s="373"/>
      <c r="DO463" s="373"/>
      <c r="DP463" s="373"/>
      <c r="DQ463" s="373"/>
      <c r="DR463" s="373"/>
      <c r="DS463" s="373"/>
      <c r="DT463" s="373"/>
      <c r="DU463" s="373"/>
      <c r="DV463" s="373"/>
      <c r="DW463" s="373"/>
      <c r="DX463" s="373"/>
      <c r="DY463" s="373"/>
      <c r="DZ463" s="373"/>
      <c r="EA463" s="373"/>
      <c r="EB463" s="373"/>
      <c r="EC463" s="373"/>
      <c r="ED463" s="373"/>
      <c r="EE463" s="373"/>
      <c r="EF463" s="373"/>
      <c r="EG463" s="373"/>
      <c r="EH463" s="373"/>
      <c r="EI463" s="373"/>
      <c r="EJ463" s="373"/>
      <c r="EK463" s="373"/>
      <c r="EL463" s="373"/>
      <c r="EM463" s="373"/>
      <c r="EN463" s="373"/>
      <c r="EO463" s="373"/>
      <c r="EP463" s="373"/>
      <c r="EQ463" s="373"/>
      <c r="ER463" s="373"/>
      <c r="ES463" s="373"/>
      <c r="ET463" s="373"/>
      <c r="EU463" s="373"/>
      <c r="EV463" s="373"/>
      <c r="EW463" s="373"/>
      <c r="EX463" s="373"/>
      <c r="EY463" s="373"/>
      <c r="EZ463" s="373"/>
      <c r="FA463" s="373"/>
      <c r="FB463" s="373"/>
      <c r="FC463" s="373"/>
      <c r="FD463" s="373"/>
      <c r="FE463" s="373"/>
      <c r="FF463" s="373"/>
      <c r="FG463" s="373"/>
      <c r="FH463" s="373"/>
      <c r="FI463" s="373"/>
      <c r="FJ463" s="373"/>
      <c r="FK463" s="373"/>
      <c r="FL463" s="373"/>
      <c r="FM463" s="373"/>
      <c r="FN463" s="373"/>
      <c r="FO463" s="373"/>
      <c r="FP463" s="373"/>
      <c r="FQ463" s="373"/>
      <c r="FR463" s="373"/>
      <c r="FS463" s="373"/>
      <c r="FT463" s="373"/>
      <c r="FU463" s="373"/>
      <c r="FV463" s="373"/>
      <c r="FW463" s="373"/>
      <c r="FX463" s="373"/>
      <c r="FY463" s="373"/>
      <c r="FZ463" s="373"/>
      <c r="GA463" s="373"/>
      <c r="GB463" s="373"/>
      <c r="GC463" s="373"/>
      <c r="GD463" s="373"/>
      <c r="GE463" s="373"/>
      <c r="GF463" s="373"/>
      <c r="GG463" s="373"/>
      <c r="GH463" s="373"/>
      <c r="GI463" s="373"/>
      <c r="GJ463" s="373"/>
      <c r="GK463" s="373"/>
      <c r="GL463" s="373"/>
      <c r="GM463" s="373"/>
      <c r="GN463" s="373"/>
      <c r="GO463" s="373"/>
      <c r="GP463" s="373"/>
      <c r="GQ463" s="373"/>
      <c r="GR463" s="373"/>
      <c r="GS463" s="373"/>
      <c r="GT463" s="373"/>
      <c r="GU463" s="373"/>
      <c r="GV463" s="373"/>
      <c r="GW463" s="373"/>
      <c r="GX463" s="373"/>
      <c r="GY463" s="373"/>
      <c r="GZ463" s="373"/>
      <c r="HA463" s="373"/>
      <c r="HB463" s="373"/>
      <c r="HC463" s="373"/>
      <c r="HD463" s="373"/>
      <c r="HE463" s="373"/>
      <c r="HF463" s="373"/>
      <c r="HG463" s="373"/>
      <c r="HH463" s="373"/>
      <c r="HI463" s="373"/>
      <c r="HJ463" s="373"/>
      <c r="HK463" s="373"/>
      <c r="HL463" s="373"/>
      <c r="HM463" s="373"/>
      <c r="HN463" s="373"/>
      <c r="HO463" s="373"/>
      <c r="HP463" s="373"/>
      <c r="HQ463" s="373"/>
      <c r="HR463" s="373"/>
      <c r="HS463" s="373"/>
      <c r="HT463" s="373"/>
      <c r="HU463" s="373"/>
      <c r="HV463" s="373"/>
      <c r="HW463" s="373"/>
      <c r="HX463" s="373"/>
      <c r="HY463" s="373"/>
      <c r="HZ463" s="373"/>
      <c r="IA463" s="373"/>
      <c r="IB463" s="373"/>
      <c r="IC463" s="373"/>
      <c r="ID463" s="373"/>
      <c r="IE463" s="373"/>
      <c r="IF463" s="373"/>
      <c r="IG463" s="373"/>
      <c r="IH463" s="373"/>
      <c r="II463" s="373"/>
      <c r="IJ463" s="373"/>
    </row>
    <row r="464" spans="1:244" s="281" customFormat="1" ht="19" x14ac:dyDescent="0.2">
      <c r="A464"/>
      <c r="B464" s="186"/>
      <c r="C464"/>
      <c r="D464" s="251"/>
      <c r="E464" s="341"/>
      <c r="F464" s="341"/>
      <c r="G464" s="172"/>
      <c r="H464"/>
      <c r="I464" s="45"/>
      <c r="J464"/>
      <c r="K464"/>
      <c r="L464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5"/>
      <c r="AC464"/>
      <c r="AD464" s="38"/>
      <c r="AE464"/>
      <c r="AF464"/>
      <c r="AG464"/>
      <c r="AH464" s="42"/>
      <c r="AI464" s="349"/>
      <c r="AJ464" s="326"/>
      <c r="AK464" s="364"/>
      <c r="AL464" s="364"/>
      <c r="AM464" s="364"/>
      <c r="AN464" s="364"/>
      <c r="AO464" s="364"/>
      <c r="AP464" s="364"/>
      <c r="AQ464" s="364"/>
      <c r="AR464" s="364"/>
      <c r="AS464" s="364"/>
      <c r="AT464" s="364"/>
      <c r="AU464" s="364"/>
      <c r="AV464" s="364"/>
      <c r="AW464" s="364"/>
      <c r="AX464" s="364"/>
      <c r="AY464" s="329"/>
      <c r="AZ464" s="269"/>
      <c r="BA464" s="560"/>
      <c r="BB464"/>
      <c r="BC464" s="560"/>
      <c r="BD464"/>
      <c r="BE464" s="560"/>
      <c r="BF464"/>
      <c r="BG464" s="560"/>
      <c r="BH464"/>
      <c r="BI464" s="560"/>
      <c r="BJ464"/>
      <c r="BK464" s="560"/>
      <c r="BL464"/>
      <c r="BM464" s="560"/>
      <c r="BN464"/>
      <c r="BO464" s="270"/>
      <c r="BP464"/>
      <c r="BQ464" s="270"/>
      <c r="BR464"/>
      <c r="BS464" s="270"/>
      <c r="BT464"/>
      <c r="BU464" s="270"/>
      <c r="BV464"/>
      <c r="BW464" s="270"/>
      <c r="BX464"/>
      <c r="BY464" s="270"/>
      <c r="BZ464"/>
      <c r="CA464" s="270"/>
      <c r="CB464"/>
      <c r="CC464" s="270"/>
      <c r="CD464"/>
      <c r="CE464" s="270"/>
      <c r="CF464"/>
      <c r="CG464" s="270"/>
      <c r="CH464"/>
      <c r="CI464" s="270"/>
      <c r="CJ464"/>
      <c r="CK464" s="910"/>
      <c r="CT464" s="920"/>
      <c r="CX464" s="920"/>
      <c r="DN464" s="373"/>
      <c r="DO464" s="373"/>
      <c r="DP464" s="373"/>
      <c r="DQ464" s="373"/>
      <c r="DR464" s="373"/>
      <c r="DS464" s="373"/>
      <c r="DT464" s="373"/>
      <c r="DU464" s="373"/>
      <c r="DV464" s="373"/>
      <c r="DW464" s="373"/>
      <c r="DX464" s="373"/>
      <c r="DY464" s="373"/>
      <c r="DZ464" s="373"/>
      <c r="EA464" s="373"/>
      <c r="EB464" s="373"/>
      <c r="EC464" s="373"/>
      <c r="ED464" s="373"/>
      <c r="EE464" s="373"/>
      <c r="EF464" s="373"/>
      <c r="EG464" s="373"/>
      <c r="EH464" s="373"/>
      <c r="EI464" s="373"/>
      <c r="EJ464" s="373"/>
      <c r="EK464" s="373"/>
      <c r="EL464" s="373"/>
      <c r="EM464" s="373"/>
      <c r="EN464" s="373"/>
      <c r="EO464" s="373"/>
      <c r="EP464" s="373"/>
      <c r="EQ464" s="373"/>
      <c r="ER464" s="373"/>
      <c r="ES464" s="373"/>
      <c r="ET464" s="373"/>
      <c r="EU464" s="373"/>
      <c r="EV464" s="373"/>
      <c r="EW464" s="373"/>
      <c r="EX464" s="373"/>
      <c r="EY464" s="373"/>
      <c r="EZ464" s="373"/>
      <c r="FA464" s="373"/>
      <c r="FB464" s="373"/>
      <c r="FC464" s="373"/>
      <c r="FD464" s="373"/>
      <c r="FE464" s="373"/>
      <c r="FF464" s="373"/>
      <c r="FG464" s="373"/>
      <c r="FH464" s="373"/>
      <c r="FI464" s="373"/>
      <c r="FJ464" s="373"/>
      <c r="FK464" s="373"/>
      <c r="FL464" s="373"/>
      <c r="FM464" s="373"/>
      <c r="FN464" s="373"/>
      <c r="FO464" s="373"/>
      <c r="FP464" s="373"/>
      <c r="FQ464" s="373"/>
      <c r="FR464" s="373"/>
      <c r="FS464" s="373"/>
      <c r="FT464" s="373"/>
      <c r="FU464" s="373"/>
      <c r="FV464" s="373"/>
      <c r="FW464" s="373"/>
      <c r="FX464" s="373"/>
      <c r="FY464" s="373"/>
      <c r="FZ464" s="373"/>
      <c r="GA464" s="373"/>
      <c r="GB464" s="373"/>
      <c r="GC464" s="373"/>
      <c r="GD464" s="373"/>
      <c r="GE464" s="373"/>
      <c r="GF464" s="373"/>
      <c r="GG464" s="373"/>
      <c r="GH464" s="373"/>
      <c r="GI464" s="373"/>
      <c r="GJ464" s="373"/>
      <c r="GK464" s="373"/>
      <c r="GL464" s="373"/>
      <c r="GM464" s="373"/>
      <c r="GN464" s="373"/>
      <c r="GO464" s="373"/>
      <c r="GP464" s="373"/>
      <c r="GQ464" s="373"/>
      <c r="GR464" s="373"/>
      <c r="GS464" s="373"/>
      <c r="GT464" s="373"/>
      <c r="GU464" s="373"/>
      <c r="GV464" s="373"/>
      <c r="GW464" s="373"/>
      <c r="GX464" s="373"/>
      <c r="GY464" s="373"/>
      <c r="GZ464" s="373"/>
      <c r="HA464" s="373"/>
      <c r="HB464" s="373"/>
      <c r="HC464" s="373"/>
      <c r="HD464" s="373"/>
      <c r="HE464" s="373"/>
      <c r="HF464" s="373"/>
      <c r="HG464" s="373"/>
      <c r="HH464" s="373"/>
      <c r="HI464" s="373"/>
      <c r="HJ464" s="373"/>
      <c r="HK464" s="373"/>
      <c r="HL464" s="373"/>
      <c r="HM464" s="373"/>
      <c r="HN464" s="373"/>
      <c r="HO464" s="373"/>
      <c r="HP464" s="373"/>
      <c r="HQ464" s="373"/>
      <c r="HR464" s="373"/>
      <c r="HS464" s="373"/>
      <c r="HT464" s="373"/>
      <c r="HU464" s="373"/>
      <c r="HV464" s="373"/>
      <c r="HW464" s="373"/>
      <c r="HX464" s="373"/>
      <c r="HY464" s="373"/>
      <c r="HZ464" s="373"/>
      <c r="IA464" s="373"/>
      <c r="IB464" s="373"/>
      <c r="IC464" s="373"/>
      <c r="ID464" s="373"/>
      <c r="IE464" s="373"/>
      <c r="IF464" s="373"/>
      <c r="IG464" s="373"/>
      <c r="IH464" s="373"/>
      <c r="II464" s="373"/>
      <c r="IJ464" s="373"/>
    </row>
    <row r="465" spans="1:244" s="281" customFormat="1" ht="19" x14ac:dyDescent="0.2">
      <c r="A465"/>
      <c r="B465" s="186"/>
      <c r="C465"/>
      <c r="D465" s="251"/>
      <c r="E465" s="341"/>
      <c r="F465" s="341"/>
      <c r="G465" s="172"/>
      <c r="H465"/>
      <c r="I465" s="45"/>
      <c r="J465"/>
      <c r="K465"/>
      <c r="L465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5"/>
      <c r="AC465"/>
      <c r="AD465" s="38"/>
      <c r="AE465"/>
      <c r="AF465"/>
      <c r="AG465"/>
      <c r="AH465" s="42"/>
      <c r="AI465" s="349"/>
      <c r="AJ465" s="326"/>
      <c r="AK465" s="364"/>
      <c r="AL465" s="364"/>
      <c r="AM465" s="364"/>
      <c r="AN465" s="364"/>
      <c r="AO465" s="364"/>
      <c r="AP465" s="364"/>
      <c r="AQ465" s="364"/>
      <c r="AR465" s="364"/>
      <c r="AS465" s="364"/>
      <c r="AT465" s="364"/>
      <c r="AU465" s="364"/>
      <c r="AV465" s="364"/>
      <c r="AW465" s="364"/>
      <c r="AX465" s="364"/>
      <c r="AY465" s="329"/>
      <c r="AZ465" s="269"/>
      <c r="BA465" s="560"/>
      <c r="BB465"/>
      <c r="BC465" s="560"/>
      <c r="BD465"/>
      <c r="BE465" s="560"/>
      <c r="BF465"/>
      <c r="BG465" s="560"/>
      <c r="BH465"/>
      <c r="BI465" s="560"/>
      <c r="BJ465"/>
      <c r="BK465" s="560"/>
      <c r="BL465"/>
      <c r="BM465" s="560"/>
      <c r="BN465"/>
      <c r="BO465" s="270"/>
      <c r="BP465"/>
      <c r="BQ465" s="270"/>
      <c r="BR465"/>
      <c r="BS465" s="270"/>
      <c r="BT465"/>
      <c r="BU465" s="270"/>
      <c r="BV465"/>
      <c r="BW465" s="270"/>
      <c r="BX465"/>
      <c r="BY465" s="270"/>
      <c r="BZ465"/>
      <c r="CA465" s="270"/>
      <c r="CB465"/>
      <c r="CC465" s="270"/>
      <c r="CD465"/>
      <c r="CE465" s="270"/>
      <c r="CF465"/>
      <c r="CG465" s="270"/>
      <c r="CH465"/>
      <c r="CI465" s="270"/>
      <c r="CJ465"/>
      <c r="CK465" s="910"/>
      <c r="CT465" s="920"/>
      <c r="CX465" s="920"/>
      <c r="DN465" s="373"/>
      <c r="DO465" s="373"/>
      <c r="DP465" s="373"/>
      <c r="DQ465" s="373"/>
      <c r="DR465" s="373"/>
      <c r="DS465" s="373"/>
      <c r="DT465" s="373"/>
      <c r="DU465" s="373"/>
      <c r="DV465" s="373"/>
      <c r="DW465" s="373"/>
      <c r="DX465" s="373"/>
      <c r="DY465" s="373"/>
      <c r="DZ465" s="373"/>
      <c r="EA465" s="373"/>
      <c r="EB465" s="373"/>
      <c r="EC465" s="373"/>
      <c r="ED465" s="373"/>
      <c r="EE465" s="373"/>
      <c r="EF465" s="373"/>
      <c r="EG465" s="373"/>
      <c r="EH465" s="373"/>
      <c r="EI465" s="373"/>
      <c r="EJ465" s="373"/>
      <c r="EK465" s="373"/>
      <c r="EL465" s="373"/>
      <c r="EM465" s="373"/>
      <c r="EN465" s="373"/>
      <c r="EO465" s="373"/>
      <c r="EP465" s="373"/>
      <c r="EQ465" s="373"/>
      <c r="ER465" s="373"/>
      <c r="ES465" s="373"/>
      <c r="ET465" s="373"/>
      <c r="EU465" s="373"/>
      <c r="EV465" s="373"/>
      <c r="EW465" s="373"/>
      <c r="EX465" s="373"/>
      <c r="EY465" s="373"/>
      <c r="EZ465" s="373"/>
      <c r="FA465" s="373"/>
      <c r="FB465" s="373"/>
      <c r="FC465" s="373"/>
      <c r="FD465" s="373"/>
      <c r="FE465" s="373"/>
      <c r="FF465" s="373"/>
      <c r="FG465" s="373"/>
      <c r="FH465" s="373"/>
      <c r="FI465" s="373"/>
      <c r="FJ465" s="373"/>
      <c r="FK465" s="373"/>
      <c r="FL465" s="373"/>
      <c r="FM465" s="373"/>
      <c r="FN465" s="373"/>
      <c r="FO465" s="373"/>
      <c r="FP465" s="373"/>
      <c r="FQ465" s="373"/>
      <c r="FR465" s="373"/>
      <c r="FS465" s="373"/>
      <c r="FT465" s="373"/>
      <c r="FU465" s="373"/>
      <c r="FV465" s="373"/>
      <c r="FW465" s="373"/>
      <c r="FX465" s="373"/>
      <c r="FY465" s="373"/>
      <c r="FZ465" s="373"/>
      <c r="GA465" s="373"/>
      <c r="GB465" s="373"/>
      <c r="GC465" s="373"/>
      <c r="GD465" s="373"/>
      <c r="GE465" s="373"/>
      <c r="GF465" s="373"/>
      <c r="GG465" s="373"/>
      <c r="GH465" s="373"/>
      <c r="GI465" s="373"/>
      <c r="GJ465" s="373"/>
      <c r="GK465" s="373"/>
      <c r="GL465" s="373"/>
      <c r="GM465" s="373"/>
      <c r="GN465" s="373"/>
      <c r="GO465" s="373"/>
      <c r="GP465" s="373"/>
      <c r="GQ465" s="373"/>
      <c r="GR465" s="373"/>
      <c r="GS465" s="373"/>
      <c r="GT465" s="373"/>
      <c r="GU465" s="373"/>
      <c r="GV465" s="373"/>
      <c r="GW465" s="373"/>
      <c r="GX465" s="373"/>
      <c r="GY465" s="373"/>
      <c r="GZ465" s="373"/>
      <c r="HA465" s="373"/>
      <c r="HB465" s="373"/>
      <c r="HC465" s="373"/>
      <c r="HD465" s="373"/>
      <c r="HE465" s="373"/>
      <c r="HF465" s="373"/>
      <c r="HG465" s="373"/>
      <c r="HH465" s="373"/>
      <c r="HI465" s="373"/>
      <c r="HJ465" s="373"/>
      <c r="HK465" s="373"/>
      <c r="HL465" s="373"/>
      <c r="HM465" s="373"/>
      <c r="HN465" s="373"/>
      <c r="HO465" s="373"/>
      <c r="HP465" s="373"/>
      <c r="HQ465" s="373"/>
      <c r="HR465" s="373"/>
      <c r="HS465" s="373"/>
      <c r="HT465" s="373"/>
      <c r="HU465" s="373"/>
      <c r="HV465" s="373"/>
      <c r="HW465" s="373"/>
      <c r="HX465" s="373"/>
      <c r="HY465" s="373"/>
      <c r="HZ465" s="373"/>
      <c r="IA465" s="373"/>
      <c r="IB465" s="373"/>
      <c r="IC465" s="373"/>
      <c r="ID465" s="373"/>
      <c r="IE465" s="373"/>
      <c r="IF465" s="373"/>
      <c r="IG465" s="373"/>
      <c r="IH465" s="373"/>
      <c r="II465" s="373"/>
      <c r="IJ465" s="373"/>
    </row>
    <row r="466" spans="1:244" s="281" customFormat="1" ht="19" x14ac:dyDescent="0.2">
      <c r="A466"/>
      <c r="B466" s="186"/>
      <c r="C466"/>
      <c r="D466" s="251"/>
      <c r="E466" s="341"/>
      <c r="F466" s="341"/>
      <c r="G466" s="172"/>
      <c r="H466"/>
      <c r="I466" s="45"/>
      <c r="J466"/>
      <c r="K466"/>
      <c r="L46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5"/>
      <c r="AC466"/>
      <c r="AD466" s="38"/>
      <c r="AE466"/>
      <c r="AF466"/>
      <c r="AG466"/>
      <c r="AH466" s="42"/>
      <c r="AI466" s="349"/>
      <c r="AJ466" s="326"/>
      <c r="AK466" s="364"/>
      <c r="AL466" s="364"/>
      <c r="AM466" s="364"/>
      <c r="AN466" s="364"/>
      <c r="AO466" s="364"/>
      <c r="AP466" s="364"/>
      <c r="AQ466" s="364"/>
      <c r="AR466" s="364"/>
      <c r="AS466" s="364"/>
      <c r="AT466" s="364"/>
      <c r="AU466" s="364"/>
      <c r="AV466" s="364"/>
      <c r="AW466" s="364"/>
      <c r="AX466" s="364"/>
      <c r="AY466" s="329"/>
      <c r="AZ466" s="269"/>
      <c r="BA466" s="560"/>
      <c r="BB466"/>
      <c r="BC466" s="560"/>
      <c r="BD466"/>
      <c r="BE466" s="560"/>
      <c r="BF466"/>
      <c r="BG466" s="560"/>
      <c r="BH466"/>
      <c r="BI466" s="560"/>
      <c r="BJ466"/>
      <c r="BK466" s="560"/>
      <c r="BL466"/>
      <c r="BM466" s="560"/>
      <c r="BN466"/>
      <c r="BO466" s="270"/>
      <c r="BP466"/>
      <c r="BQ466" s="270"/>
      <c r="BR466"/>
      <c r="BS466" s="270"/>
      <c r="BT466"/>
      <c r="BU466" s="270"/>
      <c r="BV466"/>
      <c r="BW466" s="270"/>
      <c r="BX466"/>
      <c r="BY466" s="270"/>
      <c r="BZ466"/>
      <c r="CA466" s="270"/>
      <c r="CB466"/>
      <c r="CC466" s="270"/>
      <c r="CD466"/>
      <c r="CE466" s="270"/>
      <c r="CF466"/>
      <c r="CG466" s="270"/>
      <c r="CH466"/>
      <c r="CI466" s="270"/>
      <c r="CJ466"/>
      <c r="CK466" s="910"/>
      <c r="CT466" s="920"/>
      <c r="CX466" s="920"/>
      <c r="DN466" s="373"/>
      <c r="DO466" s="373"/>
      <c r="DP466" s="373"/>
      <c r="DQ466" s="373"/>
      <c r="DR466" s="373"/>
      <c r="DS466" s="373"/>
      <c r="DT466" s="373"/>
      <c r="DU466" s="373"/>
      <c r="DV466" s="373"/>
      <c r="DW466" s="373"/>
      <c r="DX466" s="373"/>
      <c r="DY466" s="373"/>
      <c r="DZ466" s="373"/>
      <c r="EA466" s="373"/>
      <c r="EB466" s="373"/>
      <c r="EC466" s="373"/>
      <c r="ED466" s="373"/>
      <c r="EE466" s="373"/>
      <c r="EF466" s="373"/>
      <c r="EG466" s="373"/>
      <c r="EH466" s="373"/>
      <c r="EI466" s="373"/>
      <c r="EJ466" s="373"/>
      <c r="EK466" s="373"/>
      <c r="EL466" s="373"/>
      <c r="EM466" s="373"/>
      <c r="EN466" s="373"/>
      <c r="EO466" s="373"/>
      <c r="EP466" s="373"/>
      <c r="EQ466" s="373"/>
      <c r="ER466" s="373"/>
      <c r="ES466" s="373"/>
      <c r="ET466" s="373"/>
      <c r="EU466" s="373"/>
      <c r="EV466" s="373"/>
      <c r="EW466" s="373"/>
      <c r="EX466" s="373"/>
      <c r="EY466" s="373"/>
      <c r="EZ466" s="373"/>
      <c r="FA466" s="373"/>
      <c r="FB466" s="373"/>
      <c r="FC466" s="373"/>
      <c r="FD466" s="373"/>
      <c r="FE466" s="373"/>
      <c r="FF466" s="373"/>
      <c r="FG466" s="373"/>
      <c r="FH466" s="373"/>
      <c r="FI466" s="373"/>
      <c r="FJ466" s="373"/>
      <c r="FK466" s="373"/>
      <c r="FL466" s="373"/>
      <c r="FM466" s="373"/>
      <c r="FN466" s="373"/>
      <c r="FO466" s="373"/>
      <c r="FP466" s="373"/>
      <c r="FQ466" s="373"/>
      <c r="FR466" s="373"/>
      <c r="FS466" s="373"/>
      <c r="FT466" s="373"/>
      <c r="FU466" s="373"/>
      <c r="FV466" s="373"/>
      <c r="FW466" s="373"/>
      <c r="FX466" s="373"/>
      <c r="FY466" s="373"/>
      <c r="FZ466" s="373"/>
      <c r="GA466" s="373"/>
      <c r="GB466" s="373"/>
      <c r="GC466" s="373"/>
      <c r="GD466" s="373"/>
      <c r="GE466" s="373"/>
      <c r="GF466" s="373"/>
      <c r="GG466" s="373"/>
      <c r="GH466" s="373"/>
      <c r="GI466" s="373"/>
      <c r="GJ466" s="373"/>
      <c r="GK466" s="373"/>
      <c r="GL466" s="373"/>
      <c r="GM466" s="373"/>
      <c r="GN466" s="373"/>
      <c r="GO466" s="373"/>
      <c r="GP466" s="373"/>
      <c r="GQ466" s="373"/>
      <c r="GR466" s="373"/>
      <c r="GS466" s="373"/>
      <c r="GT466" s="373"/>
      <c r="GU466" s="373"/>
      <c r="GV466" s="373"/>
      <c r="GW466" s="373"/>
      <c r="GX466" s="373"/>
      <c r="GY466" s="373"/>
      <c r="GZ466" s="373"/>
      <c r="HA466" s="373"/>
      <c r="HB466" s="373"/>
      <c r="HC466" s="373"/>
      <c r="HD466" s="373"/>
      <c r="HE466" s="373"/>
      <c r="HF466" s="373"/>
      <c r="HG466" s="373"/>
      <c r="HH466" s="373"/>
      <c r="HI466" s="373"/>
      <c r="HJ466" s="373"/>
      <c r="HK466" s="373"/>
      <c r="HL466" s="373"/>
      <c r="HM466" s="373"/>
      <c r="HN466" s="373"/>
      <c r="HO466" s="373"/>
      <c r="HP466" s="373"/>
      <c r="HQ466" s="373"/>
      <c r="HR466" s="373"/>
      <c r="HS466" s="373"/>
      <c r="HT466" s="373"/>
      <c r="HU466" s="373"/>
      <c r="HV466" s="373"/>
      <c r="HW466" s="373"/>
      <c r="HX466" s="373"/>
      <c r="HY466" s="373"/>
      <c r="HZ466" s="373"/>
      <c r="IA466" s="373"/>
      <c r="IB466" s="373"/>
      <c r="IC466" s="373"/>
      <c r="ID466" s="373"/>
      <c r="IE466" s="373"/>
      <c r="IF466" s="373"/>
      <c r="IG466" s="373"/>
      <c r="IH466" s="373"/>
      <c r="II466" s="373"/>
      <c r="IJ466" s="373"/>
    </row>
    <row r="467" spans="1:244" s="281" customFormat="1" ht="19" x14ac:dyDescent="0.2">
      <c r="A467"/>
      <c r="B467" s="186"/>
      <c r="C467"/>
      <c r="D467" s="251"/>
      <c r="E467" s="341"/>
      <c r="F467" s="341"/>
      <c r="G467" s="172"/>
      <c r="H467"/>
      <c r="I467" s="45"/>
      <c r="J467"/>
      <c r="K467"/>
      <c r="L467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5"/>
      <c r="AC467"/>
      <c r="AD467" s="38"/>
      <c r="AE467"/>
      <c r="AF467"/>
      <c r="AG467"/>
      <c r="AH467" s="42"/>
      <c r="AI467" s="349"/>
      <c r="AJ467" s="326"/>
      <c r="AK467" s="364"/>
      <c r="AL467" s="364"/>
      <c r="AM467" s="364"/>
      <c r="AN467" s="364"/>
      <c r="AO467" s="364"/>
      <c r="AP467" s="364"/>
      <c r="AQ467" s="364"/>
      <c r="AR467" s="364"/>
      <c r="AS467" s="364"/>
      <c r="AT467" s="364"/>
      <c r="AU467" s="364"/>
      <c r="AV467" s="364"/>
      <c r="AW467" s="364"/>
      <c r="AX467" s="364"/>
      <c r="AY467" s="329"/>
      <c r="AZ467" s="269"/>
      <c r="BA467" s="560"/>
      <c r="BB467"/>
      <c r="BC467" s="560"/>
      <c r="BD467"/>
      <c r="BE467" s="560"/>
      <c r="BF467"/>
      <c r="BG467" s="560"/>
      <c r="BH467"/>
      <c r="BI467" s="560"/>
      <c r="BJ467"/>
      <c r="BK467" s="560"/>
      <c r="BL467"/>
      <c r="BM467" s="560"/>
      <c r="BN467"/>
      <c r="BO467" s="270"/>
      <c r="BP467"/>
      <c r="BQ467" s="270"/>
      <c r="BR467"/>
      <c r="BS467" s="270"/>
      <c r="BT467"/>
      <c r="BU467" s="270"/>
      <c r="BV467"/>
      <c r="BW467" s="270"/>
      <c r="BX467"/>
      <c r="BY467" s="270"/>
      <c r="BZ467"/>
      <c r="CA467" s="270"/>
      <c r="CB467"/>
      <c r="CC467" s="270"/>
      <c r="CD467"/>
      <c r="CE467" s="270"/>
      <c r="CF467"/>
      <c r="CG467" s="270"/>
      <c r="CH467"/>
      <c r="CI467" s="270"/>
      <c r="CJ467"/>
      <c r="CK467" s="910"/>
      <c r="CT467" s="920"/>
      <c r="CX467" s="920"/>
      <c r="DN467" s="373"/>
      <c r="DO467" s="373"/>
      <c r="DP467" s="373"/>
      <c r="DQ467" s="373"/>
      <c r="DR467" s="373"/>
      <c r="DS467" s="373"/>
      <c r="DT467" s="373"/>
      <c r="DU467" s="373"/>
      <c r="DV467" s="373"/>
      <c r="DW467" s="373"/>
      <c r="DX467" s="373"/>
      <c r="DY467" s="373"/>
      <c r="DZ467" s="373"/>
      <c r="EA467" s="373"/>
      <c r="EB467" s="373"/>
      <c r="EC467" s="373"/>
      <c r="ED467" s="373"/>
      <c r="EE467" s="373"/>
      <c r="EF467" s="373"/>
      <c r="EG467" s="373"/>
      <c r="EH467" s="373"/>
      <c r="EI467" s="373"/>
      <c r="EJ467" s="373"/>
      <c r="EK467" s="373"/>
      <c r="EL467" s="373"/>
      <c r="EM467" s="373"/>
      <c r="EN467" s="373"/>
      <c r="EO467" s="373"/>
      <c r="EP467" s="373"/>
      <c r="EQ467" s="373"/>
      <c r="ER467" s="373"/>
      <c r="ES467" s="373"/>
      <c r="ET467" s="373"/>
      <c r="EU467" s="373"/>
      <c r="EV467" s="373"/>
      <c r="EW467" s="373"/>
      <c r="EX467" s="373"/>
      <c r="EY467" s="373"/>
      <c r="EZ467" s="373"/>
      <c r="FA467" s="373"/>
      <c r="FB467" s="373"/>
      <c r="FC467" s="373"/>
      <c r="FD467" s="373"/>
      <c r="FE467" s="373"/>
      <c r="FF467" s="373"/>
      <c r="FG467" s="373"/>
      <c r="FH467" s="373"/>
      <c r="FI467" s="373"/>
      <c r="FJ467" s="373"/>
      <c r="FK467" s="373"/>
      <c r="FL467" s="373"/>
      <c r="FM467" s="373"/>
      <c r="FN467" s="373"/>
      <c r="FO467" s="373"/>
      <c r="FP467" s="373"/>
      <c r="FQ467" s="373"/>
      <c r="FR467" s="373"/>
      <c r="FS467" s="373"/>
      <c r="FT467" s="373"/>
      <c r="FU467" s="373"/>
      <c r="FV467" s="373"/>
      <c r="FW467" s="373"/>
      <c r="FX467" s="373"/>
      <c r="FY467" s="373"/>
      <c r="FZ467" s="373"/>
      <c r="GA467" s="373"/>
      <c r="GB467" s="373"/>
      <c r="GC467" s="373"/>
      <c r="GD467" s="373"/>
      <c r="GE467" s="373"/>
      <c r="GF467" s="373"/>
      <c r="GG467" s="373"/>
      <c r="GH467" s="373"/>
      <c r="GI467" s="373"/>
      <c r="GJ467" s="373"/>
      <c r="GK467" s="373"/>
      <c r="GL467" s="373"/>
      <c r="GM467" s="373"/>
      <c r="GN467" s="373"/>
      <c r="GO467" s="373"/>
      <c r="GP467" s="373"/>
      <c r="GQ467" s="373"/>
      <c r="GR467" s="373"/>
      <c r="GS467" s="373"/>
      <c r="GT467" s="373"/>
      <c r="GU467" s="373"/>
      <c r="GV467" s="373"/>
      <c r="GW467" s="373"/>
      <c r="GX467" s="373"/>
      <c r="GY467" s="373"/>
      <c r="GZ467" s="373"/>
      <c r="HA467" s="373"/>
      <c r="HB467" s="373"/>
      <c r="HC467" s="373"/>
      <c r="HD467" s="373"/>
      <c r="HE467" s="373"/>
      <c r="HF467" s="373"/>
      <c r="HG467" s="373"/>
      <c r="HH467" s="373"/>
      <c r="HI467" s="373"/>
      <c r="HJ467" s="373"/>
      <c r="HK467" s="373"/>
      <c r="HL467" s="373"/>
      <c r="HM467" s="373"/>
      <c r="HN467" s="373"/>
      <c r="HO467" s="373"/>
      <c r="HP467" s="373"/>
      <c r="HQ467" s="373"/>
      <c r="HR467" s="373"/>
      <c r="HS467" s="373"/>
      <c r="HT467" s="373"/>
      <c r="HU467" s="373"/>
      <c r="HV467" s="373"/>
      <c r="HW467" s="373"/>
      <c r="HX467" s="373"/>
      <c r="HY467" s="373"/>
      <c r="HZ467" s="373"/>
      <c r="IA467" s="373"/>
      <c r="IB467" s="373"/>
      <c r="IC467" s="373"/>
      <c r="ID467" s="373"/>
      <c r="IE467" s="373"/>
      <c r="IF467" s="373"/>
      <c r="IG467" s="373"/>
      <c r="IH467" s="373"/>
      <c r="II467" s="373"/>
      <c r="IJ467" s="373"/>
    </row>
    <row r="468" spans="1:244" s="281" customFormat="1" ht="19" x14ac:dyDescent="0.2">
      <c r="A468"/>
      <c r="B468" s="186"/>
      <c r="C468"/>
      <c r="D468" s="251"/>
      <c r="E468" s="341"/>
      <c r="F468" s="341"/>
      <c r="G468" s="172"/>
      <c r="H468"/>
      <c r="I468" s="45"/>
      <c r="J468"/>
      <c r="K468"/>
      <c r="L468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5"/>
      <c r="AC468"/>
      <c r="AD468" s="38"/>
      <c r="AE468"/>
      <c r="AF468"/>
      <c r="AG468"/>
      <c r="AH468" s="42"/>
      <c r="AI468" s="349"/>
      <c r="AJ468" s="326"/>
      <c r="AK468" s="364"/>
      <c r="AL468" s="364"/>
      <c r="AM468" s="364"/>
      <c r="AN468" s="364"/>
      <c r="AO468" s="364"/>
      <c r="AP468" s="364"/>
      <c r="AQ468" s="364"/>
      <c r="AR468" s="364"/>
      <c r="AS468" s="364"/>
      <c r="AT468" s="364"/>
      <c r="AU468" s="364"/>
      <c r="AV468" s="364"/>
      <c r="AW468" s="364"/>
      <c r="AX468" s="364"/>
      <c r="AY468" s="329"/>
      <c r="AZ468" s="269"/>
      <c r="BA468" s="560"/>
      <c r="BB468"/>
      <c r="BC468" s="560"/>
      <c r="BD468"/>
      <c r="BE468" s="560"/>
      <c r="BF468"/>
      <c r="BG468" s="560"/>
      <c r="BH468"/>
      <c r="BI468" s="560"/>
      <c r="BJ468"/>
      <c r="BK468" s="560"/>
      <c r="BL468"/>
      <c r="BM468" s="560"/>
      <c r="BN468"/>
      <c r="BO468" s="270"/>
      <c r="BP468"/>
      <c r="BQ468" s="270"/>
      <c r="BR468"/>
      <c r="BS468" s="270"/>
      <c r="BT468"/>
      <c r="BU468" s="270"/>
      <c r="BV468"/>
      <c r="BW468" s="270"/>
      <c r="BX468"/>
      <c r="BY468" s="270"/>
      <c r="BZ468"/>
      <c r="CA468" s="270"/>
      <c r="CB468"/>
      <c r="CC468" s="270"/>
      <c r="CD468"/>
      <c r="CE468" s="270"/>
      <c r="CF468"/>
      <c r="CG468" s="270"/>
      <c r="CH468"/>
      <c r="CI468" s="270"/>
      <c r="CJ468"/>
      <c r="CK468" s="910"/>
      <c r="CT468" s="920"/>
      <c r="CX468" s="920"/>
      <c r="DN468" s="373"/>
      <c r="DO468" s="373"/>
      <c r="DP468" s="373"/>
      <c r="DQ468" s="373"/>
      <c r="DR468" s="373"/>
      <c r="DS468" s="373"/>
      <c r="DT468" s="373"/>
      <c r="DU468" s="373"/>
      <c r="DV468" s="373"/>
      <c r="DW468" s="373"/>
      <c r="DX468" s="373"/>
      <c r="DY468" s="373"/>
      <c r="DZ468" s="373"/>
      <c r="EA468" s="373"/>
      <c r="EB468" s="373"/>
      <c r="EC468" s="373"/>
      <c r="ED468" s="373"/>
      <c r="EE468" s="373"/>
      <c r="EF468" s="373"/>
      <c r="EG468" s="373"/>
      <c r="EH468" s="373"/>
      <c r="EI468" s="373"/>
      <c r="EJ468" s="373"/>
      <c r="EK468" s="373"/>
      <c r="EL468" s="373"/>
      <c r="EM468" s="373"/>
      <c r="EN468" s="373"/>
      <c r="EO468" s="373"/>
      <c r="EP468" s="373"/>
      <c r="EQ468" s="373"/>
      <c r="ER468" s="373"/>
      <c r="ES468" s="373"/>
      <c r="ET468" s="373"/>
      <c r="EU468" s="373"/>
      <c r="EV468" s="373"/>
      <c r="EW468" s="373"/>
      <c r="EX468" s="373"/>
      <c r="EY468" s="373"/>
      <c r="EZ468" s="373"/>
      <c r="FA468" s="373"/>
      <c r="FB468" s="373"/>
      <c r="FC468" s="373"/>
      <c r="FD468" s="373"/>
      <c r="FE468" s="373"/>
      <c r="FF468" s="373"/>
      <c r="FG468" s="373"/>
      <c r="FH468" s="373"/>
      <c r="FI468" s="373"/>
      <c r="FJ468" s="373"/>
      <c r="FK468" s="373"/>
      <c r="FL468" s="373"/>
      <c r="FM468" s="373"/>
      <c r="FN468" s="373"/>
      <c r="FO468" s="373"/>
      <c r="FP468" s="373"/>
      <c r="FQ468" s="373"/>
      <c r="FR468" s="373"/>
      <c r="FS468" s="373"/>
      <c r="FT468" s="373"/>
      <c r="FU468" s="373"/>
      <c r="FV468" s="373"/>
      <c r="FW468" s="373"/>
      <c r="FX468" s="373"/>
      <c r="FY468" s="373"/>
      <c r="FZ468" s="373"/>
      <c r="GA468" s="373"/>
      <c r="GB468" s="373"/>
      <c r="GC468" s="373"/>
      <c r="GD468" s="373"/>
      <c r="GE468" s="373"/>
      <c r="GF468" s="373"/>
      <c r="GG468" s="373"/>
      <c r="GH468" s="373"/>
      <c r="GI468" s="373"/>
      <c r="GJ468" s="373"/>
      <c r="GK468" s="373"/>
      <c r="GL468" s="373"/>
      <c r="GM468" s="373"/>
      <c r="GN468" s="373"/>
      <c r="GO468" s="373"/>
      <c r="GP468" s="373"/>
      <c r="GQ468" s="373"/>
      <c r="GR468" s="373"/>
      <c r="GS468" s="373"/>
      <c r="GT468" s="373"/>
      <c r="GU468" s="373"/>
      <c r="GV468" s="373"/>
      <c r="GW468" s="373"/>
      <c r="GX468" s="373"/>
      <c r="GY468" s="373"/>
      <c r="GZ468" s="373"/>
      <c r="HA468" s="373"/>
      <c r="HB468" s="373"/>
      <c r="HC468" s="373"/>
      <c r="HD468" s="373"/>
      <c r="HE468" s="373"/>
      <c r="HF468" s="373"/>
      <c r="HG468" s="373"/>
      <c r="HH468" s="373"/>
      <c r="HI468" s="373"/>
      <c r="HJ468" s="373"/>
      <c r="HK468" s="373"/>
      <c r="HL468" s="373"/>
      <c r="HM468" s="373"/>
      <c r="HN468" s="373"/>
      <c r="HO468" s="373"/>
      <c r="HP468" s="373"/>
      <c r="HQ468" s="373"/>
      <c r="HR468" s="373"/>
      <c r="HS468" s="373"/>
      <c r="HT468" s="373"/>
      <c r="HU468" s="373"/>
      <c r="HV468" s="373"/>
      <c r="HW468" s="373"/>
      <c r="HX468" s="373"/>
      <c r="HY468" s="373"/>
      <c r="HZ468" s="373"/>
      <c r="IA468" s="373"/>
      <c r="IB468" s="373"/>
      <c r="IC468" s="373"/>
      <c r="ID468" s="373"/>
      <c r="IE468" s="373"/>
      <c r="IF468" s="373"/>
      <c r="IG468" s="373"/>
      <c r="IH468" s="373"/>
      <c r="II468" s="373"/>
      <c r="IJ468" s="373"/>
    </row>
    <row r="469" spans="1:244" s="281" customFormat="1" ht="19" x14ac:dyDescent="0.2">
      <c r="A469"/>
      <c r="B469" s="186"/>
      <c r="C469"/>
      <c r="D469" s="251"/>
      <c r="E469" s="341"/>
      <c r="F469" s="341"/>
      <c r="G469" s="172"/>
      <c r="H469"/>
      <c r="I469" s="45"/>
      <c r="J469"/>
      <c r="K469"/>
      <c r="L469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5"/>
      <c r="AC469"/>
      <c r="AD469" s="38"/>
      <c r="AE469"/>
      <c r="AF469"/>
      <c r="AG469"/>
      <c r="AH469" s="42"/>
      <c r="AI469" s="349"/>
      <c r="AJ469" s="326"/>
      <c r="AK469" s="364"/>
      <c r="AL469" s="364"/>
      <c r="AM469" s="364"/>
      <c r="AN469" s="364"/>
      <c r="AO469" s="364"/>
      <c r="AP469" s="364"/>
      <c r="AQ469" s="364"/>
      <c r="AR469" s="364"/>
      <c r="AS469" s="364"/>
      <c r="AT469" s="364"/>
      <c r="AU469" s="364"/>
      <c r="AV469" s="364"/>
      <c r="AW469" s="364"/>
      <c r="AX469" s="364"/>
      <c r="AY469" s="329"/>
      <c r="AZ469" s="269"/>
      <c r="BA469" s="560"/>
      <c r="BB469"/>
      <c r="BC469" s="560"/>
      <c r="BD469"/>
      <c r="BE469" s="560"/>
      <c r="BF469"/>
      <c r="BG469" s="560"/>
      <c r="BH469"/>
      <c r="BI469" s="560"/>
      <c r="BJ469"/>
      <c r="BK469" s="560"/>
      <c r="BL469"/>
      <c r="BM469" s="560"/>
      <c r="BN469"/>
      <c r="BO469" s="270"/>
      <c r="BP469"/>
      <c r="BQ469" s="270"/>
      <c r="BR469"/>
      <c r="BS469" s="270"/>
      <c r="BT469"/>
      <c r="BU469" s="270"/>
      <c r="BV469"/>
      <c r="BW469" s="270"/>
      <c r="BX469"/>
      <c r="BY469" s="270"/>
      <c r="BZ469"/>
      <c r="CA469" s="270"/>
      <c r="CB469"/>
      <c r="CC469" s="270"/>
      <c r="CD469"/>
      <c r="CE469" s="270"/>
      <c r="CF469"/>
      <c r="CG469" s="270"/>
      <c r="CH469"/>
      <c r="CI469" s="270"/>
      <c r="CJ469"/>
      <c r="CK469" s="910"/>
      <c r="CT469" s="920"/>
      <c r="CX469" s="920"/>
      <c r="DN469" s="373"/>
      <c r="DO469" s="373"/>
      <c r="DP469" s="373"/>
      <c r="DQ469" s="373"/>
      <c r="DR469" s="373"/>
      <c r="DS469" s="373"/>
      <c r="DT469" s="373"/>
      <c r="DU469" s="373"/>
      <c r="DV469" s="373"/>
      <c r="DW469" s="373"/>
      <c r="DX469" s="373"/>
      <c r="DY469" s="373"/>
      <c r="DZ469" s="373"/>
      <c r="EA469" s="373"/>
      <c r="EB469" s="373"/>
      <c r="EC469" s="373"/>
      <c r="ED469" s="373"/>
      <c r="EE469" s="373"/>
      <c r="EF469" s="373"/>
      <c r="EG469" s="373"/>
      <c r="EH469" s="373"/>
      <c r="EI469" s="373"/>
      <c r="EJ469" s="373"/>
      <c r="EK469" s="373"/>
      <c r="EL469" s="373"/>
      <c r="EM469" s="373"/>
      <c r="EN469" s="373"/>
      <c r="EO469" s="373"/>
      <c r="EP469" s="373"/>
      <c r="EQ469" s="373"/>
      <c r="ER469" s="373"/>
      <c r="ES469" s="373"/>
      <c r="ET469" s="373"/>
      <c r="EU469" s="373"/>
      <c r="EV469" s="373"/>
      <c r="EW469" s="373"/>
      <c r="EX469" s="373"/>
      <c r="EY469" s="373"/>
      <c r="EZ469" s="373"/>
      <c r="FA469" s="373"/>
      <c r="FB469" s="373"/>
      <c r="FC469" s="373"/>
      <c r="FD469" s="373"/>
      <c r="FE469" s="373"/>
      <c r="FF469" s="373"/>
      <c r="FG469" s="373"/>
      <c r="FH469" s="373"/>
      <c r="FI469" s="373"/>
      <c r="FJ469" s="373"/>
      <c r="FK469" s="373"/>
      <c r="FL469" s="373"/>
      <c r="FM469" s="373"/>
      <c r="FN469" s="373"/>
      <c r="FO469" s="373"/>
      <c r="FP469" s="373"/>
      <c r="FQ469" s="373"/>
      <c r="FR469" s="373"/>
      <c r="FS469" s="373"/>
      <c r="FT469" s="373"/>
      <c r="FU469" s="373"/>
      <c r="FV469" s="373"/>
      <c r="FW469" s="373"/>
      <c r="FX469" s="373"/>
      <c r="FY469" s="373"/>
      <c r="FZ469" s="373"/>
      <c r="GA469" s="373"/>
      <c r="GB469" s="373"/>
      <c r="GC469" s="373"/>
      <c r="GD469" s="373"/>
      <c r="GE469" s="373"/>
      <c r="GF469" s="373"/>
      <c r="GG469" s="373"/>
      <c r="GH469" s="373"/>
      <c r="GI469" s="373"/>
      <c r="GJ469" s="373"/>
      <c r="GK469" s="373"/>
      <c r="GL469" s="373"/>
      <c r="GM469" s="373"/>
      <c r="GN469" s="373"/>
      <c r="GO469" s="373"/>
      <c r="GP469" s="373"/>
      <c r="GQ469" s="373"/>
      <c r="GR469" s="373"/>
      <c r="GS469" s="373"/>
      <c r="GT469" s="373"/>
      <c r="GU469" s="373"/>
      <c r="GV469" s="373"/>
      <c r="GW469" s="373"/>
      <c r="GX469" s="373"/>
      <c r="GY469" s="373"/>
      <c r="GZ469" s="373"/>
      <c r="HA469" s="373"/>
      <c r="HB469" s="373"/>
      <c r="HC469" s="373"/>
      <c r="HD469" s="373"/>
      <c r="HE469" s="373"/>
      <c r="HF469" s="373"/>
      <c r="HG469" s="373"/>
      <c r="HH469" s="373"/>
      <c r="HI469" s="373"/>
      <c r="HJ469" s="373"/>
      <c r="HK469" s="373"/>
      <c r="HL469" s="373"/>
      <c r="HM469" s="373"/>
      <c r="HN469" s="373"/>
      <c r="HO469" s="373"/>
      <c r="HP469" s="373"/>
      <c r="HQ469" s="373"/>
      <c r="HR469" s="373"/>
      <c r="HS469" s="373"/>
      <c r="HT469" s="373"/>
      <c r="HU469" s="373"/>
      <c r="HV469" s="373"/>
      <c r="HW469" s="373"/>
      <c r="HX469" s="373"/>
      <c r="HY469" s="373"/>
      <c r="HZ469" s="373"/>
      <c r="IA469" s="373"/>
      <c r="IB469" s="373"/>
      <c r="IC469" s="373"/>
      <c r="ID469" s="373"/>
      <c r="IE469" s="373"/>
      <c r="IF469" s="373"/>
      <c r="IG469" s="373"/>
      <c r="IH469" s="373"/>
      <c r="II469" s="373"/>
      <c r="IJ469" s="373"/>
    </row>
    <row r="470" spans="1:244" s="281" customFormat="1" ht="19" x14ac:dyDescent="0.2">
      <c r="A470"/>
      <c r="B470" s="186"/>
      <c r="C470"/>
      <c r="D470" s="251"/>
      <c r="E470" s="341"/>
      <c r="F470" s="341"/>
      <c r="G470" s="172"/>
      <c r="H470"/>
      <c r="I470" s="45"/>
      <c r="J470"/>
      <c r="K470"/>
      <c r="L470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5"/>
      <c r="AC470"/>
      <c r="AD470" s="38"/>
      <c r="AE470"/>
      <c r="AF470"/>
      <c r="AG470"/>
      <c r="AH470" s="42"/>
      <c r="AI470" s="349"/>
      <c r="AJ470" s="326"/>
      <c r="AK470" s="364"/>
      <c r="AL470" s="364"/>
      <c r="AM470" s="364"/>
      <c r="AN470" s="364"/>
      <c r="AO470" s="364"/>
      <c r="AP470" s="364"/>
      <c r="AQ470" s="364"/>
      <c r="AR470" s="364"/>
      <c r="AS470" s="364"/>
      <c r="AT470" s="364"/>
      <c r="AU470" s="364"/>
      <c r="AV470" s="364"/>
      <c r="AW470" s="364"/>
      <c r="AX470" s="364"/>
      <c r="AY470" s="329"/>
      <c r="AZ470" s="269"/>
      <c r="BA470" s="560"/>
      <c r="BB470"/>
      <c r="BC470" s="560"/>
      <c r="BD470"/>
      <c r="BE470" s="560"/>
      <c r="BF470"/>
      <c r="BG470" s="560"/>
      <c r="BH470"/>
      <c r="BI470" s="560"/>
      <c r="BJ470"/>
      <c r="BK470" s="560"/>
      <c r="BL470"/>
      <c r="BM470" s="560"/>
      <c r="BN470"/>
      <c r="BO470" s="270"/>
      <c r="BP470"/>
      <c r="BQ470" s="270"/>
      <c r="BR470"/>
      <c r="BS470" s="270"/>
      <c r="BT470"/>
      <c r="BU470" s="270"/>
      <c r="BV470"/>
      <c r="BW470" s="270"/>
      <c r="BX470"/>
      <c r="BY470" s="270"/>
      <c r="BZ470"/>
      <c r="CA470" s="270"/>
      <c r="CB470"/>
      <c r="CC470" s="270"/>
      <c r="CD470"/>
      <c r="CE470" s="270"/>
      <c r="CF470"/>
      <c r="CG470" s="270"/>
      <c r="CH470"/>
      <c r="CI470" s="270"/>
      <c r="CJ470"/>
      <c r="CK470" s="910"/>
      <c r="CT470" s="920"/>
      <c r="CX470" s="920"/>
      <c r="DN470" s="373"/>
      <c r="DO470" s="373"/>
      <c r="DP470" s="373"/>
      <c r="DQ470" s="373"/>
      <c r="DR470" s="373"/>
      <c r="DS470" s="373"/>
      <c r="DT470" s="373"/>
      <c r="DU470" s="373"/>
      <c r="DV470" s="373"/>
      <c r="DW470" s="373"/>
      <c r="DX470" s="373"/>
      <c r="DY470" s="373"/>
      <c r="DZ470" s="373"/>
      <c r="EA470" s="373"/>
      <c r="EB470" s="373"/>
      <c r="EC470" s="373"/>
      <c r="ED470" s="373"/>
      <c r="EE470" s="373"/>
      <c r="EF470" s="373"/>
      <c r="EG470" s="373"/>
      <c r="EH470" s="373"/>
      <c r="EI470" s="373"/>
      <c r="EJ470" s="373"/>
      <c r="EK470" s="373"/>
      <c r="EL470" s="373"/>
      <c r="EM470" s="373"/>
      <c r="EN470" s="373"/>
      <c r="EO470" s="373"/>
      <c r="EP470" s="373"/>
      <c r="EQ470" s="373"/>
      <c r="ER470" s="373"/>
      <c r="ES470" s="373"/>
      <c r="ET470" s="373"/>
      <c r="EU470" s="373"/>
      <c r="EV470" s="373"/>
      <c r="EW470" s="373"/>
      <c r="EX470" s="373"/>
      <c r="EY470" s="373"/>
      <c r="EZ470" s="373"/>
      <c r="FA470" s="373"/>
      <c r="FB470" s="373"/>
      <c r="FC470" s="373"/>
      <c r="FD470" s="373"/>
      <c r="FE470" s="373"/>
      <c r="FF470" s="373"/>
      <c r="FG470" s="373"/>
      <c r="FH470" s="373"/>
      <c r="FI470" s="373"/>
      <c r="FJ470" s="373"/>
      <c r="FK470" s="373"/>
      <c r="FL470" s="373"/>
      <c r="FM470" s="373"/>
      <c r="FN470" s="373"/>
      <c r="FO470" s="373"/>
      <c r="FP470" s="373"/>
      <c r="FQ470" s="373"/>
      <c r="FR470" s="373"/>
      <c r="FS470" s="373"/>
      <c r="FT470" s="373"/>
      <c r="FU470" s="373"/>
      <c r="FV470" s="373"/>
      <c r="FW470" s="373"/>
      <c r="FX470" s="373"/>
      <c r="FY470" s="373"/>
      <c r="FZ470" s="373"/>
      <c r="GA470" s="373"/>
      <c r="GB470" s="373"/>
      <c r="GC470" s="373"/>
      <c r="GD470" s="373"/>
      <c r="GE470" s="373"/>
      <c r="GF470" s="373"/>
      <c r="GG470" s="373"/>
      <c r="GH470" s="373"/>
      <c r="GI470" s="373"/>
      <c r="GJ470" s="373"/>
      <c r="GK470" s="373"/>
      <c r="GL470" s="373"/>
      <c r="GM470" s="373"/>
      <c r="GN470" s="373"/>
      <c r="GO470" s="373"/>
      <c r="GP470" s="373"/>
      <c r="GQ470" s="373"/>
      <c r="GR470" s="373"/>
      <c r="GS470" s="373"/>
      <c r="GT470" s="373"/>
      <c r="GU470" s="373"/>
      <c r="GV470" s="373"/>
      <c r="GW470" s="373"/>
      <c r="GX470" s="373"/>
      <c r="GY470" s="373"/>
      <c r="GZ470" s="373"/>
      <c r="HA470" s="373"/>
      <c r="HB470" s="373"/>
      <c r="HC470" s="373"/>
      <c r="HD470" s="373"/>
      <c r="HE470" s="373"/>
      <c r="HF470" s="373"/>
      <c r="HG470" s="373"/>
      <c r="HH470" s="373"/>
      <c r="HI470" s="373"/>
      <c r="HJ470" s="373"/>
      <c r="HK470" s="373"/>
      <c r="HL470" s="373"/>
      <c r="HM470" s="373"/>
      <c r="HN470" s="373"/>
      <c r="HO470" s="373"/>
      <c r="HP470" s="373"/>
      <c r="HQ470" s="373"/>
      <c r="HR470" s="373"/>
      <c r="HS470" s="373"/>
      <c r="HT470" s="373"/>
      <c r="HU470" s="373"/>
      <c r="HV470" s="373"/>
      <c r="HW470" s="373"/>
      <c r="HX470" s="373"/>
      <c r="HY470" s="373"/>
      <c r="HZ470" s="373"/>
      <c r="IA470" s="373"/>
      <c r="IB470" s="373"/>
      <c r="IC470" s="373"/>
      <c r="ID470" s="373"/>
      <c r="IE470" s="373"/>
      <c r="IF470" s="373"/>
      <c r="IG470" s="373"/>
      <c r="IH470" s="373"/>
      <c r="II470" s="373"/>
      <c r="IJ470" s="373"/>
    </row>
    <row r="471" spans="1:244" s="281" customFormat="1" ht="19" x14ac:dyDescent="0.2">
      <c r="A471"/>
      <c r="B471" s="186"/>
      <c r="C471"/>
      <c r="D471" s="251"/>
      <c r="E471" s="341"/>
      <c r="F471" s="341"/>
      <c r="G471" s="172"/>
      <c r="H471"/>
      <c r="I471" s="45"/>
      <c r="J471"/>
      <c r="K471"/>
      <c r="L471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5"/>
      <c r="AC471"/>
      <c r="AD471" s="38"/>
      <c r="AE471"/>
      <c r="AF471"/>
      <c r="AG471"/>
      <c r="AH471" s="42"/>
      <c r="AI471" s="349"/>
      <c r="AJ471" s="326"/>
      <c r="AK471" s="364"/>
      <c r="AL471" s="364"/>
      <c r="AM471" s="364"/>
      <c r="AN471" s="364"/>
      <c r="AO471" s="364"/>
      <c r="AP471" s="364"/>
      <c r="AQ471" s="364"/>
      <c r="AR471" s="364"/>
      <c r="AS471" s="364"/>
      <c r="AT471" s="364"/>
      <c r="AU471" s="364"/>
      <c r="AV471" s="364"/>
      <c r="AW471" s="364"/>
      <c r="AX471" s="364"/>
      <c r="AY471" s="329"/>
      <c r="AZ471" s="269"/>
      <c r="BA471" s="560"/>
      <c r="BB471"/>
      <c r="BC471" s="560"/>
      <c r="BD471"/>
      <c r="BE471" s="560"/>
      <c r="BF471"/>
      <c r="BG471" s="560"/>
      <c r="BH471"/>
      <c r="BI471" s="560"/>
      <c r="BJ471"/>
      <c r="BK471" s="560"/>
      <c r="BL471"/>
      <c r="BM471" s="560"/>
      <c r="BN471"/>
      <c r="BO471" s="270"/>
      <c r="BP471"/>
      <c r="BQ471" s="270"/>
      <c r="BR471"/>
      <c r="BS471" s="270"/>
      <c r="BT471"/>
      <c r="BU471" s="270"/>
      <c r="BV471"/>
      <c r="BW471" s="270"/>
      <c r="BX471"/>
      <c r="BY471" s="270"/>
      <c r="BZ471"/>
      <c r="CA471" s="270"/>
      <c r="CB471"/>
      <c r="CC471" s="270"/>
      <c r="CD471"/>
      <c r="CE471" s="270"/>
      <c r="CF471"/>
      <c r="CG471" s="270"/>
      <c r="CH471"/>
      <c r="CI471" s="270"/>
      <c r="CJ471"/>
      <c r="CK471" s="910"/>
      <c r="CT471" s="920"/>
      <c r="CX471" s="920"/>
      <c r="DN471" s="373"/>
      <c r="DO471" s="373"/>
      <c r="DP471" s="373"/>
      <c r="DQ471" s="373"/>
      <c r="DR471" s="373"/>
      <c r="DS471" s="373"/>
      <c r="DT471" s="373"/>
      <c r="DU471" s="373"/>
      <c r="DV471" s="373"/>
      <c r="DW471" s="373"/>
      <c r="DX471" s="373"/>
      <c r="DY471" s="373"/>
      <c r="DZ471" s="373"/>
      <c r="EA471" s="373"/>
      <c r="EB471" s="373"/>
      <c r="EC471" s="373"/>
      <c r="ED471" s="373"/>
      <c r="EE471" s="373"/>
      <c r="EF471" s="373"/>
      <c r="EG471" s="373"/>
      <c r="EH471" s="373"/>
      <c r="EI471" s="373"/>
      <c r="EJ471" s="373"/>
      <c r="EK471" s="373"/>
      <c r="EL471" s="373"/>
      <c r="EM471" s="373"/>
      <c r="EN471" s="373"/>
      <c r="EO471" s="373"/>
      <c r="EP471" s="373"/>
      <c r="EQ471" s="373"/>
      <c r="ER471" s="373"/>
      <c r="ES471" s="373"/>
      <c r="ET471" s="373"/>
      <c r="EU471" s="373"/>
      <c r="EV471" s="373"/>
      <c r="EW471" s="373"/>
      <c r="EX471" s="373"/>
      <c r="EY471" s="373"/>
      <c r="EZ471" s="373"/>
      <c r="FA471" s="373"/>
      <c r="FB471" s="373"/>
      <c r="FC471" s="373"/>
      <c r="FD471" s="373"/>
      <c r="FE471" s="373"/>
      <c r="FF471" s="373"/>
      <c r="FG471" s="373"/>
      <c r="FH471" s="373"/>
      <c r="FI471" s="373"/>
      <c r="FJ471" s="373"/>
      <c r="FK471" s="373"/>
      <c r="FL471" s="373"/>
      <c r="FM471" s="373"/>
      <c r="FN471" s="373"/>
      <c r="FO471" s="373"/>
      <c r="FP471" s="373"/>
      <c r="FQ471" s="373"/>
      <c r="FR471" s="373"/>
      <c r="FS471" s="373"/>
      <c r="FT471" s="373"/>
      <c r="FU471" s="373"/>
      <c r="FV471" s="373"/>
      <c r="FW471" s="373"/>
      <c r="FX471" s="373"/>
      <c r="FY471" s="373"/>
      <c r="FZ471" s="373"/>
      <c r="GA471" s="373"/>
      <c r="GB471" s="373"/>
      <c r="GC471" s="373"/>
      <c r="GD471" s="373"/>
      <c r="GE471" s="373"/>
      <c r="GF471" s="373"/>
      <c r="GG471" s="373"/>
      <c r="GH471" s="373"/>
      <c r="GI471" s="373"/>
      <c r="GJ471" s="373"/>
      <c r="GK471" s="373"/>
      <c r="GL471" s="373"/>
      <c r="GM471" s="373"/>
      <c r="GN471" s="373"/>
      <c r="GO471" s="373"/>
      <c r="GP471" s="373"/>
      <c r="GQ471" s="373"/>
      <c r="GR471" s="373"/>
      <c r="GS471" s="373"/>
      <c r="GT471" s="373"/>
      <c r="GU471" s="373"/>
      <c r="GV471" s="373"/>
      <c r="GW471" s="373"/>
      <c r="GX471" s="373"/>
      <c r="GY471" s="373"/>
      <c r="GZ471" s="373"/>
      <c r="HA471" s="373"/>
      <c r="HB471" s="373"/>
      <c r="HC471" s="373"/>
      <c r="HD471" s="373"/>
      <c r="HE471" s="373"/>
      <c r="HF471" s="373"/>
      <c r="HG471" s="373"/>
      <c r="HH471" s="373"/>
      <c r="HI471" s="373"/>
      <c r="HJ471" s="373"/>
      <c r="HK471" s="373"/>
      <c r="HL471" s="373"/>
      <c r="HM471" s="373"/>
      <c r="HN471" s="373"/>
      <c r="HO471" s="373"/>
      <c r="HP471" s="373"/>
      <c r="HQ471" s="373"/>
      <c r="HR471" s="373"/>
      <c r="HS471" s="373"/>
      <c r="HT471" s="373"/>
      <c r="HU471" s="373"/>
      <c r="HV471" s="373"/>
      <c r="HW471" s="373"/>
      <c r="HX471" s="373"/>
      <c r="HY471" s="373"/>
      <c r="HZ471" s="373"/>
      <c r="IA471" s="373"/>
      <c r="IB471" s="373"/>
      <c r="IC471" s="373"/>
      <c r="ID471" s="373"/>
      <c r="IE471" s="373"/>
      <c r="IF471" s="373"/>
      <c r="IG471" s="373"/>
      <c r="IH471" s="373"/>
      <c r="II471" s="373"/>
      <c r="IJ471" s="373"/>
    </row>
    <row r="472" spans="1:244" s="281" customFormat="1" ht="19" x14ac:dyDescent="0.2">
      <c r="A472"/>
      <c r="B472" s="186"/>
      <c r="C472"/>
      <c r="D472" s="251"/>
      <c r="E472" s="341"/>
      <c r="F472" s="341"/>
      <c r="G472" s="172"/>
      <c r="H472"/>
      <c r="I472" s="45"/>
      <c r="J472"/>
      <c r="K472"/>
      <c r="L47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5"/>
      <c r="AC472"/>
      <c r="AD472" s="38"/>
      <c r="AE472"/>
      <c r="AF472"/>
      <c r="AG472"/>
      <c r="AH472" s="42"/>
      <c r="AI472" s="349"/>
      <c r="AJ472" s="326"/>
      <c r="AK472" s="364"/>
      <c r="AL472" s="364"/>
      <c r="AM472" s="364"/>
      <c r="AN472" s="364"/>
      <c r="AO472" s="364"/>
      <c r="AP472" s="364"/>
      <c r="AQ472" s="364"/>
      <c r="AR472" s="364"/>
      <c r="AS472" s="364"/>
      <c r="AT472" s="364"/>
      <c r="AU472" s="364"/>
      <c r="AV472" s="364"/>
      <c r="AW472" s="364"/>
      <c r="AX472" s="364"/>
      <c r="AY472" s="329"/>
      <c r="AZ472" s="269"/>
      <c r="BA472" s="560"/>
      <c r="BB472"/>
      <c r="BC472" s="560"/>
      <c r="BD472"/>
      <c r="BE472" s="560"/>
      <c r="BF472"/>
      <c r="BG472" s="560"/>
      <c r="BH472"/>
      <c r="BI472" s="560"/>
      <c r="BJ472"/>
      <c r="BK472" s="560"/>
      <c r="BL472"/>
      <c r="BM472" s="560"/>
      <c r="BN472"/>
      <c r="BO472" s="270"/>
      <c r="BP472"/>
      <c r="BQ472" s="270"/>
      <c r="BR472"/>
      <c r="BS472" s="270"/>
      <c r="BT472"/>
      <c r="BU472" s="270"/>
      <c r="BV472"/>
      <c r="BW472" s="270"/>
      <c r="BX472"/>
      <c r="BY472" s="270"/>
      <c r="BZ472"/>
      <c r="CA472" s="270"/>
      <c r="CB472"/>
      <c r="CC472" s="270"/>
      <c r="CD472"/>
      <c r="CE472" s="270"/>
      <c r="CF472"/>
      <c r="CG472" s="270"/>
      <c r="CH472"/>
      <c r="CI472" s="270"/>
      <c r="CJ472"/>
      <c r="CK472" s="910"/>
      <c r="CT472" s="920"/>
      <c r="CX472" s="920"/>
      <c r="DN472" s="373"/>
      <c r="DO472" s="373"/>
      <c r="DP472" s="373"/>
      <c r="DQ472" s="373"/>
      <c r="DR472" s="373"/>
      <c r="DS472" s="373"/>
      <c r="DT472" s="373"/>
      <c r="DU472" s="373"/>
      <c r="DV472" s="373"/>
      <c r="DW472" s="373"/>
      <c r="DX472" s="373"/>
      <c r="DY472" s="373"/>
      <c r="DZ472" s="373"/>
      <c r="EA472" s="373"/>
      <c r="EB472" s="373"/>
      <c r="EC472" s="373"/>
      <c r="ED472" s="373"/>
      <c r="EE472" s="373"/>
      <c r="EF472" s="373"/>
      <c r="EG472" s="373"/>
      <c r="EH472" s="373"/>
      <c r="EI472" s="373"/>
      <c r="EJ472" s="373"/>
      <c r="EK472" s="373"/>
      <c r="EL472" s="373"/>
      <c r="EM472" s="373"/>
      <c r="EN472" s="373"/>
      <c r="EO472" s="373"/>
      <c r="EP472" s="373"/>
      <c r="EQ472" s="373"/>
      <c r="ER472" s="373"/>
      <c r="ES472" s="373"/>
      <c r="ET472" s="373"/>
      <c r="EU472" s="373"/>
      <c r="EV472" s="373"/>
      <c r="EW472" s="373"/>
      <c r="EX472" s="373"/>
      <c r="EY472" s="373"/>
      <c r="EZ472" s="373"/>
      <c r="FA472" s="373"/>
      <c r="FB472" s="373"/>
      <c r="FC472" s="373"/>
      <c r="FD472" s="373"/>
      <c r="FE472" s="373"/>
      <c r="FF472" s="373"/>
      <c r="FG472" s="373"/>
      <c r="FH472" s="373"/>
      <c r="FI472" s="373"/>
      <c r="FJ472" s="373"/>
      <c r="FK472" s="373"/>
      <c r="FL472" s="373"/>
      <c r="FM472" s="373"/>
      <c r="FN472" s="373"/>
      <c r="FO472" s="373"/>
      <c r="FP472" s="373"/>
      <c r="FQ472" s="373"/>
      <c r="FR472" s="373"/>
      <c r="FS472" s="373"/>
      <c r="FT472" s="373"/>
      <c r="FU472" s="373"/>
      <c r="FV472" s="373"/>
      <c r="FW472" s="373"/>
      <c r="FX472" s="373"/>
      <c r="FY472" s="373"/>
      <c r="FZ472" s="373"/>
      <c r="GA472" s="373"/>
      <c r="GB472" s="373"/>
      <c r="GC472" s="373"/>
      <c r="GD472" s="373"/>
      <c r="GE472" s="373"/>
      <c r="GF472" s="373"/>
      <c r="GG472" s="373"/>
      <c r="GH472" s="373"/>
      <c r="GI472" s="373"/>
      <c r="GJ472" s="373"/>
      <c r="GK472" s="373"/>
      <c r="GL472" s="373"/>
      <c r="GM472" s="373"/>
      <c r="GN472" s="373"/>
      <c r="GO472" s="373"/>
      <c r="GP472" s="373"/>
      <c r="GQ472" s="373"/>
      <c r="GR472" s="373"/>
      <c r="GS472" s="373"/>
      <c r="GT472" s="373"/>
      <c r="GU472" s="373"/>
      <c r="GV472" s="373"/>
      <c r="GW472" s="373"/>
      <c r="GX472" s="373"/>
      <c r="GY472" s="373"/>
      <c r="GZ472" s="373"/>
      <c r="HA472" s="373"/>
      <c r="HB472" s="373"/>
      <c r="HC472" s="373"/>
      <c r="HD472" s="373"/>
      <c r="HE472" s="373"/>
      <c r="HF472" s="373"/>
      <c r="HG472" s="373"/>
      <c r="HH472" s="373"/>
      <c r="HI472" s="373"/>
      <c r="HJ472" s="373"/>
      <c r="HK472" s="373"/>
      <c r="HL472" s="373"/>
      <c r="HM472" s="373"/>
      <c r="HN472" s="373"/>
      <c r="HO472" s="373"/>
      <c r="HP472" s="373"/>
      <c r="HQ472" s="373"/>
      <c r="HR472" s="373"/>
      <c r="HS472" s="373"/>
      <c r="HT472" s="373"/>
      <c r="HU472" s="373"/>
      <c r="HV472" s="373"/>
      <c r="HW472" s="373"/>
      <c r="HX472" s="373"/>
      <c r="HY472" s="373"/>
      <c r="HZ472" s="373"/>
      <c r="IA472" s="373"/>
      <c r="IB472" s="373"/>
      <c r="IC472" s="373"/>
      <c r="ID472" s="373"/>
      <c r="IE472" s="373"/>
      <c r="IF472" s="373"/>
      <c r="IG472" s="373"/>
      <c r="IH472" s="373"/>
      <c r="II472" s="373"/>
      <c r="IJ472" s="373"/>
    </row>
    <row r="473" spans="1:244" s="281" customFormat="1" ht="19" x14ac:dyDescent="0.2">
      <c r="A473"/>
      <c r="B473" s="186"/>
      <c r="C473"/>
      <c r="D473" s="251"/>
      <c r="E473" s="341"/>
      <c r="F473" s="341"/>
      <c r="G473" s="172"/>
      <c r="H473"/>
      <c r="I473" s="45"/>
      <c r="J473"/>
      <c r="K473"/>
      <c r="L473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5"/>
      <c r="AC473"/>
      <c r="AD473" s="38"/>
      <c r="AE473"/>
      <c r="AF473"/>
      <c r="AG473"/>
      <c r="AH473" s="42"/>
      <c r="AI473" s="349"/>
      <c r="AJ473" s="326"/>
      <c r="AK473" s="364"/>
      <c r="AL473" s="364"/>
      <c r="AM473" s="364"/>
      <c r="AN473" s="364"/>
      <c r="AO473" s="364"/>
      <c r="AP473" s="364"/>
      <c r="AQ473" s="364"/>
      <c r="AR473" s="364"/>
      <c r="AS473" s="364"/>
      <c r="AT473" s="364"/>
      <c r="AU473" s="364"/>
      <c r="AV473" s="364"/>
      <c r="AW473" s="364"/>
      <c r="AX473" s="364"/>
      <c r="AY473" s="329"/>
      <c r="AZ473" s="269"/>
      <c r="BA473" s="560"/>
      <c r="BB473"/>
      <c r="BC473" s="560"/>
      <c r="BD473"/>
      <c r="BE473" s="560"/>
      <c r="BF473"/>
      <c r="BG473" s="560"/>
      <c r="BH473"/>
      <c r="BI473" s="560"/>
      <c r="BJ473"/>
      <c r="BK473" s="560"/>
      <c r="BL473"/>
      <c r="BM473" s="560"/>
      <c r="BN473"/>
      <c r="BO473" s="270"/>
      <c r="BP473"/>
      <c r="BQ473" s="270"/>
      <c r="BR473"/>
      <c r="BS473" s="270"/>
      <c r="BT473"/>
      <c r="BU473" s="270"/>
      <c r="BV473"/>
      <c r="BW473" s="270"/>
      <c r="BX473"/>
      <c r="BY473" s="270"/>
      <c r="BZ473"/>
      <c r="CA473" s="270"/>
      <c r="CB473"/>
      <c r="CC473" s="270"/>
      <c r="CD473"/>
      <c r="CE473" s="270"/>
      <c r="CF473"/>
      <c r="CG473" s="270"/>
      <c r="CH473"/>
      <c r="CI473" s="270"/>
      <c r="CJ473"/>
      <c r="CK473" s="910"/>
      <c r="CT473" s="920"/>
      <c r="CX473" s="920"/>
      <c r="DN473" s="373"/>
      <c r="DO473" s="373"/>
      <c r="DP473" s="373"/>
      <c r="DQ473" s="373"/>
      <c r="DR473" s="373"/>
      <c r="DS473" s="373"/>
      <c r="DT473" s="373"/>
      <c r="DU473" s="373"/>
      <c r="DV473" s="373"/>
      <c r="DW473" s="373"/>
      <c r="DX473" s="373"/>
      <c r="DY473" s="373"/>
      <c r="DZ473" s="373"/>
      <c r="EA473" s="373"/>
      <c r="EB473" s="373"/>
      <c r="EC473" s="373"/>
      <c r="ED473" s="373"/>
      <c r="EE473" s="373"/>
      <c r="EF473" s="373"/>
      <c r="EG473" s="373"/>
      <c r="EH473" s="373"/>
      <c r="EI473" s="373"/>
      <c r="EJ473" s="373"/>
      <c r="EK473" s="373"/>
      <c r="EL473" s="373"/>
      <c r="EM473" s="373"/>
      <c r="EN473" s="373"/>
      <c r="EO473" s="373"/>
      <c r="EP473" s="373"/>
      <c r="EQ473" s="373"/>
      <c r="ER473" s="373"/>
      <c r="ES473" s="373"/>
      <c r="ET473" s="373"/>
      <c r="EU473" s="373"/>
      <c r="EV473" s="373"/>
      <c r="EW473" s="373"/>
      <c r="EX473" s="373"/>
      <c r="EY473" s="373"/>
      <c r="EZ473" s="373"/>
      <c r="FA473" s="373"/>
      <c r="FB473" s="373"/>
      <c r="FC473" s="373"/>
      <c r="FD473" s="373"/>
      <c r="FE473" s="373"/>
      <c r="FF473" s="373"/>
      <c r="FG473" s="373"/>
      <c r="FH473" s="373"/>
      <c r="FI473" s="373"/>
      <c r="FJ473" s="373"/>
      <c r="FK473" s="373"/>
      <c r="FL473" s="373"/>
      <c r="FM473" s="373"/>
      <c r="FN473" s="373"/>
      <c r="FO473" s="373"/>
      <c r="FP473" s="373"/>
      <c r="FQ473" s="373"/>
      <c r="FR473" s="373"/>
      <c r="FS473" s="373"/>
      <c r="FT473" s="373"/>
      <c r="FU473" s="373"/>
      <c r="FV473" s="373"/>
      <c r="FW473" s="373"/>
      <c r="FX473" s="373"/>
      <c r="FY473" s="373"/>
      <c r="FZ473" s="373"/>
      <c r="GA473" s="373"/>
      <c r="GB473" s="373"/>
      <c r="GC473" s="373"/>
      <c r="GD473" s="373"/>
      <c r="GE473" s="373"/>
      <c r="GF473" s="373"/>
      <c r="GG473" s="373"/>
      <c r="GH473" s="373"/>
      <c r="GI473" s="373"/>
      <c r="GJ473" s="373"/>
      <c r="GK473" s="373"/>
      <c r="GL473" s="373"/>
      <c r="GM473" s="373"/>
      <c r="GN473" s="373"/>
      <c r="GO473" s="373"/>
      <c r="GP473" s="373"/>
      <c r="GQ473" s="373"/>
      <c r="GR473" s="373"/>
      <c r="GS473" s="373"/>
      <c r="GT473" s="373"/>
      <c r="GU473" s="373"/>
      <c r="GV473" s="373"/>
      <c r="GW473" s="373"/>
      <c r="GX473" s="373"/>
      <c r="GY473" s="373"/>
      <c r="GZ473" s="373"/>
      <c r="HA473" s="373"/>
      <c r="HB473" s="373"/>
      <c r="HC473" s="373"/>
      <c r="HD473" s="373"/>
      <c r="HE473" s="373"/>
      <c r="HF473" s="373"/>
      <c r="HG473" s="373"/>
      <c r="HH473" s="373"/>
      <c r="HI473" s="373"/>
      <c r="HJ473" s="373"/>
      <c r="HK473" s="373"/>
      <c r="HL473" s="373"/>
      <c r="HM473" s="373"/>
      <c r="HN473" s="373"/>
      <c r="HO473" s="373"/>
      <c r="HP473" s="373"/>
      <c r="HQ473" s="373"/>
      <c r="HR473" s="373"/>
      <c r="HS473" s="373"/>
      <c r="HT473" s="373"/>
      <c r="HU473" s="373"/>
      <c r="HV473" s="373"/>
      <c r="HW473" s="373"/>
      <c r="HX473" s="373"/>
      <c r="HY473" s="373"/>
      <c r="HZ473" s="373"/>
      <c r="IA473" s="373"/>
      <c r="IB473" s="373"/>
      <c r="IC473" s="373"/>
      <c r="ID473" s="373"/>
      <c r="IE473" s="373"/>
      <c r="IF473" s="373"/>
      <c r="IG473" s="373"/>
      <c r="IH473" s="373"/>
      <c r="II473" s="373"/>
      <c r="IJ473" s="373"/>
    </row>
    <row r="474" spans="1:244" s="281" customFormat="1" ht="19" x14ac:dyDescent="0.2">
      <c r="A474"/>
      <c r="B474" s="186"/>
      <c r="C474"/>
      <c r="D474" s="251"/>
      <c r="E474" s="341"/>
      <c r="F474" s="341"/>
      <c r="G474" s="172"/>
      <c r="H474"/>
      <c r="I474" s="45"/>
      <c r="J474"/>
      <c r="K474"/>
      <c r="L474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5"/>
      <c r="AC474"/>
      <c r="AD474" s="38"/>
      <c r="AE474"/>
      <c r="AF474"/>
      <c r="AG474"/>
      <c r="AH474" s="42"/>
      <c r="AI474" s="349"/>
      <c r="AJ474" s="326"/>
      <c r="AK474" s="364"/>
      <c r="AL474" s="364"/>
      <c r="AM474" s="364"/>
      <c r="AN474" s="364"/>
      <c r="AO474" s="364"/>
      <c r="AP474" s="364"/>
      <c r="AQ474" s="364"/>
      <c r="AR474" s="364"/>
      <c r="AS474" s="364"/>
      <c r="AT474" s="364"/>
      <c r="AU474" s="364"/>
      <c r="AV474" s="364"/>
      <c r="AW474" s="364"/>
      <c r="AX474" s="364"/>
      <c r="AY474" s="329"/>
      <c r="AZ474" s="269"/>
      <c r="BA474" s="560"/>
      <c r="BB474"/>
      <c r="BC474" s="560"/>
      <c r="BD474"/>
      <c r="BE474" s="560"/>
      <c r="BF474"/>
      <c r="BG474" s="560"/>
      <c r="BH474"/>
      <c r="BI474" s="560"/>
      <c r="BJ474"/>
      <c r="BK474" s="560"/>
      <c r="BL474"/>
      <c r="BM474" s="560"/>
      <c r="BN474"/>
      <c r="BO474" s="270"/>
      <c r="BP474"/>
      <c r="BQ474" s="270"/>
      <c r="BR474"/>
      <c r="BS474" s="270"/>
      <c r="BT474"/>
      <c r="BU474" s="270"/>
      <c r="BV474"/>
      <c r="BW474" s="270"/>
      <c r="BX474"/>
      <c r="BY474" s="270"/>
      <c r="BZ474"/>
      <c r="CA474" s="270"/>
      <c r="CB474"/>
      <c r="CC474" s="270"/>
      <c r="CD474"/>
      <c r="CE474" s="270"/>
      <c r="CF474"/>
      <c r="CG474" s="270"/>
      <c r="CH474"/>
      <c r="CI474" s="270"/>
      <c r="CJ474"/>
      <c r="CK474" s="910"/>
      <c r="CT474" s="920"/>
      <c r="CX474" s="920"/>
      <c r="DN474" s="373"/>
      <c r="DO474" s="373"/>
      <c r="DP474" s="373"/>
      <c r="DQ474" s="373"/>
      <c r="DR474" s="373"/>
      <c r="DS474" s="373"/>
      <c r="DT474" s="373"/>
      <c r="DU474" s="373"/>
      <c r="DV474" s="373"/>
      <c r="DW474" s="373"/>
      <c r="DX474" s="373"/>
      <c r="DY474" s="373"/>
      <c r="DZ474" s="373"/>
      <c r="EA474" s="373"/>
      <c r="EB474" s="373"/>
      <c r="EC474" s="373"/>
      <c r="ED474" s="373"/>
      <c r="EE474" s="373"/>
      <c r="EF474" s="373"/>
      <c r="EG474" s="373"/>
      <c r="EH474" s="373"/>
      <c r="EI474" s="373"/>
      <c r="EJ474" s="373"/>
      <c r="EK474" s="373"/>
      <c r="EL474" s="373"/>
      <c r="EM474" s="373"/>
      <c r="EN474" s="373"/>
      <c r="EO474" s="373"/>
      <c r="EP474" s="373"/>
      <c r="EQ474" s="373"/>
      <c r="ER474" s="373"/>
      <c r="ES474" s="373"/>
      <c r="ET474" s="373"/>
      <c r="EU474" s="373"/>
      <c r="EV474" s="373"/>
      <c r="EW474" s="373"/>
      <c r="EX474" s="373"/>
      <c r="EY474" s="373"/>
      <c r="EZ474" s="373"/>
      <c r="FA474" s="373"/>
      <c r="FB474" s="373"/>
      <c r="FC474" s="373"/>
      <c r="FD474" s="373"/>
      <c r="FE474" s="373"/>
      <c r="FF474" s="373"/>
      <c r="FG474" s="373"/>
      <c r="FH474" s="373"/>
      <c r="FI474" s="373"/>
      <c r="FJ474" s="373"/>
      <c r="FK474" s="373"/>
      <c r="FL474" s="373"/>
      <c r="FM474" s="373"/>
      <c r="FN474" s="373"/>
      <c r="FO474" s="373"/>
      <c r="FP474" s="373"/>
      <c r="FQ474" s="373"/>
      <c r="FR474" s="373"/>
      <c r="FS474" s="373"/>
      <c r="FT474" s="373"/>
      <c r="FU474" s="373"/>
      <c r="FV474" s="373"/>
      <c r="FW474" s="373"/>
      <c r="FX474" s="373"/>
      <c r="FY474" s="373"/>
      <c r="FZ474" s="373"/>
      <c r="GA474" s="373"/>
      <c r="GB474" s="373"/>
      <c r="GC474" s="373"/>
      <c r="GD474" s="373"/>
      <c r="GE474" s="373"/>
      <c r="GF474" s="373"/>
      <c r="GG474" s="373"/>
      <c r="GH474" s="373"/>
      <c r="GI474" s="373"/>
      <c r="GJ474" s="373"/>
      <c r="GK474" s="373"/>
      <c r="GL474" s="373"/>
      <c r="GM474" s="373"/>
      <c r="GN474" s="373"/>
      <c r="GO474" s="373"/>
      <c r="GP474" s="373"/>
      <c r="GQ474" s="373"/>
      <c r="GR474" s="373"/>
      <c r="GS474" s="373"/>
      <c r="GT474" s="373"/>
      <c r="GU474" s="373"/>
      <c r="GV474" s="373"/>
      <c r="GW474" s="373"/>
      <c r="GX474" s="373"/>
      <c r="GY474" s="373"/>
      <c r="GZ474" s="373"/>
      <c r="HA474" s="373"/>
      <c r="HB474" s="373"/>
      <c r="HC474" s="373"/>
      <c r="HD474" s="373"/>
      <c r="HE474" s="373"/>
      <c r="HF474" s="373"/>
      <c r="HG474" s="373"/>
      <c r="HH474" s="373"/>
      <c r="HI474" s="373"/>
      <c r="HJ474" s="373"/>
      <c r="HK474" s="373"/>
      <c r="HL474" s="373"/>
      <c r="HM474" s="373"/>
      <c r="HN474" s="373"/>
      <c r="HO474" s="373"/>
      <c r="HP474" s="373"/>
      <c r="HQ474" s="373"/>
      <c r="HR474" s="373"/>
      <c r="HS474" s="373"/>
      <c r="HT474" s="373"/>
      <c r="HU474" s="373"/>
      <c r="HV474" s="373"/>
      <c r="HW474" s="373"/>
      <c r="HX474" s="373"/>
      <c r="HY474" s="373"/>
      <c r="HZ474" s="373"/>
      <c r="IA474" s="373"/>
      <c r="IB474" s="373"/>
      <c r="IC474" s="373"/>
      <c r="ID474" s="373"/>
      <c r="IE474" s="373"/>
      <c r="IF474" s="373"/>
      <c r="IG474" s="373"/>
      <c r="IH474" s="373"/>
      <c r="II474" s="373"/>
      <c r="IJ474" s="373"/>
    </row>
    <row r="475" spans="1:244" s="281" customFormat="1" ht="19" x14ac:dyDescent="0.2">
      <c r="A475"/>
      <c r="B475" s="186"/>
      <c r="C475"/>
      <c r="D475" s="251"/>
      <c r="E475" s="341"/>
      <c r="F475" s="341"/>
      <c r="G475" s="172"/>
      <c r="H475"/>
      <c r="I475" s="45"/>
      <c r="J475"/>
      <c r="K475"/>
      <c r="L475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5"/>
      <c r="AC475"/>
      <c r="AD475" s="38"/>
      <c r="AE475"/>
      <c r="AF475"/>
      <c r="AG475"/>
      <c r="AH475" s="42"/>
      <c r="AI475" s="349"/>
      <c r="AJ475" s="326"/>
      <c r="AK475" s="364"/>
      <c r="AL475" s="364"/>
      <c r="AM475" s="364"/>
      <c r="AN475" s="364"/>
      <c r="AO475" s="364"/>
      <c r="AP475" s="364"/>
      <c r="AQ475" s="364"/>
      <c r="AR475" s="364"/>
      <c r="AS475" s="364"/>
      <c r="AT475" s="364"/>
      <c r="AU475" s="364"/>
      <c r="AV475" s="364"/>
      <c r="AW475" s="364"/>
      <c r="AX475" s="364"/>
      <c r="AY475" s="329"/>
      <c r="AZ475" s="269"/>
      <c r="BA475" s="560"/>
      <c r="BB475"/>
      <c r="BC475" s="560"/>
      <c r="BD475"/>
      <c r="BE475" s="560"/>
      <c r="BF475"/>
      <c r="BG475" s="560"/>
      <c r="BH475"/>
      <c r="BI475" s="560"/>
      <c r="BJ475"/>
      <c r="BK475" s="560"/>
      <c r="BL475"/>
      <c r="BM475" s="560"/>
      <c r="BN475"/>
      <c r="BO475" s="270"/>
      <c r="BP475"/>
      <c r="BQ475" s="270"/>
      <c r="BR475"/>
      <c r="BS475" s="270"/>
      <c r="BT475"/>
      <c r="BU475" s="270"/>
      <c r="BV475"/>
      <c r="BW475" s="270"/>
      <c r="BX475"/>
      <c r="BY475" s="270"/>
      <c r="BZ475"/>
      <c r="CA475" s="270"/>
      <c r="CB475"/>
      <c r="CC475" s="270"/>
      <c r="CD475"/>
      <c r="CE475" s="270"/>
      <c r="CF475"/>
      <c r="CG475" s="270"/>
      <c r="CH475"/>
      <c r="CI475" s="270"/>
      <c r="CJ475"/>
      <c r="CK475" s="910"/>
      <c r="CT475" s="920"/>
      <c r="CX475" s="920"/>
      <c r="DN475" s="373"/>
      <c r="DO475" s="373"/>
      <c r="DP475" s="373"/>
      <c r="DQ475" s="373"/>
      <c r="DR475" s="373"/>
      <c r="DS475" s="373"/>
      <c r="DT475" s="373"/>
      <c r="DU475" s="373"/>
      <c r="DV475" s="373"/>
      <c r="DW475" s="373"/>
      <c r="DX475" s="373"/>
      <c r="DY475" s="373"/>
      <c r="DZ475" s="373"/>
      <c r="EA475" s="373"/>
      <c r="EB475" s="373"/>
      <c r="EC475" s="373"/>
      <c r="ED475" s="373"/>
      <c r="EE475" s="373"/>
      <c r="EF475" s="373"/>
      <c r="EG475" s="373"/>
      <c r="EH475" s="373"/>
      <c r="EI475" s="373"/>
      <c r="EJ475" s="373"/>
      <c r="EK475" s="373"/>
      <c r="EL475" s="373"/>
      <c r="EM475" s="373"/>
      <c r="EN475" s="373"/>
      <c r="EO475" s="373"/>
      <c r="EP475" s="373"/>
      <c r="EQ475" s="373"/>
      <c r="ER475" s="373"/>
      <c r="ES475" s="373"/>
      <c r="ET475" s="373"/>
      <c r="EU475" s="373"/>
      <c r="EV475" s="373"/>
      <c r="EW475" s="373"/>
      <c r="EX475" s="373"/>
      <c r="EY475" s="373"/>
      <c r="EZ475" s="373"/>
      <c r="FA475" s="373"/>
      <c r="FB475" s="373"/>
      <c r="FC475" s="373"/>
      <c r="FD475" s="373"/>
      <c r="FE475" s="373"/>
      <c r="FF475" s="373"/>
      <c r="FG475" s="373"/>
      <c r="FH475" s="373"/>
      <c r="FI475" s="373"/>
      <c r="FJ475" s="373"/>
      <c r="FK475" s="373"/>
      <c r="FL475" s="373"/>
      <c r="FM475" s="373"/>
      <c r="FN475" s="373"/>
      <c r="FO475" s="373"/>
      <c r="FP475" s="373"/>
      <c r="FQ475" s="373"/>
      <c r="FR475" s="373"/>
      <c r="FS475" s="373"/>
      <c r="FT475" s="373"/>
      <c r="FU475" s="373"/>
      <c r="FV475" s="373"/>
      <c r="FW475" s="373"/>
      <c r="FX475" s="373"/>
      <c r="FY475" s="373"/>
      <c r="FZ475" s="373"/>
      <c r="GA475" s="373"/>
      <c r="GB475" s="373"/>
      <c r="GC475" s="373"/>
      <c r="GD475" s="373"/>
      <c r="GE475" s="373"/>
      <c r="GF475" s="373"/>
      <c r="GG475" s="373"/>
      <c r="GH475" s="373"/>
      <c r="GI475" s="373"/>
      <c r="GJ475" s="373"/>
      <c r="GK475" s="373"/>
      <c r="GL475" s="373"/>
      <c r="GM475" s="373"/>
      <c r="GN475" s="373"/>
      <c r="GO475" s="373"/>
      <c r="GP475" s="373"/>
      <c r="GQ475" s="373"/>
      <c r="GR475" s="373"/>
      <c r="GS475" s="373"/>
      <c r="GT475" s="373"/>
      <c r="GU475" s="373"/>
      <c r="GV475" s="373"/>
      <c r="GW475" s="373"/>
      <c r="GX475" s="373"/>
      <c r="GY475" s="373"/>
      <c r="GZ475" s="373"/>
      <c r="HA475" s="373"/>
      <c r="HB475" s="373"/>
      <c r="HC475" s="373"/>
      <c r="HD475" s="373"/>
      <c r="HE475" s="373"/>
      <c r="HF475" s="373"/>
      <c r="HG475" s="373"/>
      <c r="HH475" s="373"/>
      <c r="HI475" s="373"/>
      <c r="HJ475" s="373"/>
      <c r="HK475" s="373"/>
      <c r="HL475" s="373"/>
      <c r="HM475" s="373"/>
      <c r="HN475" s="373"/>
      <c r="HO475" s="373"/>
      <c r="HP475" s="373"/>
      <c r="HQ475" s="373"/>
      <c r="HR475" s="373"/>
      <c r="HS475" s="373"/>
      <c r="HT475" s="373"/>
      <c r="HU475" s="373"/>
      <c r="HV475" s="373"/>
      <c r="HW475" s="373"/>
      <c r="HX475" s="373"/>
      <c r="HY475" s="373"/>
      <c r="HZ475" s="373"/>
      <c r="IA475" s="373"/>
      <c r="IB475" s="373"/>
      <c r="IC475" s="373"/>
      <c r="ID475" s="373"/>
      <c r="IE475" s="373"/>
      <c r="IF475" s="373"/>
      <c r="IG475" s="373"/>
      <c r="IH475" s="373"/>
      <c r="II475" s="373"/>
      <c r="IJ475" s="373"/>
    </row>
    <row r="476" spans="1:244" s="281" customFormat="1" ht="19" x14ac:dyDescent="0.2">
      <c r="A476"/>
      <c r="B476" s="186"/>
      <c r="C476"/>
      <c r="D476" s="251"/>
      <c r="E476" s="341"/>
      <c r="F476" s="341"/>
      <c r="G476" s="172"/>
      <c r="H476"/>
      <c r="I476" s="45"/>
      <c r="J476"/>
      <c r="K476"/>
      <c r="L4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5"/>
      <c r="AC476"/>
      <c r="AD476" s="38"/>
      <c r="AE476"/>
      <c r="AF476"/>
      <c r="AG476"/>
      <c r="AH476" s="42"/>
      <c r="AI476" s="349"/>
      <c r="AJ476" s="326"/>
      <c r="AK476" s="364"/>
      <c r="AL476" s="364"/>
      <c r="AM476" s="364"/>
      <c r="AN476" s="364"/>
      <c r="AO476" s="364"/>
      <c r="AP476" s="364"/>
      <c r="AQ476" s="364"/>
      <c r="AR476" s="364"/>
      <c r="AS476" s="364"/>
      <c r="AT476" s="364"/>
      <c r="AU476" s="364"/>
      <c r="AV476" s="364"/>
      <c r="AW476" s="364"/>
      <c r="AX476" s="364"/>
      <c r="AY476" s="329"/>
      <c r="AZ476" s="269"/>
      <c r="BA476" s="560"/>
      <c r="BB476"/>
      <c r="BC476" s="560"/>
      <c r="BD476"/>
      <c r="BE476" s="560"/>
      <c r="BF476"/>
      <c r="BG476" s="560"/>
      <c r="BH476"/>
      <c r="BI476" s="560"/>
      <c r="BJ476"/>
      <c r="BK476" s="560"/>
      <c r="BL476"/>
      <c r="BM476" s="560"/>
      <c r="BN476"/>
      <c r="BO476" s="270"/>
      <c r="BP476"/>
      <c r="BQ476" s="270"/>
      <c r="BR476"/>
      <c r="BS476" s="270"/>
      <c r="BT476"/>
      <c r="BU476" s="270"/>
      <c r="BV476"/>
      <c r="BW476" s="270"/>
      <c r="BX476"/>
      <c r="BY476" s="270"/>
      <c r="BZ476"/>
      <c r="CA476" s="270"/>
      <c r="CB476"/>
      <c r="CC476" s="270"/>
      <c r="CD476"/>
      <c r="CE476" s="270"/>
      <c r="CF476"/>
      <c r="CG476" s="270"/>
      <c r="CH476"/>
      <c r="CI476" s="270"/>
      <c r="CJ476"/>
      <c r="CK476" s="910"/>
      <c r="CT476" s="920"/>
      <c r="CX476" s="920"/>
      <c r="DN476" s="373"/>
      <c r="DO476" s="373"/>
      <c r="DP476" s="373"/>
      <c r="DQ476" s="373"/>
      <c r="DR476" s="373"/>
      <c r="DS476" s="373"/>
      <c r="DT476" s="373"/>
      <c r="DU476" s="373"/>
      <c r="DV476" s="373"/>
      <c r="DW476" s="373"/>
      <c r="DX476" s="373"/>
      <c r="DY476" s="373"/>
      <c r="DZ476" s="373"/>
      <c r="EA476" s="373"/>
      <c r="EB476" s="373"/>
      <c r="EC476" s="373"/>
      <c r="ED476" s="373"/>
      <c r="EE476" s="373"/>
      <c r="EF476" s="373"/>
      <c r="EG476" s="373"/>
      <c r="EH476" s="373"/>
      <c r="EI476" s="373"/>
      <c r="EJ476" s="373"/>
      <c r="EK476" s="373"/>
      <c r="EL476" s="373"/>
      <c r="EM476" s="373"/>
      <c r="EN476" s="373"/>
      <c r="EO476" s="373"/>
      <c r="EP476" s="373"/>
      <c r="EQ476" s="373"/>
      <c r="ER476" s="373"/>
      <c r="ES476" s="373"/>
      <c r="ET476" s="373"/>
      <c r="EU476" s="373"/>
      <c r="EV476" s="373"/>
      <c r="EW476" s="373"/>
      <c r="EX476" s="373"/>
      <c r="EY476" s="373"/>
      <c r="EZ476" s="373"/>
      <c r="FA476" s="373"/>
      <c r="FB476" s="373"/>
      <c r="FC476" s="373"/>
      <c r="FD476" s="373"/>
      <c r="FE476" s="373"/>
      <c r="FF476" s="373"/>
      <c r="FG476" s="373"/>
      <c r="FH476" s="373"/>
      <c r="FI476" s="373"/>
      <c r="FJ476" s="373"/>
      <c r="FK476" s="373"/>
      <c r="FL476" s="373"/>
      <c r="FM476" s="373"/>
      <c r="FN476" s="373"/>
      <c r="FO476" s="373"/>
      <c r="FP476" s="373"/>
      <c r="FQ476" s="373"/>
      <c r="FR476" s="373"/>
      <c r="FS476" s="373"/>
      <c r="FT476" s="373"/>
      <c r="FU476" s="373"/>
      <c r="FV476" s="373"/>
      <c r="FW476" s="373"/>
      <c r="FX476" s="373"/>
      <c r="FY476" s="373"/>
      <c r="FZ476" s="373"/>
      <c r="GA476" s="373"/>
      <c r="GB476" s="373"/>
      <c r="GC476" s="373"/>
      <c r="GD476" s="373"/>
      <c r="GE476" s="373"/>
      <c r="GF476" s="373"/>
      <c r="GG476" s="373"/>
      <c r="GH476" s="373"/>
      <c r="GI476" s="373"/>
      <c r="GJ476" s="373"/>
      <c r="GK476" s="373"/>
      <c r="GL476" s="373"/>
      <c r="GM476" s="373"/>
      <c r="GN476" s="373"/>
      <c r="GO476" s="373"/>
      <c r="GP476" s="373"/>
      <c r="GQ476" s="373"/>
      <c r="GR476" s="373"/>
      <c r="GS476" s="373"/>
      <c r="GT476" s="373"/>
      <c r="GU476" s="373"/>
      <c r="GV476" s="373"/>
      <c r="GW476" s="373"/>
      <c r="GX476" s="373"/>
      <c r="GY476" s="373"/>
      <c r="GZ476" s="373"/>
      <c r="HA476" s="373"/>
      <c r="HB476" s="373"/>
      <c r="HC476" s="373"/>
      <c r="HD476" s="373"/>
      <c r="HE476" s="373"/>
      <c r="HF476" s="373"/>
      <c r="HG476" s="373"/>
      <c r="HH476" s="373"/>
      <c r="HI476" s="373"/>
      <c r="HJ476" s="373"/>
      <c r="HK476" s="373"/>
      <c r="HL476" s="373"/>
      <c r="HM476" s="373"/>
      <c r="HN476" s="373"/>
      <c r="HO476" s="373"/>
      <c r="HP476" s="373"/>
      <c r="HQ476" s="373"/>
      <c r="HR476" s="373"/>
      <c r="HS476" s="373"/>
      <c r="HT476" s="373"/>
      <c r="HU476" s="373"/>
      <c r="HV476" s="373"/>
      <c r="HW476" s="373"/>
      <c r="HX476" s="373"/>
      <c r="HY476" s="373"/>
      <c r="HZ476" s="373"/>
      <c r="IA476" s="373"/>
      <c r="IB476" s="373"/>
      <c r="IC476" s="373"/>
      <c r="ID476" s="373"/>
      <c r="IE476" s="373"/>
      <c r="IF476" s="373"/>
      <c r="IG476" s="373"/>
      <c r="IH476" s="373"/>
      <c r="II476" s="373"/>
      <c r="IJ476" s="373"/>
    </row>
    <row r="477" spans="1:244" s="281" customFormat="1" ht="19" x14ac:dyDescent="0.2">
      <c r="A477"/>
      <c r="B477" s="186"/>
      <c r="C477"/>
      <c r="D477" s="251"/>
      <c r="E477" s="341"/>
      <c r="F477" s="341"/>
      <c r="G477" s="172"/>
      <c r="H477"/>
      <c r="I477" s="45"/>
      <c r="J477"/>
      <c r="K477"/>
      <c r="L477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5"/>
      <c r="AC477"/>
      <c r="AD477" s="38"/>
      <c r="AE477"/>
      <c r="AF477"/>
      <c r="AG477"/>
      <c r="AH477" s="42"/>
      <c r="AI477" s="349"/>
      <c r="AJ477" s="326"/>
      <c r="AK477" s="364"/>
      <c r="AL477" s="364"/>
      <c r="AM477" s="364"/>
      <c r="AN477" s="364"/>
      <c r="AO477" s="364"/>
      <c r="AP477" s="364"/>
      <c r="AQ477" s="364"/>
      <c r="AR477" s="364"/>
      <c r="AS477" s="364"/>
      <c r="AT477" s="364"/>
      <c r="AU477" s="364"/>
      <c r="AV477" s="364"/>
      <c r="AW477" s="364"/>
      <c r="AX477" s="364"/>
      <c r="AY477" s="329"/>
      <c r="AZ477" s="269"/>
      <c r="BA477" s="560"/>
      <c r="BB477"/>
      <c r="BC477" s="560"/>
      <c r="BD477"/>
      <c r="BE477" s="560"/>
      <c r="BF477"/>
      <c r="BG477" s="560"/>
      <c r="BH477"/>
      <c r="BI477" s="560"/>
      <c r="BJ477"/>
      <c r="BK477" s="560"/>
      <c r="BL477"/>
      <c r="BM477" s="560"/>
      <c r="BN477"/>
      <c r="BO477" s="270"/>
      <c r="BP477"/>
      <c r="BQ477" s="270"/>
      <c r="BR477"/>
      <c r="BS477" s="270"/>
      <c r="BT477"/>
      <c r="BU477" s="270"/>
      <c r="BV477"/>
      <c r="BW477" s="270"/>
      <c r="BX477"/>
      <c r="BY477" s="270"/>
      <c r="BZ477"/>
      <c r="CA477" s="270"/>
      <c r="CB477"/>
      <c r="CC477" s="270"/>
      <c r="CD477"/>
      <c r="CE477" s="270"/>
      <c r="CF477"/>
      <c r="CG477" s="270"/>
      <c r="CH477"/>
      <c r="CI477" s="270"/>
      <c r="CJ477"/>
      <c r="CK477" s="910"/>
      <c r="CT477" s="920"/>
      <c r="CX477" s="920"/>
      <c r="DN477" s="373"/>
      <c r="DO477" s="373"/>
      <c r="DP477" s="373"/>
      <c r="DQ477" s="373"/>
      <c r="DR477" s="373"/>
      <c r="DS477" s="373"/>
      <c r="DT477" s="373"/>
      <c r="DU477" s="373"/>
      <c r="DV477" s="373"/>
      <c r="DW477" s="373"/>
      <c r="DX477" s="373"/>
      <c r="DY477" s="373"/>
      <c r="DZ477" s="373"/>
      <c r="EA477" s="373"/>
      <c r="EB477" s="373"/>
      <c r="EC477" s="373"/>
      <c r="ED477" s="373"/>
      <c r="EE477" s="373"/>
      <c r="EF477" s="373"/>
      <c r="EG477" s="373"/>
      <c r="EH477" s="373"/>
      <c r="EI477" s="373"/>
      <c r="EJ477" s="373"/>
      <c r="EK477" s="373"/>
      <c r="EL477" s="373"/>
      <c r="EM477" s="373"/>
      <c r="EN477" s="373"/>
      <c r="EO477" s="373"/>
      <c r="EP477" s="373"/>
      <c r="EQ477" s="373"/>
      <c r="ER477" s="373"/>
      <c r="ES477" s="373"/>
      <c r="ET477" s="373"/>
      <c r="EU477" s="373"/>
      <c r="EV477" s="373"/>
      <c r="EW477" s="373"/>
      <c r="EX477" s="373"/>
      <c r="EY477" s="373"/>
      <c r="EZ477" s="373"/>
      <c r="FA477" s="373"/>
      <c r="FB477" s="373"/>
      <c r="FC477" s="373"/>
      <c r="FD477" s="373"/>
      <c r="FE477" s="373"/>
      <c r="FF477" s="373"/>
      <c r="FG477" s="373"/>
      <c r="FH477" s="373"/>
      <c r="FI477" s="373"/>
      <c r="FJ477" s="373"/>
      <c r="FK477" s="373"/>
      <c r="FL477" s="373"/>
      <c r="FM477" s="373"/>
      <c r="FN477" s="373"/>
      <c r="FO477" s="373"/>
      <c r="FP477" s="373"/>
      <c r="FQ477" s="373"/>
      <c r="FR477" s="373"/>
      <c r="FS477" s="373"/>
      <c r="FT477" s="373"/>
      <c r="FU477" s="373"/>
      <c r="FV477" s="373"/>
      <c r="FW477" s="373"/>
      <c r="FX477" s="373"/>
      <c r="FY477" s="373"/>
      <c r="FZ477" s="373"/>
      <c r="GA477" s="373"/>
      <c r="GB477" s="373"/>
      <c r="GC477" s="373"/>
      <c r="GD477" s="373"/>
      <c r="GE477" s="373"/>
      <c r="GF477" s="373"/>
      <c r="GG477" s="373"/>
      <c r="GH477" s="373"/>
      <c r="GI477" s="373"/>
      <c r="GJ477" s="373"/>
      <c r="GK477" s="373"/>
      <c r="GL477" s="373"/>
      <c r="GM477" s="373"/>
      <c r="GN477" s="373"/>
      <c r="GO477" s="373"/>
      <c r="GP477" s="373"/>
      <c r="GQ477" s="373"/>
      <c r="GR477" s="373"/>
      <c r="GS477" s="373"/>
      <c r="GT477" s="373"/>
      <c r="GU477" s="373"/>
      <c r="GV477" s="373"/>
      <c r="GW477" s="373"/>
      <c r="GX477" s="373"/>
      <c r="GY477" s="373"/>
      <c r="GZ477" s="373"/>
      <c r="HA477" s="373"/>
      <c r="HB477" s="373"/>
      <c r="HC477" s="373"/>
      <c r="HD477" s="373"/>
      <c r="HE477" s="373"/>
      <c r="HF477" s="373"/>
      <c r="HG477" s="373"/>
      <c r="HH477" s="373"/>
      <c r="HI477" s="373"/>
      <c r="HJ477" s="373"/>
      <c r="HK477" s="373"/>
      <c r="HL477" s="373"/>
      <c r="HM477" s="373"/>
      <c r="HN477" s="373"/>
      <c r="HO477" s="373"/>
      <c r="HP477" s="373"/>
      <c r="HQ477" s="373"/>
      <c r="HR477" s="373"/>
      <c r="HS477" s="373"/>
      <c r="HT477" s="373"/>
      <c r="HU477" s="373"/>
      <c r="HV477" s="373"/>
      <c r="HW477" s="373"/>
      <c r="HX477" s="373"/>
      <c r="HY477" s="373"/>
      <c r="HZ477" s="373"/>
      <c r="IA477" s="373"/>
      <c r="IB477" s="373"/>
      <c r="IC477" s="373"/>
      <c r="ID477" s="373"/>
      <c r="IE477" s="373"/>
      <c r="IF477" s="373"/>
      <c r="IG477" s="373"/>
      <c r="IH477" s="373"/>
      <c r="II477" s="373"/>
      <c r="IJ477" s="373"/>
    </row>
    <row r="478" spans="1:244" s="281" customFormat="1" ht="19" x14ac:dyDescent="0.2">
      <c r="A478"/>
      <c r="B478" s="186"/>
      <c r="C478"/>
      <c r="D478" s="251"/>
      <c r="E478" s="341"/>
      <c r="F478" s="341"/>
      <c r="G478" s="172"/>
      <c r="H478"/>
      <c r="I478" s="45"/>
      <c r="J478"/>
      <c r="K478"/>
      <c r="L478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5"/>
      <c r="AC478"/>
      <c r="AD478" s="38"/>
      <c r="AE478"/>
      <c r="AF478"/>
      <c r="AG478"/>
      <c r="AH478" s="42"/>
      <c r="AI478" s="349"/>
      <c r="AJ478" s="326"/>
      <c r="AK478" s="364"/>
      <c r="AL478" s="364"/>
      <c r="AM478" s="364"/>
      <c r="AN478" s="364"/>
      <c r="AO478" s="364"/>
      <c r="AP478" s="364"/>
      <c r="AQ478" s="364"/>
      <c r="AR478" s="364"/>
      <c r="AS478" s="364"/>
      <c r="AT478" s="364"/>
      <c r="AU478" s="364"/>
      <c r="AV478" s="364"/>
      <c r="AW478" s="364"/>
      <c r="AX478" s="364"/>
      <c r="AY478" s="329"/>
      <c r="AZ478" s="269"/>
      <c r="BA478" s="560"/>
      <c r="BB478"/>
      <c r="BC478" s="560"/>
      <c r="BD478"/>
      <c r="BE478" s="560"/>
      <c r="BF478"/>
      <c r="BG478" s="560"/>
      <c r="BH478"/>
      <c r="BI478" s="560"/>
      <c r="BJ478"/>
      <c r="BK478" s="560"/>
      <c r="BL478"/>
      <c r="BM478" s="560"/>
      <c r="BN478"/>
      <c r="BO478" s="270"/>
      <c r="BP478"/>
      <c r="BQ478" s="270"/>
      <c r="BR478"/>
      <c r="BS478" s="270"/>
      <c r="BT478"/>
      <c r="BU478" s="270"/>
      <c r="BV478"/>
      <c r="BW478" s="270"/>
      <c r="BX478"/>
      <c r="BY478" s="270"/>
      <c r="BZ478"/>
      <c r="CA478" s="270"/>
      <c r="CB478"/>
      <c r="CC478" s="270"/>
      <c r="CD478"/>
      <c r="CE478" s="270"/>
      <c r="CF478"/>
      <c r="CG478" s="270"/>
      <c r="CH478"/>
      <c r="CI478" s="270"/>
      <c r="CJ478"/>
      <c r="CK478" s="910"/>
      <c r="CT478" s="920"/>
      <c r="CX478" s="920"/>
      <c r="DN478" s="373"/>
      <c r="DO478" s="373"/>
      <c r="DP478" s="373"/>
      <c r="DQ478" s="373"/>
      <c r="DR478" s="373"/>
      <c r="DS478" s="373"/>
      <c r="DT478" s="373"/>
      <c r="DU478" s="373"/>
      <c r="DV478" s="373"/>
      <c r="DW478" s="373"/>
      <c r="DX478" s="373"/>
      <c r="DY478" s="373"/>
      <c r="DZ478" s="373"/>
      <c r="EA478" s="373"/>
      <c r="EB478" s="373"/>
      <c r="EC478" s="373"/>
      <c r="ED478" s="373"/>
      <c r="EE478" s="373"/>
      <c r="EF478" s="373"/>
      <c r="EG478" s="373"/>
      <c r="EH478" s="373"/>
      <c r="EI478" s="373"/>
      <c r="EJ478" s="373"/>
      <c r="EK478" s="373"/>
      <c r="EL478" s="373"/>
      <c r="EM478" s="373"/>
      <c r="EN478" s="373"/>
      <c r="EO478" s="373"/>
      <c r="EP478" s="373"/>
      <c r="EQ478" s="373"/>
      <c r="ER478" s="373"/>
      <c r="ES478" s="373"/>
      <c r="ET478" s="373"/>
      <c r="EU478" s="373"/>
      <c r="EV478" s="373"/>
      <c r="EW478" s="373"/>
      <c r="EX478" s="373"/>
      <c r="EY478" s="373"/>
      <c r="EZ478" s="373"/>
      <c r="FA478" s="373"/>
      <c r="FB478" s="373"/>
      <c r="FC478" s="373"/>
      <c r="FD478" s="373"/>
      <c r="FE478" s="373"/>
      <c r="FF478" s="373"/>
      <c r="FG478" s="373"/>
      <c r="FH478" s="373"/>
      <c r="FI478" s="373"/>
      <c r="FJ478" s="373"/>
      <c r="FK478" s="373"/>
      <c r="FL478" s="373"/>
      <c r="FM478" s="373"/>
      <c r="FN478" s="373"/>
      <c r="FO478" s="373"/>
      <c r="FP478" s="373"/>
      <c r="FQ478" s="373"/>
      <c r="FR478" s="373"/>
      <c r="FS478" s="373"/>
      <c r="FT478" s="373"/>
      <c r="FU478" s="373"/>
      <c r="FV478" s="373"/>
      <c r="FW478" s="373"/>
      <c r="FX478" s="373"/>
      <c r="FY478" s="373"/>
      <c r="FZ478" s="373"/>
      <c r="GA478" s="373"/>
      <c r="GB478" s="373"/>
      <c r="GC478" s="373"/>
      <c r="GD478" s="373"/>
      <c r="GE478" s="373"/>
      <c r="GF478" s="373"/>
      <c r="GG478" s="373"/>
      <c r="GH478" s="373"/>
      <c r="GI478" s="373"/>
      <c r="GJ478" s="373"/>
      <c r="GK478" s="373"/>
      <c r="GL478" s="373"/>
      <c r="GM478" s="373"/>
      <c r="GN478" s="373"/>
      <c r="GO478" s="373"/>
      <c r="GP478" s="373"/>
      <c r="GQ478" s="373"/>
      <c r="GR478" s="373"/>
      <c r="GS478" s="373"/>
      <c r="GT478" s="373"/>
      <c r="GU478" s="373"/>
      <c r="GV478" s="373"/>
      <c r="GW478" s="373"/>
      <c r="GX478" s="373"/>
      <c r="GY478" s="373"/>
      <c r="GZ478" s="373"/>
      <c r="HA478" s="373"/>
      <c r="HB478" s="373"/>
      <c r="HC478" s="373"/>
      <c r="HD478" s="373"/>
      <c r="HE478" s="373"/>
      <c r="HF478" s="373"/>
      <c r="HG478" s="373"/>
      <c r="HH478" s="373"/>
      <c r="HI478" s="373"/>
      <c r="HJ478" s="373"/>
      <c r="HK478" s="373"/>
      <c r="HL478" s="373"/>
      <c r="HM478" s="373"/>
      <c r="HN478" s="373"/>
      <c r="HO478" s="373"/>
      <c r="HP478" s="373"/>
      <c r="HQ478" s="373"/>
      <c r="HR478" s="373"/>
      <c r="HS478" s="373"/>
      <c r="HT478" s="373"/>
      <c r="HU478" s="373"/>
      <c r="HV478" s="373"/>
      <c r="HW478" s="373"/>
      <c r="HX478" s="373"/>
      <c r="HY478" s="373"/>
      <c r="HZ478" s="373"/>
      <c r="IA478" s="373"/>
      <c r="IB478" s="373"/>
      <c r="IC478" s="373"/>
      <c r="ID478" s="373"/>
      <c r="IE478" s="373"/>
      <c r="IF478" s="373"/>
      <c r="IG478" s="373"/>
      <c r="IH478" s="373"/>
      <c r="II478" s="373"/>
      <c r="IJ478" s="373"/>
    </row>
    <row r="479" spans="1:244" s="281" customFormat="1" ht="19" x14ac:dyDescent="0.2">
      <c r="A479"/>
      <c r="B479" s="186"/>
      <c r="C479"/>
      <c r="D479" s="251"/>
      <c r="E479" s="341"/>
      <c r="F479" s="341"/>
      <c r="G479" s="172"/>
      <c r="H479"/>
      <c r="I479" s="45"/>
      <c r="J479"/>
      <c r="K479"/>
      <c r="L479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5"/>
      <c r="AC479"/>
      <c r="AD479" s="38"/>
      <c r="AE479"/>
      <c r="AF479"/>
      <c r="AG479"/>
      <c r="AH479" s="42"/>
      <c r="AI479" s="349"/>
      <c r="AJ479" s="326"/>
      <c r="AK479" s="364"/>
      <c r="AL479" s="364"/>
      <c r="AM479" s="364"/>
      <c r="AN479" s="364"/>
      <c r="AO479" s="364"/>
      <c r="AP479" s="364"/>
      <c r="AQ479" s="364"/>
      <c r="AR479" s="364"/>
      <c r="AS479" s="364"/>
      <c r="AT479" s="364"/>
      <c r="AU479" s="364"/>
      <c r="AV479" s="364"/>
      <c r="AW479" s="364"/>
      <c r="AX479" s="364"/>
      <c r="AY479" s="329"/>
      <c r="AZ479" s="269"/>
      <c r="BA479" s="560"/>
      <c r="BB479"/>
      <c r="BC479" s="560"/>
      <c r="BD479"/>
      <c r="BE479" s="560"/>
      <c r="BF479"/>
      <c r="BG479" s="560"/>
      <c r="BH479"/>
      <c r="BI479" s="560"/>
      <c r="BJ479"/>
      <c r="BK479" s="560"/>
      <c r="BL479"/>
      <c r="BM479" s="560"/>
      <c r="BN479"/>
      <c r="BO479" s="270"/>
      <c r="BP479"/>
      <c r="BQ479" s="270"/>
      <c r="BR479"/>
      <c r="BS479" s="270"/>
      <c r="BT479"/>
      <c r="BU479" s="270"/>
      <c r="BV479"/>
      <c r="BW479" s="270"/>
      <c r="BX479"/>
      <c r="BY479" s="270"/>
      <c r="BZ479"/>
      <c r="CA479" s="270"/>
      <c r="CB479"/>
      <c r="CC479" s="270"/>
      <c r="CD479"/>
      <c r="CE479" s="270"/>
      <c r="CF479"/>
      <c r="CG479" s="270"/>
      <c r="CH479"/>
      <c r="CI479" s="270"/>
      <c r="CJ479"/>
      <c r="CK479" s="910"/>
      <c r="CT479" s="920"/>
      <c r="CX479" s="920"/>
      <c r="DN479" s="373"/>
      <c r="DO479" s="373"/>
      <c r="DP479" s="373"/>
      <c r="DQ479" s="373"/>
      <c r="DR479" s="373"/>
      <c r="DS479" s="373"/>
      <c r="DT479" s="373"/>
      <c r="DU479" s="373"/>
      <c r="DV479" s="373"/>
      <c r="DW479" s="373"/>
      <c r="DX479" s="373"/>
      <c r="DY479" s="373"/>
      <c r="DZ479" s="373"/>
      <c r="EA479" s="373"/>
      <c r="EB479" s="373"/>
      <c r="EC479" s="373"/>
      <c r="ED479" s="373"/>
      <c r="EE479" s="373"/>
      <c r="EF479" s="373"/>
      <c r="EG479" s="373"/>
      <c r="EH479" s="373"/>
      <c r="EI479" s="373"/>
      <c r="EJ479" s="373"/>
      <c r="EK479" s="373"/>
      <c r="EL479" s="373"/>
      <c r="EM479" s="373"/>
      <c r="EN479" s="373"/>
      <c r="EO479" s="373"/>
      <c r="EP479" s="373"/>
      <c r="EQ479" s="373"/>
      <c r="ER479" s="373"/>
      <c r="ES479" s="373"/>
      <c r="ET479" s="373"/>
      <c r="EU479" s="373"/>
      <c r="EV479" s="373"/>
      <c r="EW479" s="373"/>
      <c r="EX479" s="373"/>
      <c r="EY479" s="373"/>
      <c r="EZ479" s="373"/>
      <c r="FA479" s="373"/>
      <c r="FB479" s="373"/>
      <c r="FC479" s="373"/>
      <c r="FD479" s="373"/>
      <c r="FE479" s="373"/>
      <c r="FF479" s="373"/>
      <c r="FG479" s="373"/>
      <c r="FH479" s="373"/>
      <c r="FI479" s="373"/>
      <c r="FJ479" s="373"/>
      <c r="FK479" s="373"/>
      <c r="FL479" s="373"/>
      <c r="FM479" s="373"/>
      <c r="FN479" s="373"/>
      <c r="FO479" s="373"/>
      <c r="FP479" s="373"/>
      <c r="FQ479" s="373"/>
      <c r="FR479" s="373"/>
      <c r="FS479" s="373"/>
      <c r="FT479" s="373"/>
      <c r="FU479" s="373"/>
      <c r="FV479" s="373"/>
      <c r="FW479" s="373"/>
      <c r="FX479" s="373"/>
      <c r="FY479" s="373"/>
      <c r="FZ479" s="373"/>
      <c r="GA479" s="373"/>
      <c r="GB479" s="373"/>
      <c r="GC479" s="373"/>
      <c r="GD479" s="373"/>
      <c r="GE479" s="373"/>
      <c r="GF479" s="373"/>
      <c r="GG479" s="373"/>
      <c r="GH479" s="373"/>
      <c r="GI479" s="373"/>
      <c r="GJ479" s="373"/>
      <c r="GK479" s="373"/>
      <c r="GL479" s="373"/>
      <c r="GM479" s="373"/>
      <c r="GN479" s="373"/>
      <c r="GO479" s="373"/>
      <c r="GP479" s="373"/>
      <c r="GQ479" s="373"/>
      <c r="GR479" s="373"/>
      <c r="GS479" s="373"/>
      <c r="GT479" s="373"/>
      <c r="GU479" s="373"/>
      <c r="GV479" s="373"/>
      <c r="GW479" s="373"/>
      <c r="GX479" s="373"/>
      <c r="GY479" s="373"/>
      <c r="GZ479" s="373"/>
      <c r="HA479" s="373"/>
      <c r="HB479" s="373"/>
      <c r="HC479" s="373"/>
      <c r="HD479" s="373"/>
      <c r="HE479" s="373"/>
      <c r="HF479" s="373"/>
      <c r="HG479" s="373"/>
      <c r="HH479" s="373"/>
      <c r="HI479" s="373"/>
      <c r="HJ479" s="373"/>
      <c r="HK479" s="373"/>
      <c r="HL479" s="373"/>
      <c r="HM479" s="373"/>
      <c r="HN479" s="373"/>
      <c r="HO479" s="373"/>
      <c r="HP479" s="373"/>
      <c r="HQ479" s="373"/>
      <c r="HR479" s="373"/>
      <c r="HS479" s="373"/>
      <c r="HT479" s="373"/>
      <c r="HU479" s="373"/>
      <c r="HV479" s="373"/>
      <c r="HW479" s="373"/>
      <c r="HX479" s="373"/>
      <c r="HY479" s="373"/>
      <c r="HZ479" s="373"/>
      <c r="IA479" s="373"/>
      <c r="IB479" s="373"/>
      <c r="IC479" s="373"/>
      <c r="ID479" s="373"/>
      <c r="IE479" s="373"/>
      <c r="IF479" s="373"/>
      <c r="IG479" s="373"/>
      <c r="IH479" s="373"/>
      <c r="II479" s="373"/>
      <c r="IJ479" s="373"/>
    </row>
    <row r="480" spans="1:244" s="281" customFormat="1" ht="19" x14ac:dyDescent="0.2">
      <c r="A480"/>
      <c r="B480" s="186"/>
      <c r="C480"/>
      <c r="D480" s="251"/>
      <c r="E480" s="341"/>
      <c r="F480" s="341"/>
      <c r="G480" s="172"/>
      <c r="H480"/>
      <c r="I480" s="45"/>
      <c r="J480"/>
      <c r="K480"/>
      <c r="L480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5"/>
      <c r="AC480"/>
      <c r="AD480" s="38"/>
      <c r="AE480"/>
      <c r="AF480"/>
      <c r="AG480"/>
      <c r="AH480" s="42"/>
      <c r="AI480" s="349"/>
      <c r="AJ480" s="326"/>
      <c r="AK480" s="364"/>
      <c r="AL480" s="364"/>
      <c r="AM480" s="364"/>
      <c r="AN480" s="364"/>
      <c r="AO480" s="364"/>
      <c r="AP480" s="364"/>
      <c r="AQ480" s="364"/>
      <c r="AR480" s="364"/>
      <c r="AS480" s="364"/>
      <c r="AT480" s="364"/>
      <c r="AU480" s="364"/>
      <c r="AV480" s="364"/>
      <c r="AW480" s="364"/>
      <c r="AX480" s="364"/>
      <c r="AY480" s="329"/>
      <c r="AZ480" s="269"/>
      <c r="BA480" s="560"/>
      <c r="BB480"/>
      <c r="BC480" s="560"/>
      <c r="BD480"/>
      <c r="BE480" s="560"/>
      <c r="BF480"/>
      <c r="BG480" s="560"/>
      <c r="BH480"/>
      <c r="BI480" s="560"/>
      <c r="BJ480"/>
      <c r="BK480" s="560"/>
      <c r="BL480"/>
      <c r="BM480" s="560"/>
      <c r="BN480"/>
      <c r="BO480" s="270"/>
      <c r="BP480"/>
      <c r="BQ480" s="270"/>
      <c r="BR480"/>
      <c r="BS480" s="270"/>
      <c r="BT480"/>
      <c r="BU480" s="270"/>
      <c r="BV480"/>
      <c r="BW480" s="270"/>
      <c r="BX480"/>
      <c r="BY480" s="270"/>
      <c r="BZ480"/>
      <c r="CA480" s="270"/>
      <c r="CB480"/>
      <c r="CC480" s="270"/>
      <c r="CD480"/>
      <c r="CE480" s="270"/>
      <c r="CF480"/>
      <c r="CG480" s="270"/>
      <c r="CH480"/>
      <c r="CI480" s="270"/>
      <c r="CJ480"/>
      <c r="CK480" s="910"/>
      <c r="CT480" s="920"/>
      <c r="CX480" s="920"/>
      <c r="DN480" s="373"/>
      <c r="DO480" s="373"/>
      <c r="DP480" s="373"/>
      <c r="DQ480" s="373"/>
      <c r="DR480" s="373"/>
      <c r="DS480" s="373"/>
      <c r="DT480" s="373"/>
      <c r="DU480" s="373"/>
      <c r="DV480" s="373"/>
      <c r="DW480" s="373"/>
      <c r="DX480" s="373"/>
      <c r="DY480" s="373"/>
      <c r="DZ480" s="373"/>
      <c r="EA480" s="373"/>
      <c r="EB480" s="373"/>
      <c r="EC480" s="373"/>
      <c r="ED480" s="373"/>
      <c r="EE480" s="373"/>
      <c r="EF480" s="373"/>
      <c r="EG480" s="373"/>
      <c r="EH480" s="373"/>
      <c r="EI480" s="373"/>
      <c r="EJ480" s="373"/>
      <c r="EK480" s="373"/>
      <c r="EL480" s="373"/>
      <c r="EM480" s="373"/>
      <c r="EN480" s="373"/>
      <c r="EO480" s="373"/>
      <c r="EP480" s="373"/>
      <c r="EQ480" s="373"/>
      <c r="ER480" s="373"/>
      <c r="ES480" s="373"/>
      <c r="ET480" s="373"/>
      <c r="EU480" s="373"/>
      <c r="EV480" s="373"/>
      <c r="EW480" s="373"/>
      <c r="EX480" s="373"/>
      <c r="EY480" s="373"/>
      <c r="EZ480" s="373"/>
      <c r="FA480" s="373"/>
      <c r="FB480" s="373"/>
      <c r="FC480" s="373"/>
      <c r="FD480" s="373"/>
      <c r="FE480" s="373"/>
      <c r="FF480" s="373"/>
      <c r="FG480" s="373"/>
      <c r="FH480" s="373"/>
      <c r="FI480" s="373"/>
      <c r="FJ480" s="373"/>
      <c r="FK480" s="373"/>
      <c r="FL480" s="373"/>
      <c r="FM480" s="373"/>
      <c r="FN480" s="373"/>
      <c r="FO480" s="373"/>
      <c r="FP480" s="373"/>
      <c r="FQ480" s="373"/>
      <c r="FR480" s="373"/>
      <c r="FS480" s="373"/>
      <c r="FT480" s="373"/>
      <c r="FU480" s="373"/>
      <c r="FV480" s="373"/>
      <c r="FW480" s="373"/>
      <c r="FX480" s="373"/>
      <c r="FY480" s="373"/>
      <c r="FZ480" s="373"/>
      <c r="GA480" s="373"/>
      <c r="GB480" s="373"/>
      <c r="GC480" s="373"/>
      <c r="GD480" s="373"/>
      <c r="GE480" s="373"/>
      <c r="GF480" s="373"/>
      <c r="GG480" s="373"/>
      <c r="GH480" s="373"/>
      <c r="GI480" s="373"/>
      <c r="GJ480" s="373"/>
      <c r="GK480" s="373"/>
      <c r="GL480" s="373"/>
      <c r="GM480" s="373"/>
      <c r="GN480" s="373"/>
      <c r="GO480" s="373"/>
      <c r="GP480" s="373"/>
      <c r="GQ480" s="373"/>
      <c r="GR480" s="373"/>
      <c r="GS480" s="373"/>
      <c r="GT480" s="373"/>
      <c r="GU480" s="373"/>
      <c r="GV480" s="373"/>
      <c r="GW480" s="373"/>
      <c r="GX480" s="373"/>
      <c r="GY480" s="373"/>
      <c r="GZ480" s="373"/>
      <c r="HA480" s="373"/>
      <c r="HB480" s="373"/>
      <c r="HC480" s="373"/>
      <c r="HD480" s="373"/>
      <c r="HE480" s="373"/>
      <c r="HF480" s="373"/>
      <c r="HG480" s="373"/>
      <c r="HH480" s="373"/>
      <c r="HI480" s="373"/>
      <c r="HJ480" s="373"/>
      <c r="HK480" s="373"/>
      <c r="HL480" s="373"/>
      <c r="HM480" s="373"/>
      <c r="HN480" s="373"/>
      <c r="HO480" s="373"/>
      <c r="HP480" s="373"/>
      <c r="HQ480" s="373"/>
      <c r="HR480" s="373"/>
      <c r="HS480" s="373"/>
      <c r="HT480" s="373"/>
      <c r="HU480" s="373"/>
      <c r="HV480" s="373"/>
      <c r="HW480" s="373"/>
      <c r="HX480" s="373"/>
      <c r="HY480" s="373"/>
      <c r="HZ480" s="373"/>
      <c r="IA480" s="373"/>
      <c r="IB480" s="373"/>
      <c r="IC480" s="373"/>
      <c r="ID480" s="373"/>
      <c r="IE480" s="373"/>
      <c r="IF480" s="373"/>
      <c r="IG480" s="373"/>
      <c r="IH480" s="373"/>
      <c r="II480" s="373"/>
      <c r="IJ480" s="373"/>
    </row>
    <row r="481" spans="1:244" s="281" customFormat="1" ht="19" x14ac:dyDescent="0.2">
      <c r="A481"/>
      <c r="B481" s="186"/>
      <c r="C481"/>
      <c r="D481" s="251"/>
      <c r="E481" s="341"/>
      <c r="F481" s="341"/>
      <c r="G481" s="172"/>
      <c r="H481"/>
      <c r="I481" s="45"/>
      <c r="J481"/>
      <c r="K481"/>
      <c r="L481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5"/>
      <c r="AC481"/>
      <c r="AD481" s="38"/>
      <c r="AE481"/>
      <c r="AF481"/>
      <c r="AG481"/>
      <c r="AH481" s="42"/>
      <c r="AI481" s="349"/>
      <c r="AJ481" s="326"/>
      <c r="AK481" s="364"/>
      <c r="AL481" s="364"/>
      <c r="AM481" s="364"/>
      <c r="AN481" s="364"/>
      <c r="AO481" s="364"/>
      <c r="AP481" s="364"/>
      <c r="AQ481" s="364"/>
      <c r="AR481" s="364"/>
      <c r="AS481" s="364"/>
      <c r="AT481" s="364"/>
      <c r="AU481" s="364"/>
      <c r="AV481" s="364"/>
      <c r="AW481" s="364"/>
      <c r="AX481" s="364"/>
      <c r="AY481" s="329"/>
      <c r="AZ481" s="269"/>
      <c r="BA481" s="560"/>
      <c r="BB481"/>
      <c r="BC481" s="560"/>
      <c r="BD481"/>
      <c r="BE481" s="560"/>
      <c r="BF481"/>
      <c r="BG481" s="560"/>
      <c r="BH481"/>
      <c r="BI481" s="560"/>
      <c r="BJ481"/>
      <c r="BK481" s="560"/>
      <c r="BL481"/>
      <c r="BM481" s="560"/>
      <c r="BN481"/>
      <c r="BO481" s="270"/>
      <c r="BP481"/>
      <c r="BQ481" s="270"/>
      <c r="BR481"/>
      <c r="BS481" s="270"/>
      <c r="BT481"/>
      <c r="BU481" s="270"/>
      <c r="BV481"/>
      <c r="BW481" s="270"/>
      <c r="BX481"/>
      <c r="BY481" s="270"/>
      <c r="BZ481"/>
      <c r="CA481" s="270"/>
      <c r="CB481"/>
      <c r="CC481" s="270"/>
      <c r="CD481"/>
      <c r="CE481" s="270"/>
      <c r="CF481"/>
      <c r="CG481" s="270"/>
      <c r="CH481"/>
      <c r="CI481" s="270"/>
      <c r="CJ481"/>
      <c r="CK481" s="910"/>
      <c r="CT481" s="920"/>
      <c r="CX481" s="920"/>
      <c r="DN481" s="373"/>
      <c r="DO481" s="373"/>
      <c r="DP481" s="373"/>
      <c r="DQ481" s="373"/>
      <c r="DR481" s="373"/>
      <c r="DS481" s="373"/>
      <c r="DT481" s="373"/>
      <c r="DU481" s="373"/>
      <c r="DV481" s="373"/>
      <c r="DW481" s="373"/>
      <c r="DX481" s="373"/>
      <c r="DY481" s="373"/>
      <c r="DZ481" s="373"/>
      <c r="EA481" s="373"/>
      <c r="EB481" s="373"/>
      <c r="EC481" s="373"/>
      <c r="ED481" s="373"/>
      <c r="EE481" s="373"/>
      <c r="EF481" s="373"/>
      <c r="EG481" s="373"/>
      <c r="EH481" s="373"/>
      <c r="EI481" s="373"/>
      <c r="EJ481" s="373"/>
      <c r="EK481" s="373"/>
      <c r="EL481" s="373"/>
      <c r="EM481" s="373"/>
      <c r="EN481" s="373"/>
      <c r="EO481" s="373"/>
      <c r="EP481" s="373"/>
      <c r="EQ481" s="373"/>
      <c r="ER481" s="373"/>
      <c r="ES481" s="373"/>
      <c r="ET481" s="373"/>
      <c r="EU481" s="373"/>
      <c r="EV481" s="373"/>
      <c r="EW481" s="373"/>
      <c r="EX481" s="373"/>
      <c r="EY481" s="373"/>
      <c r="EZ481" s="373"/>
      <c r="FA481" s="373"/>
      <c r="FB481" s="373"/>
      <c r="FC481" s="373"/>
      <c r="FD481" s="373"/>
      <c r="FE481" s="373"/>
      <c r="FF481" s="373"/>
      <c r="FG481" s="373"/>
      <c r="FH481" s="373"/>
      <c r="FI481" s="373"/>
      <c r="FJ481" s="373"/>
      <c r="FK481" s="373"/>
      <c r="FL481" s="373"/>
      <c r="FM481" s="373"/>
      <c r="FN481" s="373"/>
      <c r="FO481" s="373"/>
      <c r="FP481" s="373"/>
      <c r="FQ481" s="373"/>
      <c r="FR481" s="373"/>
      <c r="FS481" s="373"/>
      <c r="FT481" s="373"/>
      <c r="FU481" s="373"/>
      <c r="FV481" s="373"/>
      <c r="FW481" s="373"/>
      <c r="FX481" s="373"/>
      <c r="FY481" s="373"/>
      <c r="FZ481" s="373"/>
      <c r="GA481" s="373"/>
      <c r="GB481" s="373"/>
      <c r="GC481" s="373"/>
      <c r="GD481" s="373"/>
      <c r="GE481" s="373"/>
      <c r="GF481" s="373"/>
      <c r="GG481" s="373"/>
      <c r="GH481" s="373"/>
      <c r="GI481" s="373"/>
      <c r="GJ481" s="373"/>
      <c r="GK481" s="373"/>
      <c r="GL481" s="373"/>
      <c r="GM481" s="373"/>
      <c r="GN481" s="373"/>
      <c r="GO481" s="373"/>
      <c r="GP481" s="373"/>
      <c r="GQ481" s="373"/>
      <c r="GR481" s="373"/>
      <c r="GS481" s="373"/>
      <c r="GT481" s="373"/>
      <c r="GU481" s="373"/>
      <c r="GV481" s="373"/>
      <c r="GW481" s="373"/>
      <c r="GX481" s="373"/>
      <c r="GY481" s="373"/>
      <c r="GZ481" s="373"/>
      <c r="HA481" s="373"/>
      <c r="HB481" s="373"/>
      <c r="HC481" s="373"/>
      <c r="HD481" s="373"/>
      <c r="HE481" s="373"/>
      <c r="HF481" s="373"/>
      <c r="HG481" s="373"/>
      <c r="HH481" s="373"/>
      <c r="HI481" s="373"/>
      <c r="HJ481" s="373"/>
      <c r="HK481" s="373"/>
      <c r="HL481" s="373"/>
      <c r="HM481" s="373"/>
      <c r="HN481" s="373"/>
      <c r="HO481" s="373"/>
      <c r="HP481" s="373"/>
      <c r="HQ481" s="373"/>
      <c r="HR481" s="373"/>
      <c r="HS481" s="373"/>
      <c r="HT481" s="373"/>
      <c r="HU481" s="373"/>
      <c r="HV481" s="373"/>
      <c r="HW481" s="373"/>
      <c r="HX481" s="373"/>
      <c r="HY481" s="373"/>
      <c r="HZ481" s="373"/>
      <c r="IA481" s="373"/>
      <c r="IB481" s="373"/>
      <c r="IC481" s="373"/>
      <c r="ID481" s="373"/>
      <c r="IE481" s="373"/>
      <c r="IF481" s="373"/>
      <c r="IG481" s="373"/>
      <c r="IH481" s="373"/>
      <c r="II481" s="373"/>
      <c r="IJ481" s="373"/>
    </row>
    <row r="482" spans="1:244" s="281" customFormat="1" ht="19" x14ac:dyDescent="0.2">
      <c r="A482"/>
      <c r="B482" s="186"/>
      <c r="C482"/>
      <c r="D482" s="251"/>
      <c r="E482" s="341"/>
      <c r="F482" s="341"/>
      <c r="G482" s="172"/>
      <c r="H482"/>
      <c r="I482" s="45"/>
      <c r="J482"/>
      <c r="K482"/>
      <c r="L482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5"/>
      <c r="AC482"/>
      <c r="AD482" s="38"/>
      <c r="AE482"/>
      <c r="AF482"/>
      <c r="AG482"/>
      <c r="AH482" s="42"/>
      <c r="AI482" s="349"/>
      <c r="AJ482" s="326"/>
      <c r="AK482" s="364"/>
      <c r="AL482" s="364"/>
      <c r="AM482" s="364"/>
      <c r="AN482" s="364"/>
      <c r="AO482" s="364"/>
      <c r="AP482" s="364"/>
      <c r="AQ482" s="364"/>
      <c r="AR482" s="364"/>
      <c r="AS482" s="364"/>
      <c r="AT482" s="364"/>
      <c r="AU482" s="364"/>
      <c r="AV482" s="364"/>
      <c r="AW482" s="364"/>
      <c r="AX482" s="364"/>
      <c r="AY482" s="329"/>
      <c r="AZ482" s="269"/>
      <c r="BA482" s="560"/>
      <c r="BB482"/>
      <c r="BC482" s="560"/>
      <c r="BD482"/>
      <c r="BE482" s="560"/>
      <c r="BF482"/>
      <c r="BG482" s="560"/>
      <c r="BH482"/>
      <c r="BI482" s="560"/>
      <c r="BJ482"/>
      <c r="BK482" s="560"/>
      <c r="BL482"/>
      <c r="BM482" s="560"/>
      <c r="BN482"/>
      <c r="BO482" s="270"/>
      <c r="BP482"/>
      <c r="BQ482" s="270"/>
      <c r="BR482"/>
      <c r="BS482" s="270"/>
      <c r="BT482"/>
      <c r="BU482" s="270"/>
      <c r="BV482"/>
      <c r="BW482" s="270"/>
      <c r="BX482"/>
      <c r="BY482" s="270"/>
      <c r="BZ482"/>
      <c r="CA482" s="270"/>
      <c r="CB482"/>
      <c r="CC482" s="270"/>
      <c r="CD482"/>
      <c r="CE482" s="270"/>
      <c r="CF482"/>
      <c r="CG482" s="270"/>
      <c r="CH482"/>
      <c r="CI482" s="270"/>
      <c r="CJ482"/>
      <c r="CK482" s="910"/>
      <c r="CT482" s="920"/>
      <c r="CX482" s="920"/>
      <c r="DN482" s="373"/>
      <c r="DO482" s="373"/>
      <c r="DP482" s="373"/>
      <c r="DQ482" s="373"/>
      <c r="DR482" s="373"/>
      <c r="DS482" s="373"/>
      <c r="DT482" s="373"/>
      <c r="DU482" s="373"/>
      <c r="DV482" s="373"/>
      <c r="DW482" s="373"/>
      <c r="DX482" s="373"/>
      <c r="DY482" s="373"/>
      <c r="DZ482" s="373"/>
      <c r="EA482" s="373"/>
      <c r="EB482" s="373"/>
      <c r="EC482" s="373"/>
      <c r="ED482" s="373"/>
      <c r="EE482" s="373"/>
      <c r="EF482" s="373"/>
      <c r="EG482" s="373"/>
      <c r="EH482" s="373"/>
      <c r="EI482" s="373"/>
      <c r="EJ482" s="373"/>
      <c r="EK482" s="373"/>
      <c r="EL482" s="373"/>
      <c r="EM482" s="373"/>
      <c r="EN482" s="373"/>
      <c r="EO482" s="373"/>
      <c r="EP482" s="373"/>
      <c r="EQ482" s="373"/>
      <c r="ER482" s="373"/>
      <c r="ES482" s="373"/>
      <c r="ET482" s="373"/>
      <c r="EU482" s="373"/>
      <c r="EV482" s="373"/>
      <c r="EW482" s="373"/>
      <c r="EX482" s="373"/>
      <c r="EY482" s="373"/>
      <c r="EZ482" s="373"/>
      <c r="FA482" s="373"/>
      <c r="FB482" s="373"/>
      <c r="FC482" s="373"/>
      <c r="FD482" s="373"/>
      <c r="FE482" s="373"/>
      <c r="FF482" s="373"/>
      <c r="FG482" s="373"/>
      <c r="FH482" s="373"/>
      <c r="FI482" s="373"/>
      <c r="FJ482" s="373"/>
      <c r="FK482" s="373"/>
      <c r="FL482" s="373"/>
      <c r="FM482" s="373"/>
      <c r="FN482" s="373"/>
      <c r="FO482" s="373"/>
      <c r="FP482" s="373"/>
      <c r="FQ482" s="373"/>
      <c r="FR482" s="373"/>
      <c r="FS482" s="373"/>
      <c r="FT482" s="373"/>
      <c r="FU482" s="373"/>
      <c r="FV482" s="373"/>
      <c r="FW482" s="373"/>
      <c r="FX482" s="373"/>
      <c r="FY482" s="373"/>
      <c r="FZ482" s="373"/>
      <c r="GA482" s="373"/>
      <c r="GB482" s="373"/>
      <c r="GC482" s="373"/>
      <c r="GD482" s="373"/>
      <c r="GE482" s="373"/>
      <c r="GF482" s="373"/>
      <c r="GG482" s="373"/>
      <c r="GH482" s="373"/>
      <c r="GI482" s="373"/>
      <c r="GJ482" s="373"/>
      <c r="GK482" s="373"/>
      <c r="GL482" s="373"/>
      <c r="GM482" s="373"/>
      <c r="GN482" s="373"/>
      <c r="GO482" s="373"/>
      <c r="GP482" s="373"/>
      <c r="GQ482" s="373"/>
      <c r="GR482" s="373"/>
      <c r="GS482" s="373"/>
      <c r="GT482" s="373"/>
      <c r="GU482" s="373"/>
      <c r="GV482" s="373"/>
      <c r="GW482" s="373"/>
      <c r="GX482" s="373"/>
      <c r="GY482" s="373"/>
      <c r="GZ482" s="373"/>
      <c r="HA482" s="373"/>
      <c r="HB482" s="373"/>
      <c r="HC482" s="373"/>
      <c r="HD482" s="373"/>
      <c r="HE482" s="373"/>
      <c r="HF482" s="373"/>
      <c r="HG482" s="373"/>
      <c r="HH482" s="373"/>
      <c r="HI482" s="373"/>
      <c r="HJ482" s="373"/>
      <c r="HK482" s="373"/>
      <c r="HL482" s="373"/>
      <c r="HM482" s="373"/>
      <c r="HN482" s="373"/>
      <c r="HO482" s="373"/>
      <c r="HP482" s="373"/>
      <c r="HQ482" s="373"/>
      <c r="HR482" s="373"/>
      <c r="HS482" s="373"/>
      <c r="HT482" s="373"/>
      <c r="HU482" s="373"/>
      <c r="HV482" s="373"/>
      <c r="HW482" s="373"/>
      <c r="HX482" s="373"/>
      <c r="HY482" s="373"/>
      <c r="HZ482" s="373"/>
      <c r="IA482" s="373"/>
      <c r="IB482" s="373"/>
      <c r="IC482" s="373"/>
      <c r="ID482" s="373"/>
      <c r="IE482" s="373"/>
      <c r="IF482" s="373"/>
      <c r="IG482" s="373"/>
      <c r="IH482" s="373"/>
      <c r="II482" s="373"/>
      <c r="IJ482" s="373"/>
    </row>
    <row r="483" spans="1:244" s="281" customFormat="1" ht="19" x14ac:dyDescent="0.2">
      <c r="A483"/>
      <c r="B483" s="186"/>
      <c r="C483"/>
      <c r="D483" s="251"/>
      <c r="E483" s="341"/>
      <c r="F483" s="341"/>
      <c r="G483" s="172"/>
      <c r="H483"/>
      <c r="I483" s="45"/>
      <c r="J483"/>
      <c r="K483"/>
      <c r="L483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5"/>
      <c r="AC483"/>
      <c r="AD483" s="38"/>
      <c r="AE483"/>
      <c r="AF483"/>
      <c r="AG483"/>
      <c r="AH483" s="42"/>
      <c r="AI483" s="349"/>
      <c r="AJ483" s="326"/>
      <c r="AK483" s="364"/>
      <c r="AL483" s="364"/>
      <c r="AM483" s="364"/>
      <c r="AN483" s="364"/>
      <c r="AO483" s="364"/>
      <c r="AP483" s="364"/>
      <c r="AQ483" s="364"/>
      <c r="AR483" s="364"/>
      <c r="AS483" s="364"/>
      <c r="AT483" s="364"/>
      <c r="AU483" s="364"/>
      <c r="AV483" s="364"/>
      <c r="AW483" s="364"/>
      <c r="AX483" s="364"/>
      <c r="AY483" s="329"/>
      <c r="AZ483" s="269"/>
      <c r="BA483" s="560"/>
      <c r="BB483"/>
      <c r="BC483" s="560"/>
      <c r="BD483"/>
      <c r="BE483" s="560"/>
      <c r="BF483"/>
      <c r="BG483" s="560"/>
      <c r="BH483"/>
      <c r="BI483" s="560"/>
      <c r="BJ483"/>
      <c r="BK483" s="560"/>
      <c r="BL483"/>
      <c r="BM483" s="560"/>
      <c r="BN483"/>
      <c r="BO483" s="270"/>
      <c r="BP483"/>
      <c r="BQ483" s="270"/>
      <c r="BR483"/>
      <c r="BS483" s="270"/>
      <c r="BT483"/>
      <c r="BU483" s="270"/>
      <c r="BV483"/>
      <c r="BW483" s="270"/>
      <c r="BX483"/>
      <c r="BY483" s="270"/>
      <c r="BZ483"/>
      <c r="CA483" s="270"/>
      <c r="CB483"/>
      <c r="CC483" s="270"/>
      <c r="CD483"/>
      <c r="CE483" s="270"/>
      <c r="CF483"/>
      <c r="CG483" s="270"/>
      <c r="CH483"/>
      <c r="CI483" s="270"/>
      <c r="CJ483"/>
      <c r="CK483" s="910"/>
      <c r="CT483" s="920"/>
      <c r="CX483" s="920"/>
      <c r="DN483" s="373"/>
      <c r="DO483" s="373"/>
      <c r="DP483" s="373"/>
      <c r="DQ483" s="373"/>
      <c r="DR483" s="373"/>
      <c r="DS483" s="373"/>
      <c r="DT483" s="373"/>
      <c r="DU483" s="373"/>
      <c r="DV483" s="373"/>
      <c r="DW483" s="373"/>
      <c r="DX483" s="373"/>
      <c r="DY483" s="373"/>
      <c r="DZ483" s="373"/>
      <c r="EA483" s="373"/>
      <c r="EB483" s="373"/>
      <c r="EC483" s="373"/>
      <c r="ED483" s="373"/>
      <c r="EE483" s="373"/>
      <c r="EF483" s="373"/>
      <c r="EG483" s="373"/>
      <c r="EH483" s="373"/>
      <c r="EI483" s="373"/>
      <c r="EJ483" s="373"/>
      <c r="EK483" s="373"/>
      <c r="EL483" s="373"/>
      <c r="EM483" s="373"/>
      <c r="EN483" s="373"/>
      <c r="EO483" s="373"/>
      <c r="EP483" s="373"/>
      <c r="EQ483" s="373"/>
      <c r="ER483" s="373"/>
      <c r="ES483" s="373"/>
      <c r="ET483" s="373"/>
      <c r="EU483" s="373"/>
      <c r="EV483" s="373"/>
      <c r="EW483" s="373"/>
      <c r="EX483" s="373"/>
      <c r="EY483" s="373"/>
      <c r="EZ483" s="373"/>
      <c r="FA483" s="373"/>
      <c r="FB483" s="373"/>
      <c r="FC483" s="373"/>
      <c r="FD483" s="373"/>
      <c r="FE483" s="373"/>
      <c r="FF483" s="373"/>
      <c r="FG483" s="373"/>
      <c r="FH483" s="373"/>
      <c r="FI483" s="373"/>
      <c r="FJ483" s="373"/>
      <c r="FK483" s="373"/>
      <c r="FL483" s="373"/>
      <c r="FM483" s="373"/>
      <c r="FN483" s="373"/>
      <c r="FO483" s="373"/>
      <c r="FP483" s="373"/>
      <c r="FQ483" s="373"/>
      <c r="FR483" s="373"/>
      <c r="FS483" s="373"/>
      <c r="FT483" s="373"/>
      <c r="FU483" s="373"/>
      <c r="FV483" s="373"/>
      <c r="FW483" s="373"/>
      <c r="FX483" s="373"/>
      <c r="FY483" s="373"/>
      <c r="FZ483" s="373"/>
      <c r="GA483" s="373"/>
      <c r="GB483" s="373"/>
      <c r="GC483" s="373"/>
      <c r="GD483" s="373"/>
      <c r="GE483" s="373"/>
      <c r="GF483" s="373"/>
      <c r="GG483" s="373"/>
      <c r="GH483" s="373"/>
      <c r="GI483" s="373"/>
      <c r="GJ483" s="373"/>
      <c r="GK483" s="373"/>
      <c r="GL483" s="373"/>
      <c r="GM483" s="373"/>
      <c r="GN483" s="373"/>
      <c r="GO483" s="373"/>
      <c r="GP483" s="373"/>
      <c r="GQ483" s="373"/>
      <c r="GR483" s="373"/>
      <c r="GS483" s="373"/>
      <c r="GT483" s="373"/>
      <c r="GU483" s="373"/>
      <c r="GV483" s="373"/>
      <c r="GW483" s="373"/>
      <c r="GX483" s="373"/>
      <c r="GY483" s="373"/>
      <c r="GZ483" s="373"/>
      <c r="HA483" s="373"/>
      <c r="HB483" s="373"/>
      <c r="HC483" s="373"/>
      <c r="HD483" s="373"/>
      <c r="HE483" s="373"/>
      <c r="HF483" s="373"/>
      <c r="HG483" s="373"/>
      <c r="HH483" s="373"/>
      <c r="HI483" s="373"/>
      <c r="HJ483" s="373"/>
      <c r="HK483" s="373"/>
      <c r="HL483" s="373"/>
      <c r="HM483" s="373"/>
      <c r="HN483" s="373"/>
      <c r="HO483" s="373"/>
      <c r="HP483" s="373"/>
      <c r="HQ483" s="373"/>
      <c r="HR483" s="373"/>
      <c r="HS483" s="373"/>
      <c r="HT483" s="373"/>
      <c r="HU483" s="373"/>
      <c r="HV483" s="373"/>
      <c r="HW483" s="373"/>
      <c r="HX483" s="373"/>
      <c r="HY483" s="373"/>
      <c r="HZ483" s="373"/>
      <c r="IA483" s="373"/>
      <c r="IB483" s="373"/>
      <c r="IC483" s="373"/>
      <c r="ID483" s="373"/>
      <c r="IE483" s="373"/>
      <c r="IF483" s="373"/>
      <c r="IG483" s="373"/>
      <c r="IH483" s="373"/>
      <c r="II483" s="373"/>
      <c r="IJ483" s="373"/>
    </row>
    <row r="484" spans="1:244" s="281" customFormat="1" ht="19" x14ac:dyDescent="0.2">
      <c r="A484"/>
      <c r="B484" s="186"/>
      <c r="C484"/>
      <c r="D484" s="251"/>
      <c r="E484" s="341"/>
      <c r="F484" s="341"/>
      <c r="G484" s="172"/>
      <c r="H484"/>
      <c r="I484" s="45"/>
      <c r="J484"/>
      <c r="K484"/>
      <c r="L484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5"/>
      <c r="AC484"/>
      <c r="AD484" s="38"/>
      <c r="AE484"/>
      <c r="AF484"/>
      <c r="AG484"/>
      <c r="AH484" s="42"/>
      <c r="AI484" s="349"/>
      <c r="AJ484" s="326"/>
      <c r="AK484" s="364"/>
      <c r="AL484" s="364"/>
      <c r="AM484" s="364"/>
      <c r="AN484" s="364"/>
      <c r="AO484" s="364"/>
      <c r="AP484" s="364"/>
      <c r="AQ484" s="364"/>
      <c r="AR484" s="364"/>
      <c r="AS484" s="364"/>
      <c r="AT484" s="364"/>
      <c r="AU484" s="364"/>
      <c r="AV484" s="364"/>
      <c r="AW484" s="364"/>
      <c r="AX484" s="364"/>
      <c r="AY484" s="329"/>
      <c r="AZ484" s="269"/>
      <c r="BA484" s="560"/>
      <c r="BB484"/>
      <c r="BC484" s="560"/>
      <c r="BD484"/>
      <c r="BE484" s="560"/>
      <c r="BF484"/>
      <c r="BG484" s="560"/>
      <c r="BH484"/>
      <c r="BI484" s="560"/>
      <c r="BJ484"/>
      <c r="BK484" s="560"/>
      <c r="BL484"/>
      <c r="BM484" s="560"/>
      <c r="BN484"/>
      <c r="BO484" s="270"/>
      <c r="BP484"/>
      <c r="BQ484" s="270"/>
      <c r="BR484"/>
      <c r="BS484" s="270"/>
      <c r="BT484"/>
      <c r="BU484" s="270"/>
      <c r="BV484"/>
      <c r="BW484" s="270"/>
      <c r="BX484"/>
      <c r="BY484" s="270"/>
      <c r="BZ484"/>
      <c r="CA484" s="270"/>
      <c r="CB484"/>
      <c r="CC484" s="270"/>
      <c r="CD484"/>
      <c r="CE484" s="270"/>
      <c r="CF484"/>
      <c r="CG484" s="270"/>
      <c r="CH484"/>
      <c r="CI484" s="270"/>
      <c r="CJ484"/>
      <c r="CK484" s="910"/>
      <c r="CT484" s="920"/>
      <c r="CX484" s="920"/>
      <c r="DN484" s="373"/>
      <c r="DO484" s="373"/>
      <c r="DP484" s="373"/>
      <c r="DQ484" s="373"/>
      <c r="DR484" s="373"/>
      <c r="DS484" s="373"/>
      <c r="DT484" s="373"/>
      <c r="DU484" s="373"/>
      <c r="DV484" s="373"/>
      <c r="DW484" s="373"/>
      <c r="DX484" s="373"/>
      <c r="DY484" s="373"/>
      <c r="DZ484" s="373"/>
      <c r="EA484" s="373"/>
      <c r="EB484" s="373"/>
      <c r="EC484" s="373"/>
      <c r="ED484" s="373"/>
      <c r="EE484" s="373"/>
      <c r="EF484" s="373"/>
      <c r="EG484" s="373"/>
      <c r="EH484" s="373"/>
      <c r="EI484" s="373"/>
      <c r="EJ484" s="373"/>
      <c r="EK484" s="373"/>
      <c r="EL484" s="373"/>
      <c r="EM484" s="373"/>
      <c r="EN484" s="373"/>
      <c r="EO484" s="373"/>
      <c r="EP484" s="373"/>
      <c r="EQ484" s="373"/>
      <c r="ER484" s="373"/>
      <c r="ES484" s="373"/>
      <c r="ET484" s="373"/>
      <c r="EU484" s="373"/>
      <c r="EV484" s="373"/>
      <c r="EW484" s="373"/>
      <c r="EX484" s="373"/>
      <c r="EY484" s="373"/>
      <c r="EZ484" s="373"/>
      <c r="FA484" s="373"/>
      <c r="FB484" s="373"/>
      <c r="FC484" s="373"/>
      <c r="FD484" s="373"/>
      <c r="FE484" s="373"/>
      <c r="FF484" s="373"/>
      <c r="FG484" s="373"/>
      <c r="FH484" s="373"/>
      <c r="FI484" s="373"/>
      <c r="FJ484" s="373"/>
      <c r="FK484" s="373"/>
      <c r="FL484" s="373"/>
      <c r="FM484" s="373"/>
      <c r="FN484" s="373"/>
      <c r="FO484" s="373"/>
      <c r="FP484" s="373"/>
      <c r="FQ484" s="373"/>
      <c r="FR484" s="373"/>
      <c r="FS484" s="373"/>
      <c r="FT484" s="373"/>
      <c r="FU484" s="373"/>
      <c r="FV484" s="373"/>
      <c r="FW484" s="373"/>
      <c r="FX484" s="373"/>
      <c r="FY484" s="373"/>
      <c r="FZ484" s="373"/>
      <c r="GA484" s="373"/>
      <c r="GB484" s="373"/>
      <c r="GC484" s="373"/>
      <c r="GD484" s="373"/>
      <c r="GE484" s="373"/>
      <c r="GF484" s="373"/>
      <c r="GG484" s="373"/>
      <c r="GH484" s="373"/>
      <c r="GI484" s="373"/>
      <c r="GJ484" s="373"/>
      <c r="GK484" s="373"/>
      <c r="GL484" s="373"/>
      <c r="GM484" s="373"/>
      <c r="GN484" s="373"/>
      <c r="GO484" s="373"/>
      <c r="GP484" s="373"/>
      <c r="GQ484" s="373"/>
      <c r="GR484" s="373"/>
      <c r="GS484" s="373"/>
      <c r="GT484" s="373"/>
      <c r="GU484" s="373"/>
      <c r="GV484" s="373"/>
      <c r="GW484" s="373"/>
      <c r="GX484" s="373"/>
      <c r="GY484" s="373"/>
      <c r="GZ484" s="373"/>
      <c r="HA484" s="373"/>
      <c r="HB484" s="373"/>
      <c r="HC484" s="373"/>
      <c r="HD484" s="373"/>
      <c r="HE484" s="373"/>
      <c r="HF484" s="373"/>
      <c r="HG484" s="373"/>
      <c r="HH484" s="373"/>
      <c r="HI484" s="373"/>
      <c r="HJ484" s="373"/>
      <c r="HK484" s="373"/>
      <c r="HL484" s="373"/>
      <c r="HM484" s="373"/>
      <c r="HN484" s="373"/>
      <c r="HO484" s="373"/>
      <c r="HP484" s="373"/>
      <c r="HQ484" s="373"/>
      <c r="HR484" s="373"/>
      <c r="HS484" s="373"/>
      <c r="HT484" s="373"/>
      <c r="HU484" s="373"/>
      <c r="HV484" s="373"/>
      <c r="HW484" s="373"/>
      <c r="HX484" s="373"/>
      <c r="HY484" s="373"/>
      <c r="HZ484" s="373"/>
      <c r="IA484" s="373"/>
      <c r="IB484" s="373"/>
      <c r="IC484" s="373"/>
      <c r="ID484" s="373"/>
      <c r="IE484" s="373"/>
      <c r="IF484" s="373"/>
      <c r="IG484" s="373"/>
      <c r="IH484" s="373"/>
      <c r="II484" s="373"/>
      <c r="IJ484" s="373"/>
    </row>
    <row r="485" spans="1:244" s="281" customFormat="1" ht="19" x14ac:dyDescent="0.2">
      <c r="A485"/>
      <c r="B485" s="186"/>
      <c r="C485"/>
      <c r="D485" s="251"/>
      <c r="E485" s="341"/>
      <c r="F485" s="341"/>
      <c r="G485" s="172"/>
      <c r="H485"/>
      <c r="I485" s="45"/>
      <c r="J485"/>
      <c r="K485"/>
      <c r="L485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5"/>
      <c r="AC485"/>
      <c r="AD485" s="38"/>
      <c r="AE485"/>
      <c r="AF485"/>
      <c r="AG485"/>
      <c r="AH485" s="42"/>
      <c r="AI485" s="349"/>
      <c r="AJ485" s="326"/>
      <c r="AK485" s="364"/>
      <c r="AL485" s="364"/>
      <c r="AM485" s="364"/>
      <c r="AN485" s="364"/>
      <c r="AO485" s="364"/>
      <c r="AP485" s="364"/>
      <c r="AQ485" s="364"/>
      <c r="AR485" s="364"/>
      <c r="AS485" s="364"/>
      <c r="AT485" s="364"/>
      <c r="AU485" s="364"/>
      <c r="AV485" s="364"/>
      <c r="AW485" s="364"/>
      <c r="AX485" s="364"/>
      <c r="AY485" s="329"/>
      <c r="AZ485" s="269"/>
      <c r="BA485" s="560"/>
      <c r="BB485"/>
      <c r="BC485" s="560"/>
      <c r="BD485"/>
      <c r="BE485" s="560"/>
      <c r="BF485"/>
      <c r="BG485" s="560"/>
      <c r="BH485"/>
      <c r="BI485" s="560"/>
      <c r="BJ485"/>
      <c r="BK485" s="560"/>
      <c r="BL485"/>
      <c r="BM485" s="560"/>
      <c r="BN485"/>
      <c r="BO485" s="270"/>
      <c r="BP485"/>
      <c r="BQ485" s="270"/>
      <c r="BR485"/>
      <c r="BS485" s="270"/>
      <c r="BT485"/>
      <c r="BU485" s="270"/>
      <c r="BV485"/>
      <c r="BW485" s="270"/>
      <c r="BX485"/>
      <c r="BY485" s="270"/>
      <c r="BZ485"/>
      <c r="CA485" s="270"/>
      <c r="CB485"/>
      <c r="CC485" s="270"/>
      <c r="CD485"/>
      <c r="CE485" s="270"/>
      <c r="CF485"/>
      <c r="CG485" s="270"/>
      <c r="CH485"/>
      <c r="CI485" s="270"/>
      <c r="CJ485"/>
      <c r="CK485" s="910"/>
      <c r="CT485" s="920"/>
      <c r="CX485" s="920"/>
      <c r="DN485" s="373"/>
      <c r="DO485" s="373"/>
      <c r="DP485" s="373"/>
      <c r="DQ485" s="373"/>
      <c r="DR485" s="373"/>
      <c r="DS485" s="373"/>
      <c r="DT485" s="373"/>
      <c r="DU485" s="373"/>
      <c r="DV485" s="373"/>
      <c r="DW485" s="373"/>
      <c r="DX485" s="373"/>
      <c r="DY485" s="373"/>
      <c r="DZ485" s="373"/>
      <c r="EA485" s="373"/>
      <c r="EB485" s="373"/>
      <c r="EC485" s="373"/>
      <c r="ED485" s="373"/>
      <c r="EE485" s="373"/>
      <c r="EF485" s="373"/>
      <c r="EG485" s="373"/>
      <c r="EH485" s="373"/>
      <c r="EI485" s="373"/>
      <c r="EJ485" s="373"/>
      <c r="EK485" s="373"/>
      <c r="EL485" s="373"/>
      <c r="EM485" s="373"/>
      <c r="EN485" s="373"/>
      <c r="EO485" s="373"/>
      <c r="EP485" s="373"/>
      <c r="EQ485" s="373"/>
      <c r="ER485" s="373"/>
      <c r="ES485" s="373"/>
      <c r="ET485" s="373"/>
      <c r="EU485" s="373"/>
      <c r="EV485" s="373"/>
      <c r="EW485" s="373"/>
      <c r="EX485" s="373"/>
      <c r="EY485" s="373"/>
      <c r="EZ485" s="373"/>
      <c r="FA485" s="373"/>
      <c r="FB485" s="373"/>
      <c r="FC485" s="373"/>
      <c r="FD485" s="373"/>
      <c r="FE485" s="373"/>
      <c r="FF485" s="373"/>
      <c r="FG485" s="373"/>
      <c r="FH485" s="373"/>
      <c r="FI485" s="373"/>
      <c r="FJ485" s="373"/>
      <c r="FK485" s="373"/>
      <c r="FL485" s="373"/>
      <c r="FM485" s="373"/>
      <c r="FN485" s="373"/>
      <c r="FO485" s="373"/>
      <c r="FP485" s="373"/>
      <c r="FQ485" s="373"/>
      <c r="FR485" s="373"/>
      <c r="FS485" s="373"/>
      <c r="FT485" s="373"/>
      <c r="FU485" s="373"/>
      <c r="FV485" s="373"/>
      <c r="FW485" s="373"/>
      <c r="FX485" s="373"/>
      <c r="FY485" s="373"/>
      <c r="FZ485" s="373"/>
      <c r="GA485" s="373"/>
      <c r="GB485" s="373"/>
      <c r="GC485" s="373"/>
      <c r="GD485" s="373"/>
      <c r="GE485" s="373"/>
      <c r="GF485" s="373"/>
      <c r="GG485" s="373"/>
      <c r="GH485" s="373"/>
      <c r="GI485" s="373"/>
      <c r="GJ485" s="373"/>
      <c r="GK485" s="373"/>
      <c r="GL485" s="373"/>
      <c r="GM485" s="373"/>
      <c r="GN485" s="373"/>
      <c r="GO485" s="373"/>
      <c r="GP485" s="373"/>
      <c r="GQ485" s="373"/>
      <c r="GR485" s="373"/>
      <c r="GS485" s="373"/>
      <c r="GT485" s="373"/>
      <c r="GU485" s="373"/>
      <c r="GV485" s="373"/>
      <c r="GW485" s="373"/>
      <c r="GX485" s="373"/>
      <c r="GY485" s="373"/>
      <c r="GZ485" s="373"/>
      <c r="HA485" s="373"/>
      <c r="HB485" s="373"/>
      <c r="HC485" s="373"/>
      <c r="HD485" s="373"/>
      <c r="HE485" s="373"/>
      <c r="HF485" s="373"/>
      <c r="HG485" s="373"/>
      <c r="HH485" s="373"/>
      <c r="HI485" s="373"/>
      <c r="HJ485" s="373"/>
      <c r="HK485" s="373"/>
      <c r="HL485" s="373"/>
      <c r="HM485" s="373"/>
      <c r="HN485" s="373"/>
      <c r="HO485" s="373"/>
      <c r="HP485" s="373"/>
      <c r="HQ485" s="373"/>
      <c r="HR485" s="373"/>
      <c r="HS485" s="373"/>
      <c r="HT485" s="373"/>
      <c r="HU485" s="373"/>
      <c r="HV485" s="373"/>
      <c r="HW485" s="373"/>
      <c r="HX485" s="373"/>
      <c r="HY485" s="373"/>
      <c r="HZ485" s="373"/>
      <c r="IA485" s="373"/>
      <c r="IB485" s="373"/>
      <c r="IC485" s="373"/>
      <c r="ID485" s="373"/>
      <c r="IE485" s="373"/>
      <c r="IF485" s="373"/>
      <c r="IG485" s="373"/>
      <c r="IH485" s="373"/>
      <c r="II485" s="373"/>
      <c r="IJ485" s="373"/>
    </row>
    <row r="486" spans="1:244" s="281" customFormat="1" ht="19" x14ac:dyDescent="0.2">
      <c r="A486"/>
      <c r="B486" s="186"/>
      <c r="C486"/>
      <c r="D486" s="251"/>
      <c r="E486" s="341"/>
      <c r="F486" s="341"/>
      <c r="G486" s="172"/>
      <c r="H486"/>
      <c r="I486" s="45"/>
      <c r="J486"/>
      <c r="K486"/>
      <c r="L48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5"/>
      <c r="AC486"/>
      <c r="AD486" s="38"/>
      <c r="AE486"/>
      <c r="AF486"/>
      <c r="AG486"/>
      <c r="AH486" s="42"/>
      <c r="AI486" s="349"/>
      <c r="AJ486" s="326"/>
      <c r="AK486" s="364"/>
      <c r="AL486" s="364"/>
      <c r="AM486" s="364"/>
      <c r="AN486" s="364"/>
      <c r="AO486" s="364"/>
      <c r="AP486" s="364"/>
      <c r="AQ486" s="364"/>
      <c r="AR486" s="364"/>
      <c r="AS486" s="364"/>
      <c r="AT486" s="364"/>
      <c r="AU486" s="364"/>
      <c r="AV486" s="364"/>
      <c r="AW486" s="364"/>
      <c r="AX486" s="364"/>
      <c r="AY486" s="329"/>
      <c r="AZ486" s="269"/>
      <c r="BA486" s="560"/>
      <c r="BB486"/>
      <c r="BC486" s="560"/>
      <c r="BD486"/>
      <c r="BE486" s="560"/>
      <c r="BF486"/>
      <c r="BG486" s="560"/>
      <c r="BH486"/>
      <c r="BI486" s="560"/>
      <c r="BJ486"/>
      <c r="BK486" s="560"/>
      <c r="BL486"/>
      <c r="BM486" s="560"/>
      <c r="BN486"/>
      <c r="BO486" s="270"/>
      <c r="BP486"/>
      <c r="BQ486" s="270"/>
      <c r="BR486"/>
      <c r="BS486" s="270"/>
      <c r="BT486"/>
      <c r="BU486" s="270"/>
      <c r="BV486"/>
      <c r="BW486" s="270"/>
      <c r="BX486"/>
      <c r="BY486" s="270"/>
      <c r="BZ486"/>
      <c r="CA486" s="270"/>
      <c r="CB486"/>
      <c r="CC486" s="270"/>
      <c r="CD486"/>
      <c r="CE486" s="270"/>
      <c r="CF486"/>
      <c r="CG486" s="270"/>
      <c r="CH486"/>
      <c r="CI486" s="270"/>
      <c r="CJ486"/>
      <c r="CK486" s="910"/>
      <c r="CT486" s="920"/>
      <c r="CX486" s="920"/>
      <c r="DN486" s="373"/>
      <c r="DO486" s="373"/>
      <c r="DP486" s="373"/>
      <c r="DQ486" s="373"/>
      <c r="DR486" s="373"/>
      <c r="DS486" s="373"/>
      <c r="DT486" s="373"/>
      <c r="DU486" s="373"/>
      <c r="DV486" s="373"/>
      <c r="DW486" s="373"/>
      <c r="DX486" s="373"/>
      <c r="DY486" s="373"/>
      <c r="DZ486" s="373"/>
      <c r="EA486" s="373"/>
      <c r="EB486" s="373"/>
      <c r="EC486" s="373"/>
      <c r="ED486" s="373"/>
      <c r="EE486" s="373"/>
      <c r="EF486" s="373"/>
      <c r="EG486" s="373"/>
      <c r="EH486" s="373"/>
      <c r="EI486" s="373"/>
      <c r="EJ486" s="373"/>
      <c r="EK486" s="373"/>
      <c r="EL486" s="373"/>
      <c r="EM486" s="373"/>
      <c r="EN486" s="373"/>
      <c r="EO486" s="373"/>
      <c r="EP486" s="373"/>
      <c r="EQ486" s="373"/>
      <c r="ER486" s="373"/>
      <c r="ES486" s="373"/>
      <c r="ET486" s="373"/>
      <c r="EU486" s="373"/>
      <c r="EV486" s="373"/>
      <c r="EW486" s="373"/>
      <c r="EX486" s="373"/>
      <c r="EY486" s="373"/>
      <c r="EZ486" s="373"/>
      <c r="FA486" s="373"/>
      <c r="FB486" s="373"/>
      <c r="FC486" s="373"/>
      <c r="FD486" s="373"/>
      <c r="FE486" s="373"/>
      <c r="FF486" s="373"/>
      <c r="FG486" s="373"/>
      <c r="FH486" s="373"/>
      <c r="FI486" s="373"/>
      <c r="FJ486" s="373"/>
      <c r="FK486" s="373"/>
      <c r="FL486" s="373"/>
      <c r="FM486" s="373"/>
      <c r="FN486" s="373"/>
      <c r="FO486" s="373"/>
      <c r="FP486" s="373"/>
      <c r="FQ486" s="373"/>
      <c r="FR486" s="373"/>
      <c r="FS486" s="373"/>
      <c r="FT486" s="373"/>
      <c r="FU486" s="373"/>
      <c r="FV486" s="373"/>
      <c r="FW486" s="373"/>
      <c r="FX486" s="373"/>
      <c r="FY486" s="373"/>
      <c r="FZ486" s="373"/>
      <c r="GA486" s="373"/>
      <c r="GB486" s="373"/>
      <c r="GC486" s="373"/>
      <c r="GD486" s="373"/>
      <c r="GE486" s="373"/>
      <c r="GF486" s="373"/>
      <c r="GG486" s="373"/>
      <c r="GH486" s="373"/>
      <c r="GI486" s="373"/>
      <c r="GJ486" s="373"/>
      <c r="GK486" s="373"/>
      <c r="GL486" s="373"/>
      <c r="GM486" s="373"/>
      <c r="GN486" s="373"/>
      <c r="GO486" s="373"/>
      <c r="GP486" s="373"/>
      <c r="GQ486" s="373"/>
      <c r="GR486" s="373"/>
      <c r="GS486" s="373"/>
      <c r="GT486" s="373"/>
      <c r="GU486" s="373"/>
      <c r="GV486" s="373"/>
      <c r="GW486" s="373"/>
      <c r="GX486" s="373"/>
      <c r="GY486" s="373"/>
      <c r="GZ486" s="373"/>
      <c r="HA486" s="373"/>
      <c r="HB486" s="373"/>
      <c r="HC486" s="373"/>
      <c r="HD486" s="373"/>
      <c r="HE486" s="373"/>
      <c r="HF486" s="373"/>
      <c r="HG486" s="373"/>
      <c r="HH486" s="373"/>
      <c r="HI486" s="373"/>
      <c r="HJ486" s="373"/>
      <c r="HK486" s="373"/>
      <c r="HL486" s="373"/>
      <c r="HM486" s="373"/>
      <c r="HN486" s="373"/>
      <c r="HO486" s="373"/>
      <c r="HP486" s="373"/>
      <c r="HQ486" s="373"/>
      <c r="HR486" s="373"/>
      <c r="HS486" s="373"/>
      <c r="HT486" s="373"/>
      <c r="HU486" s="373"/>
      <c r="HV486" s="373"/>
      <c r="HW486" s="373"/>
      <c r="HX486" s="373"/>
      <c r="HY486" s="373"/>
      <c r="HZ486" s="373"/>
      <c r="IA486" s="373"/>
      <c r="IB486" s="373"/>
      <c r="IC486" s="373"/>
      <c r="ID486" s="373"/>
      <c r="IE486" s="373"/>
      <c r="IF486" s="373"/>
      <c r="IG486" s="373"/>
      <c r="IH486" s="373"/>
      <c r="II486" s="373"/>
      <c r="IJ486" s="373"/>
    </row>
    <row r="487" spans="1:244" s="281" customFormat="1" ht="19" x14ac:dyDescent="0.2">
      <c r="A487"/>
      <c r="B487" s="186"/>
      <c r="C487"/>
      <c r="D487" s="251"/>
      <c r="E487" s="341"/>
      <c r="F487" s="341"/>
      <c r="G487" s="172"/>
      <c r="H487"/>
      <c r="I487" s="45"/>
      <c r="J487"/>
      <c r="K487"/>
      <c r="L487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5"/>
      <c r="AC487"/>
      <c r="AD487" s="38"/>
      <c r="AE487"/>
      <c r="AF487"/>
      <c r="AG487"/>
      <c r="AH487" s="42"/>
      <c r="AI487" s="349"/>
      <c r="AJ487" s="326"/>
      <c r="AK487" s="364"/>
      <c r="AL487" s="364"/>
      <c r="AM487" s="364"/>
      <c r="AN487" s="364"/>
      <c r="AO487" s="364"/>
      <c r="AP487" s="364"/>
      <c r="AQ487" s="364"/>
      <c r="AR487" s="364"/>
      <c r="AS487" s="364"/>
      <c r="AT487" s="364"/>
      <c r="AU487" s="364"/>
      <c r="AV487" s="364"/>
      <c r="AW487" s="364"/>
      <c r="AX487" s="364"/>
      <c r="AY487" s="329"/>
      <c r="AZ487" s="269"/>
      <c r="BA487" s="560"/>
      <c r="BB487"/>
      <c r="BC487" s="560"/>
      <c r="BD487"/>
      <c r="BE487" s="560"/>
      <c r="BF487"/>
      <c r="BG487" s="560"/>
      <c r="BH487"/>
      <c r="BI487" s="560"/>
      <c r="BJ487"/>
      <c r="BK487" s="560"/>
      <c r="BL487"/>
      <c r="BM487" s="560"/>
      <c r="BN487"/>
      <c r="BO487" s="270"/>
      <c r="BP487"/>
      <c r="BQ487" s="270"/>
      <c r="BR487"/>
      <c r="BS487" s="270"/>
      <c r="BT487"/>
      <c r="BU487" s="270"/>
      <c r="BV487"/>
      <c r="BW487" s="270"/>
      <c r="BX487"/>
      <c r="BY487" s="270"/>
      <c r="BZ487"/>
      <c r="CA487" s="270"/>
      <c r="CB487"/>
      <c r="CC487" s="270"/>
      <c r="CD487"/>
      <c r="CE487" s="270"/>
      <c r="CF487"/>
      <c r="CG487" s="270"/>
      <c r="CH487"/>
      <c r="CI487" s="270"/>
      <c r="CJ487"/>
      <c r="CK487" s="910"/>
      <c r="CT487" s="920"/>
      <c r="CX487" s="920"/>
      <c r="DN487" s="373"/>
      <c r="DO487" s="373"/>
      <c r="DP487" s="373"/>
      <c r="DQ487" s="373"/>
      <c r="DR487" s="373"/>
      <c r="DS487" s="373"/>
      <c r="DT487" s="373"/>
      <c r="DU487" s="373"/>
      <c r="DV487" s="373"/>
      <c r="DW487" s="373"/>
      <c r="DX487" s="373"/>
      <c r="DY487" s="373"/>
      <c r="DZ487" s="373"/>
      <c r="EA487" s="373"/>
      <c r="EB487" s="373"/>
      <c r="EC487" s="373"/>
      <c r="ED487" s="373"/>
      <c r="EE487" s="373"/>
      <c r="EF487" s="373"/>
      <c r="EG487" s="373"/>
      <c r="EH487" s="373"/>
      <c r="EI487" s="373"/>
      <c r="EJ487" s="373"/>
      <c r="EK487" s="373"/>
      <c r="EL487" s="373"/>
      <c r="EM487" s="373"/>
      <c r="EN487" s="373"/>
      <c r="EO487" s="373"/>
      <c r="EP487" s="373"/>
      <c r="EQ487" s="373"/>
      <c r="ER487" s="373"/>
      <c r="ES487" s="373"/>
      <c r="ET487" s="373"/>
      <c r="EU487" s="373"/>
      <c r="EV487" s="373"/>
      <c r="EW487" s="373"/>
      <c r="EX487" s="373"/>
      <c r="EY487" s="373"/>
      <c r="EZ487" s="373"/>
      <c r="FA487" s="373"/>
      <c r="FB487" s="373"/>
      <c r="FC487" s="373"/>
      <c r="FD487" s="373"/>
      <c r="FE487" s="373"/>
      <c r="FF487" s="373"/>
      <c r="FG487" s="373"/>
      <c r="FH487" s="373"/>
      <c r="FI487" s="373"/>
      <c r="FJ487" s="373"/>
      <c r="FK487" s="373"/>
      <c r="FL487" s="373"/>
      <c r="FM487" s="373"/>
      <c r="FN487" s="373"/>
      <c r="FO487" s="373"/>
      <c r="FP487" s="373"/>
      <c r="FQ487" s="373"/>
      <c r="FR487" s="373"/>
      <c r="FS487" s="373"/>
      <c r="FT487" s="373"/>
      <c r="FU487" s="373"/>
      <c r="FV487" s="373"/>
      <c r="FW487" s="373"/>
      <c r="FX487" s="373"/>
      <c r="FY487" s="373"/>
      <c r="FZ487" s="373"/>
      <c r="GA487" s="373"/>
      <c r="GB487" s="373"/>
      <c r="GC487" s="373"/>
      <c r="GD487" s="373"/>
      <c r="GE487" s="373"/>
      <c r="GF487" s="373"/>
      <c r="GG487" s="373"/>
      <c r="GH487" s="373"/>
      <c r="GI487" s="373"/>
      <c r="GJ487" s="373"/>
      <c r="GK487" s="373"/>
      <c r="GL487" s="373"/>
      <c r="GM487" s="373"/>
      <c r="GN487" s="373"/>
      <c r="GO487" s="373"/>
      <c r="GP487" s="373"/>
      <c r="GQ487" s="373"/>
      <c r="GR487" s="373"/>
      <c r="GS487" s="373"/>
      <c r="GT487" s="373"/>
      <c r="GU487" s="373"/>
      <c r="GV487" s="373"/>
      <c r="GW487" s="373"/>
      <c r="GX487" s="373"/>
      <c r="GY487" s="373"/>
      <c r="GZ487" s="373"/>
      <c r="HA487" s="373"/>
      <c r="HB487" s="373"/>
      <c r="HC487" s="373"/>
      <c r="HD487" s="373"/>
      <c r="HE487" s="373"/>
      <c r="HF487" s="373"/>
      <c r="HG487" s="373"/>
      <c r="HH487" s="373"/>
      <c r="HI487" s="373"/>
      <c r="HJ487" s="373"/>
      <c r="HK487" s="373"/>
      <c r="HL487" s="373"/>
      <c r="HM487" s="373"/>
      <c r="HN487" s="373"/>
      <c r="HO487" s="373"/>
      <c r="HP487" s="373"/>
      <c r="HQ487" s="373"/>
      <c r="HR487" s="373"/>
      <c r="HS487" s="373"/>
      <c r="HT487" s="373"/>
      <c r="HU487" s="373"/>
      <c r="HV487" s="373"/>
      <c r="HW487" s="373"/>
      <c r="HX487" s="373"/>
      <c r="HY487" s="373"/>
      <c r="HZ487" s="373"/>
      <c r="IA487" s="373"/>
      <c r="IB487" s="373"/>
      <c r="IC487" s="373"/>
      <c r="ID487" s="373"/>
      <c r="IE487" s="373"/>
      <c r="IF487" s="373"/>
      <c r="IG487" s="373"/>
      <c r="IH487" s="373"/>
      <c r="II487" s="373"/>
      <c r="IJ487" s="373"/>
    </row>
    <row r="488" spans="1:244" s="281" customFormat="1" ht="19" x14ac:dyDescent="0.2">
      <c r="A488"/>
      <c r="B488" s="186"/>
      <c r="C488"/>
      <c r="D488" s="251"/>
      <c r="E488" s="341"/>
      <c r="F488" s="341"/>
      <c r="G488" s="172"/>
      <c r="H488"/>
      <c r="I488" s="45"/>
      <c r="J488"/>
      <c r="K488"/>
      <c r="L488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5"/>
      <c r="AC488"/>
      <c r="AD488" s="38"/>
      <c r="AE488"/>
      <c r="AF488"/>
      <c r="AG488"/>
      <c r="AH488" s="42"/>
      <c r="AI488" s="349"/>
      <c r="AJ488" s="326"/>
      <c r="AK488" s="364"/>
      <c r="AL488" s="364"/>
      <c r="AM488" s="364"/>
      <c r="AN488" s="364"/>
      <c r="AO488" s="364"/>
      <c r="AP488" s="364"/>
      <c r="AQ488" s="364"/>
      <c r="AR488" s="364"/>
      <c r="AS488" s="364"/>
      <c r="AT488" s="364"/>
      <c r="AU488" s="364"/>
      <c r="AV488" s="364"/>
      <c r="AW488" s="364"/>
      <c r="AX488" s="364"/>
      <c r="AY488" s="329"/>
      <c r="AZ488" s="269"/>
      <c r="BA488" s="560"/>
      <c r="BB488"/>
      <c r="BC488" s="560"/>
      <c r="BD488"/>
      <c r="BE488" s="560"/>
      <c r="BF488"/>
      <c r="BG488" s="560"/>
      <c r="BH488"/>
      <c r="BI488" s="560"/>
      <c r="BJ488"/>
      <c r="BK488" s="560"/>
      <c r="BL488"/>
      <c r="BM488" s="560"/>
      <c r="BN488"/>
      <c r="BO488" s="270"/>
      <c r="BP488"/>
      <c r="BQ488" s="270"/>
      <c r="BR488"/>
      <c r="BS488" s="270"/>
      <c r="BT488"/>
      <c r="BU488" s="270"/>
      <c r="BV488"/>
      <c r="BW488" s="270"/>
      <c r="BX488"/>
      <c r="BY488" s="270"/>
      <c r="BZ488"/>
      <c r="CA488" s="270"/>
      <c r="CB488"/>
      <c r="CC488" s="270"/>
      <c r="CD488"/>
      <c r="CE488" s="270"/>
      <c r="CF488"/>
      <c r="CG488" s="270"/>
      <c r="CH488"/>
      <c r="CI488" s="270"/>
      <c r="CJ488"/>
      <c r="CK488" s="910"/>
      <c r="CT488" s="920"/>
      <c r="CX488" s="920"/>
      <c r="DN488" s="373"/>
      <c r="DO488" s="373"/>
      <c r="DP488" s="373"/>
      <c r="DQ488" s="373"/>
      <c r="DR488" s="373"/>
      <c r="DS488" s="373"/>
      <c r="DT488" s="373"/>
      <c r="DU488" s="373"/>
      <c r="DV488" s="373"/>
      <c r="DW488" s="373"/>
      <c r="DX488" s="373"/>
      <c r="DY488" s="373"/>
      <c r="DZ488" s="373"/>
      <c r="EA488" s="373"/>
      <c r="EB488" s="373"/>
      <c r="EC488" s="373"/>
      <c r="ED488" s="373"/>
      <c r="EE488" s="373"/>
      <c r="EF488" s="373"/>
      <c r="EG488" s="373"/>
      <c r="EH488" s="373"/>
      <c r="EI488" s="373"/>
      <c r="EJ488" s="373"/>
      <c r="EK488" s="373"/>
      <c r="EL488" s="373"/>
      <c r="EM488" s="373"/>
      <c r="EN488" s="373"/>
      <c r="EO488" s="373"/>
      <c r="EP488" s="373"/>
      <c r="EQ488" s="373"/>
      <c r="ER488" s="373"/>
      <c r="ES488" s="373"/>
      <c r="ET488" s="373"/>
      <c r="EU488" s="373"/>
      <c r="EV488" s="373"/>
      <c r="EW488" s="373"/>
      <c r="EX488" s="373"/>
      <c r="EY488" s="373"/>
      <c r="EZ488" s="373"/>
      <c r="FA488" s="373"/>
      <c r="FB488" s="373"/>
      <c r="FC488" s="373"/>
      <c r="FD488" s="373"/>
      <c r="FE488" s="373"/>
      <c r="FF488" s="373"/>
      <c r="FG488" s="373"/>
      <c r="FH488" s="373"/>
      <c r="FI488" s="373"/>
      <c r="FJ488" s="373"/>
      <c r="FK488" s="373"/>
      <c r="FL488" s="373"/>
      <c r="FM488" s="373"/>
      <c r="FN488" s="373"/>
      <c r="FO488" s="373"/>
      <c r="FP488" s="373"/>
      <c r="FQ488" s="373"/>
      <c r="FR488" s="373"/>
      <c r="FS488" s="373"/>
      <c r="FT488" s="373"/>
      <c r="FU488" s="373"/>
      <c r="FV488" s="373"/>
      <c r="FW488" s="373"/>
      <c r="FX488" s="373"/>
      <c r="FY488" s="373"/>
      <c r="FZ488" s="373"/>
      <c r="GA488" s="373"/>
      <c r="GB488" s="373"/>
      <c r="GC488" s="373"/>
      <c r="GD488" s="373"/>
      <c r="GE488" s="373"/>
      <c r="GF488" s="373"/>
      <c r="GG488" s="373"/>
      <c r="GH488" s="373"/>
      <c r="GI488" s="373"/>
      <c r="GJ488" s="373"/>
      <c r="GK488" s="373"/>
      <c r="GL488" s="373"/>
      <c r="GM488" s="373"/>
      <c r="GN488" s="373"/>
      <c r="GO488" s="373"/>
      <c r="GP488" s="373"/>
      <c r="GQ488" s="373"/>
      <c r="GR488" s="373"/>
      <c r="GS488" s="373"/>
      <c r="GT488" s="373"/>
      <c r="GU488" s="373"/>
      <c r="GV488" s="373"/>
      <c r="GW488" s="373"/>
      <c r="GX488" s="373"/>
      <c r="GY488" s="373"/>
      <c r="GZ488" s="373"/>
      <c r="HA488" s="373"/>
      <c r="HB488" s="373"/>
      <c r="HC488" s="373"/>
      <c r="HD488" s="373"/>
      <c r="HE488" s="373"/>
      <c r="HF488" s="373"/>
      <c r="HG488" s="373"/>
      <c r="HH488" s="373"/>
      <c r="HI488" s="373"/>
      <c r="HJ488" s="373"/>
      <c r="HK488" s="373"/>
      <c r="HL488" s="373"/>
      <c r="HM488" s="373"/>
      <c r="HN488" s="373"/>
      <c r="HO488" s="373"/>
      <c r="HP488" s="373"/>
      <c r="HQ488" s="373"/>
      <c r="HR488" s="373"/>
      <c r="HS488" s="373"/>
      <c r="HT488" s="373"/>
      <c r="HU488" s="373"/>
      <c r="HV488" s="373"/>
      <c r="HW488" s="373"/>
      <c r="HX488" s="373"/>
      <c r="HY488" s="373"/>
      <c r="HZ488" s="373"/>
      <c r="IA488" s="373"/>
      <c r="IB488" s="373"/>
      <c r="IC488" s="373"/>
      <c r="ID488" s="373"/>
      <c r="IE488" s="373"/>
      <c r="IF488" s="373"/>
      <c r="IG488" s="373"/>
      <c r="IH488" s="373"/>
      <c r="II488" s="373"/>
      <c r="IJ488" s="373"/>
    </row>
    <row r="489" spans="1:244" s="281" customFormat="1" ht="19" x14ac:dyDescent="0.2">
      <c r="A489"/>
      <c r="B489" s="186"/>
      <c r="C489"/>
      <c r="D489" s="251"/>
      <c r="E489" s="341"/>
      <c r="F489" s="341"/>
      <c r="G489" s="172"/>
      <c r="H489"/>
      <c r="I489" s="45"/>
      <c r="J489"/>
      <c r="K489"/>
      <c r="L489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5"/>
      <c r="AC489"/>
      <c r="AD489" s="38"/>
      <c r="AE489"/>
      <c r="AF489"/>
      <c r="AG489"/>
      <c r="AH489" s="42"/>
      <c r="AI489" s="349"/>
      <c r="AJ489" s="326"/>
      <c r="AK489" s="364"/>
      <c r="AL489" s="364"/>
      <c r="AM489" s="364"/>
      <c r="AN489" s="364"/>
      <c r="AO489" s="364"/>
      <c r="AP489" s="364"/>
      <c r="AQ489" s="364"/>
      <c r="AR489" s="364"/>
      <c r="AS489" s="364"/>
      <c r="AT489" s="364"/>
      <c r="AU489" s="364"/>
      <c r="AV489" s="364"/>
      <c r="AW489" s="364"/>
      <c r="AX489" s="364"/>
      <c r="AY489" s="329"/>
      <c r="AZ489" s="269"/>
      <c r="BA489" s="560"/>
      <c r="BB489"/>
      <c r="BC489" s="560"/>
      <c r="BD489"/>
      <c r="BE489" s="560"/>
      <c r="BF489"/>
      <c r="BG489" s="560"/>
      <c r="BH489"/>
      <c r="BI489" s="560"/>
      <c r="BJ489"/>
      <c r="BK489" s="560"/>
      <c r="BL489"/>
      <c r="BM489" s="560"/>
      <c r="BN489"/>
      <c r="BO489" s="270"/>
      <c r="BP489"/>
      <c r="BQ489" s="270"/>
      <c r="BR489"/>
      <c r="BS489" s="270"/>
      <c r="BT489"/>
      <c r="BU489" s="270"/>
      <c r="BV489"/>
      <c r="BW489" s="270"/>
      <c r="BX489"/>
      <c r="BY489" s="270"/>
      <c r="BZ489"/>
      <c r="CA489" s="270"/>
      <c r="CB489"/>
      <c r="CC489" s="270"/>
      <c r="CD489"/>
      <c r="CE489" s="270"/>
      <c r="CF489"/>
      <c r="CG489" s="270"/>
      <c r="CH489"/>
      <c r="CI489" s="270"/>
      <c r="CJ489"/>
      <c r="CK489" s="910"/>
      <c r="CT489" s="920"/>
      <c r="CX489" s="920"/>
      <c r="DN489" s="373"/>
      <c r="DO489" s="373"/>
      <c r="DP489" s="373"/>
      <c r="DQ489" s="373"/>
      <c r="DR489" s="373"/>
      <c r="DS489" s="373"/>
      <c r="DT489" s="373"/>
      <c r="DU489" s="373"/>
      <c r="DV489" s="373"/>
      <c r="DW489" s="373"/>
      <c r="DX489" s="373"/>
      <c r="DY489" s="373"/>
      <c r="DZ489" s="373"/>
      <c r="EA489" s="373"/>
      <c r="EB489" s="373"/>
      <c r="EC489" s="373"/>
      <c r="ED489" s="373"/>
      <c r="EE489" s="373"/>
      <c r="EF489" s="373"/>
      <c r="EG489" s="373"/>
      <c r="EH489" s="373"/>
      <c r="EI489" s="373"/>
      <c r="EJ489" s="373"/>
      <c r="EK489" s="373"/>
      <c r="EL489" s="373"/>
      <c r="EM489" s="373"/>
      <c r="EN489" s="373"/>
      <c r="EO489" s="373"/>
      <c r="EP489" s="373"/>
      <c r="EQ489" s="373"/>
      <c r="ER489" s="373"/>
      <c r="ES489" s="373"/>
      <c r="ET489" s="373"/>
      <c r="EU489" s="373"/>
      <c r="EV489" s="373"/>
      <c r="EW489" s="373"/>
      <c r="EX489" s="373"/>
      <c r="EY489" s="373"/>
      <c r="EZ489" s="373"/>
      <c r="FA489" s="373"/>
      <c r="FB489" s="373"/>
      <c r="FC489" s="373"/>
      <c r="FD489" s="373"/>
      <c r="FE489" s="373"/>
      <c r="FF489" s="373"/>
      <c r="FG489" s="373"/>
      <c r="FH489" s="373"/>
      <c r="FI489" s="373"/>
      <c r="FJ489" s="373"/>
      <c r="FK489" s="373"/>
      <c r="FL489" s="373"/>
      <c r="FM489" s="373"/>
      <c r="FN489" s="373"/>
      <c r="FO489" s="373"/>
      <c r="FP489" s="373"/>
      <c r="FQ489" s="373"/>
      <c r="FR489" s="373"/>
      <c r="FS489" s="373"/>
      <c r="FT489" s="373"/>
      <c r="FU489" s="373"/>
      <c r="FV489" s="373"/>
      <c r="FW489" s="373"/>
      <c r="FX489" s="373"/>
      <c r="FY489" s="373"/>
      <c r="FZ489" s="373"/>
      <c r="GA489" s="373"/>
      <c r="GB489" s="373"/>
      <c r="GC489" s="373"/>
      <c r="GD489" s="373"/>
      <c r="GE489" s="373"/>
      <c r="GF489" s="373"/>
      <c r="GG489" s="373"/>
      <c r="GH489" s="373"/>
      <c r="GI489" s="373"/>
      <c r="GJ489" s="373"/>
      <c r="GK489" s="373"/>
      <c r="GL489" s="373"/>
      <c r="GM489" s="373"/>
      <c r="GN489" s="373"/>
      <c r="GO489" s="373"/>
      <c r="GP489" s="373"/>
      <c r="GQ489" s="373"/>
      <c r="GR489" s="373"/>
      <c r="GS489" s="373"/>
      <c r="GT489" s="373"/>
      <c r="GU489" s="373"/>
      <c r="GV489" s="373"/>
      <c r="GW489" s="373"/>
      <c r="GX489" s="373"/>
      <c r="GY489" s="373"/>
      <c r="GZ489" s="373"/>
      <c r="HA489" s="373"/>
      <c r="HB489" s="373"/>
      <c r="HC489" s="373"/>
      <c r="HD489" s="373"/>
      <c r="HE489" s="373"/>
      <c r="HF489" s="373"/>
      <c r="HG489" s="373"/>
      <c r="HH489" s="373"/>
      <c r="HI489" s="373"/>
      <c r="HJ489" s="373"/>
      <c r="HK489" s="373"/>
      <c r="HL489" s="373"/>
      <c r="HM489" s="373"/>
      <c r="HN489" s="373"/>
      <c r="HO489" s="373"/>
      <c r="HP489" s="373"/>
      <c r="HQ489" s="373"/>
      <c r="HR489" s="373"/>
      <c r="HS489" s="373"/>
      <c r="HT489" s="373"/>
      <c r="HU489" s="373"/>
      <c r="HV489" s="373"/>
      <c r="HW489" s="373"/>
      <c r="HX489" s="373"/>
      <c r="HY489" s="373"/>
      <c r="HZ489" s="373"/>
      <c r="IA489" s="373"/>
      <c r="IB489" s="373"/>
      <c r="IC489" s="373"/>
      <c r="ID489" s="373"/>
      <c r="IE489" s="373"/>
      <c r="IF489" s="373"/>
      <c r="IG489" s="373"/>
      <c r="IH489" s="373"/>
      <c r="II489" s="373"/>
      <c r="IJ489" s="373"/>
    </row>
    <row r="490" spans="1:244" s="281" customFormat="1" ht="19" x14ac:dyDescent="0.2">
      <c r="A490"/>
      <c r="B490" s="186"/>
      <c r="C490"/>
      <c r="D490" s="251"/>
      <c r="E490" s="341"/>
      <c r="F490" s="341"/>
      <c r="G490" s="172"/>
      <c r="H490"/>
      <c r="I490" s="45"/>
      <c r="J490"/>
      <c r="K490"/>
      <c r="L490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5"/>
      <c r="AC490"/>
      <c r="AD490" s="38"/>
      <c r="AE490"/>
      <c r="AF490"/>
      <c r="AG490"/>
      <c r="AH490" s="42"/>
      <c r="AI490" s="349"/>
      <c r="AJ490" s="326"/>
      <c r="AK490" s="364"/>
      <c r="AL490" s="364"/>
      <c r="AM490" s="364"/>
      <c r="AN490" s="364"/>
      <c r="AO490" s="364"/>
      <c r="AP490" s="364"/>
      <c r="AQ490" s="364"/>
      <c r="AR490" s="364"/>
      <c r="AS490" s="364"/>
      <c r="AT490" s="364"/>
      <c r="AU490" s="364"/>
      <c r="AV490" s="364"/>
      <c r="AW490" s="364"/>
      <c r="AX490" s="364"/>
      <c r="AY490" s="329"/>
      <c r="AZ490" s="269"/>
      <c r="BA490" s="560"/>
      <c r="BB490"/>
      <c r="BC490" s="560"/>
      <c r="BD490"/>
      <c r="BE490" s="560"/>
      <c r="BF490"/>
      <c r="BG490" s="560"/>
      <c r="BH490"/>
      <c r="BI490" s="560"/>
      <c r="BJ490"/>
      <c r="BK490" s="560"/>
      <c r="BL490"/>
      <c r="BM490" s="560"/>
      <c r="BN490"/>
      <c r="BO490" s="270"/>
      <c r="BP490"/>
      <c r="BQ490" s="270"/>
      <c r="BR490"/>
      <c r="BS490" s="270"/>
      <c r="BT490"/>
      <c r="BU490" s="270"/>
      <c r="BV490"/>
      <c r="BW490" s="270"/>
      <c r="BX490"/>
      <c r="BY490" s="270"/>
      <c r="BZ490"/>
      <c r="CA490" s="270"/>
      <c r="CB490"/>
      <c r="CC490" s="270"/>
      <c r="CD490"/>
      <c r="CE490" s="270"/>
      <c r="CF490"/>
      <c r="CG490" s="270"/>
      <c r="CH490"/>
      <c r="CI490" s="270"/>
      <c r="CJ490"/>
      <c r="CK490" s="910"/>
      <c r="CT490" s="920"/>
      <c r="CX490" s="920"/>
      <c r="DN490" s="373"/>
      <c r="DO490" s="373"/>
      <c r="DP490" s="373"/>
      <c r="DQ490" s="373"/>
      <c r="DR490" s="373"/>
      <c r="DS490" s="373"/>
      <c r="DT490" s="373"/>
      <c r="DU490" s="373"/>
      <c r="DV490" s="373"/>
      <c r="DW490" s="373"/>
      <c r="DX490" s="373"/>
      <c r="DY490" s="373"/>
      <c r="DZ490" s="373"/>
      <c r="EA490" s="373"/>
      <c r="EB490" s="373"/>
      <c r="EC490" s="373"/>
      <c r="ED490" s="373"/>
      <c r="EE490" s="373"/>
      <c r="EF490" s="373"/>
      <c r="EG490" s="373"/>
      <c r="EH490" s="373"/>
      <c r="EI490" s="373"/>
      <c r="EJ490" s="373"/>
      <c r="EK490" s="373"/>
      <c r="EL490" s="373"/>
      <c r="EM490" s="373"/>
      <c r="EN490" s="373"/>
      <c r="EO490" s="373"/>
      <c r="EP490" s="373"/>
      <c r="EQ490" s="373"/>
      <c r="ER490" s="373"/>
      <c r="ES490" s="373"/>
      <c r="ET490" s="373"/>
      <c r="EU490" s="373"/>
      <c r="EV490" s="373"/>
      <c r="EW490" s="373"/>
      <c r="EX490" s="373"/>
      <c r="EY490" s="373"/>
      <c r="EZ490" s="373"/>
      <c r="FA490" s="373"/>
      <c r="FB490" s="373"/>
      <c r="FC490" s="373"/>
      <c r="FD490" s="373"/>
      <c r="FE490" s="373"/>
      <c r="FF490" s="373"/>
      <c r="FG490" s="373"/>
      <c r="FH490" s="373"/>
      <c r="FI490" s="373"/>
      <c r="FJ490" s="373"/>
      <c r="FK490" s="373"/>
      <c r="FL490" s="373"/>
      <c r="FM490" s="373"/>
      <c r="FN490" s="373"/>
      <c r="FO490" s="373"/>
      <c r="FP490" s="373"/>
      <c r="FQ490" s="373"/>
      <c r="FR490" s="373"/>
      <c r="FS490" s="373"/>
      <c r="FT490" s="373"/>
      <c r="FU490" s="373"/>
      <c r="FV490" s="373"/>
      <c r="FW490" s="373"/>
      <c r="FX490" s="373"/>
      <c r="FY490" s="373"/>
      <c r="FZ490" s="373"/>
      <c r="GA490" s="373"/>
      <c r="GB490" s="373"/>
      <c r="GC490" s="373"/>
      <c r="GD490" s="373"/>
      <c r="GE490" s="373"/>
      <c r="GF490" s="373"/>
      <c r="GG490" s="373"/>
      <c r="GH490" s="373"/>
      <c r="GI490" s="373"/>
      <c r="GJ490" s="373"/>
      <c r="GK490" s="373"/>
      <c r="GL490" s="373"/>
      <c r="GM490" s="373"/>
      <c r="GN490" s="373"/>
      <c r="GO490" s="373"/>
      <c r="GP490" s="373"/>
      <c r="GQ490" s="373"/>
      <c r="GR490" s="373"/>
      <c r="GS490" s="373"/>
      <c r="GT490" s="373"/>
      <c r="GU490" s="373"/>
      <c r="GV490" s="373"/>
      <c r="GW490" s="373"/>
      <c r="GX490" s="373"/>
      <c r="GY490" s="373"/>
      <c r="GZ490" s="373"/>
      <c r="HA490" s="373"/>
      <c r="HB490" s="373"/>
      <c r="HC490" s="373"/>
      <c r="HD490" s="373"/>
      <c r="HE490" s="373"/>
      <c r="HF490" s="373"/>
      <c r="HG490" s="373"/>
      <c r="HH490" s="373"/>
      <c r="HI490" s="373"/>
      <c r="HJ490" s="373"/>
      <c r="HK490" s="373"/>
      <c r="HL490" s="373"/>
      <c r="HM490" s="373"/>
      <c r="HN490" s="373"/>
      <c r="HO490" s="373"/>
      <c r="HP490" s="373"/>
      <c r="HQ490" s="373"/>
      <c r="HR490" s="373"/>
      <c r="HS490" s="373"/>
      <c r="HT490" s="373"/>
      <c r="HU490" s="373"/>
      <c r="HV490" s="373"/>
      <c r="HW490" s="373"/>
      <c r="HX490" s="373"/>
      <c r="HY490" s="373"/>
      <c r="HZ490" s="373"/>
      <c r="IA490" s="373"/>
      <c r="IB490" s="373"/>
      <c r="IC490" s="373"/>
      <c r="ID490" s="373"/>
      <c r="IE490" s="373"/>
      <c r="IF490" s="373"/>
      <c r="IG490" s="373"/>
      <c r="IH490" s="373"/>
      <c r="II490" s="373"/>
      <c r="IJ490" s="373"/>
    </row>
    <row r="491" spans="1:244" s="281" customFormat="1" ht="19" x14ac:dyDescent="0.2">
      <c r="A491"/>
      <c r="B491" s="186"/>
      <c r="C491"/>
      <c r="D491" s="251"/>
      <c r="E491" s="341"/>
      <c r="F491" s="341"/>
      <c r="G491" s="172"/>
      <c r="H491"/>
      <c r="I491" s="45"/>
      <c r="J491"/>
      <c r="K491"/>
      <c r="L491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5"/>
      <c r="AC491"/>
      <c r="AD491" s="38"/>
      <c r="AE491"/>
      <c r="AF491"/>
      <c r="AG491"/>
      <c r="AH491" s="42"/>
      <c r="AI491" s="349"/>
      <c r="AJ491" s="326"/>
      <c r="AK491" s="364"/>
      <c r="AL491" s="364"/>
      <c r="AM491" s="364"/>
      <c r="AN491" s="364"/>
      <c r="AO491" s="364"/>
      <c r="AP491" s="364"/>
      <c r="AQ491" s="364"/>
      <c r="AR491" s="364"/>
      <c r="AS491" s="364"/>
      <c r="AT491" s="364"/>
      <c r="AU491" s="364"/>
      <c r="AV491" s="364"/>
      <c r="AW491" s="364"/>
      <c r="AX491" s="364"/>
      <c r="AY491" s="329"/>
      <c r="AZ491" s="269"/>
      <c r="BA491" s="560"/>
      <c r="BB491"/>
      <c r="BC491" s="560"/>
      <c r="BD491"/>
      <c r="BE491" s="560"/>
      <c r="BF491"/>
      <c r="BG491" s="560"/>
      <c r="BH491"/>
      <c r="BI491" s="560"/>
      <c r="BJ491"/>
      <c r="BK491" s="560"/>
      <c r="BL491"/>
      <c r="BM491" s="560"/>
      <c r="BN491"/>
      <c r="BO491" s="270"/>
      <c r="BP491"/>
      <c r="BQ491" s="270"/>
      <c r="BR491"/>
      <c r="BS491" s="270"/>
      <c r="BT491"/>
      <c r="BU491" s="270"/>
      <c r="BV491"/>
      <c r="BW491" s="270"/>
      <c r="BX491"/>
      <c r="BY491" s="270"/>
      <c r="BZ491"/>
      <c r="CA491" s="270"/>
      <c r="CB491"/>
      <c r="CC491" s="270"/>
      <c r="CD491"/>
      <c r="CE491" s="270"/>
      <c r="CF491"/>
      <c r="CG491" s="270"/>
      <c r="CH491"/>
      <c r="CI491" s="270"/>
      <c r="CJ491"/>
      <c r="CK491" s="910"/>
      <c r="CT491" s="920"/>
      <c r="CX491" s="920"/>
      <c r="DN491" s="373"/>
      <c r="DO491" s="373"/>
      <c r="DP491" s="373"/>
      <c r="DQ491" s="373"/>
      <c r="DR491" s="373"/>
      <c r="DS491" s="373"/>
      <c r="DT491" s="373"/>
      <c r="DU491" s="373"/>
      <c r="DV491" s="373"/>
      <c r="DW491" s="373"/>
      <c r="DX491" s="373"/>
      <c r="DY491" s="373"/>
      <c r="DZ491" s="373"/>
      <c r="EA491" s="373"/>
      <c r="EB491" s="373"/>
      <c r="EC491" s="373"/>
      <c r="ED491" s="373"/>
      <c r="EE491" s="373"/>
      <c r="EF491" s="373"/>
      <c r="EG491" s="373"/>
      <c r="EH491" s="373"/>
      <c r="EI491" s="373"/>
      <c r="EJ491" s="373"/>
      <c r="EK491" s="373"/>
      <c r="EL491" s="373"/>
      <c r="EM491" s="373"/>
      <c r="EN491" s="373"/>
      <c r="EO491" s="373"/>
      <c r="EP491" s="373"/>
      <c r="EQ491" s="373"/>
      <c r="ER491" s="373"/>
      <c r="ES491" s="373"/>
      <c r="ET491" s="373"/>
      <c r="EU491" s="373"/>
      <c r="EV491" s="373"/>
      <c r="EW491" s="373"/>
      <c r="EX491" s="373"/>
      <c r="EY491" s="373"/>
      <c r="EZ491" s="373"/>
      <c r="FA491" s="373"/>
      <c r="FB491" s="373"/>
      <c r="FC491" s="373"/>
      <c r="FD491" s="373"/>
      <c r="FE491" s="373"/>
      <c r="FF491" s="373"/>
      <c r="FG491" s="373"/>
      <c r="FH491" s="373"/>
      <c r="FI491" s="373"/>
      <c r="FJ491" s="373"/>
      <c r="FK491" s="373"/>
      <c r="FL491" s="373"/>
      <c r="FM491" s="373"/>
      <c r="FN491" s="373"/>
      <c r="FO491" s="373"/>
      <c r="FP491" s="373"/>
      <c r="FQ491" s="373"/>
      <c r="FR491" s="373"/>
      <c r="FS491" s="373"/>
      <c r="FT491" s="373"/>
      <c r="FU491" s="373"/>
      <c r="FV491" s="373"/>
      <c r="FW491" s="373"/>
      <c r="FX491" s="373"/>
      <c r="FY491" s="373"/>
      <c r="FZ491" s="373"/>
      <c r="GA491" s="373"/>
      <c r="GB491" s="373"/>
      <c r="GC491" s="373"/>
      <c r="GD491" s="373"/>
      <c r="GE491" s="373"/>
      <c r="GF491" s="373"/>
      <c r="GG491" s="373"/>
      <c r="GH491" s="373"/>
      <c r="GI491" s="373"/>
      <c r="GJ491" s="373"/>
      <c r="GK491" s="373"/>
      <c r="GL491" s="373"/>
      <c r="GM491" s="373"/>
      <c r="GN491" s="373"/>
      <c r="GO491" s="373"/>
      <c r="GP491" s="373"/>
      <c r="GQ491" s="373"/>
      <c r="GR491" s="373"/>
      <c r="GS491" s="373"/>
      <c r="GT491" s="373"/>
      <c r="GU491" s="373"/>
      <c r="GV491" s="373"/>
      <c r="GW491" s="373"/>
      <c r="GX491" s="373"/>
      <c r="GY491" s="373"/>
      <c r="GZ491" s="373"/>
      <c r="HA491" s="373"/>
      <c r="HB491" s="373"/>
      <c r="HC491" s="373"/>
      <c r="HD491" s="373"/>
      <c r="HE491" s="373"/>
      <c r="HF491" s="373"/>
      <c r="HG491" s="373"/>
      <c r="HH491" s="373"/>
      <c r="HI491" s="373"/>
      <c r="HJ491" s="373"/>
      <c r="HK491" s="373"/>
      <c r="HL491" s="373"/>
      <c r="HM491" s="373"/>
      <c r="HN491" s="373"/>
      <c r="HO491" s="373"/>
      <c r="HP491" s="373"/>
      <c r="HQ491" s="373"/>
      <c r="HR491" s="373"/>
      <c r="HS491" s="373"/>
      <c r="HT491" s="373"/>
      <c r="HU491" s="373"/>
      <c r="HV491" s="373"/>
      <c r="HW491" s="373"/>
      <c r="HX491" s="373"/>
      <c r="HY491" s="373"/>
      <c r="HZ491" s="373"/>
      <c r="IA491" s="373"/>
      <c r="IB491" s="373"/>
      <c r="IC491" s="373"/>
      <c r="ID491" s="373"/>
      <c r="IE491" s="373"/>
      <c r="IF491" s="373"/>
      <c r="IG491" s="373"/>
      <c r="IH491" s="373"/>
      <c r="II491" s="373"/>
      <c r="IJ491" s="373"/>
    </row>
    <row r="492" spans="1:244" s="281" customFormat="1" ht="19" x14ac:dyDescent="0.2">
      <c r="A492"/>
      <c r="B492" s="186"/>
      <c r="C492"/>
      <c r="D492" s="251"/>
      <c r="E492" s="341"/>
      <c r="F492" s="341"/>
      <c r="G492" s="172"/>
      <c r="H492"/>
      <c r="I492" s="45"/>
      <c r="J492"/>
      <c r="K492"/>
      <c r="L492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5"/>
      <c r="AC492"/>
      <c r="AD492" s="38"/>
      <c r="AE492"/>
      <c r="AF492"/>
      <c r="AG492"/>
      <c r="AH492" s="42"/>
      <c r="AI492" s="349"/>
      <c r="AJ492" s="326"/>
      <c r="AK492" s="364"/>
      <c r="AL492" s="364"/>
      <c r="AM492" s="364"/>
      <c r="AN492" s="364"/>
      <c r="AO492" s="364"/>
      <c r="AP492" s="364"/>
      <c r="AQ492" s="364"/>
      <c r="AR492" s="364"/>
      <c r="AS492" s="364"/>
      <c r="AT492" s="364"/>
      <c r="AU492" s="364"/>
      <c r="AV492" s="364"/>
      <c r="AW492" s="364"/>
      <c r="AX492" s="364"/>
      <c r="AY492" s="329"/>
      <c r="AZ492" s="269"/>
      <c r="BA492" s="560"/>
      <c r="BB492"/>
      <c r="BC492" s="560"/>
      <c r="BD492"/>
      <c r="BE492" s="560"/>
      <c r="BF492"/>
      <c r="BG492" s="560"/>
      <c r="BH492"/>
      <c r="BI492" s="560"/>
      <c r="BJ492"/>
      <c r="BK492" s="560"/>
      <c r="BL492"/>
      <c r="BM492" s="560"/>
      <c r="BN492"/>
      <c r="BO492" s="270"/>
      <c r="BP492"/>
      <c r="BQ492" s="270"/>
      <c r="BR492"/>
      <c r="BS492" s="270"/>
      <c r="BT492"/>
      <c r="BU492" s="270"/>
      <c r="BV492"/>
      <c r="BW492" s="270"/>
      <c r="BX492"/>
      <c r="BY492" s="270"/>
      <c r="BZ492"/>
      <c r="CA492" s="270"/>
      <c r="CB492"/>
      <c r="CC492" s="270"/>
      <c r="CD492"/>
      <c r="CE492" s="270"/>
      <c r="CF492"/>
      <c r="CG492" s="270"/>
      <c r="CH492"/>
      <c r="CI492" s="270"/>
      <c r="CJ492"/>
      <c r="CK492" s="910"/>
      <c r="CT492" s="920"/>
      <c r="CX492" s="920"/>
      <c r="DN492" s="373"/>
      <c r="DO492" s="373"/>
      <c r="DP492" s="373"/>
      <c r="DQ492" s="373"/>
      <c r="DR492" s="373"/>
      <c r="DS492" s="373"/>
      <c r="DT492" s="373"/>
      <c r="DU492" s="373"/>
      <c r="DV492" s="373"/>
      <c r="DW492" s="373"/>
      <c r="DX492" s="373"/>
      <c r="DY492" s="373"/>
      <c r="DZ492" s="373"/>
      <c r="EA492" s="373"/>
      <c r="EB492" s="373"/>
      <c r="EC492" s="373"/>
      <c r="ED492" s="373"/>
      <c r="EE492" s="373"/>
      <c r="EF492" s="373"/>
      <c r="EG492" s="373"/>
      <c r="EH492" s="373"/>
      <c r="EI492" s="373"/>
      <c r="EJ492" s="373"/>
      <c r="EK492" s="373"/>
      <c r="EL492" s="373"/>
      <c r="EM492" s="373"/>
      <c r="EN492" s="373"/>
      <c r="EO492" s="373"/>
      <c r="EP492" s="373"/>
      <c r="EQ492" s="373"/>
      <c r="ER492" s="373"/>
      <c r="ES492" s="373"/>
      <c r="ET492" s="373"/>
      <c r="EU492" s="373"/>
      <c r="EV492" s="373"/>
      <c r="EW492" s="373"/>
      <c r="EX492" s="373"/>
      <c r="EY492" s="373"/>
      <c r="EZ492" s="373"/>
      <c r="FA492" s="373"/>
      <c r="FB492" s="373"/>
      <c r="FC492" s="373"/>
      <c r="FD492" s="373"/>
      <c r="FE492" s="373"/>
      <c r="FF492" s="373"/>
      <c r="FG492" s="373"/>
      <c r="FH492" s="373"/>
      <c r="FI492" s="373"/>
      <c r="FJ492" s="373"/>
      <c r="FK492" s="373"/>
      <c r="FL492" s="373"/>
      <c r="FM492" s="373"/>
      <c r="FN492" s="373"/>
      <c r="FO492" s="373"/>
      <c r="FP492" s="373"/>
      <c r="FQ492" s="373"/>
      <c r="FR492" s="373"/>
      <c r="FS492" s="373"/>
      <c r="FT492" s="373"/>
      <c r="FU492" s="373"/>
      <c r="FV492" s="373"/>
      <c r="FW492" s="373"/>
      <c r="FX492" s="373"/>
      <c r="FY492" s="373"/>
      <c r="FZ492" s="373"/>
      <c r="GA492" s="373"/>
      <c r="GB492" s="373"/>
      <c r="GC492" s="373"/>
      <c r="GD492" s="373"/>
      <c r="GE492" s="373"/>
      <c r="GF492" s="373"/>
      <c r="GG492" s="373"/>
      <c r="GH492" s="373"/>
      <c r="GI492" s="373"/>
      <c r="GJ492" s="373"/>
      <c r="GK492" s="373"/>
      <c r="GL492" s="373"/>
      <c r="GM492" s="373"/>
      <c r="GN492" s="373"/>
      <c r="GO492" s="373"/>
      <c r="GP492" s="373"/>
      <c r="GQ492" s="373"/>
      <c r="GR492" s="373"/>
      <c r="GS492" s="373"/>
      <c r="GT492" s="373"/>
      <c r="GU492" s="373"/>
      <c r="GV492" s="373"/>
      <c r="GW492" s="373"/>
      <c r="GX492" s="373"/>
      <c r="GY492" s="373"/>
      <c r="GZ492" s="373"/>
      <c r="HA492" s="373"/>
      <c r="HB492" s="373"/>
      <c r="HC492" s="373"/>
      <c r="HD492" s="373"/>
      <c r="HE492" s="373"/>
      <c r="HF492" s="373"/>
      <c r="HG492" s="373"/>
      <c r="HH492" s="373"/>
      <c r="HI492" s="373"/>
      <c r="HJ492" s="373"/>
      <c r="HK492" s="373"/>
      <c r="HL492" s="373"/>
      <c r="HM492" s="373"/>
      <c r="HN492" s="373"/>
      <c r="HO492" s="373"/>
      <c r="HP492" s="373"/>
      <c r="HQ492" s="373"/>
      <c r="HR492" s="373"/>
      <c r="HS492" s="373"/>
      <c r="HT492" s="373"/>
      <c r="HU492" s="373"/>
      <c r="HV492" s="373"/>
      <c r="HW492" s="373"/>
      <c r="HX492" s="373"/>
      <c r="HY492" s="373"/>
      <c r="HZ492" s="373"/>
      <c r="IA492" s="373"/>
      <c r="IB492" s="373"/>
      <c r="IC492" s="373"/>
      <c r="ID492" s="373"/>
      <c r="IE492" s="373"/>
      <c r="IF492" s="373"/>
      <c r="IG492" s="373"/>
      <c r="IH492" s="373"/>
      <c r="II492" s="373"/>
      <c r="IJ492" s="373"/>
    </row>
    <row r="493" spans="1:244" s="281" customFormat="1" ht="19" x14ac:dyDescent="0.2">
      <c r="A493"/>
      <c r="B493" s="186"/>
      <c r="C493"/>
      <c r="D493" s="251"/>
      <c r="E493" s="341"/>
      <c r="F493" s="341"/>
      <c r="G493" s="172"/>
      <c r="H493"/>
      <c r="I493" s="45"/>
      <c r="J493"/>
      <c r="K493"/>
      <c r="L493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5"/>
      <c r="AC493"/>
      <c r="AD493" s="38"/>
      <c r="AE493"/>
      <c r="AF493"/>
      <c r="AG493"/>
      <c r="AH493" s="42"/>
      <c r="AI493" s="349"/>
      <c r="AJ493" s="326"/>
      <c r="AK493" s="364"/>
      <c r="AL493" s="364"/>
      <c r="AM493" s="364"/>
      <c r="AN493" s="364"/>
      <c r="AO493" s="364"/>
      <c r="AP493" s="364"/>
      <c r="AQ493" s="364"/>
      <c r="AR493" s="364"/>
      <c r="AS493" s="364"/>
      <c r="AT493" s="364"/>
      <c r="AU493" s="364"/>
      <c r="AV493" s="364"/>
      <c r="AW493" s="364"/>
      <c r="AX493" s="364"/>
      <c r="AY493" s="329"/>
      <c r="AZ493" s="269"/>
      <c r="BA493" s="560"/>
      <c r="BB493"/>
      <c r="BC493" s="560"/>
      <c r="BD493"/>
      <c r="BE493" s="560"/>
      <c r="BF493"/>
      <c r="BG493" s="560"/>
      <c r="BH493"/>
      <c r="BI493" s="560"/>
      <c r="BJ493"/>
      <c r="BK493" s="560"/>
      <c r="BL493"/>
      <c r="BM493" s="560"/>
      <c r="BN493"/>
      <c r="BO493" s="270"/>
      <c r="BP493"/>
      <c r="BQ493" s="270"/>
      <c r="BR493"/>
      <c r="BS493" s="270"/>
      <c r="BT493"/>
      <c r="BU493" s="270"/>
      <c r="BV493"/>
      <c r="BW493" s="270"/>
      <c r="BX493"/>
      <c r="BY493" s="270"/>
      <c r="BZ493"/>
      <c r="CA493" s="270"/>
      <c r="CB493"/>
      <c r="CC493" s="270"/>
      <c r="CD493"/>
      <c r="CE493" s="270"/>
      <c r="CF493"/>
      <c r="CG493" s="270"/>
      <c r="CH493"/>
      <c r="CI493" s="270"/>
      <c r="CJ493"/>
      <c r="CK493" s="910"/>
      <c r="CT493" s="920"/>
      <c r="CX493" s="920"/>
      <c r="DN493" s="373"/>
      <c r="DO493" s="373"/>
      <c r="DP493" s="373"/>
      <c r="DQ493" s="373"/>
      <c r="DR493" s="373"/>
      <c r="DS493" s="373"/>
      <c r="DT493" s="373"/>
      <c r="DU493" s="373"/>
      <c r="DV493" s="373"/>
      <c r="DW493" s="373"/>
      <c r="DX493" s="373"/>
      <c r="DY493" s="373"/>
      <c r="DZ493" s="373"/>
      <c r="EA493" s="373"/>
      <c r="EB493" s="373"/>
      <c r="EC493" s="373"/>
      <c r="ED493" s="373"/>
      <c r="EE493" s="373"/>
      <c r="EF493" s="373"/>
      <c r="EG493" s="373"/>
      <c r="EH493" s="373"/>
      <c r="EI493" s="373"/>
      <c r="EJ493" s="373"/>
      <c r="EK493" s="373"/>
      <c r="EL493" s="373"/>
      <c r="EM493" s="373"/>
      <c r="EN493" s="373"/>
      <c r="EO493" s="373"/>
      <c r="EP493" s="373"/>
      <c r="EQ493" s="373"/>
      <c r="ER493" s="373"/>
      <c r="ES493" s="373"/>
      <c r="ET493" s="373"/>
      <c r="EU493" s="373"/>
      <c r="EV493" s="373"/>
      <c r="EW493" s="373"/>
      <c r="EX493" s="373"/>
      <c r="EY493" s="373"/>
      <c r="EZ493" s="373"/>
      <c r="FA493" s="373"/>
      <c r="FB493" s="373"/>
      <c r="FC493" s="373"/>
      <c r="FD493" s="373"/>
      <c r="FE493" s="373"/>
      <c r="FF493" s="373"/>
      <c r="FG493" s="373"/>
      <c r="FH493" s="373"/>
      <c r="FI493" s="373"/>
      <c r="FJ493" s="373"/>
      <c r="FK493" s="373"/>
      <c r="FL493" s="373"/>
      <c r="FM493" s="373"/>
      <c r="FN493" s="373"/>
      <c r="FO493" s="373"/>
      <c r="FP493" s="373"/>
      <c r="FQ493" s="373"/>
      <c r="FR493" s="373"/>
      <c r="FS493" s="373"/>
      <c r="FT493" s="373"/>
      <c r="FU493" s="373"/>
      <c r="FV493" s="373"/>
      <c r="FW493" s="373"/>
      <c r="FX493" s="373"/>
      <c r="FY493" s="373"/>
      <c r="FZ493" s="373"/>
      <c r="GA493" s="373"/>
      <c r="GB493" s="373"/>
      <c r="GC493" s="373"/>
      <c r="GD493" s="373"/>
      <c r="GE493" s="373"/>
      <c r="GF493" s="373"/>
      <c r="GG493" s="373"/>
      <c r="GH493" s="373"/>
      <c r="GI493" s="373"/>
      <c r="GJ493" s="373"/>
      <c r="GK493" s="373"/>
      <c r="GL493" s="373"/>
      <c r="GM493" s="373"/>
      <c r="GN493" s="373"/>
      <c r="GO493" s="373"/>
      <c r="GP493" s="373"/>
      <c r="GQ493" s="373"/>
      <c r="GR493" s="373"/>
      <c r="GS493" s="373"/>
      <c r="GT493" s="373"/>
      <c r="GU493" s="373"/>
      <c r="GV493" s="373"/>
      <c r="GW493" s="373"/>
      <c r="GX493" s="373"/>
      <c r="GY493" s="373"/>
      <c r="GZ493" s="373"/>
      <c r="HA493" s="373"/>
      <c r="HB493" s="373"/>
      <c r="HC493" s="373"/>
      <c r="HD493" s="373"/>
      <c r="HE493" s="373"/>
      <c r="HF493" s="373"/>
      <c r="HG493" s="373"/>
      <c r="HH493" s="373"/>
      <c r="HI493" s="373"/>
      <c r="HJ493" s="373"/>
      <c r="HK493" s="373"/>
      <c r="HL493" s="373"/>
      <c r="HM493" s="373"/>
      <c r="HN493" s="373"/>
      <c r="HO493" s="373"/>
      <c r="HP493" s="373"/>
      <c r="HQ493" s="373"/>
      <c r="HR493" s="373"/>
      <c r="HS493" s="373"/>
      <c r="HT493" s="373"/>
      <c r="HU493" s="373"/>
      <c r="HV493" s="373"/>
      <c r="HW493" s="373"/>
      <c r="HX493" s="373"/>
      <c r="HY493" s="373"/>
      <c r="HZ493" s="373"/>
      <c r="IA493" s="373"/>
      <c r="IB493" s="373"/>
      <c r="IC493" s="373"/>
      <c r="ID493" s="373"/>
      <c r="IE493" s="373"/>
      <c r="IF493" s="373"/>
      <c r="IG493" s="373"/>
      <c r="IH493" s="373"/>
      <c r="II493" s="373"/>
      <c r="IJ493" s="373"/>
    </row>
    <row r="494" spans="1:244" s="281" customFormat="1" ht="19" x14ac:dyDescent="0.2">
      <c r="A494"/>
      <c r="B494" s="186"/>
      <c r="C494"/>
      <c r="D494" s="251"/>
      <c r="E494" s="341"/>
      <c r="F494" s="341"/>
      <c r="G494" s="172"/>
      <c r="H494"/>
      <c r="I494" s="45"/>
      <c r="J494"/>
      <c r="K494"/>
      <c r="L494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5"/>
      <c r="AC494"/>
      <c r="AD494" s="38"/>
      <c r="AE494"/>
      <c r="AF494"/>
      <c r="AG494"/>
      <c r="AH494" s="42"/>
      <c r="AI494" s="349"/>
      <c r="AJ494" s="326"/>
      <c r="AK494" s="364"/>
      <c r="AL494" s="364"/>
      <c r="AM494" s="364"/>
      <c r="AN494" s="364"/>
      <c r="AO494" s="364"/>
      <c r="AP494" s="364"/>
      <c r="AQ494" s="364"/>
      <c r="AR494" s="364"/>
      <c r="AS494" s="364"/>
      <c r="AT494" s="364"/>
      <c r="AU494" s="364"/>
      <c r="AV494" s="364"/>
      <c r="AW494" s="364"/>
      <c r="AX494" s="364"/>
      <c r="AY494" s="329"/>
      <c r="AZ494" s="269"/>
      <c r="BA494" s="560"/>
      <c r="BB494"/>
      <c r="BC494" s="560"/>
      <c r="BD494"/>
      <c r="BE494" s="560"/>
      <c r="BF494"/>
      <c r="BG494" s="560"/>
      <c r="BH494"/>
      <c r="BI494" s="560"/>
      <c r="BJ494"/>
      <c r="BK494" s="560"/>
      <c r="BL494"/>
      <c r="BM494" s="560"/>
      <c r="BN494"/>
      <c r="BO494" s="270"/>
      <c r="BP494"/>
      <c r="BQ494" s="270"/>
      <c r="BR494"/>
      <c r="BS494" s="270"/>
      <c r="BT494"/>
      <c r="BU494" s="270"/>
      <c r="BV494"/>
      <c r="BW494" s="270"/>
      <c r="BX494"/>
      <c r="BY494" s="270"/>
      <c r="BZ494"/>
      <c r="CA494" s="270"/>
      <c r="CB494"/>
      <c r="CC494" s="270"/>
      <c r="CD494"/>
      <c r="CE494" s="270"/>
      <c r="CF494"/>
      <c r="CG494" s="270"/>
      <c r="CH494"/>
      <c r="CI494" s="270"/>
      <c r="CJ494"/>
      <c r="CK494" s="910"/>
      <c r="CT494" s="920"/>
      <c r="CX494" s="920"/>
      <c r="DN494" s="373"/>
      <c r="DO494" s="373"/>
      <c r="DP494" s="373"/>
      <c r="DQ494" s="373"/>
      <c r="DR494" s="373"/>
      <c r="DS494" s="373"/>
      <c r="DT494" s="373"/>
      <c r="DU494" s="373"/>
      <c r="DV494" s="373"/>
      <c r="DW494" s="373"/>
      <c r="DX494" s="373"/>
      <c r="DY494" s="373"/>
      <c r="DZ494" s="373"/>
      <c r="EA494" s="373"/>
      <c r="EB494" s="373"/>
      <c r="EC494" s="373"/>
      <c r="ED494" s="373"/>
      <c r="EE494" s="373"/>
      <c r="EF494" s="373"/>
      <c r="EG494" s="373"/>
      <c r="EH494" s="373"/>
      <c r="EI494" s="373"/>
      <c r="EJ494" s="373"/>
      <c r="EK494" s="373"/>
      <c r="EL494" s="373"/>
      <c r="EM494" s="373"/>
      <c r="EN494" s="373"/>
      <c r="EO494" s="373"/>
      <c r="EP494" s="373"/>
      <c r="EQ494" s="373"/>
      <c r="ER494" s="373"/>
      <c r="ES494" s="373"/>
      <c r="ET494" s="373"/>
      <c r="EU494" s="373"/>
      <c r="EV494" s="373"/>
      <c r="EW494" s="373"/>
      <c r="EX494" s="373"/>
      <c r="EY494" s="373"/>
      <c r="EZ494" s="373"/>
      <c r="FA494" s="373"/>
      <c r="FB494" s="373"/>
      <c r="FC494" s="373"/>
      <c r="FD494" s="373"/>
      <c r="FE494" s="373"/>
      <c r="FF494" s="373"/>
      <c r="FG494" s="373"/>
      <c r="FH494" s="373"/>
      <c r="FI494" s="373"/>
      <c r="FJ494" s="373"/>
      <c r="FK494" s="373"/>
      <c r="FL494" s="373"/>
      <c r="FM494" s="373"/>
      <c r="FN494" s="373"/>
      <c r="FO494" s="373"/>
      <c r="FP494" s="373"/>
      <c r="FQ494" s="373"/>
      <c r="FR494" s="373"/>
      <c r="FS494" s="373"/>
      <c r="FT494" s="373"/>
      <c r="FU494" s="373"/>
      <c r="FV494" s="373"/>
      <c r="FW494" s="373"/>
      <c r="FX494" s="373"/>
      <c r="FY494" s="373"/>
      <c r="FZ494" s="373"/>
      <c r="GA494" s="373"/>
      <c r="GB494" s="373"/>
      <c r="GC494" s="373"/>
      <c r="GD494" s="373"/>
      <c r="GE494" s="373"/>
      <c r="GF494" s="373"/>
      <c r="GG494" s="373"/>
      <c r="GH494" s="373"/>
      <c r="GI494" s="373"/>
      <c r="GJ494" s="373"/>
      <c r="GK494" s="373"/>
      <c r="GL494" s="373"/>
      <c r="GM494" s="373"/>
      <c r="GN494" s="373"/>
      <c r="GO494" s="373"/>
      <c r="GP494" s="373"/>
      <c r="GQ494" s="373"/>
      <c r="GR494" s="373"/>
      <c r="GS494" s="373"/>
      <c r="GT494" s="373"/>
      <c r="GU494" s="373"/>
      <c r="GV494" s="373"/>
      <c r="GW494" s="373"/>
      <c r="GX494" s="373"/>
      <c r="GY494" s="373"/>
      <c r="GZ494" s="373"/>
      <c r="HA494" s="373"/>
      <c r="HB494" s="373"/>
      <c r="HC494" s="373"/>
      <c r="HD494" s="373"/>
      <c r="HE494" s="373"/>
      <c r="HF494" s="373"/>
      <c r="HG494" s="373"/>
      <c r="HH494" s="373"/>
      <c r="HI494" s="373"/>
      <c r="HJ494" s="373"/>
      <c r="HK494" s="373"/>
      <c r="HL494" s="373"/>
      <c r="HM494" s="373"/>
      <c r="HN494" s="373"/>
      <c r="HO494" s="373"/>
      <c r="HP494" s="373"/>
      <c r="HQ494" s="373"/>
      <c r="HR494" s="373"/>
      <c r="HS494" s="373"/>
      <c r="HT494" s="373"/>
      <c r="HU494" s="373"/>
      <c r="HV494" s="373"/>
      <c r="HW494" s="373"/>
      <c r="HX494" s="373"/>
      <c r="HY494" s="373"/>
      <c r="HZ494" s="373"/>
      <c r="IA494" s="373"/>
      <c r="IB494" s="373"/>
      <c r="IC494" s="373"/>
      <c r="ID494" s="373"/>
      <c r="IE494" s="373"/>
      <c r="IF494" s="373"/>
      <c r="IG494" s="373"/>
      <c r="IH494" s="373"/>
      <c r="II494" s="373"/>
      <c r="IJ494" s="373"/>
    </row>
    <row r="495" spans="1:244" s="281" customFormat="1" ht="19" x14ac:dyDescent="0.2">
      <c r="A495"/>
      <c r="B495" s="186"/>
      <c r="C495"/>
      <c r="D495" s="251"/>
      <c r="E495" s="341"/>
      <c r="F495" s="341"/>
      <c r="G495" s="172"/>
      <c r="H495"/>
      <c r="I495" s="45"/>
      <c r="J495"/>
      <c r="K495"/>
      <c r="L495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5"/>
      <c r="AC495"/>
      <c r="AD495" s="38"/>
      <c r="AE495"/>
      <c r="AF495"/>
      <c r="AG495"/>
      <c r="AH495" s="42"/>
      <c r="AI495" s="349"/>
      <c r="AJ495" s="326"/>
      <c r="AK495" s="364"/>
      <c r="AL495" s="364"/>
      <c r="AM495" s="364"/>
      <c r="AN495" s="364"/>
      <c r="AO495" s="364"/>
      <c r="AP495" s="364"/>
      <c r="AQ495" s="364"/>
      <c r="AR495" s="364"/>
      <c r="AS495" s="364"/>
      <c r="AT495" s="364"/>
      <c r="AU495" s="364"/>
      <c r="AV495" s="364"/>
      <c r="AW495" s="364"/>
      <c r="AX495" s="364"/>
      <c r="AY495" s="329"/>
      <c r="AZ495" s="269"/>
      <c r="BA495" s="560"/>
      <c r="BB495"/>
      <c r="BC495" s="560"/>
      <c r="BD495"/>
      <c r="BE495" s="560"/>
      <c r="BF495"/>
      <c r="BG495" s="560"/>
      <c r="BH495"/>
      <c r="BI495" s="560"/>
      <c r="BJ495"/>
      <c r="BK495" s="560"/>
      <c r="BL495"/>
      <c r="BM495" s="560"/>
      <c r="BN495"/>
      <c r="BO495" s="270"/>
      <c r="BP495"/>
      <c r="BQ495" s="270"/>
      <c r="BR495"/>
      <c r="BS495" s="270"/>
      <c r="BT495"/>
      <c r="BU495" s="270"/>
      <c r="BV495"/>
      <c r="BW495" s="270"/>
      <c r="BX495"/>
      <c r="BY495" s="270"/>
      <c r="BZ495"/>
      <c r="CA495" s="270"/>
      <c r="CB495"/>
      <c r="CC495" s="270"/>
      <c r="CD495"/>
      <c r="CE495" s="270"/>
      <c r="CF495"/>
      <c r="CG495" s="270"/>
      <c r="CH495"/>
      <c r="CI495" s="270"/>
      <c r="CJ495"/>
      <c r="CK495" s="910"/>
      <c r="CT495" s="920"/>
      <c r="CX495" s="920"/>
      <c r="DN495" s="373"/>
      <c r="DO495" s="373"/>
      <c r="DP495" s="373"/>
      <c r="DQ495" s="373"/>
      <c r="DR495" s="373"/>
      <c r="DS495" s="373"/>
      <c r="DT495" s="373"/>
      <c r="DU495" s="373"/>
      <c r="DV495" s="373"/>
      <c r="DW495" s="373"/>
      <c r="DX495" s="373"/>
      <c r="DY495" s="373"/>
      <c r="DZ495" s="373"/>
      <c r="EA495" s="373"/>
      <c r="EB495" s="373"/>
      <c r="EC495" s="373"/>
      <c r="ED495" s="373"/>
      <c r="EE495" s="373"/>
      <c r="EF495" s="373"/>
      <c r="EG495" s="373"/>
      <c r="EH495" s="373"/>
      <c r="EI495" s="373"/>
      <c r="EJ495" s="373"/>
      <c r="EK495" s="373"/>
      <c r="EL495" s="373"/>
      <c r="EM495" s="373"/>
      <c r="EN495" s="373"/>
      <c r="EO495" s="373"/>
      <c r="EP495" s="373"/>
      <c r="EQ495" s="373"/>
      <c r="ER495" s="373"/>
      <c r="ES495" s="373"/>
      <c r="ET495" s="373"/>
      <c r="EU495" s="373"/>
      <c r="EV495" s="373"/>
      <c r="EW495" s="373"/>
      <c r="EX495" s="373"/>
      <c r="EY495" s="373"/>
      <c r="EZ495" s="373"/>
      <c r="FA495" s="373"/>
      <c r="FB495" s="373"/>
      <c r="FC495" s="373"/>
      <c r="FD495" s="373"/>
      <c r="FE495" s="373"/>
      <c r="FF495" s="373"/>
      <c r="FG495" s="373"/>
      <c r="FH495" s="373"/>
      <c r="FI495" s="373"/>
      <c r="FJ495" s="373"/>
      <c r="FK495" s="373"/>
      <c r="FL495" s="373"/>
      <c r="FM495" s="373"/>
      <c r="FN495" s="373"/>
      <c r="FO495" s="373"/>
      <c r="FP495" s="373"/>
      <c r="FQ495" s="373"/>
      <c r="FR495" s="373"/>
      <c r="FS495" s="373"/>
      <c r="FT495" s="373"/>
      <c r="FU495" s="373"/>
      <c r="FV495" s="373"/>
      <c r="FW495" s="373"/>
      <c r="FX495" s="373"/>
      <c r="FY495" s="373"/>
      <c r="FZ495" s="373"/>
      <c r="GA495" s="373"/>
      <c r="GB495" s="373"/>
      <c r="GC495" s="373"/>
      <c r="GD495" s="373"/>
      <c r="GE495" s="373"/>
      <c r="GF495" s="373"/>
      <c r="GG495" s="373"/>
      <c r="GH495" s="373"/>
      <c r="GI495" s="373"/>
      <c r="GJ495" s="373"/>
      <c r="GK495" s="373"/>
      <c r="GL495" s="373"/>
      <c r="GM495" s="373"/>
      <c r="GN495" s="373"/>
      <c r="GO495" s="373"/>
      <c r="GP495" s="373"/>
      <c r="GQ495" s="373"/>
      <c r="GR495" s="373"/>
      <c r="GS495" s="373"/>
      <c r="GT495" s="373"/>
      <c r="GU495" s="373"/>
      <c r="GV495" s="373"/>
      <c r="GW495" s="373"/>
      <c r="GX495" s="373"/>
      <c r="GY495" s="373"/>
      <c r="GZ495" s="373"/>
      <c r="HA495" s="373"/>
      <c r="HB495" s="373"/>
      <c r="HC495" s="373"/>
      <c r="HD495" s="373"/>
      <c r="HE495" s="373"/>
      <c r="HF495" s="373"/>
      <c r="HG495" s="373"/>
      <c r="HH495" s="373"/>
      <c r="HI495" s="373"/>
      <c r="HJ495" s="373"/>
      <c r="HK495" s="373"/>
      <c r="HL495" s="373"/>
      <c r="HM495" s="373"/>
      <c r="HN495" s="373"/>
      <c r="HO495" s="373"/>
      <c r="HP495" s="373"/>
      <c r="HQ495" s="373"/>
      <c r="HR495" s="373"/>
      <c r="HS495" s="373"/>
      <c r="HT495" s="373"/>
      <c r="HU495" s="373"/>
      <c r="HV495" s="373"/>
      <c r="HW495" s="373"/>
      <c r="HX495" s="373"/>
      <c r="HY495" s="373"/>
      <c r="HZ495" s="373"/>
      <c r="IA495" s="373"/>
      <c r="IB495" s="373"/>
      <c r="IC495" s="373"/>
      <c r="ID495" s="373"/>
      <c r="IE495" s="373"/>
      <c r="IF495" s="373"/>
      <c r="IG495" s="373"/>
      <c r="IH495" s="373"/>
      <c r="II495" s="373"/>
      <c r="IJ495" s="373"/>
    </row>
    <row r="496" spans="1:244" s="281" customFormat="1" ht="19" x14ac:dyDescent="0.2">
      <c r="A496"/>
      <c r="B496" s="186"/>
      <c r="C496"/>
      <c r="D496" s="251"/>
      <c r="E496" s="341"/>
      <c r="F496" s="341"/>
      <c r="G496" s="172"/>
      <c r="H496"/>
      <c r="I496" s="45"/>
      <c r="J496"/>
      <c r="K496"/>
      <c r="L49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5"/>
      <c r="AC496"/>
      <c r="AD496" s="38"/>
      <c r="AE496"/>
      <c r="AF496"/>
      <c r="AG496"/>
      <c r="AH496" s="42"/>
      <c r="AI496" s="349"/>
      <c r="AJ496" s="326"/>
      <c r="AK496" s="364"/>
      <c r="AL496" s="364"/>
      <c r="AM496" s="364"/>
      <c r="AN496" s="364"/>
      <c r="AO496" s="364"/>
      <c r="AP496" s="364"/>
      <c r="AQ496" s="364"/>
      <c r="AR496" s="364"/>
      <c r="AS496" s="364"/>
      <c r="AT496" s="364"/>
      <c r="AU496" s="364"/>
      <c r="AV496" s="364"/>
      <c r="AW496" s="364"/>
      <c r="AX496" s="364"/>
      <c r="AY496" s="329"/>
      <c r="AZ496" s="269"/>
      <c r="BA496" s="560"/>
      <c r="BB496"/>
      <c r="BC496" s="560"/>
      <c r="BD496"/>
      <c r="BE496" s="560"/>
      <c r="BF496"/>
      <c r="BG496" s="560"/>
      <c r="BH496"/>
      <c r="BI496" s="560"/>
      <c r="BJ496"/>
      <c r="BK496" s="560"/>
      <c r="BL496"/>
      <c r="BM496" s="560"/>
      <c r="BN496"/>
      <c r="BO496" s="270"/>
      <c r="BP496"/>
      <c r="BQ496" s="270"/>
      <c r="BR496"/>
      <c r="BS496" s="270"/>
      <c r="BT496"/>
      <c r="BU496" s="270"/>
      <c r="BV496"/>
      <c r="BW496" s="270"/>
      <c r="BX496"/>
      <c r="BY496" s="270"/>
      <c r="BZ496"/>
      <c r="CA496" s="270"/>
      <c r="CB496"/>
      <c r="CC496" s="270"/>
      <c r="CD496"/>
      <c r="CE496" s="270"/>
      <c r="CF496"/>
      <c r="CG496" s="270"/>
      <c r="CH496"/>
      <c r="CI496" s="270"/>
      <c r="CJ496"/>
      <c r="CK496" s="910"/>
      <c r="CT496" s="920"/>
      <c r="CX496" s="920"/>
      <c r="DN496" s="373"/>
      <c r="DO496" s="373"/>
      <c r="DP496" s="373"/>
      <c r="DQ496" s="373"/>
      <c r="DR496" s="373"/>
      <c r="DS496" s="373"/>
      <c r="DT496" s="373"/>
      <c r="DU496" s="373"/>
      <c r="DV496" s="373"/>
      <c r="DW496" s="373"/>
      <c r="DX496" s="373"/>
      <c r="DY496" s="373"/>
      <c r="DZ496" s="373"/>
      <c r="EA496" s="373"/>
      <c r="EB496" s="373"/>
      <c r="EC496" s="373"/>
      <c r="ED496" s="373"/>
      <c r="EE496" s="373"/>
      <c r="EF496" s="373"/>
      <c r="EG496" s="373"/>
      <c r="EH496" s="373"/>
      <c r="EI496" s="373"/>
      <c r="EJ496" s="373"/>
      <c r="EK496" s="373"/>
      <c r="EL496" s="373"/>
      <c r="EM496" s="373"/>
      <c r="EN496" s="373"/>
      <c r="EO496" s="373"/>
      <c r="EP496" s="373"/>
      <c r="EQ496" s="373"/>
      <c r="ER496" s="373"/>
      <c r="ES496" s="373"/>
      <c r="ET496" s="373"/>
      <c r="EU496" s="373"/>
      <c r="EV496" s="373"/>
      <c r="EW496" s="373"/>
      <c r="EX496" s="373"/>
      <c r="EY496" s="373"/>
      <c r="EZ496" s="373"/>
      <c r="FA496" s="373"/>
      <c r="FB496" s="373"/>
      <c r="FC496" s="373"/>
      <c r="FD496" s="373"/>
      <c r="FE496" s="373"/>
      <c r="FF496" s="373"/>
      <c r="FG496" s="373"/>
      <c r="FH496" s="373"/>
      <c r="FI496" s="373"/>
      <c r="FJ496" s="373"/>
      <c r="FK496" s="373"/>
      <c r="FL496" s="373"/>
      <c r="FM496" s="373"/>
      <c r="FN496" s="373"/>
      <c r="FO496" s="373"/>
      <c r="FP496" s="373"/>
      <c r="FQ496" s="373"/>
      <c r="FR496" s="373"/>
      <c r="FS496" s="373"/>
      <c r="FT496" s="373"/>
      <c r="FU496" s="373"/>
      <c r="FV496" s="373"/>
      <c r="FW496" s="373"/>
      <c r="FX496" s="373"/>
      <c r="FY496" s="373"/>
      <c r="FZ496" s="373"/>
      <c r="GA496" s="373"/>
      <c r="GB496" s="373"/>
      <c r="GC496" s="373"/>
      <c r="GD496" s="373"/>
      <c r="GE496" s="373"/>
      <c r="GF496" s="373"/>
      <c r="GG496" s="373"/>
      <c r="GH496" s="373"/>
      <c r="GI496" s="373"/>
      <c r="GJ496" s="373"/>
      <c r="GK496" s="373"/>
      <c r="GL496" s="373"/>
      <c r="GM496" s="373"/>
      <c r="GN496" s="373"/>
      <c r="GO496" s="373"/>
      <c r="GP496" s="373"/>
      <c r="GQ496" s="373"/>
      <c r="GR496" s="373"/>
      <c r="GS496" s="373"/>
      <c r="GT496" s="373"/>
      <c r="GU496" s="373"/>
      <c r="GV496" s="373"/>
      <c r="GW496" s="373"/>
      <c r="GX496" s="373"/>
      <c r="GY496" s="373"/>
      <c r="GZ496" s="373"/>
      <c r="HA496" s="373"/>
      <c r="HB496" s="373"/>
      <c r="HC496" s="373"/>
      <c r="HD496" s="373"/>
      <c r="HE496" s="373"/>
      <c r="HF496" s="373"/>
      <c r="HG496" s="373"/>
      <c r="HH496" s="373"/>
      <c r="HI496" s="373"/>
      <c r="HJ496" s="373"/>
      <c r="HK496" s="373"/>
      <c r="HL496" s="373"/>
      <c r="HM496" s="373"/>
      <c r="HN496" s="373"/>
      <c r="HO496" s="373"/>
      <c r="HP496" s="373"/>
      <c r="HQ496" s="373"/>
      <c r="HR496" s="373"/>
      <c r="HS496" s="373"/>
      <c r="HT496" s="373"/>
      <c r="HU496" s="373"/>
      <c r="HV496" s="373"/>
      <c r="HW496" s="373"/>
      <c r="HX496" s="373"/>
      <c r="HY496" s="373"/>
      <c r="HZ496" s="373"/>
      <c r="IA496" s="373"/>
      <c r="IB496" s="373"/>
      <c r="IC496" s="373"/>
      <c r="ID496" s="373"/>
      <c r="IE496" s="373"/>
      <c r="IF496" s="373"/>
      <c r="IG496" s="373"/>
      <c r="IH496" s="373"/>
      <c r="II496" s="373"/>
      <c r="IJ496" s="373"/>
    </row>
    <row r="497" spans="1:244" s="281" customFormat="1" ht="19" x14ac:dyDescent="0.2">
      <c r="A497"/>
      <c r="B497" s="186"/>
      <c r="C497"/>
      <c r="D497" s="251"/>
      <c r="E497" s="341"/>
      <c r="F497" s="341"/>
      <c r="G497" s="172"/>
      <c r="H497"/>
      <c r="I497" s="45"/>
      <c r="J497"/>
      <c r="K497"/>
      <c r="L497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5"/>
      <c r="AC497"/>
      <c r="AD497" s="38"/>
      <c r="AE497"/>
      <c r="AF497"/>
      <c r="AG497"/>
      <c r="AH497" s="42"/>
      <c r="AI497" s="349"/>
      <c r="AJ497" s="326"/>
      <c r="AK497" s="364"/>
      <c r="AL497" s="364"/>
      <c r="AM497" s="364"/>
      <c r="AN497" s="364"/>
      <c r="AO497" s="364"/>
      <c r="AP497" s="364"/>
      <c r="AQ497" s="364"/>
      <c r="AR497" s="364"/>
      <c r="AS497" s="364"/>
      <c r="AT497" s="364"/>
      <c r="AU497" s="364"/>
      <c r="AV497" s="364"/>
      <c r="AW497" s="364"/>
      <c r="AX497" s="364"/>
      <c r="AY497" s="329"/>
      <c r="AZ497" s="269"/>
      <c r="BA497" s="560"/>
      <c r="BB497"/>
      <c r="BC497" s="560"/>
      <c r="BD497"/>
      <c r="BE497" s="560"/>
      <c r="BF497"/>
      <c r="BG497" s="560"/>
      <c r="BH497"/>
      <c r="BI497" s="560"/>
      <c r="BJ497"/>
      <c r="BK497" s="560"/>
      <c r="BL497"/>
      <c r="BM497" s="560"/>
      <c r="BN497"/>
      <c r="BO497" s="270"/>
      <c r="BP497"/>
      <c r="BQ497" s="270"/>
      <c r="BR497"/>
      <c r="BS497" s="270"/>
      <c r="BT497"/>
      <c r="BU497" s="270"/>
      <c r="BV497"/>
      <c r="BW497" s="270"/>
      <c r="BX497"/>
      <c r="BY497" s="270"/>
      <c r="BZ497"/>
      <c r="CA497" s="270"/>
      <c r="CB497"/>
      <c r="CC497" s="270"/>
      <c r="CD497"/>
      <c r="CE497" s="270"/>
      <c r="CF497"/>
      <c r="CG497" s="270"/>
      <c r="CH497"/>
      <c r="CI497" s="270"/>
      <c r="CJ497"/>
      <c r="CK497" s="910"/>
      <c r="CT497" s="920"/>
      <c r="CX497" s="920"/>
      <c r="DN497" s="373"/>
      <c r="DO497" s="373"/>
      <c r="DP497" s="373"/>
      <c r="DQ497" s="373"/>
      <c r="DR497" s="373"/>
      <c r="DS497" s="373"/>
      <c r="DT497" s="373"/>
      <c r="DU497" s="373"/>
      <c r="DV497" s="373"/>
      <c r="DW497" s="373"/>
      <c r="DX497" s="373"/>
      <c r="DY497" s="373"/>
      <c r="DZ497" s="373"/>
      <c r="EA497" s="373"/>
      <c r="EB497" s="373"/>
      <c r="EC497" s="373"/>
      <c r="ED497" s="373"/>
      <c r="EE497" s="373"/>
      <c r="EF497" s="373"/>
      <c r="EG497" s="373"/>
      <c r="EH497" s="373"/>
      <c r="EI497" s="373"/>
      <c r="EJ497" s="373"/>
      <c r="EK497" s="373"/>
      <c r="EL497" s="373"/>
      <c r="EM497" s="373"/>
      <c r="EN497" s="373"/>
      <c r="EO497" s="373"/>
      <c r="EP497" s="373"/>
      <c r="EQ497" s="373"/>
      <c r="ER497" s="373"/>
      <c r="ES497" s="373"/>
      <c r="ET497" s="373"/>
      <c r="EU497" s="373"/>
      <c r="EV497" s="373"/>
      <c r="EW497" s="373"/>
      <c r="EX497" s="373"/>
      <c r="EY497" s="373"/>
      <c r="EZ497" s="373"/>
      <c r="FA497" s="373"/>
      <c r="FB497" s="373"/>
      <c r="FC497" s="373"/>
      <c r="FD497" s="373"/>
      <c r="FE497" s="373"/>
      <c r="FF497" s="373"/>
      <c r="FG497" s="373"/>
      <c r="FH497" s="373"/>
      <c r="FI497" s="373"/>
      <c r="FJ497" s="373"/>
      <c r="FK497" s="373"/>
      <c r="FL497" s="373"/>
      <c r="FM497" s="373"/>
      <c r="FN497" s="373"/>
      <c r="FO497" s="373"/>
      <c r="FP497" s="373"/>
      <c r="FQ497" s="373"/>
      <c r="FR497" s="373"/>
      <c r="FS497" s="373"/>
      <c r="FT497" s="373"/>
      <c r="FU497" s="373"/>
      <c r="FV497" s="373"/>
      <c r="FW497" s="373"/>
      <c r="FX497" s="373"/>
      <c r="FY497" s="373"/>
      <c r="FZ497" s="373"/>
      <c r="GA497" s="373"/>
      <c r="GB497" s="373"/>
      <c r="GC497" s="373"/>
      <c r="GD497" s="373"/>
      <c r="GE497" s="373"/>
      <c r="GF497" s="373"/>
      <c r="GG497" s="373"/>
      <c r="GH497" s="373"/>
      <c r="GI497" s="373"/>
      <c r="GJ497" s="373"/>
      <c r="GK497" s="373"/>
      <c r="GL497" s="373"/>
      <c r="GM497" s="373"/>
      <c r="GN497" s="373"/>
      <c r="GO497" s="373"/>
      <c r="GP497" s="373"/>
      <c r="GQ497" s="373"/>
      <c r="GR497" s="373"/>
      <c r="GS497" s="373"/>
      <c r="GT497" s="373"/>
      <c r="GU497" s="373"/>
      <c r="GV497" s="373"/>
      <c r="GW497" s="373"/>
      <c r="GX497" s="373"/>
      <c r="GY497" s="373"/>
      <c r="GZ497" s="373"/>
      <c r="HA497" s="373"/>
      <c r="HB497" s="373"/>
      <c r="HC497" s="373"/>
      <c r="HD497" s="373"/>
      <c r="HE497" s="373"/>
      <c r="HF497" s="373"/>
      <c r="HG497" s="373"/>
      <c r="HH497" s="373"/>
      <c r="HI497" s="373"/>
      <c r="HJ497" s="373"/>
      <c r="HK497" s="373"/>
      <c r="HL497" s="373"/>
      <c r="HM497" s="373"/>
      <c r="HN497" s="373"/>
      <c r="HO497" s="373"/>
      <c r="HP497" s="373"/>
      <c r="HQ497" s="373"/>
      <c r="HR497" s="373"/>
      <c r="HS497" s="373"/>
      <c r="HT497" s="373"/>
      <c r="HU497" s="373"/>
      <c r="HV497" s="373"/>
      <c r="HW497" s="373"/>
      <c r="HX497" s="373"/>
      <c r="HY497" s="373"/>
      <c r="HZ497" s="373"/>
      <c r="IA497" s="373"/>
      <c r="IB497" s="373"/>
      <c r="IC497" s="373"/>
      <c r="ID497" s="373"/>
      <c r="IE497" s="373"/>
      <c r="IF497" s="373"/>
      <c r="IG497" s="373"/>
      <c r="IH497" s="373"/>
      <c r="II497" s="373"/>
      <c r="IJ497" s="373"/>
    </row>
    <row r="498" spans="1:244" s="281" customFormat="1" ht="19" x14ac:dyDescent="0.2">
      <c r="A498"/>
      <c r="B498" s="186"/>
      <c r="C498"/>
      <c r="D498" s="251"/>
      <c r="E498" s="341"/>
      <c r="F498" s="341"/>
      <c r="G498" s="172"/>
      <c r="H498"/>
      <c r="I498" s="45"/>
      <c r="J498"/>
      <c r="K498"/>
      <c r="L498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5"/>
      <c r="AC498"/>
      <c r="AD498" s="38"/>
      <c r="AE498"/>
      <c r="AF498"/>
      <c r="AG498"/>
      <c r="AH498" s="42"/>
      <c r="AI498" s="349"/>
      <c r="AJ498" s="326"/>
      <c r="AK498" s="364"/>
      <c r="AL498" s="364"/>
      <c r="AM498" s="364"/>
      <c r="AN498" s="364"/>
      <c r="AO498" s="364"/>
      <c r="AP498" s="364"/>
      <c r="AQ498" s="364"/>
      <c r="AR498" s="364"/>
      <c r="AS498" s="364"/>
      <c r="AT498" s="364"/>
      <c r="AU498" s="364"/>
      <c r="AV498" s="364"/>
      <c r="AW498" s="364"/>
      <c r="AX498" s="364"/>
      <c r="AY498" s="329"/>
      <c r="AZ498" s="269"/>
      <c r="BA498" s="560"/>
      <c r="BB498"/>
      <c r="BC498" s="560"/>
      <c r="BD498"/>
      <c r="BE498" s="560"/>
      <c r="BF498"/>
      <c r="BG498" s="560"/>
      <c r="BH498"/>
      <c r="BI498" s="560"/>
      <c r="BJ498"/>
      <c r="BK498" s="560"/>
      <c r="BL498"/>
      <c r="BM498" s="560"/>
      <c r="BN498"/>
      <c r="BO498" s="270"/>
      <c r="BP498"/>
      <c r="BQ498" s="270"/>
      <c r="BR498"/>
      <c r="BS498" s="270"/>
      <c r="BT498"/>
      <c r="BU498" s="270"/>
      <c r="BV498"/>
      <c r="BW498" s="270"/>
      <c r="BX498"/>
      <c r="BY498" s="270"/>
      <c r="BZ498"/>
      <c r="CA498" s="270"/>
      <c r="CB498"/>
      <c r="CC498" s="270"/>
      <c r="CD498"/>
      <c r="CE498" s="270"/>
      <c r="CF498"/>
      <c r="CG498" s="270"/>
      <c r="CH498"/>
      <c r="CI498" s="270"/>
      <c r="CJ498"/>
      <c r="CK498" s="910"/>
      <c r="CT498" s="920"/>
      <c r="CX498" s="920"/>
      <c r="DN498" s="373"/>
      <c r="DO498" s="373"/>
      <c r="DP498" s="373"/>
      <c r="DQ498" s="373"/>
      <c r="DR498" s="373"/>
      <c r="DS498" s="373"/>
      <c r="DT498" s="373"/>
      <c r="DU498" s="373"/>
      <c r="DV498" s="373"/>
      <c r="DW498" s="373"/>
      <c r="DX498" s="373"/>
      <c r="DY498" s="373"/>
      <c r="DZ498" s="373"/>
      <c r="EA498" s="373"/>
      <c r="EB498" s="373"/>
      <c r="EC498" s="373"/>
      <c r="ED498" s="373"/>
      <c r="EE498" s="373"/>
      <c r="EF498" s="373"/>
      <c r="EG498" s="373"/>
      <c r="EH498" s="373"/>
      <c r="EI498" s="373"/>
      <c r="EJ498" s="373"/>
      <c r="EK498" s="373"/>
      <c r="EL498" s="373"/>
      <c r="EM498" s="373"/>
      <c r="EN498" s="373"/>
      <c r="EO498" s="373"/>
      <c r="EP498" s="373"/>
      <c r="EQ498" s="373"/>
      <c r="ER498" s="373"/>
      <c r="ES498" s="373"/>
      <c r="ET498" s="373"/>
      <c r="EU498" s="373"/>
      <c r="EV498" s="373"/>
      <c r="EW498" s="373"/>
      <c r="EX498" s="373"/>
      <c r="EY498" s="373"/>
      <c r="EZ498" s="373"/>
      <c r="FA498" s="373"/>
      <c r="FB498" s="373"/>
      <c r="FC498" s="373"/>
      <c r="FD498" s="373"/>
      <c r="FE498" s="373"/>
      <c r="FF498" s="373"/>
      <c r="FG498" s="373"/>
      <c r="FH498" s="373"/>
      <c r="FI498" s="373"/>
      <c r="FJ498" s="373"/>
      <c r="FK498" s="373"/>
      <c r="FL498" s="373"/>
      <c r="FM498" s="373"/>
      <c r="FN498" s="373"/>
      <c r="FO498" s="373"/>
      <c r="FP498" s="373"/>
      <c r="FQ498" s="373"/>
      <c r="FR498" s="373"/>
      <c r="FS498" s="373"/>
      <c r="FT498" s="373"/>
      <c r="FU498" s="373"/>
      <c r="FV498" s="373"/>
      <c r="FW498" s="373"/>
      <c r="FX498" s="373"/>
      <c r="FY498" s="373"/>
      <c r="FZ498" s="373"/>
      <c r="GA498" s="373"/>
      <c r="GB498" s="373"/>
      <c r="GC498" s="373"/>
      <c r="GD498" s="373"/>
      <c r="GE498" s="373"/>
      <c r="GF498" s="373"/>
      <c r="GG498" s="373"/>
      <c r="GH498" s="373"/>
      <c r="GI498" s="373"/>
      <c r="GJ498" s="373"/>
      <c r="GK498" s="373"/>
      <c r="GL498" s="373"/>
      <c r="GM498" s="373"/>
      <c r="GN498" s="373"/>
      <c r="GO498" s="373"/>
      <c r="GP498" s="373"/>
      <c r="GQ498" s="373"/>
      <c r="GR498" s="373"/>
      <c r="GS498" s="373"/>
      <c r="GT498" s="373"/>
      <c r="GU498" s="373"/>
      <c r="GV498" s="373"/>
      <c r="GW498" s="373"/>
      <c r="GX498" s="373"/>
      <c r="GY498" s="373"/>
      <c r="GZ498" s="373"/>
      <c r="HA498" s="373"/>
      <c r="HB498" s="373"/>
      <c r="HC498" s="373"/>
      <c r="HD498" s="373"/>
      <c r="HE498" s="373"/>
      <c r="HF498" s="373"/>
      <c r="HG498" s="373"/>
      <c r="HH498" s="373"/>
      <c r="HI498" s="373"/>
      <c r="HJ498" s="373"/>
      <c r="HK498" s="373"/>
      <c r="HL498" s="373"/>
      <c r="HM498" s="373"/>
      <c r="HN498" s="373"/>
      <c r="HO498" s="373"/>
      <c r="HP498" s="373"/>
      <c r="HQ498" s="373"/>
      <c r="HR498" s="373"/>
      <c r="HS498" s="373"/>
      <c r="HT498" s="373"/>
      <c r="HU498" s="373"/>
      <c r="HV498" s="373"/>
      <c r="HW498" s="373"/>
      <c r="HX498" s="373"/>
      <c r="HY498" s="373"/>
      <c r="HZ498" s="373"/>
      <c r="IA498" s="373"/>
      <c r="IB498" s="373"/>
      <c r="IC498" s="373"/>
      <c r="ID498" s="373"/>
      <c r="IE498" s="373"/>
      <c r="IF498" s="373"/>
      <c r="IG498" s="373"/>
      <c r="IH498" s="373"/>
      <c r="II498" s="373"/>
      <c r="IJ498" s="373"/>
    </row>
    <row r="499" spans="1:244" s="281" customFormat="1" ht="19" x14ac:dyDescent="0.2">
      <c r="A499"/>
      <c r="B499" s="186"/>
      <c r="C499"/>
      <c r="D499" s="251"/>
      <c r="E499" s="341"/>
      <c r="F499" s="341"/>
      <c r="G499" s="172"/>
      <c r="H499"/>
      <c r="I499" s="45"/>
      <c r="J499"/>
      <c r="K499"/>
      <c r="L499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5"/>
      <c r="AC499"/>
      <c r="AD499" s="38"/>
      <c r="AE499"/>
      <c r="AF499"/>
      <c r="AG499"/>
      <c r="AH499" s="42"/>
      <c r="AI499" s="349"/>
      <c r="AJ499" s="326"/>
      <c r="AK499" s="364"/>
      <c r="AL499" s="364"/>
      <c r="AM499" s="364"/>
      <c r="AN499" s="364"/>
      <c r="AO499" s="364"/>
      <c r="AP499" s="364"/>
      <c r="AQ499" s="364"/>
      <c r="AR499" s="364"/>
      <c r="AS499" s="364"/>
      <c r="AT499" s="364"/>
      <c r="AU499" s="364"/>
      <c r="AV499" s="364"/>
      <c r="AW499" s="364"/>
      <c r="AX499" s="364"/>
      <c r="AY499" s="329"/>
      <c r="AZ499" s="269"/>
      <c r="BA499" s="560"/>
      <c r="BB499"/>
      <c r="BC499" s="560"/>
      <c r="BD499"/>
      <c r="BE499" s="560"/>
      <c r="BF499"/>
      <c r="BG499" s="560"/>
      <c r="BH499"/>
      <c r="BI499" s="560"/>
      <c r="BJ499"/>
      <c r="BK499" s="560"/>
      <c r="BL499"/>
      <c r="BM499" s="560"/>
      <c r="BN499"/>
      <c r="BO499" s="270"/>
      <c r="BP499"/>
      <c r="BQ499" s="270"/>
      <c r="BR499"/>
      <c r="BS499" s="270"/>
      <c r="BT499"/>
      <c r="BU499" s="270"/>
      <c r="BV499"/>
      <c r="BW499" s="270"/>
      <c r="BX499"/>
      <c r="BY499" s="270"/>
      <c r="BZ499"/>
      <c r="CA499" s="270"/>
      <c r="CB499"/>
      <c r="CC499" s="270"/>
      <c r="CD499"/>
      <c r="CE499" s="270"/>
      <c r="CF499"/>
      <c r="CG499" s="270"/>
      <c r="CH499"/>
      <c r="CI499" s="270"/>
      <c r="CJ499"/>
      <c r="CK499" s="910"/>
      <c r="CT499" s="920"/>
      <c r="CX499" s="920"/>
      <c r="DN499" s="373"/>
      <c r="DO499" s="373"/>
      <c r="DP499" s="373"/>
      <c r="DQ499" s="373"/>
      <c r="DR499" s="373"/>
      <c r="DS499" s="373"/>
      <c r="DT499" s="373"/>
      <c r="DU499" s="373"/>
      <c r="DV499" s="373"/>
      <c r="DW499" s="373"/>
      <c r="DX499" s="373"/>
      <c r="DY499" s="373"/>
      <c r="DZ499" s="373"/>
      <c r="EA499" s="373"/>
      <c r="EB499" s="373"/>
      <c r="EC499" s="373"/>
      <c r="ED499" s="373"/>
      <c r="EE499" s="373"/>
      <c r="EF499" s="373"/>
      <c r="EG499" s="373"/>
      <c r="EH499" s="373"/>
      <c r="EI499" s="373"/>
      <c r="EJ499" s="373"/>
      <c r="EK499" s="373"/>
      <c r="EL499" s="373"/>
      <c r="EM499" s="373"/>
      <c r="EN499" s="373"/>
      <c r="EO499" s="373"/>
      <c r="EP499" s="373"/>
      <c r="EQ499" s="373"/>
      <c r="ER499" s="373"/>
      <c r="ES499" s="373"/>
      <c r="ET499" s="373"/>
      <c r="EU499" s="373"/>
      <c r="EV499" s="373"/>
      <c r="EW499" s="373"/>
      <c r="EX499" s="373"/>
      <c r="EY499" s="373"/>
      <c r="EZ499" s="373"/>
      <c r="FA499" s="373"/>
      <c r="FB499" s="373"/>
      <c r="FC499" s="373"/>
      <c r="FD499" s="373"/>
      <c r="FE499" s="373"/>
      <c r="FF499" s="373"/>
      <c r="FG499" s="373"/>
      <c r="FH499" s="373"/>
      <c r="FI499" s="373"/>
      <c r="FJ499" s="373"/>
      <c r="FK499" s="373"/>
      <c r="FL499" s="373"/>
      <c r="FM499" s="373"/>
      <c r="FN499" s="373"/>
      <c r="FO499" s="373"/>
      <c r="FP499" s="373"/>
      <c r="FQ499" s="373"/>
      <c r="FR499" s="373"/>
      <c r="FS499" s="373"/>
      <c r="FT499" s="373"/>
      <c r="FU499" s="373"/>
      <c r="FV499" s="373"/>
      <c r="FW499" s="373"/>
      <c r="FX499" s="373"/>
      <c r="FY499" s="373"/>
      <c r="FZ499" s="373"/>
      <c r="GA499" s="373"/>
      <c r="GB499" s="373"/>
      <c r="GC499" s="373"/>
      <c r="GD499" s="373"/>
      <c r="GE499" s="373"/>
      <c r="GF499" s="373"/>
      <c r="GG499" s="373"/>
      <c r="GH499" s="373"/>
      <c r="GI499" s="373"/>
      <c r="GJ499" s="373"/>
      <c r="GK499" s="373"/>
      <c r="GL499" s="373"/>
      <c r="GM499" s="373"/>
      <c r="GN499" s="373"/>
      <c r="GO499" s="373"/>
      <c r="GP499" s="373"/>
      <c r="GQ499" s="373"/>
      <c r="GR499" s="373"/>
      <c r="GS499" s="373"/>
      <c r="GT499" s="373"/>
      <c r="GU499" s="373"/>
      <c r="GV499" s="373"/>
      <c r="GW499" s="373"/>
      <c r="GX499" s="373"/>
      <c r="GY499" s="373"/>
      <c r="GZ499" s="373"/>
      <c r="HA499" s="373"/>
      <c r="HB499" s="373"/>
      <c r="HC499" s="373"/>
      <c r="HD499" s="373"/>
      <c r="HE499" s="373"/>
      <c r="HF499" s="373"/>
      <c r="HG499" s="373"/>
      <c r="HH499" s="373"/>
      <c r="HI499" s="373"/>
      <c r="HJ499" s="373"/>
      <c r="HK499" s="373"/>
      <c r="HL499" s="373"/>
      <c r="HM499" s="373"/>
      <c r="HN499" s="373"/>
      <c r="HO499" s="373"/>
      <c r="HP499" s="373"/>
      <c r="HQ499" s="373"/>
      <c r="HR499" s="373"/>
      <c r="HS499" s="373"/>
      <c r="HT499" s="373"/>
      <c r="HU499" s="373"/>
      <c r="HV499" s="373"/>
      <c r="HW499" s="373"/>
      <c r="HX499" s="373"/>
      <c r="HY499" s="373"/>
      <c r="HZ499" s="373"/>
      <c r="IA499" s="373"/>
      <c r="IB499" s="373"/>
      <c r="IC499" s="373"/>
      <c r="ID499" s="373"/>
      <c r="IE499" s="373"/>
      <c r="IF499" s="373"/>
      <c r="IG499" s="373"/>
      <c r="IH499" s="373"/>
      <c r="II499" s="373"/>
      <c r="IJ499" s="373"/>
    </row>
    <row r="500" spans="1:244" s="281" customFormat="1" ht="19" x14ac:dyDescent="0.2">
      <c r="A500"/>
      <c r="B500" s="186"/>
      <c r="C500"/>
      <c r="D500" s="251"/>
      <c r="E500" s="341"/>
      <c r="F500" s="341"/>
      <c r="G500" s="172"/>
      <c r="H500"/>
      <c r="I500" s="45"/>
      <c r="J500"/>
      <c r="K500"/>
      <c r="L500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5"/>
      <c r="AC500"/>
      <c r="AD500" s="38"/>
      <c r="AE500"/>
      <c r="AF500"/>
      <c r="AG500"/>
      <c r="AH500" s="42"/>
      <c r="AI500" s="349"/>
      <c r="AJ500" s="326"/>
      <c r="AK500" s="364"/>
      <c r="AL500" s="364"/>
      <c r="AM500" s="364"/>
      <c r="AN500" s="364"/>
      <c r="AO500" s="364"/>
      <c r="AP500" s="364"/>
      <c r="AQ500" s="364"/>
      <c r="AR500" s="364"/>
      <c r="AS500" s="364"/>
      <c r="AT500" s="364"/>
      <c r="AU500" s="364"/>
      <c r="AV500" s="364"/>
      <c r="AW500" s="364"/>
      <c r="AX500" s="364"/>
      <c r="AY500" s="329"/>
      <c r="AZ500" s="269"/>
      <c r="BA500" s="560"/>
      <c r="BB500"/>
      <c r="BC500" s="560"/>
      <c r="BD500"/>
      <c r="BE500" s="560"/>
      <c r="BF500"/>
      <c r="BG500" s="560"/>
      <c r="BH500"/>
      <c r="BI500" s="560"/>
      <c r="BJ500"/>
      <c r="BK500" s="560"/>
      <c r="BL500"/>
      <c r="BM500" s="560"/>
      <c r="BN500"/>
      <c r="BO500" s="270"/>
      <c r="BP500"/>
      <c r="BQ500" s="270"/>
      <c r="BR500"/>
      <c r="BS500" s="270"/>
      <c r="BT500"/>
      <c r="BU500" s="270"/>
      <c r="BV500"/>
      <c r="BW500" s="270"/>
      <c r="BX500"/>
      <c r="BY500" s="270"/>
      <c r="BZ500"/>
      <c r="CA500" s="270"/>
      <c r="CB500"/>
      <c r="CC500" s="270"/>
      <c r="CD500"/>
      <c r="CE500" s="270"/>
      <c r="CF500"/>
      <c r="CG500" s="270"/>
      <c r="CH500"/>
      <c r="CI500" s="270"/>
      <c r="CJ500"/>
      <c r="CK500" s="910"/>
      <c r="CT500" s="920"/>
      <c r="CX500" s="920"/>
      <c r="DN500" s="373"/>
      <c r="DO500" s="373"/>
      <c r="DP500" s="373"/>
      <c r="DQ500" s="373"/>
      <c r="DR500" s="373"/>
      <c r="DS500" s="373"/>
      <c r="DT500" s="373"/>
      <c r="DU500" s="373"/>
      <c r="DV500" s="373"/>
      <c r="DW500" s="373"/>
      <c r="DX500" s="373"/>
      <c r="DY500" s="373"/>
      <c r="DZ500" s="373"/>
      <c r="EA500" s="373"/>
      <c r="EB500" s="373"/>
      <c r="EC500" s="373"/>
      <c r="ED500" s="373"/>
      <c r="EE500" s="373"/>
      <c r="EF500" s="373"/>
      <c r="EG500" s="373"/>
      <c r="EH500" s="373"/>
      <c r="EI500" s="373"/>
      <c r="EJ500" s="373"/>
      <c r="EK500" s="373"/>
      <c r="EL500" s="373"/>
      <c r="EM500" s="373"/>
      <c r="EN500" s="373"/>
      <c r="EO500" s="373"/>
      <c r="EP500" s="373"/>
      <c r="EQ500" s="373"/>
      <c r="ER500" s="373"/>
      <c r="ES500" s="373"/>
      <c r="ET500" s="373"/>
      <c r="EU500" s="373"/>
      <c r="EV500" s="373"/>
      <c r="EW500" s="373"/>
      <c r="EX500" s="373"/>
      <c r="EY500" s="373"/>
      <c r="EZ500" s="373"/>
      <c r="FA500" s="373"/>
      <c r="FB500" s="373"/>
      <c r="FC500" s="373"/>
      <c r="FD500" s="373"/>
      <c r="FE500" s="373"/>
      <c r="FF500" s="373"/>
      <c r="FG500" s="373"/>
      <c r="FH500" s="373"/>
      <c r="FI500" s="373"/>
      <c r="FJ500" s="373"/>
      <c r="FK500" s="373"/>
      <c r="FL500" s="373"/>
      <c r="FM500" s="373"/>
      <c r="FN500" s="373"/>
      <c r="FO500" s="373"/>
      <c r="FP500" s="373"/>
      <c r="FQ500" s="373"/>
      <c r="FR500" s="373"/>
      <c r="FS500" s="373"/>
      <c r="FT500" s="373"/>
      <c r="FU500" s="373"/>
      <c r="FV500" s="373"/>
      <c r="FW500" s="373"/>
      <c r="FX500" s="373"/>
      <c r="FY500" s="373"/>
      <c r="FZ500" s="373"/>
      <c r="GA500" s="373"/>
      <c r="GB500" s="373"/>
      <c r="GC500" s="373"/>
      <c r="GD500" s="373"/>
      <c r="GE500" s="373"/>
      <c r="GF500" s="373"/>
      <c r="GG500" s="373"/>
      <c r="GH500" s="373"/>
      <c r="GI500" s="373"/>
      <c r="GJ500" s="373"/>
      <c r="GK500" s="373"/>
      <c r="GL500" s="373"/>
      <c r="GM500" s="373"/>
      <c r="GN500" s="373"/>
      <c r="GO500" s="373"/>
      <c r="GP500" s="373"/>
      <c r="GQ500" s="373"/>
      <c r="GR500" s="373"/>
      <c r="GS500" s="373"/>
      <c r="GT500" s="373"/>
      <c r="GU500" s="373"/>
      <c r="GV500" s="373"/>
      <c r="GW500" s="373"/>
      <c r="GX500" s="373"/>
      <c r="GY500" s="373"/>
      <c r="GZ500" s="373"/>
      <c r="HA500" s="373"/>
      <c r="HB500" s="373"/>
      <c r="HC500" s="373"/>
      <c r="HD500" s="373"/>
      <c r="HE500" s="373"/>
      <c r="HF500" s="373"/>
      <c r="HG500" s="373"/>
      <c r="HH500" s="373"/>
      <c r="HI500" s="373"/>
      <c r="HJ500" s="373"/>
      <c r="HK500" s="373"/>
      <c r="HL500" s="373"/>
      <c r="HM500" s="373"/>
      <c r="HN500" s="373"/>
      <c r="HO500" s="373"/>
      <c r="HP500" s="373"/>
      <c r="HQ500" s="373"/>
      <c r="HR500" s="373"/>
      <c r="HS500" s="373"/>
      <c r="HT500" s="373"/>
      <c r="HU500" s="373"/>
      <c r="HV500" s="373"/>
      <c r="HW500" s="373"/>
      <c r="HX500" s="373"/>
      <c r="HY500" s="373"/>
      <c r="HZ500" s="373"/>
      <c r="IA500" s="373"/>
      <c r="IB500" s="373"/>
      <c r="IC500" s="373"/>
      <c r="ID500" s="373"/>
      <c r="IE500" s="373"/>
      <c r="IF500" s="373"/>
      <c r="IG500" s="373"/>
      <c r="IH500" s="373"/>
      <c r="II500" s="373"/>
      <c r="IJ500" s="373"/>
    </row>
    <row r="501" spans="1:244" s="281" customFormat="1" ht="19" x14ac:dyDescent="0.2">
      <c r="A501"/>
      <c r="B501" s="186"/>
      <c r="C501"/>
      <c r="D501" s="251"/>
      <c r="E501" s="341"/>
      <c r="F501" s="341"/>
      <c r="G501" s="172"/>
      <c r="H501"/>
      <c r="I501" s="45"/>
      <c r="J501"/>
      <c r="K501"/>
      <c r="L501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5"/>
      <c r="AC501"/>
      <c r="AD501" s="38"/>
      <c r="AE501"/>
      <c r="AF501"/>
      <c r="AG501"/>
      <c r="AH501" s="42"/>
      <c r="AI501" s="349"/>
      <c r="AJ501" s="326"/>
      <c r="AK501" s="364"/>
      <c r="AL501" s="364"/>
      <c r="AM501" s="364"/>
      <c r="AN501" s="364"/>
      <c r="AO501" s="364"/>
      <c r="AP501" s="364"/>
      <c r="AQ501" s="364"/>
      <c r="AR501" s="364"/>
      <c r="AS501" s="364"/>
      <c r="AT501" s="364"/>
      <c r="AU501" s="364"/>
      <c r="AV501" s="364"/>
      <c r="AW501" s="364"/>
      <c r="AX501" s="364"/>
      <c r="AY501" s="329"/>
      <c r="AZ501" s="269"/>
      <c r="BA501" s="560"/>
      <c r="BB501"/>
      <c r="BC501" s="560"/>
      <c r="BD501"/>
      <c r="BE501" s="560"/>
      <c r="BF501"/>
      <c r="BG501" s="560"/>
      <c r="BH501"/>
      <c r="BI501" s="560"/>
      <c r="BJ501"/>
      <c r="BK501" s="560"/>
      <c r="BL501"/>
      <c r="BM501" s="560"/>
      <c r="BN501"/>
      <c r="BO501" s="270"/>
      <c r="BP501"/>
      <c r="BQ501" s="270"/>
      <c r="BR501"/>
      <c r="BS501" s="270"/>
      <c r="BT501"/>
      <c r="BU501" s="270"/>
      <c r="BV501"/>
      <c r="BW501" s="270"/>
      <c r="BX501"/>
      <c r="BY501" s="270"/>
      <c r="BZ501"/>
      <c r="CA501" s="270"/>
      <c r="CB501"/>
      <c r="CC501" s="270"/>
      <c r="CD501"/>
      <c r="CE501" s="270"/>
      <c r="CF501"/>
      <c r="CG501" s="270"/>
      <c r="CH501"/>
      <c r="CI501" s="270"/>
      <c r="CJ501"/>
      <c r="CK501" s="910"/>
      <c r="CT501" s="920"/>
      <c r="CX501" s="920"/>
      <c r="DN501" s="373"/>
      <c r="DO501" s="373"/>
      <c r="DP501" s="373"/>
      <c r="DQ501" s="373"/>
      <c r="DR501" s="373"/>
      <c r="DS501" s="373"/>
      <c r="DT501" s="373"/>
      <c r="DU501" s="373"/>
      <c r="DV501" s="373"/>
      <c r="DW501" s="373"/>
      <c r="DX501" s="373"/>
      <c r="DY501" s="373"/>
      <c r="DZ501" s="373"/>
      <c r="EA501" s="373"/>
      <c r="EB501" s="373"/>
      <c r="EC501" s="373"/>
      <c r="ED501" s="373"/>
      <c r="EE501" s="373"/>
      <c r="EF501" s="373"/>
      <c r="EG501" s="373"/>
      <c r="EH501" s="373"/>
      <c r="EI501" s="373"/>
      <c r="EJ501" s="373"/>
      <c r="EK501" s="373"/>
      <c r="EL501" s="373"/>
      <c r="EM501" s="373"/>
      <c r="EN501" s="373"/>
      <c r="EO501" s="373"/>
      <c r="EP501" s="373"/>
      <c r="EQ501" s="373"/>
      <c r="ER501" s="373"/>
      <c r="ES501" s="373"/>
      <c r="ET501" s="373"/>
      <c r="EU501" s="373"/>
      <c r="EV501" s="373"/>
      <c r="EW501" s="373"/>
      <c r="EX501" s="373"/>
      <c r="EY501" s="373"/>
      <c r="EZ501" s="373"/>
      <c r="FA501" s="373"/>
      <c r="FB501" s="373"/>
      <c r="FC501" s="373"/>
      <c r="FD501" s="373"/>
      <c r="FE501" s="373"/>
      <c r="FF501" s="373"/>
      <c r="FG501" s="373"/>
      <c r="FH501" s="373"/>
      <c r="FI501" s="373"/>
      <c r="FJ501" s="373"/>
      <c r="FK501" s="373"/>
      <c r="FL501" s="373"/>
      <c r="FM501" s="373"/>
      <c r="FN501" s="373"/>
      <c r="FO501" s="373"/>
      <c r="FP501" s="373"/>
      <c r="FQ501" s="373"/>
      <c r="FR501" s="373"/>
      <c r="FS501" s="373"/>
      <c r="FT501" s="373"/>
      <c r="FU501" s="373"/>
      <c r="FV501" s="373"/>
      <c r="FW501" s="373"/>
      <c r="FX501" s="373"/>
      <c r="FY501" s="373"/>
      <c r="FZ501" s="373"/>
      <c r="GA501" s="373"/>
      <c r="GB501" s="373"/>
      <c r="GC501" s="373"/>
      <c r="GD501" s="373"/>
      <c r="GE501" s="373"/>
      <c r="GF501" s="373"/>
      <c r="GG501" s="373"/>
      <c r="GH501" s="373"/>
      <c r="GI501" s="373"/>
      <c r="GJ501" s="373"/>
      <c r="GK501" s="373"/>
      <c r="GL501" s="373"/>
      <c r="GM501" s="373"/>
      <c r="GN501" s="373"/>
      <c r="GO501" s="373"/>
      <c r="GP501" s="373"/>
      <c r="GQ501" s="373"/>
      <c r="GR501" s="373"/>
      <c r="GS501" s="373"/>
      <c r="GT501" s="373"/>
      <c r="GU501" s="373"/>
      <c r="GV501" s="373"/>
      <c r="GW501" s="373"/>
      <c r="GX501" s="373"/>
      <c r="GY501" s="373"/>
      <c r="GZ501" s="373"/>
      <c r="HA501" s="373"/>
      <c r="HB501" s="373"/>
      <c r="HC501" s="373"/>
      <c r="HD501" s="373"/>
      <c r="HE501" s="373"/>
      <c r="HF501" s="373"/>
      <c r="HG501" s="373"/>
      <c r="HH501" s="373"/>
      <c r="HI501" s="373"/>
      <c r="HJ501" s="373"/>
      <c r="HK501" s="373"/>
      <c r="HL501" s="373"/>
      <c r="HM501" s="373"/>
      <c r="HN501" s="373"/>
      <c r="HO501" s="373"/>
      <c r="HP501" s="373"/>
      <c r="HQ501" s="373"/>
      <c r="HR501" s="373"/>
      <c r="HS501" s="373"/>
      <c r="HT501" s="373"/>
      <c r="HU501" s="373"/>
      <c r="HV501" s="373"/>
      <c r="HW501" s="373"/>
      <c r="HX501" s="373"/>
      <c r="HY501" s="373"/>
      <c r="HZ501" s="373"/>
      <c r="IA501" s="373"/>
      <c r="IB501" s="373"/>
      <c r="IC501" s="373"/>
      <c r="ID501" s="373"/>
      <c r="IE501" s="373"/>
      <c r="IF501" s="373"/>
      <c r="IG501" s="373"/>
      <c r="IH501" s="373"/>
      <c r="II501" s="373"/>
      <c r="IJ501" s="373"/>
    </row>
    <row r="502" spans="1:244" s="281" customFormat="1" ht="19" x14ac:dyDescent="0.2">
      <c r="A502"/>
      <c r="B502" s="186"/>
      <c r="C502"/>
      <c r="D502" s="251"/>
      <c r="E502" s="341"/>
      <c r="F502" s="341"/>
      <c r="G502" s="172"/>
      <c r="H502"/>
      <c r="I502" s="45"/>
      <c r="J502"/>
      <c r="K502"/>
      <c r="L502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5"/>
      <c r="AC502"/>
      <c r="AD502" s="38"/>
      <c r="AE502"/>
      <c r="AF502"/>
      <c r="AG502"/>
      <c r="AH502" s="42"/>
      <c r="AI502" s="349"/>
      <c r="AJ502" s="326"/>
      <c r="AK502" s="364"/>
      <c r="AL502" s="364"/>
      <c r="AM502" s="364"/>
      <c r="AN502" s="364"/>
      <c r="AO502" s="364"/>
      <c r="AP502" s="364"/>
      <c r="AQ502" s="364"/>
      <c r="AR502" s="364"/>
      <c r="AS502" s="364"/>
      <c r="AT502" s="364"/>
      <c r="AU502" s="364"/>
      <c r="AV502" s="364"/>
      <c r="AW502" s="364"/>
      <c r="AX502" s="364"/>
      <c r="AY502" s="329"/>
      <c r="AZ502" s="269"/>
      <c r="BA502" s="560"/>
      <c r="BB502"/>
      <c r="BC502" s="560"/>
      <c r="BD502"/>
      <c r="BE502" s="560"/>
      <c r="BF502"/>
      <c r="BG502" s="560"/>
      <c r="BH502"/>
      <c r="BI502" s="560"/>
      <c r="BJ502"/>
      <c r="BK502" s="560"/>
      <c r="BL502"/>
      <c r="BM502" s="560"/>
      <c r="BN502"/>
      <c r="BO502" s="270"/>
      <c r="BP502"/>
      <c r="BQ502" s="270"/>
      <c r="BR502"/>
      <c r="BS502" s="270"/>
      <c r="BT502"/>
      <c r="BU502" s="270"/>
      <c r="BV502"/>
      <c r="BW502" s="270"/>
      <c r="BX502"/>
      <c r="BY502" s="270"/>
      <c r="BZ502"/>
      <c r="CA502" s="270"/>
      <c r="CB502"/>
      <c r="CC502" s="270"/>
      <c r="CD502"/>
      <c r="CE502" s="270"/>
      <c r="CF502"/>
      <c r="CG502" s="270"/>
      <c r="CH502"/>
      <c r="CI502" s="270"/>
      <c r="CJ502"/>
      <c r="CK502" s="910"/>
      <c r="CT502" s="920"/>
      <c r="CX502" s="920"/>
      <c r="DN502" s="373"/>
      <c r="DO502" s="373"/>
      <c r="DP502" s="373"/>
      <c r="DQ502" s="373"/>
      <c r="DR502" s="373"/>
      <c r="DS502" s="373"/>
      <c r="DT502" s="373"/>
      <c r="DU502" s="373"/>
      <c r="DV502" s="373"/>
      <c r="DW502" s="373"/>
      <c r="DX502" s="373"/>
      <c r="DY502" s="373"/>
      <c r="DZ502" s="373"/>
      <c r="EA502" s="373"/>
      <c r="EB502" s="373"/>
      <c r="EC502" s="373"/>
      <c r="ED502" s="373"/>
      <c r="EE502" s="373"/>
      <c r="EF502" s="373"/>
      <c r="EG502" s="373"/>
      <c r="EH502" s="373"/>
      <c r="EI502" s="373"/>
      <c r="EJ502" s="373"/>
      <c r="EK502" s="373"/>
      <c r="EL502" s="373"/>
      <c r="EM502" s="373"/>
      <c r="EN502" s="373"/>
      <c r="EO502" s="373"/>
      <c r="EP502" s="373"/>
      <c r="EQ502" s="373"/>
      <c r="ER502" s="373"/>
      <c r="ES502" s="373"/>
      <c r="ET502" s="373"/>
      <c r="EU502" s="373"/>
      <c r="EV502" s="373"/>
      <c r="EW502" s="373"/>
      <c r="EX502" s="373"/>
      <c r="EY502" s="373"/>
      <c r="EZ502" s="373"/>
      <c r="FA502" s="373"/>
      <c r="FB502" s="373"/>
      <c r="FC502" s="373"/>
      <c r="FD502" s="373"/>
      <c r="FE502" s="373"/>
      <c r="FF502" s="373"/>
      <c r="FG502" s="373"/>
      <c r="FH502" s="373"/>
      <c r="FI502" s="373"/>
      <c r="FJ502" s="373"/>
      <c r="FK502" s="373"/>
      <c r="FL502" s="373"/>
      <c r="FM502" s="373"/>
      <c r="FN502" s="373"/>
      <c r="FO502" s="373"/>
      <c r="FP502" s="373"/>
      <c r="FQ502" s="373"/>
      <c r="FR502" s="373"/>
      <c r="FS502" s="373"/>
      <c r="FT502" s="373"/>
      <c r="FU502" s="373"/>
      <c r="FV502" s="373"/>
      <c r="FW502" s="373"/>
      <c r="FX502" s="373"/>
      <c r="FY502" s="373"/>
      <c r="FZ502" s="373"/>
      <c r="GA502" s="373"/>
      <c r="GB502" s="373"/>
      <c r="GC502" s="373"/>
      <c r="GD502" s="373"/>
      <c r="GE502" s="373"/>
      <c r="GF502" s="373"/>
      <c r="GG502" s="373"/>
      <c r="GH502" s="373"/>
      <c r="GI502" s="373"/>
      <c r="GJ502" s="373"/>
      <c r="GK502" s="373"/>
      <c r="GL502" s="373"/>
      <c r="GM502" s="373"/>
      <c r="GN502" s="373"/>
      <c r="GO502" s="373"/>
      <c r="GP502" s="373"/>
      <c r="GQ502" s="373"/>
      <c r="GR502" s="373"/>
      <c r="GS502" s="373"/>
      <c r="GT502" s="373"/>
      <c r="GU502" s="373"/>
      <c r="GV502" s="373"/>
      <c r="GW502" s="373"/>
      <c r="GX502" s="373"/>
      <c r="GY502" s="373"/>
      <c r="GZ502" s="373"/>
      <c r="HA502" s="373"/>
      <c r="HB502" s="373"/>
      <c r="HC502" s="373"/>
      <c r="HD502" s="373"/>
      <c r="HE502" s="373"/>
      <c r="HF502" s="373"/>
      <c r="HG502" s="373"/>
      <c r="HH502" s="373"/>
      <c r="HI502" s="373"/>
      <c r="HJ502" s="373"/>
      <c r="HK502" s="373"/>
      <c r="HL502" s="373"/>
      <c r="HM502" s="373"/>
      <c r="HN502" s="373"/>
      <c r="HO502" s="373"/>
      <c r="HP502" s="373"/>
      <c r="HQ502" s="373"/>
      <c r="HR502" s="373"/>
      <c r="HS502" s="373"/>
      <c r="HT502" s="373"/>
      <c r="HU502" s="373"/>
      <c r="HV502" s="373"/>
      <c r="HW502" s="373"/>
      <c r="HX502" s="373"/>
      <c r="HY502" s="373"/>
      <c r="HZ502" s="373"/>
      <c r="IA502" s="373"/>
      <c r="IB502" s="373"/>
      <c r="IC502" s="373"/>
      <c r="ID502" s="373"/>
      <c r="IE502" s="373"/>
      <c r="IF502" s="373"/>
      <c r="IG502" s="373"/>
      <c r="IH502" s="373"/>
      <c r="II502" s="373"/>
      <c r="IJ502" s="373"/>
    </row>
    <row r="503" spans="1:244" s="281" customFormat="1" ht="19" x14ac:dyDescent="0.2">
      <c r="A503"/>
      <c r="B503" s="186"/>
      <c r="C503"/>
      <c r="D503" s="251"/>
      <c r="E503" s="341"/>
      <c r="F503" s="341"/>
      <c r="G503" s="172"/>
      <c r="H503"/>
      <c r="I503" s="45"/>
      <c r="J503"/>
      <c r="K503"/>
      <c r="L503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5"/>
      <c r="AC503"/>
      <c r="AD503" s="38"/>
      <c r="AE503"/>
      <c r="AF503"/>
      <c r="AG503"/>
      <c r="AH503" s="42"/>
      <c r="AI503" s="349"/>
      <c r="AJ503" s="326"/>
      <c r="AK503" s="364"/>
      <c r="AL503" s="364"/>
      <c r="AM503" s="364"/>
      <c r="AN503" s="364"/>
      <c r="AO503" s="364"/>
      <c r="AP503" s="364"/>
      <c r="AQ503" s="364"/>
      <c r="AR503" s="364"/>
      <c r="AS503" s="364"/>
      <c r="AT503" s="364"/>
      <c r="AU503" s="364"/>
      <c r="AV503" s="364"/>
      <c r="AW503" s="364"/>
      <c r="AX503" s="364"/>
      <c r="AY503" s="329"/>
      <c r="AZ503" s="269"/>
      <c r="BA503" s="560"/>
      <c r="BB503"/>
      <c r="BC503" s="560"/>
      <c r="BD503"/>
      <c r="BE503" s="560"/>
      <c r="BF503"/>
      <c r="BG503" s="560"/>
      <c r="BH503"/>
      <c r="BI503" s="560"/>
      <c r="BJ503"/>
      <c r="BK503" s="560"/>
      <c r="BL503"/>
      <c r="BM503" s="560"/>
      <c r="BN503"/>
      <c r="BO503" s="270"/>
      <c r="BP503"/>
      <c r="BQ503" s="270"/>
      <c r="BR503"/>
      <c r="BS503" s="270"/>
      <c r="BT503"/>
      <c r="BU503" s="270"/>
      <c r="BV503"/>
      <c r="BW503" s="270"/>
      <c r="BX503"/>
      <c r="BY503" s="270"/>
      <c r="BZ503"/>
      <c r="CA503" s="270"/>
      <c r="CB503"/>
      <c r="CC503" s="270"/>
      <c r="CD503"/>
      <c r="CE503" s="270"/>
      <c r="CF503"/>
      <c r="CG503" s="270"/>
      <c r="CH503"/>
      <c r="CI503" s="270"/>
      <c r="CJ503"/>
      <c r="CK503" s="910"/>
      <c r="CT503" s="920"/>
      <c r="CX503" s="920"/>
      <c r="DN503" s="373"/>
      <c r="DO503" s="373"/>
      <c r="DP503" s="373"/>
      <c r="DQ503" s="373"/>
      <c r="DR503" s="373"/>
      <c r="DS503" s="373"/>
      <c r="DT503" s="373"/>
      <c r="DU503" s="373"/>
      <c r="DV503" s="373"/>
      <c r="DW503" s="373"/>
      <c r="DX503" s="373"/>
      <c r="DY503" s="373"/>
      <c r="DZ503" s="373"/>
      <c r="EA503" s="373"/>
      <c r="EB503" s="373"/>
      <c r="EC503" s="373"/>
      <c r="ED503" s="373"/>
      <c r="EE503" s="373"/>
      <c r="EF503" s="373"/>
      <c r="EG503" s="373"/>
      <c r="EH503" s="373"/>
      <c r="EI503" s="373"/>
      <c r="EJ503" s="373"/>
      <c r="EK503" s="373"/>
      <c r="EL503" s="373"/>
      <c r="EM503" s="373"/>
      <c r="EN503" s="373"/>
      <c r="EO503" s="373"/>
      <c r="EP503" s="373"/>
      <c r="EQ503" s="373"/>
      <c r="ER503" s="373"/>
      <c r="ES503" s="373"/>
      <c r="ET503" s="373"/>
      <c r="EU503" s="373"/>
      <c r="EV503" s="373"/>
      <c r="EW503" s="373"/>
      <c r="EX503" s="373"/>
      <c r="EY503" s="373"/>
      <c r="EZ503" s="373"/>
      <c r="FA503" s="373"/>
      <c r="FB503" s="373"/>
      <c r="FC503" s="373"/>
      <c r="FD503" s="373"/>
      <c r="FE503" s="373"/>
      <c r="FF503" s="373"/>
      <c r="FG503" s="373"/>
      <c r="FH503" s="373"/>
      <c r="FI503" s="373"/>
      <c r="FJ503" s="373"/>
      <c r="FK503" s="373"/>
      <c r="FL503" s="373"/>
      <c r="FM503" s="373"/>
      <c r="FN503" s="373"/>
      <c r="FO503" s="373"/>
      <c r="FP503" s="373"/>
      <c r="FQ503" s="373"/>
      <c r="FR503" s="373"/>
      <c r="FS503" s="373"/>
      <c r="FT503" s="373"/>
      <c r="FU503" s="373"/>
      <c r="FV503" s="373"/>
      <c r="FW503" s="373"/>
      <c r="FX503" s="373"/>
      <c r="FY503" s="373"/>
      <c r="FZ503" s="373"/>
      <c r="GA503" s="373"/>
      <c r="GB503" s="373"/>
      <c r="GC503" s="373"/>
      <c r="GD503" s="373"/>
      <c r="GE503" s="373"/>
      <c r="GF503" s="373"/>
      <c r="GG503" s="373"/>
      <c r="GH503" s="373"/>
      <c r="GI503" s="373"/>
      <c r="GJ503" s="373"/>
      <c r="GK503" s="373"/>
      <c r="GL503" s="373"/>
      <c r="GM503" s="373"/>
      <c r="GN503" s="373"/>
      <c r="GO503" s="373"/>
      <c r="GP503" s="373"/>
      <c r="GQ503" s="373"/>
      <c r="GR503" s="373"/>
      <c r="GS503" s="373"/>
      <c r="GT503" s="373"/>
      <c r="GU503" s="373"/>
      <c r="GV503" s="373"/>
      <c r="GW503" s="373"/>
      <c r="GX503" s="373"/>
      <c r="GY503" s="373"/>
      <c r="GZ503" s="373"/>
      <c r="HA503" s="373"/>
      <c r="HB503" s="373"/>
      <c r="HC503" s="373"/>
      <c r="HD503" s="373"/>
      <c r="HE503" s="373"/>
      <c r="HF503" s="373"/>
      <c r="HG503" s="373"/>
      <c r="HH503" s="373"/>
      <c r="HI503" s="373"/>
      <c r="HJ503" s="373"/>
      <c r="HK503" s="373"/>
      <c r="HL503" s="373"/>
      <c r="HM503" s="373"/>
      <c r="HN503" s="373"/>
      <c r="HO503" s="373"/>
      <c r="HP503" s="373"/>
      <c r="HQ503" s="373"/>
      <c r="HR503" s="373"/>
      <c r="HS503" s="373"/>
      <c r="HT503" s="373"/>
      <c r="HU503" s="373"/>
      <c r="HV503" s="373"/>
      <c r="HW503" s="373"/>
      <c r="HX503" s="373"/>
      <c r="HY503" s="373"/>
      <c r="HZ503" s="373"/>
      <c r="IA503" s="373"/>
      <c r="IB503" s="373"/>
      <c r="IC503" s="373"/>
      <c r="ID503" s="373"/>
      <c r="IE503" s="373"/>
      <c r="IF503" s="373"/>
      <c r="IG503" s="373"/>
      <c r="IH503" s="373"/>
      <c r="II503" s="373"/>
      <c r="IJ503" s="373"/>
    </row>
    <row r="504" spans="1:244" s="281" customFormat="1" ht="19" x14ac:dyDescent="0.2">
      <c r="A504"/>
      <c r="B504" s="186"/>
      <c r="C504"/>
      <c r="D504" s="251"/>
      <c r="E504" s="341"/>
      <c r="F504" s="341"/>
      <c r="G504" s="172"/>
      <c r="H504"/>
      <c r="I504" s="45"/>
      <c r="J504"/>
      <c r="K504"/>
      <c r="L504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5"/>
      <c r="AC504"/>
      <c r="AD504" s="38"/>
      <c r="AE504"/>
      <c r="AF504"/>
      <c r="AG504"/>
      <c r="AH504" s="42"/>
      <c r="AI504" s="349"/>
      <c r="AJ504" s="326"/>
      <c r="AK504" s="364"/>
      <c r="AL504" s="364"/>
      <c r="AM504" s="364"/>
      <c r="AN504" s="364"/>
      <c r="AO504" s="364"/>
      <c r="AP504" s="364"/>
      <c r="AQ504" s="364"/>
      <c r="AR504" s="364"/>
      <c r="AS504" s="364"/>
      <c r="AT504" s="364"/>
      <c r="AU504" s="364"/>
      <c r="AV504" s="364"/>
      <c r="AW504" s="364"/>
      <c r="AX504" s="364"/>
      <c r="AY504" s="329"/>
      <c r="AZ504" s="269"/>
      <c r="BA504" s="560"/>
      <c r="BB504"/>
      <c r="BC504" s="560"/>
      <c r="BD504"/>
      <c r="BE504" s="560"/>
      <c r="BF504"/>
      <c r="BG504" s="560"/>
      <c r="BH504"/>
      <c r="BI504" s="560"/>
      <c r="BJ504"/>
      <c r="BK504" s="560"/>
      <c r="BL504"/>
      <c r="BM504" s="560"/>
      <c r="BN504"/>
      <c r="BO504" s="270"/>
      <c r="BP504"/>
      <c r="BQ504" s="270"/>
      <c r="BR504"/>
      <c r="BS504" s="270"/>
      <c r="BT504"/>
      <c r="BU504" s="270"/>
      <c r="BV504"/>
      <c r="BW504" s="270"/>
      <c r="BX504"/>
      <c r="BY504" s="270"/>
      <c r="BZ504"/>
      <c r="CA504" s="270"/>
      <c r="CB504"/>
      <c r="CC504" s="270"/>
      <c r="CD504"/>
      <c r="CE504" s="270"/>
      <c r="CF504"/>
      <c r="CG504" s="270"/>
      <c r="CH504"/>
      <c r="CI504" s="270"/>
      <c r="CJ504"/>
      <c r="CK504" s="910"/>
      <c r="CT504" s="920"/>
      <c r="CX504" s="920"/>
      <c r="DN504" s="373"/>
      <c r="DO504" s="373"/>
      <c r="DP504" s="373"/>
      <c r="DQ504" s="373"/>
      <c r="DR504" s="373"/>
      <c r="DS504" s="373"/>
      <c r="DT504" s="373"/>
      <c r="DU504" s="373"/>
      <c r="DV504" s="373"/>
      <c r="DW504" s="373"/>
      <c r="DX504" s="373"/>
      <c r="DY504" s="373"/>
      <c r="DZ504" s="373"/>
      <c r="EA504" s="373"/>
      <c r="EB504" s="373"/>
      <c r="EC504" s="373"/>
      <c r="ED504" s="373"/>
      <c r="EE504" s="373"/>
      <c r="EF504" s="373"/>
      <c r="EG504" s="373"/>
      <c r="EH504" s="373"/>
      <c r="EI504" s="373"/>
      <c r="EJ504" s="373"/>
      <c r="EK504" s="373"/>
      <c r="EL504" s="373"/>
      <c r="EM504" s="373"/>
      <c r="EN504" s="373"/>
      <c r="EO504" s="373"/>
      <c r="EP504" s="373"/>
      <c r="EQ504" s="373"/>
      <c r="ER504" s="373"/>
      <c r="ES504" s="373"/>
      <c r="ET504" s="373"/>
      <c r="EU504" s="373"/>
      <c r="EV504" s="373"/>
      <c r="EW504" s="373"/>
      <c r="EX504" s="373"/>
      <c r="EY504" s="373"/>
      <c r="EZ504" s="373"/>
      <c r="FA504" s="373"/>
      <c r="FB504" s="373"/>
      <c r="FC504" s="373"/>
      <c r="FD504" s="373"/>
      <c r="FE504" s="373"/>
      <c r="FF504" s="373"/>
      <c r="FG504" s="373"/>
      <c r="FH504" s="373"/>
      <c r="FI504" s="373"/>
      <c r="FJ504" s="373"/>
      <c r="FK504" s="373"/>
      <c r="FL504" s="373"/>
      <c r="FM504" s="373"/>
      <c r="FN504" s="373"/>
      <c r="FO504" s="373"/>
      <c r="FP504" s="373"/>
      <c r="FQ504" s="373"/>
      <c r="FR504" s="373"/>
      <c r="FS504" s="373"/>
      <c r="FT504" s="373"/>
      <c r="FU504" s="373"/>
      <c r="FV504" s="373"/>
      <c r="FW504" s="373"/>
      <c r="FX504" s="373"/>
      <c r="FY504" s="373"/>
      <c r="FZ504" s="373"/>
      <c r="GA504" s="373"/>
      <c r="GB504" s="373"/>
      <c r="GC504" s="373"/>
      <c r="GD504" s="373"/>
      <c r="GE504" s="373"/>
      <c r="GF504" s="373"/>
      <c r="GG504" s="373"/>
      <c r="GH504" s="373"/>
      <c r="GI504" s="373"/>
      <c r="GJ504" s="373"/>
      <c r="GK504" s="373"/>
      <c r="GL504" s="373"/>
      <c r="GM504" s="373"/>
      <c r="GN504" s="373"/>
      <c r="GO504" s="373"/>
      <c r="GP504" s="373"/>
      <c r="GQ504" s="373"/>
      <c r="GR504" s="373"/>
      <c r="GS504" s="373"/>
      <c r="GT504" s="373"/>
      <c r="GU504" s="373"/>
      <c r="GV504" s="373"/>
      <c r="GW504" s="373"/>
      <c r="GX504" s="373"/>
      <c r="GY504" s="373"/>
      <c r="GZ504" s="373"/>
      <c r="HA504" s="373"/>
      <c r="HB504" s="373"/>
      <c r="HC504" s="373"/>
      <c r="HD504" s="373"/>
      <c r="HE504" s="373"/>
      <c r="HF504" s="373"/>
      <c r="HG504" s="373"/>
      <c r="HH504" s="373"/>
      <c r="HI504" s="373"/>
      <c r="HJ504" s="373"/>
      <c r="HK504" s="373"/>
      <c r="HL504" s="373"/>
      <c r="HM504" s="373"/>
      <c r="HN504" s="373"/>
      <c r="HO504" s="373"/>
      <c r="HP504" s="373"/>
      <c r="HQ504" s="373"/>
      <c r="HR504" s="373"/>
      <c r="HS504" s="373"/>
      <c r="HT504" s="373"/>
      <c r="HU504" s="373"/>
      <c r="HV504" s="373"/>
      <c r="HW504" s="373"/>
      <c r="HX504" s="373"/>
      <c r="HY504" s="373"/>
      <c r="HZ504" s="373"/>
      <c r="IA504" s="373"/>
      <c r="IB504" s="373"/>
      <c r="IC504" s="373"/>
      <c r="ID504" s="373"/>
      <c r="IE504" s="373"/>
      <c r="IF504" s="373"/>
      <c r="IG504" s="373"/>
      <c r="IH504" s="373"/>
      <c r="II504" s="373"/>
      <c r="IJ504" s="373"/>
    </row>
    <row r="505" spans="1:244" s="281" customFormat="1" ht="19" x14ac:dyDescent="0.2">
      <c r="A505"/>
      <c r="B505" s="186"/>
      <c r="C505"/>
      <c r="D505" s="251"/>
      <c r="E505" s="341"/>
      <c r="F505" s="341"/>
      <c r="G505" s="172"/>
      <c r="H505"/>
      <c r="I505" s="45"/>
      <c r="J505"/>
      <c r="K505"/>
      <c r="L505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5"/>
      <c r="AC505"/>
      <c r="AD505" s="38"/>
      <c r="AE505"/>
      <c r="AF505"/>
      <c r="AG505"/>
      <c r="AH505" s="42"/>
      <c r="AI505" s="349"/>
      <c r="AJ505" s="326"/>
      <c r="AK505" s="364"/>
      <c r="AL505" s="364"/>
      <c r="AM505" s="364"/>
      <c r="AN505" s="364"/>
      <c r="AO505" s="364"/>
      <c r="AP505" s="364"/>
      <c r="AQ505" s="364"/>
      <c r="AR505" s="364"/>
      <c r="AS505" s="364"/>
      <c r="AT505" s="364"/>
      <c r="AU505" s="364"/>
      <c r="AV505" s="364"/>
      <c r="AW505" s="364"/>
      <c r="AX505" s="364"/>
      <c r="AY505" s="329"/>
      <c r="AZ505" s="269"/>
      <c r="BA505" s="560"/>
      <c r="BB505"/>
      <c r="BC505" s="560"/>
      <c r="BD505"/>
      <c r="BE505" s="560"/>
      <c r="BF505"/>
      <c r="BG505" s="560"/>
      <c r="BH505"/>
      <c r="BI505" s="560"/>
      <c r="BJ505"/>
      <c r="BK505" s="560"/>
      <c r="BL505"/>
      <c r="BM505" s="560"/>
      <c r="BN505"/>
      <c r="BO505" s="270"/>
      <c r="BP505"/>
      <c r="BQ505" s="270"/>
      <c r="BR505"/>
      <c r="BS505" s="270"/>
      <c r="BT505"/>
      <c r="BU505" s="270"/>
      <c r="BV505"/>
      <c r="BW505" s="270"/>
      <c r="BX505"/>
      <c r="BY505" s="270"/>
      <c r="BZ505"/>
      <c r="CA505" s="270"/>
      <c r="CB505"/>
      <c r="CC505" s="270"/>
      <c r="CD505"/>
      <c r="CE505" s="270"/>
      <c r="CF505"/>
      <c r="CG505" s="270"/>
      <c r="CH505"/>
      <c r="CI505" s="270"/>
      <c r="CJ505"/>
      <c r="CK505" s="910"/>
      <c r="CT505" s="920"/>
      <c r="CX505" s="920"/>
      <c r="DN505" s="373"/>
      <c r="DO505" s="373"/>
      <c r="DP505" s="373"/>
      <c r="DQ505" s="373"/>
      <c r="DR505" s="373"/>
      <c r="DS505" s="373"/>
      <c r="DT505" s="373"/>
      <c r="DU505" s="373"/>
      <c r="DV505" s="373"/>
      <c r="DW505" s="373"/>
      <c r="DX505" s="373"/>
      <c r="DY505" s="373"/>
      <c r="DZ505" s="373"/>
      <c r="EA505" s="373"/>
      <c r="EB505" s="373"/>
      <c r="EC505" s="373"/>
      <c r="ED505" s="373"/>
      <c r="EE505" s="373"/>
      <c r="EF505" s="373"/>
      <c r="EG505" s="373"/>
      <c r="EH505" s="373"/>
      <c r="EI505" s="373"/>
      <c r="EJ505" s="373"/>
      <c r="EK505" s="373"/>
      <c r="EL505" s="373"/>
      <c r="EM505" s="373"/>
      <c r="EN505" s="373"/>
      <c r="EO505" s="373"/>
      <c r="EP505" s="373"/>
      <c r="EQ505" s="373"/>
      <c r="ER505" s="373"/>
      <c r="ES505" s="373"/>
      <c r="ET505" s="373"/>
      <c r="EU505" s="373"/>
      <c r="EV505" s="373"/>
      <c r="EW505" s="373"/>
      <c r="EX505" s="373"/>
      <c r="EY505" s="373"/>
      <c r="EZ505" s="373"/>
      <c r="FA505" s="373"/>
      <c r="FB505" s="373"/>
      <c r="FC505" s="373"/>
      <c r="FD505" s="373"/>
      <c r="FE505" s="373"/>
      <c r="FF505" s="373"/>
      <c r="FG505" s="373"/>
      <c r="FH505" s="373"/>
      <c r="FI505" s="373"/>
      <c r="FJ505" s="373"/>
      <c r="FK505" s="373"/>
      <c r="FL505" s="373"/>
      <c r="FM505" s="373"/>
      <c r="FN505" s="373"/>
      <c r="FO505" s="373"/>
      <c r="FP505" s="373"/>
      <c r="FQ505" s="373"/>
      <c r="FR505" s="373"/>
      <c r="FS505" s="373"/>
      <c r="FT505" s="373"/>
      <c r="FU505" s="373"/>
      <c r="FV505" s="373"/>
      <c r="FW505" s="373"/>
      <c r="FX505" s="373"/>
      <c r="FY505" s="373"/>
      <c r="FZ505" s="373"/>
      <c r="GA505" s="373"/>
      <c r="GB505" s="373"/>
      <c r="GC505" s="373"/>
      <c r="GD505" s="373"/>
      <c r="GE505" s="373"/>
      <c r="GF505" s="373"/>
      <c r="GG505" s="373"/>
      <c r="GH505" s="373"/>
      <c r="GI505" s="373"/>
      <c r="GJ505" s="373"/>
      <c r="GK505" s="373"/>
      <c r="GL505" s="373"/>
      <c r="GM505" s="373"/>
      <c r="GN505" s="373"/>
      <c r="GO505" s="373"/>
      <c r="GP505" s="373"/>
      <c r="GQ505" s="373"/>
      <c r="GR505" s="373"/>
      <c r="GS505" s="373"/>
      <c r="GT505" s="373"/>
      <c r="GU505" s="373"/>
      <c r="GV505" s="373"/>
      <c r="GW505" s="373"/>
      <c r="GX505" s="373"/>
      <c r="GY505" s="373"/>
      <c r="GZ505" s="373"/>
      <c r="HA505" s="373"/>
      <c r="HB505" s="373"/>
      <c r="HC505" s="373"/>
      <c r="HD505" s="373"/>
      <c r="HE505" s="373"/>
      <c r="HF505" s="373"/>
      <c r="HG505" s="373"/>
      <c r="HH505" s="373"/>
      <c r="HI505" s="373"/>
      <c r="HJ505" s="373"/>
      <c r="HK505" s="373"/>
      <c r="HL505" s="373"/>
      <c r="HM505" s="373"/>
      <c r="HN505" s="373"/>
      <c r="HO505" s="373"/>
      <c r="HP505" s="373"/>
      <c r="HQ505" s="373"/>
      <c r="HR505" s="373"/>
      <c r="HS505" s="373"/>
      <c r="HT505" s="373"/>
      <c r="HU505" s="373"/>
      <c r="HV505" s="373"/>
      <c r="HW505" s="373"/>
      <c r="HX505" s="373"/>
      <c r="HY505" s="373"/>
      <c r="HZ505" s="373"/>
      <c r="IA505" s="373"/>
      <c r="IB505" s="373"/>
      <c r="IC505" s="373"/>
      <c r="ID505" s="373"/>
      <c r="IE505" s="373"/>
      <c r="IF505" s="373"/>
      <c r="IG505" s="373"/>
      <c r="IH505" s="373"/>
      <c r="II505" s="373"/>
      <c r="IJ505" s="373"/>
    </row>
    <row r="506" spans="1:244" s="281" customFormat="1" ht="19" x14ac:dyDescent="0.2">
      <c r="A506"/>
      <c r="B506" s="186"/>
      <c r="C506"/>
      <c r="D506" s="251"/>
      <c r="E506" s="341"/>
      <c r="F506" s="341"/>
      <c r="G506" s="172"/>
      <c r="H506"/>
      <c r="I506" s="45"/>
      <c r="J506"/>
      <c r="K506"/>
      <c r="L50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5"/>
      <c r="AC506"/>
      <c r="AD506" s="38"/>
      <c r="AE506"/>
      <c r="AF506"/>
      <c r="AG506"/>
      <c r="AH506" s="42"/>
      <c r="AI506" s="349"/>
      <c r="AJ506" s="326"/>
      <c r="AK506" s="364"/>
      <c r="AL506" s="364"/>
      <c r="AM506" s="364"/>
      <c r="AN506" s="364"/>
      <c r="AO506" s="364"/>
      <c r="AP506" s="364"/>
      <c r="AQ506" s="364"/>
      <c r="AR506" s="364"/>
      <c r="AS506" s="364"/>
      <c r="AT506" s="364"/>
      <c r="AU506" s="364"/>
      <c r="AV506" s="364"/>
      <c r="AW506" s="364"/>
      <c r="AX506" s="364"/>
      <c r="AY506" s="329"/>
      <c r="AZ506" s="269"/>
      <c r="BA506" s="560"/>
      <c r="BB506"/>
      <c r="BC506" s="560"/>
      <c r="BD506"/>
      <c r="BE506" s="560"/>
      <c r="BF506"/>
      <c r="BG506" s="560"/>
      <c r="BH506"/>
      <c r="BI506" s="560"/>
      <c r="BJ506"/>
      <c r="BK506" s="560"/>
      <c r="BL506"/>
      <c r="BM506" s="560"/>
      <c r="BN506"/>
      <c r="BO506" s="270"/>
      <c r="BP506"/>
      <c r="BQ506" s="270"/>
      <c r="BR506"/>
      <c r="BS506" s="270"/>
      <c r="BT506"/>
      <c r="BU506" s="270"/>
      <c r="BV506"/>
      <c r="BW506" s="270"/>
      <c r="BX506"/>
      <c r="BY506" s="270"/>
      <c r="BZ506"/>
      <c r="CA506" s="270"/>
      <c r="CB506"/>
      <c r="CC506" s="270"/>
      <c r="CD506"/>
      <c r="CE506" s="270"/>
      <c r="CF506"/>
      <c r="CG506" s="270"/>
      <c r="CH506"/>
      <c r="CI506" s="270"/>
      <c r="CJ506"/>
      <c r="CK506" s="910"/>
      <c r="CT506" s="920"/>
      <c r="CX506" s="920"/>
      <c r="DN506" s="373"/>
      <c r="DO506" s="373"/>
      <c r="DP506" s="373"/>
      <c r="DQ506" s="373"/>
      <c r="DR506" s="373"/>
      <c r="DS506" s="373"/>
      <c r="DT506" s="373"/>
      <c r="DU506" s="373"/>
      <c r="DV506" s="373"/>
      <c r="DW506" s="373"/>
      <c r="DX506" s="373"/>
      <c r="DY506" s="373"/>
      <c r="DZ506" s="373"/>
      <c r="EA506" s="373"/>
      <c r="EB506" s="373"/>
      <c r="EC506" s="373"/>
      <c r="ED506" s="373"/>
      <c r="EE506" s="373"/>
      <c r="EF506" s="373"/>
      <c r="EG506" s="373"/>
      <c r="EH506" s="373"/>
      <c r="EI506" s="373"/>
      <c r="EJ506" s="373"/>
      <c r="EK506" s="373"/>
      <c r="EL506" s="373"/>
      <c r="EM506" s="373"/>
      <c r="EN506" s="373"/>
      <c r="EO506" s="373"/>
      <c r="EP506" s="373"/>
      <c r="EQ506" s="373"/>
      <c r="ER506" s="373"/>
      <c r="ES506" s="373"/>
      <c r="ET506" s="373"/>
      <c r="EU506" s="373"/>
      <c r="EV506" s="373"/>
      <c r="EW506" s="373"/>
      <c r="EX506" s="373"/>
      <c r="EY506" s="373"/>
      <c r="EZ506" s="373"/>
      <c r="FA506" s="373"/>
      <c r="FB506" s="373"/>
      <c r="FC506" s="373"/>
      <c r="FD506" s="373"/>
      <c r="FE506" s="373"/>
      <c r="FF506" s="373"/>
      <c r="FG506" s="373"/>
      <c r="FH506" s="373"/>
      <c r="FI506" s="373"/>
      <c r="FJ506" s="373"/>
      <c r="FK506" s="373"/>
      <c r="FL506" s="373"/>
      <c r="FM506" s="373"/>
      <c r="FN506" s="373"/>
      <c r="FO506" s="373"/>
      <c r="FP506" s="373"/>
      <c r="FQ506" s="373"/>
      <c r="FR506" s="373"/>
      <c r="FS506" s="373"/>
      <c r="FT506" s="373"/>
      <c r="FU506" s="373"/>
      <c r="FV506" s="373"/>
      <c r="FW506" s="373"/>
      <c r="FX506" s="373"/>
      <c r="FY506" s="373"/>
      <c r="FZ506" s="373"/>
      <c r="GA506" s="373"/>
      <c r="GB506" s="373"/>
      <c r="GC506" s="373"/>
      <c r="GD506" s="373"/>
      <c r="GE506" s="373"/>
      <c r="GF506" s="373"/>
      <c r="GG506" s="373"/>
      <c r="GH506" s="373"/>
      <c r="GI506" s="373"/>
      <c r="GJ506" s="373"/>
      <c r="GK506" s="373"/>
      <c r="GL506" s="373"/>
      <c r="GM506" s="373"/>
      <c r="GN506" s="373"/>
      <c r="GO506" s="373"/>
      <c r="GP506" s="373"/>
      <c r="GQ506" s="373"/>
      <c r="GR506" s="373"/>
      <c r="GS506" s="373"/>
      <c r="GT506" s="373"/>
      <c r="GU506" s="373"/>
      <c r="GV506" s="373"/>
      <c r="GW506" s="373"/>
      <c r="GX506" s="373"/>
      <c r="GY506" s="373"/>
      <c r="GZ506" s="373"/>
      <c r="HA506" s="373"/>
      <c r="HB506" s="373"/>
      <c r="HC506" s="373"/>
      <c r="HD506" s="373"/>
      <c r="HE506" s="373"/>
      <c r="HF506" s="373"/>
      <c r="HG506" s="373"/>
      <c r="HH506" s="373"/>
      <c r="HI506" s="373"/>
      <c r="HJ506" s="373"/>
      <c r="HK506" s="373"/>
      <c r="HL506" s="373"/>
      <c r="HM506" s="373"/>
      <c r="HN506" s="373"/>
      <c r="HO506" s="373"/>
      <c r="HP506" s="373"/>
      <c r="HQ506" s="373"/>
      <c r="HR506" s="373"/>
      <c r="HS506" s="373"/>
      <c r="HT506" s="373"/>
      <c r="HU506" s="373"/>
      <c r="HV506" s="373"/>
      <c r="HW506" s="373"/>
      <c r="HX506" s="373"/>
      <c r="HY506" s="373"/>
      <c r="HZ506" s="373"/>
      <c r="IA506" s="373"/>
      <c r="IB506" s="373"/>
      <c r="IC506" s="373"/>
      <c r="ID506" s="373"/>
      <c r="IE506" s="373"/>
      <c r="IF506" s="373"/>
      <c r="IG506" s="373"/>
      <c r="IH506" s="373"/>
      <c r="II506" s="373"/>
      <c r="IJ506" s="373"/>
    </row>
    <row r="507" spans="1:244" s="281" customFormat="1" ht="19" x14ac:dyDescent="0.2">
      <c r="A507"/>
      <c r="B507" s="186"/>
      <c r="C507"/>
      <c r="D507" s="251"/>
      <c r="E507" s="341"/>
      <c r="F507" s="341"/>
      <c r="G507" s="172"/>
      <c r="H507"/>
      <c r="I507" s="45"/>
      <c r="J507"/>
      <c r="K507"/>
      <c r="L507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5"/>
      <c r="AC507"/>
      <c r="AD507" s="38"/>
      <c r="AE507"/>
      <c r="AF507"/>
      <c r="AG507"/>
      <c r="AH507" s="42"/>
      <c r="AI507" s="349"/>
      <c r="AJ507" s="326"/>
      <c r="AK507" s="364"/>
      <c r="AL507" s="364"/>
      <c r="AM507" s="364"/>
      <c r="AN507" s="364"/>
      <c r="AO507" s="364"/>
      <c r="AP507" s="364"/>
      <c r="AQ507" s="364"/>
      <c r="AR507" s="364"/>
      <c r="AS507" s="364"/>
      <c r="AT507" s="364"/>
      <c r="AU507" s="364"/>
      <c r="AV507" s="364"/>
      <c r="AW507" s="364"/>
      <c r="AX507" s="364"/>
      <c r="AY507" s="329"/>
      <c r="AZ507" s="269"/>
      <c r="BA507" s="560"/>
      <c r="BB507"/>
      <c r="BC507" s="560"/>
      <c r="BD507"/>
      <c r="BE507" s="560"/>
      <c r="BF507"/>
      <c r="BG507" s="560"/>
      <c r="BH507"/>
      <c r="BI507" s="560"/>
      <c r="BJ507"/>
      <c r="BK507" s="560"/>
      <c r="BL507"/>
      <c r="BM507" s="560"/>
      <c r="BN507"/>
      <c r="BO507" s="270"/>
      <c r="BP507"/>
      <c r="BQ507" s="270"/>
      <c r="BR507"/>
      <c r="BS507" s="270"/>
      <c r="BT507"/>
      <c r="BU507" s="270"/>
      <c r="BV507"/>
      <c r="BW507" s="270"/>
      <c r="BX507"/>
      <c r="BY507" s="270"/>
      <c r="BZ507"/>
      <c r="CA507" s="270"/>
      <c r="CB507"/>
      <c r="CC507" s="270"/>
      <c r="CD507"/>
      <c r="CE507" s="270"/>
      <c r="CF507"/>
      <c r="CG507" s="270"/>
      <c r="CH507"/>
      <c r="CI507" s="270"/>
      <c r="CJ507"/>
      <c r="CK507" s="910"/>
      <c r="CT507" s="920"/>
      <c r="CX507" s="920"/>
      <c r="DN507" s="373"/>
      <c r="DO507" s="373"/>
      <c r="DP507" s="373"/>
      <c r="DQ507" s="373"/>
      <c r="DR507" s="373"/>
      <c r="DS507" s="373"/>
      <c r="DT507" s="373"/>
      <c r="DU507" s="373"/>
      <c r="DV507" s="373"/>
      <c r="DW507" s="373"/>
      <c r="DX507" s="373"/>
      <c r="DY507" s="373"/>
      <c r="DZ507" s="373"/>
      <c r="EA507" s="373"/>
      <c r="EB507" s="373"/>
      <c r="EC507" s="373"/>
      <c r="ED507" s="373"/>
      <c r="EE507" s="373"/>
      <c r="EF507" s="373"/>
      <c r="EG507" s="373"/>
      <c r="EH507" s="373"/>
      <c r="EI507" s="373"/>
      <c r="EJ507" s="373"/>
      <c r="EK507" s="373"/>
      <c r="EL507" s="373"/>
      <c r="EM507" s="373"/>
      <c r="EN507" s="373"/>
      <c r="EO507" s="373"/>
      <c r="EP507" s="373"/>
      <c r="EQ507" s="373"/>
      <c r="ER507" s="373"/>
      <c r="ES507" s="373"/>
      <c r="ET507" s="373"/>
      <c r="EU507" s="373"/>
      <c r="EV507" s="373"/>
      <c r="EW507" s="373"/>
      <c r="EX507" s="373"/>
      <c r="EY507" s="373"/>
      <c r="EZ507" s="373"/>
      <c r="FA507" s="373"/>
      <c r="FB507" s="373"/>
      <c r="FC507" s="373"/>
      <c r="FD507" s="373"/>
      <c r="FE507" s="373"/>
      <c r="FF507" s="373"/>
      <c r="FG507" s="373"/>
      <c r="FH507" s="373"/>
      <c r="FI507" s="373"/>
      <c r="FJ507" s="373"/>
      <c r="FK507" s="373"/>
      <c r="FL507" s="373"/>
      <c r="FM507" s="373"/>
      <c r="FN507" s="373"/>
      <c r="FO507" s="373"/>
      <c r="FP507" s="373"/>
      <c r="FQ507" s="373"/>
      <c r="FR507" s="373"/>
      <c r="FS507" s="373"/>
      <c r="FT507" s="373"/>
      <c r="FU507" s="373"/>
      <c r="FV507" s="373"/>
      <c r="FW507" s="373"/>
      <c r="FX507" s="373"/>
      <c r="FY507" s="373"/>
      <c r="FZ507" s="373"/>
      <c r="GA507" s="373"/>
      <c r="GB507" s="373"/>
      <c r="GC507" s="373"/>
      <c r="GD507" s="373"/>
      <c r="GE507" s="373"/>
      <c r="GF507" s="373"/>
      <c r="GG507" s="373"/>
      <c r="GH507" s="373"/>
      <c r="GI507" s="373"/>
      <c r="GJ507" s="373"/>
      <c r="GK507" s="373"/>
      <c r="GL507" s="373"/>
      <c r="GM507" s="373"/>
      <c r="GN507" s="373"/>
      <c r="GO507" s="373"/>
      <c r="GP507" s="373"/>
      <c r="GQ507" s="373"/>
      <c r="GR507" s="373"/>
      <c r="GS507" s="373"/>
      <c r="GT507" s="373"/>
      <c r="GU507" s="373"/>
      <c r="GV507" s="373"/>
      <c r="GW507" s="373"/>
      <c r="GX507" s="373"/>
      <c r="GY507" s="373"/>
      <c r="GZ507" s="373"/>
      <c r="HA507" s="373"/>
      <c r="HB507" s="373"/>
      <c r="HC507" s="373"/>
      <c r="HD507" s="373"/>
      <c r="HE507" s="373"/>
      <c r="HF507" s="373"/>
      <c r="HG507" s="373"/>
      <c r="HH507" s="373"/>
      <c r="HI507" s="373"/>
      <c r="HJ507" s="373"/>
      <c r="HK507" s="373"/>
      <c r="HL507" s="373"/>
      <c r="HM507" s="373"/>
      <c r="HN507" s="373"/>
      <c r="HO507" s="373"/>
      <c r="HP507" s="373"/>
      <c r="HQ507" s="373"/>
      <c r="HR507" s="373"/>
      <c r="HS507" s="373"/>
      <c r="HT507" s="373"/>
      <c r="HU507" s="373"/>
      <c r="HV507" s="373"/>
      <c r="HW507" s="373"/>
      <c r="HX507" s="373"/>
      <c r="HY507" s="373"/>
      <c r="HZ507" s="373"/>
      <c r="IA507" s="373"/>
      <c r="IB507" s="373"/>
      <c r="IC507" s="373"/>
      <c r="ID507" s="373"/>
      <c r="IE507" s="373"/>
      <c r="IF507" s="373"/>
      <c r="IG507" s="373"/>
      <c r="IH507" s="373"/>
      <c r="II507" s="373"/>
      <c r="IJ507" s="373"/>
    </row>
    <row r="508" spans="1:244" s="281" customFormat="1" ht="19" x14ac:dyDescent="0.2">
      <c r="A508"/>
      <c r="B508" s="186"/>
      <c r="C508"/>
      <c r="D508" s="251"/>
      <c r="E508" s="341"/>
      <c r="F508" s="341"/>
      <c r="G508" s="172"/>
      <c r="H508"/>
      <c r="I508" s="45"/>
      <c r="J508"/>
      <c r="K508"/>
      <c r="L508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5"/>
      <c r="AC508"/>
      <c r="AD508" s="38"/>
      <c r="AE508"/>
      <c r="AF508"/>
      <c r="AG508"/>
      <c r="AH508" s="42"/>
      <c r="AI508" s="349"/>
      <c r="AJ508" s="326"/>
      <c r="AK508" s="364"/>
      <c r="AL508" s="364"/>
      <c r="AM508" s="364"/>
      <c r="AN508" s="364"/>
      <c r="AO508" s="364"/>
      <c r="AP508" s="364"/>
      <c r="AQ508" s="364"/>
      <c r="AR508" s="364"/>
      <c r="AS508" s="364"/>
      <c r="AT508" s="364"/>
      <c r="AU508" s="364"/>
      <c r="AV508" s="364"/>
      <c r="AW508" s="364"/>
      <c r="AX508" s="364"/>
      <c r="AY508" s="329"/>
      <c r="AZ508" s="269"/>
      <c r="BA508" s="560"/>
      <c r="BB508"/>
      <c r="BC508" s="560"/>
      <c r="BD508"/>
      <c r="BE508" s="560"/>
      <c r="BF508"/>
      <c r="BG508" s="560"/>
      <c r="BH508"/>
      <c r="BI508" s="560"/>
      <c r="BJ508"/>
      <c r="BK508" s="560"/>
      <c r="BL508"/>
      <c r="BM508" s="560"/>
      <c r="BN508"/>
      <c r="BO508" s="270"/>
      <c r="BP508"/>
      <c r="BQ508" s="270"/>
      <c r="BR508"/>
      <c r="BS508" s="270"/>
      <c r="BT508"/>
      <c r="BU508" s="270"/>
      <c r="BV508"/>
      <c r="BW508" s="270"/>
      <c r="BX508"/>
      <c r="BY508" s="270"/>
      <c r="BZ508"/>
      <c r="CA508" s="270"/>
      <c r="CB508"/>
      <c r="CC508" s="270"/>
      <c r="CD508"/>
      <c r="CE508" s="270"/>
      <c r="CF508"/>
      <c r="CG508" s="270"/>
      <c r="CH508"/>
      <c r="CI508" s="270"/>
      <c r="CJ508"/>
      <c r="CK508" s="910"/>
      <c r="CT508" s="920"/>
      <c r="CX508" s="920"/>
      <c r="DN508" s="373"/>
      <c r="DO508" s="373"/>
      <c r="DP508" s="373"/>
      <c r="DQ508" s="373"/>
      <c r="DR508" s="373"/>
      <c r="DS508" s="373"/>
      <c r="DT508" s="373"/>
      <c r="DU508" s="373"/>
      <c r="DV508" s="373"/>
      <c r="DW508" s="373"/>
      <c r="DX508" s="373"/>
      <c r="DY508" s="373"/>
      <c r="DZ508" s="373"/>
      <c r="EA508" s="373"/>
      <c r="EB508" s="373"/>
      <c r="EC508" s="373"/>
      <c r="ED508" s="373"/>
      <c r="EE508" s="373"/>
      <c r="EF508" s="373"/>
      <c r="EG508" s="373"/>
      <c r="EH508" s="373"/>
      <c r="EI508" s="373"/>
      <c r="EJ508" s="373"/>
      <c r="EK508" s="373"/>
      <c r="EL508" s="373"/>
      <c r="EM508" s="373"/>
      <c r="EN508" s="373"/>
      <c r="EO508" s="373"/>
      <c r="EP508" s="373"/>
      <c r="EQ508" s="373"/>
      <c r="ER508" s="373"/>
      <c r="ES508" s="373"/>
      <c r="ET508" s="373"/>
      <c r="EU508" s="373"/>
      <c r="EV508" s="373"/>
      <c r="EW508" s="373"/>
      <c r="EX508" s="373"/>
      <c r="EY508" s="373"/>
      <c r="EZ508" s="373"/>
      <c r="FA508" s="373"/>
      <c r="FB508" s="373"/>
      <c r="FC508" s="373"/>
      <c r="FD508" s="373"/>
      <c r="FE508" s="373"/>
      <c r="FF508" s="373"/>
      <c r="FG508" s="373"/>
      <c r="FH508" s="373"/>
      <c r="FI508" s="373"/>
      <c r="FJ508" s="373"/>
      <c r="FK508" s="373"/>
      <c r="FL508" s="373"/>
      <c r="FM508" s="373"/>
      <c r="FN508" s="373"/>
      <c r="FO508" s="373"/>
      <c r="FP508" s="373"/>
      <c r="FQ508" s="373"/>
      <c r="FR508" s="373"/>
      <c r="FS508" s="373"/>
      <c r="FT508" s="373"/>
      <c r="FU508" s="373"/>
      <c r="FV508" s="373"/>
      <c r="FW508" s="373"/>
      <c r="FX508" s="373"/>
      <c r="FY508" s="373"/>
      <c r="FZ508" s="373"/>
      <c r="GA508" s="373"/>
      <c r="GB508" s="373"/>
      <c r="GC508" s="373"/>
      <c r="GD508" s="373"/>
      <c r="GE508" s="373"/>
      <c r="GF508" s="373"/>
      <c r="GG508" s="373"/>
      <c r="GH508" s="373"/>
      <c r="GI508" s="373"/>
      <c r="GJ508" s="373"/>
      <c r="GK508" s="373"/>
      <c r="GL508" s="373"/>
      <c r="GM508" s="373"/>
      <c r="GN508" s="373"/>
      <c r="GO508" s="373"/>
      <c r="GP508" s="373"/>
      <c r="GQ508" s="373"/>
      <c r="GR508" s="373"/>
      <c r="GS508" s="373"/>
      <c r="GT508" s="373"/>
      <c r="GU508" s="373"/>
      <c r="GV508" s="373"/>
      <c r="GW508" s="373"/>
      <c r="GX508" s="373"/>
      <c r="GY508" s="373"/>
      <c r="GZ508" s="373"/>
      <c r="HA508" s="373"/>
      <c r="HB508" s="373"/>
      <c r="HC508" s="373"/>
      <c r="HD508" s="373"/>
      <c r="HE508" s="373"/>
      <c r="HF508" s="373"/>
      <c r="HG508" s="373"/>
      <c r="HH508" s="373"/>
      <c r="HI508" s="373"/>
      <c r="HJ508" s="373"/>
      <c r="HK508" s="373"/>
      <c r="HL508" s="373"/>
      <c r="HM508" s="373"/>
      <c r="HN508" s="373"/>
      <c r="HO508" s="373"/>
      <c r="HP508" s="373"/>
      <c r="HQ508" s="373"/>
      <c r="HR508" s="373"/>
      <c r="HS508" s="373"/>
      <c r="HT508" s="373"/>
      <c r="HU508" s="373"/>
      <c r="HV508" s="373"/>
      <c r="HW508" s="373"/>
      <c r="HX508" s="373"/>
      <c r="HY508" s="373"/>
      <c r="HZ508" s="373"/>
      <c r="IA508" s="373"/>
      <c r="IB508" s="373"/>
      <c r="IC508" s="373"/>
      <c r="ID508" s="373"/>
      <c r="IE508" s="373"/>
      <c r="IF508" s="373"/>
      <c r="IG508" s="373"/>
      <c r="IH508" s="373"/>
      <c r="II508" s="373"/>
      <c r="IJ508" s="373"/>
    </row>
    <row r="509" spans="1:244" s="281" customFormat="1" ht="19" x14ac:dyDescent="0.2">
      <c r="A509"/>
      <c r="B509" s="186"/>
      <c r="C509"/>
      <c r="D509" s="251"/>
      <c r="E509" s="341"/>
      <c r="F509" s="341"/>
      <c r="G509" s="172"/>
      <c r="H509"/>
      <c r="I509" s="45"/>
      <c r="J509"/>
      <c r="K509"/>
      <c r="L509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5"/>
      <c r="AC509"/>
      <c r="AD509" s="38"/>
      <c r="AE509"/>
      <c r="AF509"/>
      <c r="AG509"/>
      <c r="AH509" s="42"/>
      <c r="AI509" s="349"/>
      <c r="AJ509" s="326"/>
      <c r="AK509" s="364"/>
      <c r="AL509" s="364"/>
      <c r="AM509" s="364"/>
      <c r="AN509" s="364"/>
      <c r="AO509" s="364"/>
      <c r="AP509" s="364"/>
      <c r="AQ509" s="364"/>
      <c r="AR509" s="364"/>
      <c r="AS509" s="364"/>
      <c r="AT509" s="364"/>
      <c r="AU509" s="364"/>
      <c r="AV509" s="364"/>
      <c r="AW509" s="364"/>
      <c r="AX509" s="364"/>
      <c r="AY509" s="329"/>
      <c r="AZ509" s="269"/>
      <c r="BA509" s="560"/>
      <c r="BB509"/>
      <c r="BC509" s="560"/>
      <c r="BD509"/>
      <c r="BE509" s="560"/>
      <c r="BF509"/>
      <c r="BG509" s="560"/>
      <c r="BH509"/>
      <c r="BI509" s="560"/>
      <c r="BJ509"/>
      <c r="BK509" s="560"/>
      <c r="BL509"/>
      <c r="BM509" s="560"/>
      <c r="BN509"/>
      <c r="BO509" s="270"/>
      <c r="BP509"/>
      <c r="BQ509" s="270"/>
      <c r="BR509"/>
      <c r="BS509" s="270"/>
      <c r="BT509"/>
      <c r="BU509" s="270"/>
      <c r="BV509"/>
      <c r="BW509" s="270"/>
      <c r="BX509"/>
      <c r="BY509" s="270"/>
      <c r="BZ509"/>
      <c r="CA509" s="270"/>
      <c r="CB509"/>
      <c r="CC509" s="270"/>
      <c r="CD509"/>
      <c r="CE509" s="270"/>
      <c r="CF509"/>
      <c r="CG509" s="270"/>
      <c r="CH509"/>
      <c r="CI509" s="270"/>
      <c r="CJ509"/>
      <c r="CK509" s="910"/>
      <c r="CT509" s="920"/>
      <c r="CX509" s="920"/>
      <c r="DN509" s="373"/>
      <c r="DO509" s="373"/>
      <c r="DP509" s="373"/>
      <c r="DQ509" s="373"/>
      <c r="DR509" s="373"/>
      <c r="DS509" s="373"/>
      <c r="DT509" s="373"/>
      <c r="DU509" s="373"/>
      <c r="DV509" s="373"/>
      <c r="DW509" s="373"/>
      <c r="DX509" s="373"/>
      <c r="DY509" s="373"/>
      <c r="DZ509" s="373"/>
      <c r="EA509" s="373"/>
      <c r="EB509" s="373"/>
      <c r="EC509" s="373"/>
      <c r="ED509" s="373"/>
      <c r="EE509" s="373"/>
      <c r="EF509" s="373"/>
      <c r="EG509" s="373"/>
      <c r="EH509" s="373"/>
      <c r="EI509" s="373"/>
      <c r="EJ509" s="373"/>
      <c r="EK509" s="373"/>
      <c r="EL509" s="373"/>
      <c r="EM509" s="373"/>
      <c r="EN509" s="373"/>
      <c r="EO509" s="373"/>
      <c r="EP509" s="373"/>
      <c r="EQ509" s="373"/>
      <c r="ER509" s="373"/>
      <c r="ES509" s="373"/>
      <c r="ET509" s="373"/>
      <c r="EU509" s="373"/>
      <c r="EV509" s="373"/>
      <c r="EW509" s="373"/>
      <c r="EX509" s="373"/>
      <c r="EY509" s="373"/>
      <c r="EZ509" s="373"/>
      <c r="FA509" s="373"/>
      <c r="FB509" s="373"/>
      <c r="FC509" s="373"/>
      <c r="FD509" s="373"/>
      <c r="FE509" s="373"/>
      <c r="FF509" s="373"/>
      <c r="FG509" s="373"/>
      <c r="FH509" s="373"/>
      <c r="FI509" s="373"/>
      <c r="FJ509" s="373"/>
      <c r="FK509" s="373"/>
      <c r="FL509" s="373"/>
      <c r="FM509" s="373"/>
      <c r="FN509" s="373"/>
      <c r="FO509" s="373"/>
      <c r="FP509" s="373"/>
      <c r="FQ509" s="373"/>
      <c r="FR509" s="373"/>
      <c r="FS509" s="373"/>
      <c r="FT509" s="373"/>
      <c r="FU509" s="373"/>
      <c r="FV509" s="373"/>
      <c r="FW509" s="373"/>
      <c r="FX509" s="373"/>
      <c r="FY509" s="373"/>
      <c r="FZ509" s="373"/>
      <c r="GA509" s="373"/>
      <c r="GB509" s="373"/>
      <c r="GC509" s="373"/>
      <c r="GD509" s="373"/>
      <c r="GE509" s="373"/>
      <c r="GF509" s="373"/>
      <c r="GG509" s="373"/>
      <c r="GH509" s="373"/>
      <c r="GI509" s="373"/>
      <c r="GJ509" s="373"/>
      <c r="GK509" s="373"/>
      <c r="GL509" s="373"/>
      <c r="GM509" s="373"/>
      <c r="GN509" s="373"/>
      <c r="GO509" s="373"/>
      <c r="GP509" s="373"/>
      <c r="GQ509" s="373"/>
      <c r="GR509" s="373"/>
      <c r="GS509" s="373"/>
      <c r="GT509" s="373"/>
      <c r="GU509" s="373"/>
      <c r="GV509" s="373"/>
      <c r="GW509" s="373"/>
      <c r="GX509" s="373"/>
      <c r="GY509" s="373"/>
      <c r="GZ509" s="373"/>
      <c r="HA509" s="373"/>
      <c r="HB509" s="373"/>
      <c r="HC509" s="373"/>
      <c r="HD509" s="373"/>
      <c r="HE509" s="373"/>
      <c r="HF509" s="373"/>
      <c r="HG509" s="373"/>
      <c r="HH509" s="373"/>
      <c r="HI509" s="373"/>
      <c r="HJ509" s="373"/>
      <c r="HK509" s="373"/>
      <c r="HL509" s="373"/>
      <c r="HM509" s="373"/>
      <c r="HN509" s="373"/>
      <c r="HO509" s="373"/>
      <c r="HP509" s="373"/>
      <c r="HQ509" s="373"/>
      <c r="HR509" s="373"/>
      <c r="HS509" s="373"/>
      <c r="HT509" s="373"/>
      <c r="HU509" s="373"/>
      <c r="HV509" s="373"/>
      <c r="HW509" s="373"/>
      <c r="HX509" s="373"/>
      <c r="HY509" s="373"/>
      <c r="HZ509" s="373"/>
      <c r="IA509" s="373"/>
      <c r="IB509" s="373"/>
      <c r="IC509" s="373"/>
      <c r="ID509" s="373"/>
      <c r="IE509" s="373"/>
      <c r="IF509" s="373"/>
      <c r="IG509" s="373"/>
      <c r="IH509" s="373"/>
      <c r="II509" s="373"/>
      <c r="IJ509" s="373"/>
    </row>
    <row r="510" spans="1:244" s="281" customFormat="1" ht="19" x14ac:dyDescent="0.2">
      <c r="A510"/>
      <c r="B510" s="186"/>
      <c r="C510"/>
      <c r="D510" s="251"/>
      <c r="E510" s="341"/>
      <c r="F510" s="341"/>
      <c r="G510" s="172"/>
      <c r="H510"/>
      <c r="I510" s="45"/>
      <c r="J510"/>
      <c r="K510"/>
      <c r="L510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5"/>
      <c r="AC510"/>
      <c r="AD510" s="38"/>
      <c r="AE510"/>
      <c r="AF510"/>
      <c r="AG510"/>
      <c r="AH510" s="42"/>
      <c r="AI510" s="349"/>
      <c r="AJ510" s="326"/>
      <c r="AK510" s="364"/>
      <c r="AL510" s="364"/>
      <c r="AM510" s="364"/>
      <c r="AN510" s="364"/>
      <c r="AO510" s="364"/>
      <c r="AP510" s="364"/>
      <c r="AQ510" s="364"/>
      <c r="AR510" s="364"/>
      <c r="AS510" s="364"/>
      <c r="AT510" s="364"/>
      <c r="AU510" s="364"/>
      <c r="AV510" s="364"/>
      <c r="AW510" s="364"/>
      <c r="AX510" s="364"/>
      <c r="AY510" s="329"/>
      <c r="AZ510" s="269"/>
      <c r="BA510" s="560"/>
      <c r="BB510"/>
      <c r="BC510" s="560"/>
      <c r="BD510"/>
      <c r="BE510" s="560"/>
      <c r="BF510"/>
      <c r="BG510" s="560"/>
      <c r="BH510"/>
      <c r="BI510" s="560"/>
      <c r="BJ510"/>
      <c r="BK510" s="560"/>
      <c r="BL510"/>
      <c r="BM510" s="560"/>
      <c r="BN510"/>
      <c r="BO510" s="270"/>
      <c r="BP510"/>
      <c r="BQ510" s="270"/>
      <c r="BR510"/>
      <c r="BS510" s="270"/>
      <c r="BT510"/>
      <c r="BU510" s="270"/>
      <c r="BV510"/>
      <c r="BW510" s="270"/>
      <c r="BX510"/>
      <c r="BY510" s="270"/>
      <c r="BZ510"/>
      <c r="CA510" s="270"/>
      <c r="CB510"/>
      <c r="CC510" s="270"/>
      <c r="CD510"/>
      <c r="CE510" s="270"/>
      <c r="CF510"/>
      <c r="CG510" s="270"/>
      <c r="CH510"/>
      <c r="CI510" s="270"/>
      <c r="CJ510"/>
      <c r="CK510" s="910"/>
      <c r="CT510" s="920"/>
      <c r="CX510" s="920"/>
      <c r="DN510" s="373"/>
      <c r="DO510" s="373"/>
      <c r="DP510" s="373"/>
      <c r="DQ510" s="373"/>
      <c r="DR510" s="373"/>
      <c r="DS510" s="373"/>
      <c r="DT510" s="373"/>
      <c r="DU510" s="373"/>
      <c r="DV510" s="373"/>
      <c r="DW510" s="373"/>
      <c r="DX510" s="373"/>
      <c r="DY510" s="373"/>
      <c r="DZ510" s="373"/>
      <c r="EA510" s="373"/>
      <c r="EB510" s="373"/>
      <c r="EC510" s="373"/>
      <c r="ED510" s="373"/>
      <c r="EE510" s="373"/>
      <c r="EF510" s="373"/>
      <c r="EG510" s="373"/>
      <c r="EH510" s="373"/>
      <c r="EI510" s="373"/>
      <c r="EJ510" s="373"/>
      <c r="EK510" s="373"/>
      <c r="EL510" s="373"/>
      <c r="EM510" s="373"/>
      <c r="EN510" s="373"/>
      <c r="EO510" s="373"/>
      <c r="EP510" s="373"/>
      <c r="EQ510" s="373"/>
      <c r="ER510" s="373"/>
      <c r="ES510" s="373"/>
      <c r="ET510" s="373"/>
      <c r="EU510" s="373"/>
      <c r="EV510" s="373"/>
      <c r="EW510" s="373"/>
      <c r="EX510" s="373"/>
      <c r="EY510" s="373"/>
      <c r="EZ510" s="373"/>
      <c r="FA510" s="373"/>
      <c r="FB510" s="373"/>
      <c r="FC510" s="373"/>
      <c r="FD510" s="373"/>
      <c r="FE510" s="373"/>
      <c r="FF510" s="373"/>
      <c r="FG510" s="373"/>
      <c r="FH510" s="373"/>
      <c r="FI510" s="373"/>
      <c r="FJ510" s="373"/>
      <c r="FK510" s="373"/>
      <c r="FL510" s="373"/>
      <c r="FM510" s="373"/>
      <c r="FN510" s="373"/>
      <c r="FO510" s="373"/>
      <c r="FP510" s="373"/>
      <c r="FQ510" s="373"/>
      <c r="FR510" s="373"/>
      <c r="FS510" s="373"/>
      <c r="FT510" s="373"/>
      <c r="FU510" s="373"/>
      <c r="FV510" s="373"/>
      <c r="FW510" s="373"/>
      <c r="FX510" s="373"/>
      <c r="FY510" s="373"/>
      <c r="FZ510" s="373"/>
      <c r="GA510" s="373"/>
      <c r="GB510" s="373"/>
      <c r="GC510" s="373"/>
      <c r="GD510" s="373"/>
      <c r="GE510" s="373"/>
      <c r="GF510" s="373"/>
      <c r="GG510" s="373"/>
      <c r="GH510" s="373"/>
      <c r="GI510" s="373"/>
      <c r="GJ510" s="373"/>
      <c r="GK510" s="373"/>
      <c r="GL510" s="373"/>
      <c r="GM510" s="373"/>
      <c r="GN510" s="373"/>
      <c r="GO510" s="373"/>
      <c r="GP510" s="373"/>
      <c r="GQ510" s="373"/>
      <c r="GR510" s="373"/>
      <c r="GS510" s="373"/>
      <c r="GT510" s="373"/>
      <c r="GU510" s="373"/>
      <c r="GV510" s="373"/>
      <c r="GW510" s="373"/>
      <c r="GX510" s="373"/>
      <c r="GY510" s="373"/>
      <c r="GZ510" s="373"/>
      <c r="HA510" s="373"/>
      <c r="HB510" s="373"/>
      <c r="HC510" s="373"/>
      <c r="HD510" s="373"/>
      <c r="HE510" s="373"/>
      <c r="HF510" s="373"/>
      <c r="HG510" s="373"/>
      <c r="HH510" s="373"/>
      <c r="HI510" s="373"/>
      <c r="HJ510" s="373"/>
      <c r="HK510" s="373"/>
      <c r="HL510" s="373"/>
      <c r="HM510" s="373"/>
      <c r="HN510" s="373"/>
      <c r="HO510" s="373"/>
      <c r="HP510" s="373"/>
      <c r="HQ510" s="373"/>
      <c r="HR510" s="373"/>
      <c r="HS510" s="373"/>
      <c r="HT510" s="373"/>
      <c r="HU510" s="373"/>
      <c r="HV510" s="373"/>
      <c r="HW510" s="373"/>
      <c r="HX510" s="373"/>
      <c r="HY510" s="373"/>
      <c r="HZ510" s="373"/>
      <c r="IA510" s="373"/>
      <c r="IB510" s="373"/>
      <c r="IC510" s="373"/>
      <c r="ID510" s="373"/>
      <c r="IE510" s="373"/>
      <c r="IF510" s="373"/>
      <c r="IG510" s="373"/>
      <c r="IH510" s="373"/>
      <c r="II510" s="373"/>
      <c r="IJ510" s="373"/>
    </row>
    <row r="511" spans="1:244" s="281" customFormat="1" ht="19" x14ac:dyDescent="0.2">
      <c r="A511"/>
      <c r="B511" s="186"/>
      <c r="C511"/>
      <c r="D511" s="251"/>
      <c r="E511" s="341"/>
      <c r="F511" s="341"/>
      <c r="G511" s="172"/>
      <c r="H511"/>
      <c r="I511" s="45"/>
      <c r="J511"/>
      <c r="K511"/>
      <c r="L511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5"/>
      <c r="AC511"/>
      <c r="AD511" s="38"/>
      <c r="AE511"/>
      <c r="AF511"/>
      <c r="AG511"/>
      <c r="AH511" s="42"/>
      <c r="AI511" s="349"/>
      <c r="AJ511" s="326"/>
      <c r="AK511" s="364"/>
      <c r="AL511" s="364"/>
      <c r="AM511" s="364"/>
      <c r="AN511" s="364"/>
      <c r="AO511" s="364"/>
      <c r="AP511" s="364"/>
      <c r="AQ511" s="364"/>
      <c r="AR511" s="364"/>
      <c r="AS511" s="364"/>
      <c r="AT511" s="364"/>
      <c r="AU511" s="364"/>
      <c r="AV511" s="364"/>
      <c r="AW511" s="364"/>
      <c r="AX511" s="364"/>
      <c r="AY511" s="329"/>
      <c r="AZ511" s="269"/>
      <c r="BA511" s="560"/>
      <c r="BB511"/>
      <c r="BC511" s="560"/>
      <c r="BD511"/>
      <c r="BE511" s="560"/>
      <c r="BF511"/>
      <c r="BG511" s="560"/>
      <c r="BH511"/>
      <c r="BI511" s="560"/>
      <c r="BJ511"/>
      <c r="BK511" s="560"/>
      <c r="BL511"/>
      <c r="BM511" s="560"/>
      <c r="BN511"/>
      <c r="BO511" s="270"/>
      <c r="BP511"/>
      <c r="BQ511" s="270"/>
      <c r="BR511"/>
      <c r="BS511" s="270"/>
      <c r="BT511"/>
      <c r="BU511" s="270"/>
      <c r="BV511"/>
      <c r="BW511" s="270"/>
      <c r="BX511"/>
      <c r="BY511" s="270"/>
      <c r="BZ511"/>
      <c r="CA511" s="270"/>
      <c r="CB511"/>
      <c r="CC511" s="270"/>
      <c r="CD511"/>
      <c r="CE511" s="270"/>
      <c r="CF511"/>
      <c r="CG511" s="270"/>
      <c r="CH511"/>
      <c r="CI511" s="270"/>
      <c r="CJ511"/>
      <c r="CK511" s="910"/>
      <c r="CT511" s="920"/>
      <c r="CX511" s="920"/>
      <c r="DN511" s="373"/>
      <c r="DO511" s="373"/>
      <c r="DP511" s="373"/>
      <c r="DQ511" s="373"/>
      <c r="DR511" s="373"/>
      <c r="DS511" s="373"/>
      <c r="DT511" s="373"/>
      <c r="DU511" s="373"/>
      <c r="DV511" s="373"/>
      <c r="DW511" s="373"/>
      <c r="DX511" s="373"/>
      <c r="DY511" s="373"/>
      <c r="DZ511" s="373"/>
      <c r="EA511" s="373"/>
      <c r="EB511" s="373"/>
      <c r="EC511" s="373"/>
      <c r="ED511" s="373"/>
      <c r="EE511" s="373"/>
      <c r="EF511" s="373"/>
      <c r="EG511" s="373"/>
      <c r="EH511" s="373"/>
      <c r="EI511" s="373"/>
      <c r="EJ511" s="373"/>
      <c r="EK511" s="373"/>
      <c r="EL511" s="373"/>
      <c r="EM511" s="373"/>
      <c r="EN511" s="373"/>
      <c r="EO511" s="373"/>
      <c r="EP511" s="373"/>
      <c r="EQ511" s="373"/>
      <c r="ER511" s="373"/>
      <c r="ES511" s="373"/>
      <c r="ET511" s="373"/>
      <c r="EU511" s="373"/>
      <c r="EV511" s="373"/>
      <c r="EW511" s="373"/>
      <c r="EX511" s="373"/>
      <c r="EY511" s="373"/>
      <c r="EZ511" s="373"/>
      <c r="FA511" s="373"/>
      <c r="FB511" s="373"/>
      <c r="FC511" s="373"/>
      <c r="FD511" s="373"/>
      <c r="FE511" s="373"/>
      <c r="FF511" s="373"/>
      <c r="FG511" s="373"/>
      <c r="FH511" s="373"/>
      <c r="FI511" s="373"/>
      <c r="FJ511" s="373"/>
      <c r="FK511" s="373"/>
      <c r="FL511" s="373"/>
      <c r="FM511" s="373"/>
      <c r="FN511" s="373"/>
      <c r="FO511" s="373"/>
      <c r="FP511" s="373"/>
      <c r="FQ511" s="373"/>
      <c r="FR511" s="373"/>
      <c r="FS511" s="373"/>
      <c r="FT511" s="373"/>
      <c r="FU511" s="373"/>
      <c r="FV511" s="373"/>
      <c r="FW511" s="373"/>
      <c r="FX511" s="373"/>
      <c r="FY511" s="373"/>
      <c r="FZ511" s="373"/>
      <c r="GA511" s="373"/>
      <c r="GB511" s="373"/>
      <c r="GC511" s="373"/>
      <c r="GD511" s="373"/>
      <c r="GE511" s="373"/>
      <c r="GF511" s="373"/>
      <c r="GG511" s="373"/>
      <c r="GH511" s="373"/>
      <c r="GI511" s="373"/>
      <c r="GJ511" s="373"/>
      <c r="GK511" s="373"/>
      <c r="GL511" s="373"/>
      <c r="GM511" s="373"/>
      <c r="GN511" s="373"/>
      <c r="GO511" s="373"/>
      <c r="GP511" s="373"/>
      <c r="GQ511" s="373"/>
      <c r="GR511" s="373"/>
      <c r="GS511" s="373"/>
      <c r="GT511" s="373"/>
      <c r="GU511" s="373"/>
      <c r="GV511" s="373"/>
      <c r="GW511" s="373"/>
      <c r="GX511" s="373"/>
      <c r="GY511" s="373"/>
      <c r="GZ511" s="373"/>
      <c r="HA511" s="373"/>
      <c r="HB511" s="373"/>
      <c r="HC511" s="373"/>
      <c r="HD511" s="373"/>
      <c r="HE511" s="373"/>
      <c r="HF511" s="373"/>
      <c r="HG511" s="373"/>
      <c r="HH511" s="373"/>
      <c r="HI511" s="373"/>
      <c r="HJ511" s="373"/>
      <c r="HK511" s="373"/>
      <c r="HL511" s="373"/>
      <c r="HM511" s="373"/>
      <c r="HN511" s="373"/>
      <c r="HO511" s="373"/>
      <c r="HP511" s="373"/>
      <c r="HQ511" s="373"/>
      <c r="HR511" s="373"/>
      <c r="HS511" s="373"/>
      <c r="HT511" s="373"/>
      <c r="HU511" s="373"/>
      <c r="HV511" s="373"/>
      <c r="HW511" s="373"/>
      <c r="HX511" s="373"/>
      <c r="HY511" s="373"/>
      <c r="HZ511" s="373"/>
      <c r="IA511" s="373"/>
      <c r="IB511" s="373"/>
      <c r="IC511" s="373"/>
      <c r="ID511" s="373"/>
      <c r="IE511" s="373"/>
      <c r="IF511" s="373"/>
      <c r="IG511" s="373"/>
      <c r="IH511" s="373"/>
      <c r="II511" s="373"/>
      <c r="IJ511" s="373"/>
    </row>
    <row r="512" spans="1:244" s="281" customFormat="1" ht="19" x14ac:dyDescent="0.2">
      <c r="A512"/>
      <c r="B512" s="186"/>
      <c r="C512"/>
      <c r="D512" s="251"/>
      <c r="E512" s="341"/>
      <c r="F512" s="341"/>
      <c r="G512" s="172"/>
      <c r="H512"/>
      <c r="I512" s="45"/>
      <c r="J512"/>
      <c r="K512"/>
      <c r="L512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5"/>
      <c r="AC512"/>
      <c r="AD512" s="38"/>
      <c r="AE512"/>
      <c r="AF512"/>
      <c r="AG512"/>
      <c r="AH512" s="42"/>
      <c r="AI512" s="349"/>
      <c r="AJ512" s="326"/>
      <c r="AK512" s="364"/>
      <c r="AL512" s="364"/>
      <c r="AM512" s="364"/>
      <c r="AN512" s="364"/>
      <c r="AO512" s="364"/>
      <c r="AP512" s="364"/>
      <c r="AQ512" s="364"/>
      <c r="AR512" s="364"/>
      <c r="AS512" s="364"/>
      <c r="AT512" s="364"/>
      <c r="AU512" s="364"/>
      <c r="AV512" s="364"/>
      <c r="AW512" s="364"/>
      <c r="AX512" s="364"/>
      <c r="AY512" s="329"/>
      <c r="AZ512" s="269"/>
      <c r="BA512" s="560"/>
      <c r="BB512"/>
      <c r="BC512" s="560"/>
      <c r="BD512"/>
      <c r="BE512" s="560"/>
      <c r="BF512"/>
      <c r="BG512" s="560"/>
      <c r="BH512"/>
      <c r="BI512" s="560"/>
      <c r="BJ512"/>
      <c r="BK512" s="560"/>
      <c r="BL512"/>
      <c r="BM512" s="560"/>
      <c r="BN512"/>
      <c r="BO512" s="270"/>
      <c r="BP512"/>
      <c r="BQ512" s="270"/>
      <c r="BR512"/>
      <c r="BS512" s="270"/>
      <c r="BT512"/>
      <c r="BU512" s="270"/>
      <c r="BV512"/>
      <c r="BW512" s="270"/>
      <c r="BX512"/>
      <c r="BY512" s="270"/>
      <c r="BZ512"/>
      <c r="CA512" s="270"/>
      <c r="CB512"/>
      <c r="CC512" s="270"/>
      <c r="CD512"/>
      <c r="CE512" s="270"/>
      <c r="CF512"/>
      <c r="CG512" s="270"/>
      <c r="CH512"/>
      <c r="CI512" s="270"/>
      <c r="CJ512"/>
      <c r="CK512" s="910"/>
      <c r="CT512" s="920"/>
      <c r="CX512" s="920"/>
      <c r="DN512" s="373"/>
      <c r="DO512" s="373"/>
      <c r="DP512" s="373"/>
      <c r="DQ512" s="373"/>
      <c r="DR512" s="373"/>
      <c r="DS512" s="373"/>
      <c r="DT512" s="373"/>
      <c r="DU512" s="373"/>
      <c r="DV512" s="373"/>
      <c r="DW512" s="373"/>
      <c r="DX512" s="373"/>
      <c r="DY512" s="373"/>
      <c r="DZ512" s="373"/>
      <c r="EA512" s="373"/>
      <c r="EB512" s="373"/>
      <c r="EC512" s="373"/>
      <c r="ED512" s="373"/>
      <c r="EE512" s="373"/>
      <c r="EF512" s="373"/>
      <c r="EG512" s="373"/>
      <c r="EH512" s="373"/>
      <c r="EI512" s="373"/>
      <c r="EJ512" s="373"/>
      <c r="EK512" s="373"/>
      <c r="EL512" s="373"/>
      <c r="EM512" s="373"/>
      <c r="EN512" s="373"/>
      <c r="EO512" s="373"/>
      <c r="EP512" s="373"/>
      <c r="EQ512" s="373"/>
      <c r="ER512" s="373"/>
      <c r="ES512" s="373"/>
      <c r="ET512" s="373"/>
      <c r="EU512" s="373"/>
      <c r="EV512" s="373"/>
      <c r="EW512" s="373"/>
      <c r="EX512" s="373"/>
      <c r="EY512" s="373"/>
      <c r="EZ512" s="373"/>
      <c r="FA512" s="373"/>
      <c r="FB512" s="373"/>
      <c r="FC512" s="373"/>
      <c r="FD512" s="373"/>
      <c r="FE512" s="373"/>
      <c r="FF512" s="373"/>
      <c r="FG512" s="373"/>
      <c r="FH512" s="373"/>
      <c r="FI512" s="373"/>
      <c r="FJ512" s="373"/>
      <c r="FK512" s="373"/>
      <c r="FL512" s="373"/>
      <c r="FM512" s="373"/>
      <c r="FN512" s="373"/>
      <c r="FO512" s="373"/>
      <c r="FP512" s="373"/>
      <c r="FQ512" s="373"/>
      <c r="FR512" s="373"/>
      <c r="FS512" s="373"/>
      <c r="FT512" s="373"/>
      <c r="FU512" s="373"/>
      <c r="FV512" s="373"/>
      <c r="FW512" s="373"/>
      <c r="FX512" s="373"/>
      <c r="FY512" s="373"/>
      <c r="FZ512" s="373"/>
      <c r="GA512" s="373"/>
      <c r="GB512" s="373"/>
      <c r="GC512" s="373"/>
      <c r="GD512" s="373"/>
      <c r="GE512" s="373"/>
      <c r="GF512" s="373"/>
      <c r="GG512" s="373"/>
      <c r="GH512" s="373"/>
      <c r="GI512" s="373"/>
      <c r="GJ512" s="373"/>
      <c r="GK512" s="373"/>
      <c r="GL512" s="373"/>
      <c r="GM512" s="373"/>
      <c r="GN512" s="373"/>
      <c r="GO512" s="373"/>
      <c r="GP512" s="373"/>
      <c r="GQ512" s="373"/>
      <c r="GR512" s="373"/>
      <c r="GS512" s="373"/>
      <c r="GT512" s="373"/>
      <c r="GU512" s="373"/>
      <c r="GV512" s="373"/>
      <c r="GW512" s="373"/>
      <c r="GX512" s="373"/>
      <c r="GY512" s="373"/>
      <c r="GZ512" s="373"/>
      <c r="HA512" s="373"/>
      <c r="HB512" s="373"/>
      <c r="HC512" s="373"/>
      <c r="HD512" s="373"/>
      <c r="HE512" s="373"/>
      <c r="HF512" s="373"/>
      <c r="HG512" s="373"/>
      <c r="HH512" s="373"/>
      <c r="HI512" s="373"/>
      <c r="HJ512" s="373"/>
      <c r="HK512" s="373"/>
      <c r="HL512" s="373"/>
      <c r="HM512" s="373"/>
      <c r="HN512" s="373"/>
      <c r="HO512" s="373"/>
      <c r="HP512" s="373"/>
      <c r="HQ512" s="373"/>
      <c r="HR512" s="373"/>
      <c r="HS512" s="373"/>
      <c r="HT512" s="373"/>
      <c r="HU512" s="373"/>
      <c r="HV512" s="373"/>
      <c r="HW512" s="373"/>
      <c r="HX512" s="373"/>
      <c r="HY512" s="373"/>
      <c r="HZ512" s="373"/>
      <c r="IA512" s="373"/>
      <c r="IB512" s="373"/>
      <c r="IC512" s="373"/>
      <c r="ID512" s="373"/>
      <c r="IE512" s="373"/>
      <c r="IF512" s="373"/>
      <c r="IG512" s="373"/>
      <c r="IH512" s="373"/>
      <c r="II512" s="373"/>
      <c r="IJ512" s="373"/>
    </row>
    <row r="513" spans="1:244" s="281" customFormat="1" ht="19" x14ac:dyDescent="0.2">
      <c r="A513"/>
      <c r="B513" s="186"/>
      <c r="C513"/>
      <c r="D513" s="251"/>
      <c r="E513" s="341"/>
      <c r="F513" s="341"/>
      <c r="G513" s="172"/>
      <c r="H513"/>
      <c r="I513" s="45"/>
      <c r="J513"/>
      <c r="K513"/>
      <c r="L513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5"/>
      <c r="AC513"/>
      <c r="AD513" s="38"/>
      <c r="AE513"/>
      <c r="AF513"/>
      <c r="AG513"/>
      <c r="AH513" s="42"/>
      <c r="AI513" s="349"/>
      <c r="AJ513" s="326"/>
      <c r="AK513" s="364"/>
      <c r="AL513" s="364"/>
      <c r="AM513" s="364"/>
      <c r="AN513" s="364"/>
      <c r="AO513" s="364"/>
      <c r="AP513" s="364"/>
      <c r="AQ513" s="364"/>
      <c r="AR513" s="364"/>
      <c r="AS513" s="364"/>
      <c r="AT513" s="364"/>
      <c r="AU513" s="364"/>
      <c r="AV513" s="364"/>
      <c r="AW513" s="364"/>
      <c r="AX513" s="364"/>
      <c r="AY513" s="329"/>
      <c r="AZ513" s="269"/>
      <c r="BA513" s="560"/>
      <c r="BB513"/>
      <c r="BC513" s="560"/>
      <c r="BD513"/>
      <c r="BE513" s="560"/>
      <c r="BF513"/>
      <c r="BG513" s="560"/>
      <c r="BH513"/>
      <c r="BI513" s="560"/>
      <c r="BJ513"/>
      <c r="BK513" s="560"/>
      <c r="BL513"/>
      <c r="BM513" s="560"/>
      <c r="BN513"/>
      <c r="BO513" s="270"/>
      <c r="BP513"/>
      <c r="BQ513" s="270"/>
      <c r="BR513"/>
      <c r="BS513" s="270"/>
      <c r="BT513"/>
      <c r="BU513" s="270"/>
      <c r="BV513"/>
      <c r="BW513" s="270"/>
      <c r="BX513"/>
      <c r="BY513" s="270"/>
      <c r="BZ513"/>
      <c r="CA513" s="270"/>
      <c r="CB513"/>
      <c r="CC513" s="270"/>
      <c r="CD513"/>
      <c r="CE513" s="270"/>
      <c r="CF513"/>
      <c r="CG513" s="270"/>
      <c r="CH513"/>
      <c r="CI513" s="270"/>
      <c r="CJ513"/>
      <c r="CK513" s="910"/>
      <c r="CT513" s="920"/>
      <c r="CX513" s="920"/>
      <c r="DN513" s="373"/>
      <c r="DO513" s="373"/>
      <c r="DP513" s="373"/>
      <c r="DQ513" s="373"/>
      <c r="DR513" s="373"/>
      <c r="DS513" s="373"/>
      <c r="DT513" s="373"/>
      <c r="DU513" s="373"/>
      <c r="DV513" s="373"/>
      <c r="DW513" s="373"/>
      <c r="DX513" s="373"/>
      <c r="DY513" s="373"/>
      <c r="DZ513" s="373"/>
      <c r="EA513" s="373"/>
      <c r="EB513" s="373"/>
      <c r="EC513" s="373"/>
      <c r="ED513" s="373"/>
      <c r="EE513" s="373"/>
      <c r="EF513" s="373"/>
      <c r="EG513" s="373"/>
      <c r="EH513" s="373"/>
      <c r="EI513" s="373"/>
      <c r="EJ513" s="373"/>
      <c r="EK513" s="373"/>
      <c r="EL513" s="373"/>
      <c r="EM513" s="373"/>
      <c r="EN513" s="373"/>
      <c r="EO513" s="373"/>
      <c r="EP513" s="373"/>
      <c r="EQ513" s="373"/>
      <c r="ER513" s="373"/>
      <c r="ES513" s="373"/>
      <c r="ET513" s="373"/>
      <c r="EU513" s="373"/>
      <c r="EV513" s="373"/>
      <c r="EW513" s="373"/>
      <c r="EX513" s="373"/>
      <c r="EY513" s="373"/>
      <c r="EZ513" s="373"/>
      <c r="FA513" s="373"/>
      <c r="FB513" s="373"/>
      <c r="FC513" s="373"/>
      <c r="FD513" s="373"/>
      <c r="FE513" s="373"/>
      <c r="FF513" s="373"/>
      <c r="FG513" s="373"/>
      <c r="FH513" s="373"/>
      <c r="FI513" s="373"/>
      <c r="FJ513" s="373"/>
      <c r="FK513" s="373"/>
      <c r="FL513" s="373"/>
      <c r="FM513" s="373"/>
      <c r="FN513" s="373"/>
      <c r="FO513" s="373"/>
      <c r="FP513" s="373"/>
      <c r="FQ513" s="373"/>
      <c r="FR513" s="373"/>
      <c r="FS513" s="373"/>
      <c r="FT513" s="373"/>
      <c r="FU513" s="373"/>
      <c r="FV513" s="373"/>
      <c r="FW513" s="373"/>
      <c r="FX513" s="373"/>
      <c r="FY513" s="373"/>
      <c r="FZ513" s="373"/>
      <c r="GA513" s="373"/>
      <c r="GB513" s="373"/>
      <c r="GC513" s="373"/>
      <c r="GD513" s="373"/>
      <c r="GE513" s="373"/>
      <c r="GF513" s="373"/>
      <c r="GG513" s="373"/>
      <c r="GH513" s="373"/>
      <c r="GI513" s="373"/>
      <c r="GJ513" s="373"/>
      <c r="GK513" s="373"/>
      <c r="GL513" s="373"/>
      <c r="GM513" s="373"/>
      <c r="GN513" s="373"/>
      <c r="GO513" s="373"/>
      <c r="GP513" s="373"/>
      <c r="GQ513" s="373"/>
      <c r="GR513" s="373"/>
      <c r="GS513" s="373"/>
      <c r="GT513" s="373"/>
      <c r="GU513" s="373"/>
      <c r="GV513" s="373"/>
      <c r="GW513" s="373"/>
      <c r="GX513" s="373"/>
      <c r="GY513" s="373"/>
      <c r="GZ513" s="373"/>
      <c r="HA513" s="373"/>
      <c r="HB513" s="373"/>
      <c r="HC513" s="373"/>
      <c r="HD513" s="373"/>
      <c r="HE513" s="373"/>
      <c r="HF513" s="373"/>
      <c r="HG513" s="373"/>
      <c r="HH513" s="373"/>
      <c r="HI513" s="373"/>
      <c r="HJ513" s="373"/>
      <c r="HK513" s="373"/>
      <c r="HL513" s="373"/>
      <c r="HM513" s="373"/>
      <c r="HN513" s="373"/>
      <c r="HO513" s="373"/>
      <c r="HP513" s="373"/>
      <c r="HQ513" s="373"/>
      <c r="HR513" s="373"/>
      <c r="HS513" s="373"/>
      <c r="HT513" s="373"/>
      <c r="HU513" s="373"/>
      <c r="HV513" s="373"/>
      <c r="HW513" s="373"/>
      <c r="HX513" s="373"/>
      <c r="HY513" s="373"/>
      <c r="HZ513" s="373"/>
      <c r="IA513" s="373"/>
      <c r="IB513" s="373"/>
      <c r="IC513" s="373"/>
      <c r="ID513" s="373"/>
      <c r="IE513" s="373"/>
      <c r="IF513" s="373"/>
      <c r="IG513" s="373"/>
      <c r="IH513" s="373"/>
      <c r="II513" s="373"/>
      <c r="IJ513" s="373"/>
    </row>
    <row r="514" spans="1:244" s="281" customFormat="1" ht="19" x14ac:dyDescent="0.2">
      <c r="A514"/>
      <c r="B514" s="186"/>
      <c r="C514"/>
      <c r="D514" s="251"/>
      <c r="E514" s="341"/>
      <c r="F514" s="341"/>
      <c r="G514" s="172"/>
      <c r="H514"/>
      <c r="I514" s="45"/>
      <c r="J514"/>
      <c r="K514"/>
      <c r="L514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5"/>
      <c r="AC514"/>
      <c r="AD514" s="38"/>
      <c r="AE514"/>
      <c r="AF514"/>
      <c r="AG514"/>
      <c r="AH514" s="42"/>
      <c r="AI514" s="349"/>
      <c r="AJ514" s="326"/>
      <c r="AK514" s="364"/>
      <c r="AL514" s="364"/>
      <c r="AM514" s="364"/>
      <c r="AN514" s="364"/>
      <c r="AO514" s="364"/>
      <c r="AP514" s="364"/>
      <c r="AQ514" s="364"/>
      <c r="AR514" s="364"/>
      <c r="AS514" s="364"/>
      <c r="AT514" s="364"/>
      <c r="AU514" s="364"/>
      <c r="AV514" s="364"/>
      <c r="AW514" s="364"/>
      <c r="AX514" s="364"/>
      <c r="AY514" s="329"/>
      <c r="AZ514" s="269"/>
      <c r="BA514" s="560"/>
      <c r="BB514"/>
      <c r="BC514" s="560"/>
      <c r="BD514"/>
      <c r="BE514" s="560"/>
      <c r="BF514"/>
      <c r="BG514" s="560"/>
      <c r="BH514"/>
      <c r="BI514" s="560"/>
      <c r="BJ514"/>
      <c r="BK514" s="560"/>
      <c r="BL514"/>
      <c r="BM514" s="560"/>
      <c r="BN514"/>
      <c r="BO514" s="270"/>
      <c r="BP514"/>
      <c r="BQ514" s="270"/>
      <c r="BR514"/>
      <c r="BS514" s="270"/>
      <c r="BT514"/>
      <c r="BU514" s="270"/>
      <c r="BV514"/>
      <c r="BW514" s="270"/>
      <c r="BX514"/>
      <c r="BY514" s="270"/>
      <c r="BZ514"/>
      <c r="CA514" s="270"/>
      <c r="CB514"/>
      <c r="CC514" s="270"/>
      <c r="CD514"/>
      <c r="CE514" s="270"/>
      <c r="CF514"/>
      <c r="CG514" s="270"/>
      <c r="CH514"/>
      <c r="CI514" s="270"/>
      <c r="CJ514"/>
      <c r="CK514" s="910"/>
      <c r="CT514" s="920"/>
      <c r="CX514" s="920"/>
      <c r="DN514" s="373"/>
      <c r="DO514" s="373"/>
      <c r="DP514" s="373"/>
      <c r="DQ514" s="373"/>
      <c r="DR514" s="373"/>
      <c r="DS514" s="373"/>
      <c r="DT514" s="373"/>
      <c r="DU514" s="373"/>
      <c r="DV514" s="373"/>
      <c r="DW514" s="373"/>
      <c r="DX514" s="373"/>
      <c r="DY514" s="373"/>
      <c r="DZ514" s="373"/>
      <c r="EA514" s="373"/>
      <c r="EB514" s="373"/>
      <c r="EC514" s="373"/>
      <c r="ED514" s="373"/>
      <c r="EE514" s="373"/>
      <c r="EF514" s="373"/>
      <c r="EG514" s="373"/>
      <c r="EH514" s="373"/>
      <c r="EI514" s="373"/>
      <c r="EJ514" s="373"/>
      <c r="EK514" s="373"/>
      <c r="EL514" s="373"/>
      <c r="EM514" s="373"/>
      <c r="EN514" s="373"/>
      <c r="EO514" s="373"/>
      <c r="EP514" s="373"/>
      <c r="EQ514" s="373"/>
      <c r="ER514" s="373"/>
      <c r="ES514" s="373"/>
      <c r="ET514" s="373"/>
      <c r="EU514" s="373"/>
      <c r="EV514" s="373"/>
      <c r="EW514" s="373"/>
      <c r="EX514" s="373"/>
      <c r="EY514" s="373"/>
      <c r="EZ514" s="373"/>
      <c r="FA514" s="373"/>
      <c r="FB514" s="373"/>
      <c r="FC514" s="373"/>
      <c r="FD514" s="373"/>
      <c r="FE514" s="373"/>
      <c r="FF514" s="373"/>
      <c r="FG514" s="373"/>
      <c r="FH514" s="373"/>
      <c r="FI514" s="373"/>
      <c r="FJ514" s="373"/>
      <c r="FK514" s="373"/>
      <c r="FL514" s="373"/>
      <c r="FM514" s="373"/>
      <c r="FN514" s="373"/>
      <c r="FO514" s="373"/>
      <c r="FP514" s="373"/>
      <c r="FQ514" s="373"/>
      <c r="FR514" s="373"/>
      <c r="FS514" s="373"/>
      <c r="FT514" s="373"/>
      <c r="FU514" s="373"/>
      <c r="FV514" s="373"/>
      <c r="FW514" s="373"/>
      <c r="FX514" s="373"/>
      <c r="FY514" s="373"/>
      <c r="FZ514" s="373"/>
      <c r="GA514" s="373"/>
      <c r="GB514" s="373"/>
      <c r="GC514" s="373"/>
      <c r="GD514" s="373"/>
      <c r="GE514" s="373"/>
      <c r="GF514" s="373"/>
      <c r="GG514" s="373"/>
      <c r="GH514" s="373"/>
      <c r="GI514" s="373"/>
      <c r="GJ514" s="373"/>
      <c r="GK514" s="373"/>
      <c r="GL514" s="373"/>
      <c r="GM514" s="373"/>
      <c r="GN514" s="373"/>
      <c r="GO514" s="373"/>
      <c r="GP514" s="373"/>
      <c r="GQ514" s="373"/>
      <c r="GR514" s="373"/>
      <c r="GS514" s="373"/>
      <c r="GT514" s="373"/>
      <c r="GU514" s="373"/>
      <c r="GV514" s="373"/>
      <c r="GW514" s="373"/>
      <c r="GX514" s="373"/>
      <c r="GY514" s="373"/>
      <c r="GZ514" s="373"/>
      <c r="HA514" s="373"/>
      <c r="HB514" s="373"/>
      <c r="HC514" s="373"/>
      <c r="HD514" s="373"/>
      <c r="HE514" s="373"/>
      <c r="HF514" s="373"/>
      <c r="HG514" s="373"/>
      <c r="HH514" s="373"/>
      <c r="HI514" s="373"/>
      <c r="HJ514" s="373"/>
      <c r="HK514" s="373"/>
      <c r="HL514" s="373"/>
      <c r="HM514" s="373"/>
      <c r="HN514" s="373"/>
      <c r="HO514" s="373"/>
      <c r="HP514" s="373"/>
      <c r="HQ514" s="373"/>
      <c r="HR514" s="373"/>
      <c r="HS514" s="373"/>
      <c r="HT514" s="373"/>
      <c r="HU514" s="373"/>
      <c r="HV514" s="373"/>
      <c r="HW514" s="373"/>
      <c r="HX514" s="373"/>
      <c r="HY514" s="373"/>
      <c r="HZ514" s="373"/>
      <c r="IA514" s="373"/>
      <c r="IB514" s="373"/>
      <c r="IC514" s="373"/>
      <c r="ID514" s="373"/>
      <c r="IE514" s="373"/>
      <c r="IF514" s="373"/>
      <c r="IG514" s="373"/>
      <c r="IH514" s="373"/>
      <c r="II514" s="373"/>
      <c r="IJ514" s="373"/>
    </row>
    <row r="515" spans="1:244" s="281" customFormat="1" ht="19" x14ac:dyDescent="0.2">
      <c r="A515"/>
      <c r="B515" s="186"/>
      <c r="C515"/>
      <c r="D515" s="251"/>
      <c r="E515" s="341"/>
      <c r="F515" s="341"/>
      <c r="G515" s="172"/>
      <c r="H515"/>
      <c r="I515" s="45"/>
      <c r="J515"/>
      <c r="K515"/>
      <c r="L515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5"/>
      <c r="AC515"/>
      <c r="AD515" s="38"/>
      <c r="AE515"/>
      <c r="AF515"/>
      <c r="AG515"/>
      <c r="AH515" s="42"/>
      <c r="AI515" s="349"/>
      <c r="AJ515" s="326"/>
      <c r="AK515" s="364"/>
      <c r="AL515" s="364"/>
      <c r="AM515" s="364"/>
      <c r="AN515" s="364"/>
      <c r="AO515" s="364"/>
      <c r="AP515" s="364"/>
      <c r="AQ515" s="364"/>
      <c r="AR515" s="364"/>
      <c r="AS515" s="364"/>
      <c r="AT515" s="364"/>
      <c r="AU515" s="364"/>
      <c r="AV515" s="364"/>
      <c r="AW515" s="364"/>
      <c r="AX515" s="364"/>
      <c r="AY515" s="329"/>
      <c r="AZ515" s="269"/>
      <c r="BA515" s="560"/>
      <c r="BB515"/>
      <c r="BC515" s="560"/>
      <c r="BD515"/>
      <c r="BE515" s="560"/>
      <c r="BF515"/>
      <c r="BG515" s="560"/>
      <c r="BH515"/>
      <c r="BI515" s="560"/>
      <c r="BJ515"/>
      <c r="BK515" s="560"/>
      <c r="BL515"/>
      <c r="BM515" s="560"/>
      <c r="BN515"/>
      <c r="BO515" s="270"/>
      <c r="BP515"/>
      <c r="BQ515" s="270"/>
      <c r="BR515"/>
      <c r="BS515" s="270"/>
      <c r="BT515"/>
      <c r="BU515" s="270"/>
      <c r="BV515"/>
      <c r="BW515" s="270"/>
      <c r="BX515"/>
      <c r="BY515" s="270"/>
      <c r="BZ515"/>
      <c r="CA515" s="270"/>
      <c r="CB515"/>
      <c r="CC515" s="270"/>
      <c r="CD515"/>
      <c r="CE515" s="270"/>
      <c r="CF515"/>
      <c r="CG515" s="270"/>
      <c r="CH515"/>
      <c r="CI515" s="270"/>
      <c r="CJ515"/>
      <c r="CK515" s="910"/>
      <c r="CT515" s="920"/>
      <c r="CX515" s="920"/>
      <c r="DN515" s="373"/>
      <c r="DO515" s="373"/>
      <c r="DP515" s="373"/>
      <c r="DQ515" s="373"/>
      <c r="DR515" s="373"/>
      <c r="DS515" s="373"/>
      <c r="DT515" s="373"/>
      <c r="DU515" s="373"/>
      <c r="DV515" s="373"/>
      <c r="DW515" s="373"/>
      <c r="DX515" s="373"/>
      <c r="DY515" s="373"/>
      <c r="DZ515" s="373"/>
      <c r="EA515" s="373"/>
      <c r="EB515" s="373"/>
      <c r="EC515" s="373"/>
      <c r="ED515" s="373"/>
      <c r="EE515" s="373"/>
      <c r="EF515" s="373"/>
      <c r="EG515" s="373"/>
      <c r="EH515" s="373"/>
      <c r="EI515" s="373"/>
      <c r="EJ515" s="373"/>
      <c r="EK515" s="373"/>
      <c r="EL515" s="373"/>
      <c r="EM515" s="373"/>
      <c r="EN515" s="373"/>
      <c r="EO515" s="373"/>
      <c r="EP515" s="373"/>
      <c r="EQ515" s="373"/>
      <c r="ER515" s="373"/>
      <c r="ES515" s="373"/>
      <c r="ET515" s="373"/>
      <c r="EU515" s="373"/>
      <c r="EV515" s="373"/>
      <c r="EW515" s="373"/>
      <c r="EX515" s="373"/>
      <c r="EY515" s="373"/>
      <c r="EZ515" s="373"/>
      <c r="FA515" s="373"/>
      <c r="FB515" s="373"/>
      <c r="FC515" s="373"/>
      <c r="FD515" s="373"/>
      <c r="FE515" s="373"/>
      <c r="FF515" s="373"/>
      <c r="FG515" s="373"/>
      <c r="FH515" s="373"/>
      <c r="FI515" s="373"/>
      <c r="FJ515" s="373"/>
      <c r="FK515" s="373"/>
      <c r="FL515" s="373"/>
      <c r="FM515" s="373"/>
      <c r="FN515" s="373"/>
      <c r="FO515" s="373"/>
      <c r="FP515" s="373"/>
      <c r="FQ515" s="373"/>
      <c r="FR515" s="373"/>
      <c r="FS515" s="373"/>
      <c r="FT515" s="373"/>
      <c r="FU515" s="373"/>
      <c r="FV515" s="373"/>
      <c r="FW515" s="373"/>
      <c r="FX515" s="373"/>
      <c r="FY515" s="373"/>
      <c r="FZ515" s="373"/>
      <c r="GA515" s="373"/>
      <c r="GB515" s="373"/>
      <c r="GC515" s="373"/>
      <c r="GD515" s="373"/>
      <c r="GE515" s="373"/>
      <c r="GF515" s="373"/>
      <c r="GG515" s="373"/>
      <c r="GH515" s="373"/>
      <c r="GI515" s="373"/>
      <c r="GJ515" s="373"/>
      <c r="GK515" s="373"/>
      <c r="GL515" s="373"/>
      <c r="GM515" s="373"/>
      <c r="GN515" s="373"/>
      <c r="GO515" s="373"/>
      <c r="GP515" s="373"/>
      <c r="GQ515" s="373"/>
      <c r="GR515" s="373"/>
      <c r="GS515" s="373"/>
      <c r="GT515" s="373"/>
      <c r="GU515" s="373"/>
      <c r="GV515" s="373"/>
      <c r="GW515" s="373"/>
      <c r="GX515" s="373"/>
      <c r="GY515" s="373"/>
      <c r="GZ515" s="373"/>
      <c r="HA515" s="373"/>
      <c r="HB515" s="373"/>
      <c r="HC515" s="373"/>
      <c r="HD515" s="373"/>
      <c r="HE515" s="373"/>
      <c r="HF515" s="373"/>
      <c r="HG515" s="373"/>
      <c r="HH515" s="373"/>
      <c r="HI515" s="373"/>
      <c r="HJ515" s="373"/>
      <c r="HK515" s="373"/>
      <c r="HL515" s="373"/>
      <c r="HM515" s="373"/>
      <c r="HN515" s="373"/>
      <c r="HO515" s="373"/>
      <c r="HP515" s="373"/>
      <c r="HQ515" s="373"/>
      <c r="HR515" s="373"/>
      <c r="HS515" s="373"/>
      <c r="HT515" s="373"/>
      <c r="HU515" s="373"/>
      <c r="HV515" s="373"/>
      <c r="HW515" s="373"/>
      <c r="HX515" s="373"/>
      <c r="HY515" s="373"/>
      <c r="HZ515" s="373"/>
      <c r="IA515" s="373"/>
      <c r="IB515" s="373"/>
      <c r="IC515" s="373"/>
      <c r="ID515" s="373"/>
      <c r="IE515" s="373"/>
      <c r="IF515" s="373"/>
      <c r="IG515" s="373"/>
      <c r="IH515" s="373"/>
      <c r="II515" s="373"/>
      <c r="IJ515" s="373"/>
    </row>
    <row r="516" spans="1:244" s="281" customFormat="1" ht="19" x14ac:dyDescent="0.2">
      <c r="A516"/>
      <c r="B516" s="186"/>
      <c r="C516"/>
      <c r="D516" s="251"/>
      <c r="E516" s="341"/>
      <c r="F516" s="341"/>
      <c r="G516" s="172"/>
      <c r="H516"/>
      <c r="I516" s="45"/>
      <c r="J516"/>
      <c r="K516"/>
      <c r="L51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5"/>
      <c r="AC516"/>
      <c r="AD516" s="38"/>
      <c r="AE516"/>
      <c r="AF516"/>
      <c r="AG516"/>
      <c r="AH516" s="42"/>
      <c r="AI516" s="349"/>
      <c r="AJ516" s="326"/>
      <c r="AK516" s="364"/>
      <c r="AL516" s="364"/>
      <c r="AM516" s="364"/>
      <c r="AN516" s="364"/>
      <c r="AO516" s="364"/>
      <c r="AP516" s="364"/>
      <c r="AQ516" s="364"/>
      <c r="AR516" s="364"/>
      <c r="AS516" s="364"/>
      <c r="AT516" s="364"/>
      <c r="AU516" s="364"/>
      <c r="AV516" s="364"/>
      <c r="AW516" s="364"/>
      <c r="AX516" s="364"/>
      <c r="AY516" s="329"/>
      <c r="AZ516" s="269"/>
      <c r="BA516" s="560"/>
      <c r="BB516"/>
      <c r="BC516" s="560"/>
      <c r="BD516"/>
      <c r="BE516" s="560"/>
      <c r="BF516"/>
      <c r="BG516" s="560"/>
      <c r="BH516"/>
      <c r="BI516" s="560"/>
      <c r="BJ516"/>
      <c r="BK516" s="560"/>
      <c r="BL516"/>
      <c r="BM516" s="560"/>
      <c r="BN516"/>
      <c r="BO516" s="270"/>
      <c r="BP516"/>
      <c r="BQ516" s="270"/>
      <c r="BR516"/>
      <c r="BS516" s="270"/>
      <c r="BT516"/>
      <c r="BU516" s="270"/>
      <c r="BV516"/>
      <c r="BW516" s="270"/>
      <c r="BX516"/>
      <c r="BY516" s="270"/>
      <c r="BZ516"/>
      <c r="CA516" s="270"/>
      <c r="CB516"/>
      <c r="CC516" s="270"/>
      <c r="CD516"/>
      <c r="CE516" s="270"/>
      <c r="CF516"/>
      <c r="CG516" s="270"/>
      <c r="CH516"/>
      <c r="CI516" s="270"/>
      <c r="CJ516"/>
      <c r="CK516" s="910"/>
      <c r="CT516" s="920"/>
      <c r="CX516" s="920"/>
      <c r="DN516" s="373"/>
      <c r="DO516" s="373"/>
      <c r="DP516" s="373"/>
      <c r="DQ516" s="373"/>
      <c r="DR516" s="373"/>
      <c r="DS516" s="373"/>
      <c r="DT516" s="373"/>
      <c r="DU516" s="373"/>
      <c r="DV516" s="373"/>
      <c r="DW516" s="373"/>
      <c r="DX516" s="373"/>
      <c r="DY516" s="373"/>
      <c r="DZ516" s="373"/>
      <c r="EA516" s="373"/>
      <c r="EB516" s="373"/>
      <c r="EC516" s="373"/>
      <c r="ED516" s="373"/>
      <c r="EE516" s="373"/>
      <c r="EF516" s="373"/>
      <c r="EG516" s="373"/>
      <c r="EH516" s="373"/>
      <c r="EI516" s="373"/>
      <c r="EJ516" s="373"/>
      <c r="EK516" s="373"/>
      <c r="EL516" s="373"/>
      <c r="EM516" s="373"/>
      <c r="EN516" s="373"/>
      <c r="EO516" s="373"/>
      <c r="EP516" s="373"/>
      <c r="EQ516" s="373"/>
      <c r="ER516" s="373"/>
      <c r="ES516" s="373"/>
      <c r="ET516" s="373"/>
      <c r="EU516" s="373"/>
      <c r="EV516" s="373"/>
      <c r="EW516" s="373"/>
      <c r="EX516" s="373"/>
      <c r="EY516" s="373"/>
      <c r="EZ516" s="373"/>
      <c r="FA516" s="373"/>
      <c r="FB516" s="373"/>
      <c r="FC516" s="373"/>
      <c r="FD516" s="373"/>
      <c r="FE516" s="373"/>
      <c r="FF516" s="373"/>
      <c r="FG516" s="373"/>
      <c r="FH516" s="373"/>
      <c r="FI516" s="373"/>
      <c r="FJ516" s="373"/>
      <c r="FK516" s="373"/>
      <c r="FL516" s="373"/>
      <c r="FM516" s="373"/>
      <c r="FN516" s="373"/>
      <c r="FO516" s="373"/>
      <c r="FP516" s="373"/>
      <c r="FQ516" s="373"/>
      <c r="FR516" s="373"/>
      <c r="FS516" s="373"/>
      <c r="FT516" s="373"/>
      <c r="FU516" s="373"/>
      <c r="FV516" s="373"/>
      <c r="FW516" s="373"/>
      <c r="FX516" s="373"/>
      <c r="FY516" s="373"/>
      <c r="FZ516" s="373"/>
      <c r="GA516" s="373"/>
      <c r="GB516" s="373"/>
      <c r="GC516" s="373"/>
      <c r="GD516" s="373"/>
      <c r="GE516" s="373"/>
      <c r="GF516" s="373"/>
      <c r="GG516" s="373"/>
      <c r="GH516" s="373"/>
      <c r="GI516" s="373"/>
      <c r="GJ516" s="373"/>
      <c r="GK516" s="373"/>
      <c r="GL516" s="373"/>
      <c r="GM516" s="373"/>
      <c r="GN516" s="373"/>
      <c r="GO516" s="373"/>
      <c r="GP516" s="373"/>
      <c r="GQ516" s="373"/>
      <c r="GR516" s="373"/>
      <c r="GS516" s="373"/>
      <c r="GT516" s="373"/>
      <c r="GU516" s="373"/>
      <c r="GV516" s="373"/>
      <c r="GW516" s="373"/>
      <c r="GX516" s="373"/>
      <c r="GY516" s="373"/>
      <c r="GZ516" s="373"/>
      <c r="HA516" s="373"/>
      <c r="HB516" s="373"/>
      <c r="HC516" s="373"/>
      <c r="HD516" s="373"/>
      <c r="HE516" s="373"/>
      <c r="HF516" s="373"/>
      <c r="HG516" s="373"/>
      <c r="HH516" s="373"/>
      <c r="HI516" s="373"/>
      <c r="HJ516" s="373"/>
      <c r="HK516" s="373"/>
      <c r="HL516" s="373"/>
      <c r="HM516" s="373"/>
      <c r="HN516" s="373"/>
      <c r="HO516" s="373"/>
      <c r="HP516" s="373"/>
      <c r="HQ516" s="373"/>
      <c r="HR516" s="373"/>
      <c r="HS516" s="373"/>
      <c r="HT516" s="373"/>
      <c r="HU516" s="373"/>
      <c r="HV516" s="373"/>
      <c r="HW516" s="373"/>
      <c r="HX516" s="373"/>
      <c r="HY516" s="373"/>
      <c r="HZ516" s="373"/>
      <c r="IA516" s="373"/>
      <c r="IB516" s="373"/>
      <c r="IC516" s="373"/>
      <c r="ID516" s="373"/>
      <c r="IE516" s="373"/>
      <c r="IF516" s="373"/>
      <c r="IG516" s="373"/>
      <c r="IH516" s="373"/>
      <c r="II516" s="373"/>
      <c r="IJ516" s="373"/>
    </row>
    <row r="517" spans="1:244" s="281" customFormat="1" ht="19" x14ac:dyDescent="0.2">
      <c r="A517"/>
      <c r="B517" s="186"/>
      <c r="C517"/>
      <c r="D517" s="251"/>
      <c r="E517" s="341"/>
      <c r="F517" s="341"/>
      <c r="G517" s="172"/>
      <c r="H517"/>
      <c r="I517" s="45"/>
      <c r="J517"/>
      <c r="K517"/>
      <c r="L517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5"/>
      <c r="AC517"/>
      <c r="AD517" s="38"/>
      <c r="AE517"/>
      <c r="AF517"/>
      <c r="AG517"/>
      <c r="AH517" s="42"/>
      <c r="AI517" s="349"/>
      <c r="AJ517" s="326"/>
      <c r="AK517" s="364"/>
      <c r="AL517" s="364"/>
      <c r="AM517" s="364"/>
      <c r="AN517" s="364"/>
      <c r="AO517" s="364"/>
      <c r="AP517" s="364"/>
      <c r="AQ517" s="364"/>
      <c r="AR517" s="364"/>
      <c r="AS517" s="364"/>
      <c r="AT517" s="364"/>
      <c r="AU517" s="364"/>
      <c r="AV517" s="364"/>
      <c r="AW517" s="364"/>
      <c r="AX517" s="364"/>
      <c r="AY517" s="329"/>
      <c r="AZ517" s="269"/>
      <c r="BA517" s="560"/>
      <c r="BB517"/>
      <c r="BC517" s="560"/>
      <c r="BD517"/>
      <c r="BE517" s="560"/>
      <c r="BF517"/>
      <c r="BG517" s="560"/>
      <c r="BH517"/>
      <c r="BI517" s="560"/>
      <c r="BJ517"/>
      <c r="BK517" s="560"/>
      <c r="BL517"/>
      <c r="BM517" s="560"/>
      <c r="BN517"/>
      <c r="BO517" s="270"/>
      <c r="BP517"/>
      <c r="BQ517" s="270"/>
      <c r="BR517"/>
      <c r="BS517" s="270"/>
      <c r="BT517"/>
      <c r="BU517" s="270"/>
      <c r="BV517"/>
      <c r="BW517" s="270"/>
      <c r="BX517"/>
      <c r="BY517" s="270"/>
      <c r="BZ517"/>
      <c r="CA517" s="270"/>
      <c r="CB517"/>
      <c r="CC517" s="270"/>
      <c r="CD517"/>
      <c r="CE517" s="270"/>
      <c r="CF517"/>
      <c r="CG517" s="270"/>
      <c r="CH517"/>
      <c r="CI517" s="270"/>
      <c r="CJ517"/>
      <c r="CK517" s="910"/>
      <c r="CT517" s="920"/>
      <c r="CX517" s="920"/>
      <c r="DN517" s="373"/>
      <c r="DO517" s="373"/>
      <c r="DP517" s="373"/>
      <c r="DQ517" s="373"/>
      <c r="DR517" s="373"/>
      <c r="DS517" s="373"/>
      <c r="DT517" s="373"/>
      <c r="DU517" s="373"/>
      <c r="DV517" s="373"/>
      <c r="DW517" s="373"/>
      <c r="DX517" s="373"/>
      <c r="DY517" s="373"/>
      <c r="DZ517" s="373"/>
      <c r="EA517" s="373"/>
      <c r="EB517" s="373"/>
      <c r="EC517" s="373"/>
      <c r="ED517" s="373"/>
      <c r="EE517" s="373"/>
      <c r="EF517" s="373"/>
      <c r="EG517" s="373"/>
      <c r="EH517" s="373"/>
      <c r="EI517" s="373"/>
      <c r="EJ517" s="373"/>
      <c r="EK517" s="373"/>
      <c r="EL517" s="373"/>
      <c r="EM517" s="373"/>
      <c r="EN517" s="373"/>
      <c r="EO517" s="373"/>
      <c r="EP517" s="373"/>
      <c r="EQ517" s="373"/>
      <c r="ER517" s="373"/>
      <c r="ES517" s="373"/>
      <c r="ET517" s="373"/>
      <c r="EU517" s="373"/>
      <c r="EV517" s="373"/>
      <c r="EW517" s="373"/>
      <c r="EX517" s="373"/>
      <c r="EY517" s="373"/>
      <c r="EZ517" s="373"/>
      <c r="FA517" s="373"/>
      <c r="FB517" s="373"/>
      <c r="FC517" s="373"/>
      <c r="FD517" s="373"/>
      <c r="FE517" s="373"/>
      <c r="FF517" s="373"/>
      <c r="FG517" s="373"/>
      <c r="FH517" s="373"/>
      <c r="FI517" s="373"/>
      <c r="FJ517" s="373"/>
      <c r="FK517" s="373"/>
      <c r="FL517" s="373"/>
      <c r="FM517" s="373"/>
      <c r="FN517" s="373"/>
      <c r="FO517" s="373"/>
      <c r="FP517" s="373"/>
      <c r="FQ517" s="373"/>
      <c r="FR517" s="373"/>
      <c r="FS517" s="373"/>
      <c r="FT517" s="373"/>
      <c r="FU517" s="373"/>
      <c r="FV517" s="373"/>
      <c r="FW517" s="373"/>
      <c r="FX517" s="373"/>
      <c r="FY517" s="373"/>
      <c r="FZ517" s="373"/>
      <c r="GA517" s="373"/>
      <c r="GB517" s="373"/>
      <c r="GC517" s="373"/>
      <c r="GD517" s="373"/>
      <c r="GE517" s="373"/>
      <c r="GF517" s="373"/>
      <c r="GG517" s="373"/>
      <c r="GH517" s="373"/>
      <c r="GI517" s="373"/>
      <c r="GJ517" s="373"/>
      <c r="GK517" s="373"/>
      <c r="GL517" s="373"/>
      <c r="GM517" s="373"/>
      <c r="GN517" s="373"/>
      <c r="GO517" s="373"/>
      <c r="GP517" s="373"/>
      <c r="GQ517" s="373"/>
      <c r="GR517" s="373"/>
      <c r="GS517" s="373"/>
      <c r="GT517" s="373"/>
      <c r="GU517" s="373"/>
      <c r="GV517" s="373"/>
      <c r="GW517" s="373"/>
      <c r="GX517" s="373"/>
      <c r="GY517" s="373"/>
      <c r="GZ517" s="373"/>
      <c r="HA517" s="373"/>
      <c r="HB517" s="373"/>
      <c r="HC517" s="373"/>
      <c r="HD517" s="373"/>
      <c r="HE517" s="373"/>
      <c r="HF517" s="373"/>
      <c r="HG517" s="373"/>
      <c r="HH517" s="373"/>
      <c r="HI517" s="373"/>
      <c r="HJ517" s="373"/>
      <c r="HK517" s="373"/>
      <c r="HL517" s="373"/>
      <c r="HM517" s="373"/>
      <c r="HN517" s="373"/>
      <c r="HO517" s="373"/>
      <c r="HP517" s="373"/>
      <c r="HQ517" s="373"/>
      <c r="HR517" s="373"/>
      <c r="HS517" s="373"/>
      <c r="HT517" s="373"/>
      <c r="HU517" s="373"/>
      <c r="HV517" s="373"/>
      <c r="HW517" s="373"/>
      <c r="HX517" s="373"/>
      <c r="HY517" s="373"/>
      <c r="HZ517" s="373"/>
      <c r="IA517" s="373"/>
      <c r="IB517" s="373"/>
      <c r="IC517" s="373"/>
      <c r="ID517" s="373"/>
      <c r="IE517" s="373"/>
      <c r="IF517" s="373"/>
      <c r="IG517" s="373"/>
      <c r="IH517" s="373"/>
      <c r="II517" s="373"/>
      <c r="IJ517" s="373"/>
    </row>
    <row r="518" spans="1:244" s="281" customFormat="1" ht="19" x14ac:dyDescent="0.2">
      <c r="A518"/>
      <c r="B518" s="186"/>
      <c r="C518"/>
      <c r="D518" s="251"/>
      <c r="E518" s="341"/>
      <c r="F518" s="341"/>
      <c r="G518" s="172"/>
      <c r="H518"/>
      <c r="I518" s="45"/>
      <c r="J518"/>
      <c r="K518"/>
      <c r="L518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5"/>
      <c r="AC518"/>
      <c r="AD518" s="38"/>
      <c r="AE518"/>
      <c r="AF518"/>
      <c r="AG518"/>
      <c r="AH518" s="42"/>
      <c r="AI518" s="349"/>
      <c r="AJ518" s="326"/>
      <c r="AK518" s="364"/>
      <c r="AL518" s="364"/>
      <c r="AM518" s="364"/>
      <c r="AN518" s="364"/>
      <c r="AO518" s="364"/>
      <c r="AP518" s="364"/>
      <c r="AQ518" s="364"/>
      <c r="AR518" s="364"/>
      <c r="AS518" s="364"/>
      <c r="AT518" s="364"/>
      <c r="AU518" s="364"/>
      <c r="AV518" s="364"/>
      <c r="AW518" s="364"/>
      <c r="AX518" s="364"/>
      <c r="AY518" s="329"/>
      <c r="AZ518" s="269"/>
      <c r="BA518" s="560"/>
      <c r="BB518"/>
      <c r="BC518" s="560"/>
      <c r="BD518"/>
      <c r="BE518" s="560"/>
      <c r="BF518"/>
      <c r="BG518" s="560"/>
      <c r="BH518"/>
      <c r="BI518" s="560"/>
      <c r="BJ518"/>
      <c r="BK518" s="560"/>
      <c r="BL518"/>
      <c r="BM518" s="560"/>
      <c r="BN518"/>
      <c r="BO518" s="270"/>
      <c r="BP518"/>
      <c r="BQ518" s="270"/>
      <c r="BR518"/>
      <c r="BS518" s="270"/>
      <c r="BT518"/>
      <c r="BU518" s="270"/>
      <c r="BV518"/>
      <c r="BW518" s="270"/>
      <c r="BX518"/>
      <c r="BY518" s="270"/>
      <c r="BZ518"/>
      <c r="CA518" s="270"/>
      <c r="CB518"/>
      <c r="CC518" s="270"/>
      <c r="CD518"/>
      <c r="CE518" s="270"/>
      <c r="CF518"/>
      <c r="CG518" s="270"/>
      <c r="CH518"/>
      <c r="CI518" s="270"/>
      <c r="CJ518"/>
      <c r="CK518" s="910"/>
      <c r="CT518" s="920"/>
      <c r="CX518" s="920"/>
      <c r="DN518" s="373"/>
      <c r="DO518" s="373"/>
      <c r="DP518" s="373"/>
      <c r="DQ518" s="373"/>
      <c r="DR518" s="373"/>
      <c r="DS518" s="373"/>
      <c r="DT518" s="373"/>
      <c r="DU518" s="373"/>
      <c r="DV518" s="373"/>
      <c r="DW518" s="373"/>
      <c r="DX518" s="373"/>
      <c r="DY518" s="373"/>
      <c r="DZ518" s="373"/>
      <c r="EA518" s="373"/>
      <c r="EB518" s="373"/>
      <c r="EC518" s="373"/>
      <c r="ED518" s="373"/>
      <c r="EE518" s="373"/>
      <c r="EF518" s="373"/>
      <c r="EG518" s="373"/>
      <c r="EH518" s="373"/>
      <c r="EI518" s="373"/>
      <c r="EJ518" s="373"/>
      <c r="EK518" s="373"/>
      <c r="EL518" s="373"/>
      <c r="EM518" s="373"/>
      <c r="EN518" s="373"/>
      <c r="EO518" s="373"/>
      <c r="EP518" s="373"/>
      <c r="EQ518" s="373"/>
      <c r="ER518" s="373"/>
      <c r="ES518" s="373"/>
      <c r="ET518" s="373"/>
      <c r="EU518" s="373"/>
      <c r="EV518" s="373"/>
      <c r="EW518" s="373"/>
      <c r="EX518" s="373"/>
      <c r="EY518" s="373"/>
      <c r="EZ518" s="373"/>
      <c r="FA518" s="373"/>
      <c r="FB518" s="373"/>
      <c r="FC518" s="373"/>
      <c r="FD518" s="373"/>
      <c r="FE518" s="373"/>
      <c r="FF518" s="373"/>
      <c r="FG518" s="373"/>
      <c r="FH518" s="373"/>
      <c r="FI518" s="373"/>
      <c r="FJ518" s="373"/>
      <c r="FK518" s="373"/>
      <c r="FL518" s="373"/>
      <c r="FM518" s="373"/>
      <c r="FN518" s="373"/>
      <c r="FO518" s="373"/>
      <c r="FP518" s="373"/>
      <c r="FQ518" s="373"/>
      <c r="FR518" s="373"/>
      <c r="FS518" s="373"/>
      <c r="FT518" s="373"/>
      <c r="FU518" s="373"/>
      <c r="FV518" s="373"/>
      <c r="FW518" s="373"/>
      <c r="FX518" s="373"/>
      <c r="FY518" s="373"/>
      <c r="FZ518" s="373"/>
      <c r="GA518" s="373"/>
      <c r="GB518" s="373"/>
      <c r="GC518" s="373"/>
      <c r="GD518" s="373"/>
      <c r="GE518" s="373"/>
      <c r="GF518" s="373"/>
      <c r="GG518" s="373"/>
      <c r="GH518" s="373"/>
      <c r="GI518" s="373"/>
      <c r="GJ518" s="373"/>
      <c r="GK518" s="373"/>
      <c r="GL518" s="373"/>
      <c r="GM518" s="373"/>
      <c r="GN518" s="373"/>
      <c r="GO518" s="373"/>
      <c r="GP518" s="373"/>
      <c r="GQ518" s="373"/>
      <c r="GR518" s="373"/>
      <c r="GS518" s="373"/>
      <c r="GT518" s="373"/>
      <c r="GU518" s="373"/>
      <c r="GV518" s="373"/>
      <c r="GW518" s="373"/>
      <c r="GX518" s="373"/>
      <c r="GY518" s="373"/>
      <c r="GZ518" s="373"/>
      <c r="HA518" s="373"/>
      <c r="HB518" s="373"/>
      <c r="HC518" s="373"/>
      <c r="HD518" s="373"/>
      <c r="HE518" s="373"/>
      <c r="HF518" s="373"/>
      <c r="HG518" s="373"/>
      <c r="HH518" s="373"/>
      <c r="HI518" s="373"/>
      <c r="HJ518" s="373"/>
      <c r="HK518" s="373"/>
      <c r="HL518" s="373"/>
      <c r="HM518" s="373"/>
      <c r="HN518" s="373"/>
      <c r="HO518" s="373"/>
      <c r="HP518" s="373"/>
      <c r="HQ518" s="373"/>
      <c r="HR518" s="373"/>
      <c r="HS518" s="373"/>
      <c r="HT518" s="373"/>
      <c r="HU518" s="373"/>
      <c r="HV518" s="373"/>
      <c r="HW518" s="373"/>
      <c r="HX518" s="373"/>
      <c r="HY518" s="373"/>
      <c r="HZ518" s="373"/>
      <c r="IA518" s="373"/>
      <c r="IB518" s="373"/>
      <c r="IC518" s="373"/>
      <c r="ID518" s="373"/>
      <c r="IE518" s="373"/>
      <c r="IF518" s="373"/>
      <c r="IG518" s="373"/>
      <c r="IH518" s="373"/>
      <c r="II518" s="373"/>
      <c r="IJ518" s="373"/>
    </row>
    <row r="519" spans="1:244" s="281" customFormat="1" ht="19" x14ac:dyDescent="0.2">
      <c r="A519"/>
      <c r="B519" s="186"/>
      <c r="C519"/>
      <c r="D519" s="251"/>
      <c r="E519" s="341"/>
      <c r="F519" s="341"/>
      <c r="G519" s="172"/>
      <c r="H519"/>
      <c r="I519" s="45"/>
      <c r="J519"/>
      <c r="K519"/>
      <c r="L519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5"/>
      <c r="AC519"/>
      <c r="AD519" s="38"/>
      <c r="AE519"/>
      <c r="AF519"/>
      <c r="AG519"/>
      <c r="AH519" s="42"/>
      <c r="AI519" s="349"/>
      <c r="AJ519" s="326"/>
      <c r="AK519" s="364"/>
      <c r="AL519" s="364"/>
      <c r="AM519" s="364"/>
      <c r="AN519" s="364"/>
      <c r="AO519" s="364"/>
      <c r="AP519" s="364"/>
      <c r="AQ519" s="364"/>
      <c r="AR519" s="364"/>
      <c r="AS519" s="364"/>
      <c r="AT519" s="364"/>
      <c r="AU519" s="364"/>
      <c r="AV519" s="364"/>
      <c r="AW519" s="364"/>
      <c r="AX519" s="364"/>
      <c r="AY519" s="329"/>
      <c r="AZ519" s="269"/>
      <c r="BA519" s="560"/>
      <c r="BB519"/>
      <c r="BC519" s="560"/>
      <c r="BD519"/>
      <c r="BE519" s="560"/>
      <c r="BF519"/>
      <c r="BG519" s="560"/>
      <c r="BH519"/>
      <c r="BI519" s="560"/>
      <c r="BJ519"/>
      <c r="BK519" s="560"/>
      <c r="BL519"/>
      <c r="BM519" s="560"/>
      <c r="BN519"/>
      <c r="BO519" s="270"/>
      <c r="BP519"/>
      <c r="BQ519" s="270"/>
      <c r="BR519"/>
      <c r="BS519" s="270"/>
      <c r="BT519"/>
      <c r="BU519" s="270"/>
      <c r="BV519"/>
      <c r="BW519" s="270"/>
      <c r="BX519"/>
      <c r="BY519" s="270"/>
      <c r="BZ519"/>
      <c r="CA519" s="270"/>
      <c r="CB519"/>
      <c r="CC519" s="270"/>
      <c r="CD519"/>
      <c r="CE519" s="270"/>
      <c r="CF519"/>
      <c r="CG519" s="270"/>
      <c r="CH519"/>
      <c r="CI519" s="270"/>
      <c r="CJ519"/>
      <c r="CK519" s="910"/>
      <c r="CT519" s="920"/>
      <c r="CX519" s="920"/>
      <c r="DN519" s="373"/>
      <c r="DO519" s="373"/>
      <c r="DP519" s="373"/>
      <c r="DQ519" s="373"/>
      <c r="DR519" s="373"/>
      <c r="DS519" s="373"/>
      <c r="DT519" s="373"/>
      <c r="DU519" s="373"/>
      <c r="DV519" s="373"/>
      <c r="DW519" s="373"/>
      <c r="DX519" s="373"/>
      <c r="DY519" s="373"/>
      <c r="DZ519" s="373"/>
      <c r="EA519" s="373"/>
      <c r="EB519" s="373"/>
      <c r="EC519" s="373"/>
      <c r="ED519" s="373"/>
      <c r="EE519" s="373"/>
      <c r="EF519" s="373"/>
      <c r="EG519" s="373"/>
      <c r="EH519" s="373"/>
      <c r="EI519" s="373"/>
      <c r="EJ519" s="373"/>
      <c r="EK519" s="373"/>
      <c r="EL519" s="373"/>
      <c r="EM519" s="373"/>
      <c r="EN519" s="373"/>
      <c r="EO519" s="373"/>
      <c r="EP519" s="373"/>
      <c r="EQ519" s="373"/>
      <c r="ER519" s="373"/>
      <c r="ES519" s="373"/>
      <c r="ET519" s="373"/>
      <c r="EU519" s="373"/>
      <c r="EV519" s="373"/>
      <c r="EW519" s="373"/>
      <c r="EX519" s="373"/>
      <c r="EY519" s="373"/>
      <c r="EZ519" s="373"/>
      <c r="FA519" s="373"/>
      <c r="FB519" s="373"/>
      <c r="FC519" s="373"/>
      <c r="FD519" s="373"/>
      <c r="FE519" s="373"/>
      <c r="FF519" s="373"/>
      <c r="FG519" s="373"/>
      <c r="FH519" s="373"/>
      <c r="FI519" s="373"/>
      <c r="FJ519" s="373"/>
      <c r="FK519" s="373"/>
      <c r="FL519" s="373"/>
      <c r="FM519" s="373"/>
      <c r="FN519" s="373"/>
      <c r="FO519" s="373"/>
      <c r="FP519" s="373"/>
      <c r="FQ519" s="373"/>
      <c r="FR519" s="373"/>
      <c r="FS519" s="373"/>
      <c r="FT519" s="373"/>
      <c r="FU519" s="373"/>
      <c r="FV519" s="373"/>
      <c r="FW519" s="373"/>
      <c r="FX519" s="373"/>
      <c r="FY519" s="373"/>
      <c r="FZ519" s="373"/>
      <c r="GA519" s="373"/>
      <c r="GB519" s="373"/>
      <c r="GC519" s="373"/>
      <c r="GD519" s="373"/>
      <c r="GE519" s="373"/>
      <c r="GF519" s="373"/>
      <c r="GG519" s="373"/>
      <c r="GH519" s="373"/>
      <c r="GI519" s="373"/>
      <c r="GJ519" s="373"/>
      <c r="GK519" s="373"/>
      <c r="GL519" s="373"/>
      <c r="GM519" s="373"/>
      <c r="GN519" s="373"/>
      <c r="GO519" s="373"/>
      <c r="GP519" s="373"/>
      <c r="GQ519" s="373"/>
      <c r="GR519" s="373"/>
      <c r="GS519" s="373"/>
      <c r="GT519" s="373"/>
      <c r="GU519" s="373"/>
      <c r="GV519" s="373"/>
      <c r="GW519" s="373"/>
      <c r="GX519" s="373"/>
      <c r="GY519" s="373"/>
      <c r="GZ519" s="373"/>
      <c r="HA519" s="373"/>
      <c r="HB519" s="373"/>
      <c r="HC519" s="373"/>
      <c r="HD519" s="373"/>
      <c r="HE519" s="373"/>
      <c r="HF519" s="373"/>
      <c r="HG519" s="373"/>
      <c r="HH519" s="373"/>
      <c r="HI519" s="373"/>
      <c r="HJ519" s="373"/>
      <c r="HK519" s="373"/>
      <c r="HL519" s="373"/>
      <c r="HM519" s="373"/>
      <c r="HN519" s="373"/>
      <c r="HO519" s="373"/>
      <c r="HP519" s="373"/>
      <c r="HQ519" s="373"/>
      <c r="HR519" s="373"/>
      <c r="HS519" s="373"/>
      <c r="HT519" s="373"/>
      <c r="HU519" s="373"/>
      <c r="HV519" s="373"/>
      <c r="HW519" s="373"/>
      <c r="HX519" s="373"/>
      <c r="HY519" s="373"/>
      <c r="HZ519" s="373"/>
      <c r="IA519" s="373"/>
      <c r="IB519" s="373"/>
      <c r="IC519" s="373"/>
      <c r="ID519" s="373"/>
      <c r="IE519" s="373"/>
      <c r="IF519" s="373"/>
      <c r="IG519" s="373"/>
      <c r="IH519" s="373"/>
      <c r="II519" s="373"/>
      <c r="IJ519" s="373"/>
    </row>
    <row r="520" spans="1:244" s="281" customFormat="1" ht="19" x14ac:dyDescent="0.2">
      <c r="A520"/>
      <c r="B520" s="186"/>
      <c r="C520"/>
      <c r="D520" s="251"/>
      <c r="E520" s="341"/>
      <c r="F520" s="341"/>
      <c r="G520" s="172"/>
      <c r="H520"/>
      <c r="I520" s="45"/>
      <c r="J520"/>
      <c r="K520"/>
      <c r="L520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5"/>
      <c r="AC520"/>
      <c r="AD520" s="38"/>
      <c r="AE520"/>
      <c r="AF520"/>
      <c r="AG520"/>
      <c r="AH520" s="42"/>
      <c r="AI520" s="349"/>
      <c r="AJ520" s="326"/>
      <c r="AK520" s="364"/>
      <c r="AL520" s="364"/>
      <c r="AM520" s="364"/>
      <c r="AN520" s="364"/>
      <c r="AO520" s="364"/>
      <c r="AP520" s="364"/>
      <c r="AQ520" s="364"/>
      <c r="AR520" s="364"/>
      <c r="AS520" s="364"/>
      <c r="AT520" s="364"/>
      <c r="AU520" s="364"/>
      <c r="AV520" s="364"/>
      <c r="AW520" s="364"/>
      <c r="AX520" s="364"/>
      <c r="AY520" s="329"/>
      <c r="AZ520" s="269"/>
      <c r="BA520" s="560"/>
      <c r="BB520"/>
      <c r="BC520" s="560"/>
      <c r="BD520"/>
      <c r="BE520" s="560"/>
      <c r="BF520"/>
      <c r="BG520" s="560"/>
      <c r="BH520"/>
      <c r="BI520" s="560"/>
      <c r="BJ520"/>
      <c r="BK520" s="560"/>
      <c r="BL520"/>
      <c r="BM520" s="560"/>
      <c r="BN520"/>
      <c r="BO520" s="270"/>
      <c r="BP520"/>
      <c r="BQ520" s="270"/>
      <c r="BR520"/>
      <c r="BS520" s="270"/>
      <c r="BT520"/>
      <c r="BU520" s="270"/>
      <c r="BV520"/>
      <c r="BW520" s="270"/>
      <c r="BX520"/>
      <c r="BY520" s="270"/>
      <c r="BZ520"/>
      <c r="CA520" s="270"/>
      <c r="CB520"/>
      <c r="CC520" s="270"/>
      <c r="CD520"/>
      <c r="CE520" s="270"/>
      <c r="CF520"/>
      <c r="CG520" s="270"/>
      <c r="CH520"/>
      <c r="CI520" s="270"/>
      <c r="CJ520"/>
      <c r="CK520" s="910"/>
      <c r="CT520" s="920"/>
      <c r="CX520" s="920"/>
      <c r="DN520" s="373"/>
      <c r="DO520" s="373"/>
      <c r="DP520" s="373"/>
      <c r="DQ520" s="373"/>
      <c r="DR520" s="373"/>
      <c r="DS520" s="373"/>
      <c r="DT520" s="373"/>
      <c r="DU520" s="373"/>
      <c r="DV520" s="373"/>
      <c r="DW520" s="373"/>
      <c r="DX520" s="373"/>
      <c r="DY520" s="373"/>
      <c r="DZ520" s="373"/>
      <c r="EA520" s="373"/>
      <c r="EB520" s="373"/>
      <c r="EC520" s="373"/>
      <c r="ED520" s="373"/>
      <c r="EE520" s="373"/>
      <c r="EF520" s="373"/>
      <c r="EG520" s="373"/>
      <c r="EH520" s="373"/>
      <c r="EI520" s="373"/>
      <c r="EJ520" s="373"/>
      <c r="EK520" s="373"/>
      <c r="EL520" s="373"/>
      <c r="EM520" s="373"/>
      <c r="EN520" s="373"/>
      <c r="EO520" s="373"/>
      <c r="EP520" s="373"/>
      <c r="EQ520" s="373"/>
      <c r="ER520" s="373"/>
      <c r="ES520" s="373"/>
      <c r="ET520" s="373"/>
      <c r="EU520" s="373"/>
      <c r="EV520" s="373"/>
      <c r="EW520" s="373"/>
      <c r="EX520" s="373"/>
      <c r="EY520" s="373"/>
      <c r="EZ520" s="373"/>
      <c r="FA520" s="373"/>
      <c r="FB520" s="373"/>
      <c r="FC520" s="373"/>
      <c r="FD520" s="373"/>
      <c r="FE520" s="373"/>
      <c r="FF520" s="373"/>
      <c r="FG520" s="373"/>
      <c r="FH520" s="373"/>
      <c r="FI520" s="373"/>
      <c r="FJ520" s="373"/>
      <c r="FK520" s="373"/>
      <c r="FL520" s="373"/>
      <c r="FM520" s="373"/>
      <c r="FN520" s="373"/>
      <c r="FO520" s="373"/>
      <c r="FP520" s="373"/>
      <c r="FQ520" s="373"/>
      <c r="FR520" s="373"/>
      <c r="FS520" s="373"/>
      <c r="FT520" s="373"/>
      <c r="FU520" s="373"/>
      <c r="FV520" s="373"/>
      <c r="FW520" s="373"/>
      <c r="FX520" s="373"/>
      <c r="FY520" s="373"/>
      <c r="FZ520" s="373"/>
      <c r="GA520" s="373"/>
      <c r="GB520" s="373"/>
      <c r="GC520" s="373"/>
      <c r="GD520" s="373"/>
      <c r="GE520" s="373"/>
      <c r="GF520" s="373"/>
      <c r="GG520" s="373"/>
      <c r="GH520" s="373"/>
      <c r="GI520" s="373"/>
      <c r="GJ520" s="373"/>
      <c r="GK520" s="373"/>
      <c r="GL520" s="373"/>
      <c r="GM520" s="373"/>
      <c r="GN520" s="373"/>
      <c r="GO520" s="373"/>
      <c r="GP520" s="373"/>
      <c r="GQ520" s="373"/>
      <c r="GR520" s="373"/>
      <c r="GS520" s="373"/>
      <c r="GT520" s="373"/>
      <c r="GU520" s="373"/>
      <c r="GV520" s="373"/>
      <c r="GW520" s="373"/>
      <c r="GX520" s="373"/>
      <c r="GY520" s="373"/>
      <c r="GZ520" s="373"/>
      <c r="HA520" s="373"/>
      <c r="HB520" s="373"/>
      <c r="HC520" s="373"/>
      <c r="HD520" s="373"/>
      <c r="HE520" s="373"/>
      <c r="HF520" s="373"/>
      <c r="HG520" s="373"/>
      <c r="HH520" s="373"/>
      <c r="HI520" s="373"/>
      <c r="HJ520" s="373"/>
      <c r="HK520" s="373"/>
      <c r="HL520" s="373"/>
      <c r="HM520" s="373"/>
      <c r="HN520" s="373"/>
      <c r="HO520" s="373"/>
      <c r="HP520" s="373"/>
      <c r="HQ520" s="373"/>
      <c r="HR520" s="373"/>
      <c r="HS520" s="373"/>
      <c r="HT520" s="373"/>
      <c r="HU520" s="373"/>
      <c r="HV520" s="373"/>
      <c r="HW520" s="373"/>
      <c r="HX520" s="373"/>
      <c r="HY520" s="373"/>
      <c r="HZ520" s="373"/>
      <c r="IA520" s="373"/>
      <c r="IB520" s="373"/>
      <c r="IC520" s="373"/>
      <c r="ID520" s="373"/>
      <c r="IE520" s="373"/>
      <c r="IF520" s="373"/>
      <c r="IG520" s="373"/>
      <c r="IH520" s="373"/>
      <c r="II520" s="373"/>
      <c r="IJ520" s="373"/>
    </row>
    <row r="521" spans="1:244" s="281" customFormat="1" ht="19" x14ac:dyDescent="0.2">
      <c r="A521"/>
      <c r="B521" s="186"/>
      <c r="C521"/>
      <c r="D521" s="251"/>
      <c r="E521" s="341"/>
      <c r="F521" s="341"/>
      <c r="G521" s="172"/>
      <c r="H521"/>
      <c r="I521" s="45"/>
      <c r="J521"/>
      <c r="K521"/>
      <c r="L521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5"/>
      <c r="AC521"/>
      <c r="AD521" s="38"/>
      <c r="AE521"/>
      <c r="AF521"/>
      <c r="AG521"/>
      <c r="AH521" s="42"/>
      <c r="AI521" s="349"/>
      <c r="AJ521" s="326"/>
      <c r="AK521" s="364"/>
      <c r="AL521" s="364"/>
      <c r="AM521" s="364"/>
      <c r="AN521" s="364"/>
      <c r="AO521" s="364"/>
      <c r="AP521" s="364"/>
      <c r="AQ521" s="364"/>
      <c r="AR521" s="364"/>
      <c r="AS521" s="364"/>
      <c r="AT521" s="364"/>
      <c r="AU521" s="364"/>
      <c r="AV521" s="364"/>
      <c r="AW521" s="364"/>
      <c r="AX521" s="364"/>
      <c r="AY521" s="329"/>
      <c r="AZ521" s="269"/>
      <c r="BA521" s="560"/>
      <c r="BB521"/>
      <c r="BC521" s="560"/>
      <c r="BD521"/>
      <c r="BE521" s="560"/>
      <c r="BF521"/>
      <c r="BG521" s="560"/>
      <c r="BH521"/>
      <c r="BI521" s="560"/>
      <c r="BJ521"/>
      <c r="BK521" s="560"/>
      <c r="BL521"/>
      <c r="BM521" s="560"/>
      <c r="BN521"/>
      <c r="BO521" s="270"/>
      <c r="BP521"/>
      <c r="BQ521" s="270"/>
      <c r="BR521"/>
      <c r="BS521" s="270"/>
      <c r="BT521"/>
      <c r="BU521" s="270"/>
      <c r="BV521"/>
      <c r="BW521" s="270"/>
      <c r="BX521"/>
      <c r="BY521" s="270"/>
      <c r="BZ521"/>
      <c r="CA521" s="270"/>
      <c r="CB521"/>
      <c r="CC521" s="270"/>
      <c r="CD521"/>
      <c r="CE521" s="270"/>
      <c r="CF521"/>
      <c r="CG521" s="270"/>
      <c r="CH521"/>
      <c r="CI521" s="270"/>
      <c r="CJ521"/>
      <c r="CK521" s="910"/>
      <c r="CT521" s="920"/>
      <c r="CX521" s="920"/>
      <c r="DN521" s="373"/>
      <c r="DO521" s="373"/>
      <c r="DP521" s="373"/>
      <c r="DQ521" s="373"/>
      <c r="DR521" s="373"/>
      <c r="DS521" s="373"/>
      <c r="DT521" s="373"/>
      <c r="DU521" s="373"/>
      <c r="DV521" s="373"/>
      <c r="DW521" s="373"/>
      <c r="DX521" s="373"/>
      <c r="DY521" s="373"/>
      <c r="DZ521" s="373"/>
      <c r="EA521" s="373"/>
      <c r="EB521" s="373"/>
      <c r="EC521" s="373"/>
      <c r="ED521" s="373"/>
      <c r="EE521" s="373"/>
      <c r="EF521" s="373"/>
      <c r="EG521" s="373"/>
      <c r="EH521" s="373"/>
      <c r="EI521" s="373"/>
      <c r="EJ521" s="373"/>
      <c r="EK521" s="373"/>
      <c r="EL521" s="373"/>
      <c r="EM521" s="373"/>
      <c r="EN521" s="373"/>
      <c r="EO521" s="373"/>
      <c r="EP521" s="373"/>
      <c r="EQ521" s="373"/>
      <c r="ER521" s="373"/>
      <c r="ES521" s="373"/>
      <c r="ET521" s="373"/>
      <c r="EU521" s="373"/>
      <c r="EV521" s="373"/>
      <c r="EW521" s="373"/>
      <c r="EX521" s="373"/>
      <c r="EY521" s="373"/>
      <c r="EZ521" s="373"/>
      <c r="FA521" s="373"/>
      <c r="FB521" s="373"/>
      <c r="FC521" s="373"/>
      <c r="FD521" s="373"/>
      <c r="FE521" s="373"/>
      <c r="FF521" s="373"/>
      <c r="FG521" s="373"/>
      <c r="FH521" s="373"/>
      <c r="FI521" s="373"/>
      <c r="FJ521" s="373"/>
      <c r="FK521" s="373"/>
      <c r="FL521" s="373"/>
      <c r="FM521" s="373"/>
      <c r="FN521" s="373"/>
      <c r="FO521" s="373"/>
      <c r="FP521" s="373"/>
      <c r="FQ521" s="373"/>
      <c r="FR521" s="373"/>
      <c r="FS521" s="373"/>
      <c r="FT521" s="373"/>
      <c r="FU521" s="373"/>
      <c r="FV521" s="373"/>
      <c r="FW521" s="373"/>
      <c r="FX521" s="373"/>
      <c r="FY521" s="373"/>
      <c r="FZ521" s="373"/>
      <c r="GA521" s="373"/>
      <c r="GB521" s="373"/>
      <c r="GC521" s="373"/>
      <c r="GD521" s="373"/>
      <c r="GE521" s="373"/>
      <c r="GF521" s="373"/>
      <c r="GG521" s="373"/>
      <c r="GH521" s="373"/>
      <c r="GI521" s="373"/>
      <c r="GJ521" s="373"/>
      <c r="GK521" s="373"/>
      <c r="GL521" s="373"/>
      <c r="GM521" s="373"/>
      <c r="GN521" s="373"/>
      <c r="GO521" s="373"/>
      <c r="GP521" s="373"/>
      <c r="GQ521" s="373"/>
      <c r="GR521" s="373"/>
      <c r="GS521" s="373"/>
      <c r="GT521" s="373"/>
      <c r="GU521" s="373"/>
      <c r="GV521" s="373"/>
      <c r="GW521" s="373"/>
      <c r="GX521" s="373"/>
      <c r="GY521" s="373"/>
      <c r="GZ521" s="373"/>
      <c r="HA521" s="373"/>
      <c r="HB521" s="373"/>
      <c r="HC521" s="373"/>
      <c r="HD521" s="373"/>
      <c r="HE521" s="373"/>
      <c r="HF521" s="373"/>
      <c r="HG521" s="373"/>
      <c r="HH521" s="373"/>
      <c r="HI521" s="373"/>
      <c r="HJ521" s="373"/>
      <c r="HK521" s="373"/>
      <c r="HL521" s="373"/>
      <c r="HM521" s="373"/>
      <c r="HN521" s="373"/>
      <c r="HO521" s="373"/>
      <c r="HP521" s="373"/>
      <c r="HQ521" s="373"/>
      <c r="HR521" s="373"/>
      <c r="HS521" s="373"/>
      <c r="HT521" s="373"/>
      <c r="HU521" s="373"/>
      <c r="HV521" s="373"/>
      <c r="HW521" s="373"/>
      <c r="HX521" s="373"/>
      <c r="HY521" s="373"/>
      <c r="HZ521" s="373"/>
      <c r="IA521" s="373"/>
      <c r="IB521" s="373"/>
      <c r="IC521" s="373"/>
      <c r="ID521" s="373"/>
      <c r="IE521" s="373"/>
      <c r="IF521" s="373"/>
      <c r="IG521" s="373"/>
      <c r="IH521" s="373"/>
      <c r="II521" s="373"/>
      <c r="IJ521" s="373"/>
    </row>
    <row r="522" spans="1:244" s="281" customFormat="1" ht="19" x14ac:dyDescent="0.2">
      <c r="A522"/>
      <c r="B522" s="186"/>
      <c r="C522"/>
      <c r="D522" s="251"/>
      <c r="E522" s="341"/>
      <c r="F522" s="341"/>
      <c r="G522" s="172"/>
      <c r="H522"/>
      <c r="I522" s="45"/>
      <c r="J522"/>
      <c r="K522"/>
      <c r="L522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5"/>
      <c r="AC522"/>
      <c r="AD522" s="38"/>
      <c r="AE522"/>
      <c r="AF522"/>
      <c r="AG522"/>
      <c r="AH522" s="42"/>
      <c r="AI522" s="349"/>
      <c r="AJ522" s="326"/>
      <c r="AK522" s="364"/>
      <c r="AL522" s="364"/>
      <c r="AM522" s="364"/>
      <c r="AN522" s="364"/>
      <c r="AO522" s="364"/>
      <c r="AP522" s="364"/>
      <c r="AQ522" s="364"/>
      <c r="AR522" s="364"/>
      <c r="AS522" s="364"/>
      <c r="AT522" s="364"/>
      <c r="AU522" s="364"/>
      <c r="AV522" s="364"/>
      <c r="AW522" s="364"/>
      <c r="AX522" s="364"/>
      <c r="AY522" s="329"/>
      <c r="AZ522" s="269"/>
      <c r="BA522" s="560"/>
      <c r="BB522"/>
      <c r="BC522" s="560"/>
      <c r="BD522"/>
      <c r="BE522" s="560"/>
      <c r="BF522"/>
      <c r="BG522" s="560"/>
      <c r="BH522"/>
      <c r="BI522" s="560"/>
      <c r="BJ522"/>
      <c r="BK522" s="560"/>
      <c r="BL522"/>
      <c r="BM522" s="560"/>
      <c r="BN522"/>
      <c r="BO522" s="270"/>
      <c r="BP522"/>
      <c r="BQ522" s="270"/>
      <c r="BR522"/>
      <c r="BS522" s="270"/>
      <c r="BT522"/>
      <c r="BU522" s="270"/>
      <c r="BV522"/>
      <c r="BW522" s="270"/>
      <c r="BX522"/>
      <c r="BY522" s="270"/>
      <c r="BZ522"/>
      <c r="CA522" s="270"/>
      <c r="CB522"/>
      <c r="CC522" s="270"/>
      <c r="CD522"/>
      <c r="CE522" s="270"/>
      <c r="CF522"/>
      <c r="CG522" s="270"/>
      <c r="CH522"/>
      <c r="CI522" s="270"/>
      <c r="CJ522"/>
      <c r="CK522" s="910"/>
      <c r="CT522" s="920"/>
      <c r="CX522" s="920"/>
      <c r="DN522" s="373"/>
      <c r="DO522" s="373"/>
      <c r="DP522" s="373"/>
      <c r="DQ522" s="373"/>
      <c r="DR522" s="373"/>
      <c r="DS522" s="373"/>
      <c r="DT522" s="373"/>
      <c r="DU522" s="373"/>
      <c r="DV522" s="373"/>
      <c r="DW522" s="373"/>
      <c r="DX522" s="373"/>
      <c r="DY522" s="373"/>
      <c r="DZ522" s="373"/>
      <c r="EA522" s="373"/>
      <c r="EB522" s="373"/>
      <c r="EC522" s="373"/>
      <c r="ED522" s="373"/>
      <c r="EE522" s="373"/>
      <c r="EF522" s="373"/>
      <c r="EG522" s="373"/>
      <c r="EH522" s="373"/>
      <c r="EI522" s="373"/>
      <c r="EJ522" s="373"/>
      <c r="EK522" s="373"/>
      <c r="EL522" s="373"/>
      <c r="EM522" s="373"/>
      <c r="EN522" s="373"/>
      <c r="EO522" s="373"/>
      <c r="EP522" s="373"/>
      <c r="EQ522" s="373"/>
      <c r="ER522" s="373"/>
      <c r="ES522" s="373"/>
      <c r="ET522" s="373"/>
      <c r="EU522" s="373"/>
      <c r="EV522" s="373"/>
      <c r="EW522" s="373"/>
      <c r="EX522" s="373"/>
      <c r="EY522" s="373"/>
      <c r="EZ522" s="373"/>
      <c r="FA522" s="373"/>
      <c r="FB522" s="373"/>
      <c r="FC522" s="373"/>
      <c r="FD522" s="373"/>
      <c r="FE522" s="373"/>
      <c r="FF522" s="373"/>
      <c r="FG522" s="373"/>
      <c r="FH522" s="373"/>
      <c r="FI522" s="373"/>
      <c r="FJ522" s="373"/>
      <c r="FK522" s="373"/>
      <c r="FL522" s="373"/>
      <c r="FM522" s="373"/>
      <c r="FN522" s="373"/>
      <c r="FO522" s="373"/>
      <c r="FP522" s="373"/>
      <c r="FQ522" s="373"/>
      <c r="FR522" s="373"/>
      <c r="FS522" s="373"/>
      <c r="FT522" s="373"/>
      <c r="FU522" s="373"/>
      <c r="FV522" s="373"/>
      <c r="FW522" s="373"/>
      <c r="FX522" s="373"/>
      <c r="FY522" s="373"/>
      <c r="FZ522" s="373"/>
      <c r="GA522" s="373"/>
      <c r="GB522" s="373"/>
      <c r="GC522" s="373"/>
      <c r="GD522" s="373"/>
      <c r="GE522" s="373"/>
      <c r="GF522" s="373"/>
      <c r="GG522" s="373"/>
      <c r="GH522" s="373"/>
      <c r="GI522" s="373"/>
      <c r="GJ522" s="373"/>
      <c r="GK522" s="373"/>
      <c r="GL522" s="373"/>
      <c r="GM522" s="373"/>
      <c r="GN522" s="373"/>
      <c r="GO522" s="373"/>
      <c r="GP522" s="373"/>
      <c r="GQ522" s="373"/>
      <c r="GR522" s="373"/>
      <c r="GS522" s="373"/>
      <c r="GT522" s="373"/>
      <c r="GU522" s="373"/>
      <c r="GV522" s="373"/>
      <c r="GW522" s="373"/>
      <c r="GX522" s="373"/>
      <c r="GY522" s="373"/>
      <c r="GZ522" s="373"/>
      <c r="HA522" s="373"/>
      <c r="HB522" s="373"/>
      <c r="HC522" s="373"/>
      <c r="HD522" s="373"/>
      <c r="HE522" s="373"/>
      <c r="HF522" s="373"/>
      <c r="HG522" s="373"/>
      <c r="HH522" s="373"/>
      <c r="HI522" s="373"/>
      <c r="HJ522" s="373"/>
      <c r="HK522" s="373"/>
      <c r="HL522" s="373"/>
      <c r="HM522" s="373"/>
      <c r="HN522" s="373"/>
      <c r="HO522" s="373"/>
      <c r="HP522" s="373"/>
      <c r="HQ522" s="373"/>
      <c r="HR522" s="373"/>
      <c r="HS522" s="373"/>
      <c r="HT522" s="373"/>
      <c r="HU522" s="373"/>
      <c r="HV522" s="373"/>
      <c r="HW522" s="373"/>
      <c r="HX522" s="373"/>
      <c r="HY522" s="373"/>
      <c r="HZ522" s="373"/>
      <c r="IA522" s="373"/>
      <c r="IB522" s="373"/>
      <c r="IC522" s="373"/>
      <c r="ID522" s="373"/>
      <c r="IE522" s="373"/>
      <c r="IF522" s="373"/>
      <c r="IG522" s="373"/>
      <c r="IH522" s="373"/>
      <c r="II522" s="373"/>
      <c r="IJ522" s="373"/>
    </row>
    <row r="523" spans="1:244" s="281" customFormat="1" ht="19" x14ac:dyDescent="0.2">
      <c r="A523"/>
      <c r="B523" s="186"/>
      <c r="C523"/>
      <c r="D523" s="251"/>
      <c r="E523" s="341"/>
      <c r="F523" s="341"/>
      <c r="G523" s="172"/>
      <c r="H523"/>
      <c r="I523" s="45"/>
      <c r="J523"/>
      <c r="K523"/>
      <c r="L523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5"/>
      <c r="AC523"/>
      <c r="AD523" s="38"/>
      <c r="AE523"/>
      <c r="AF523"/>
      <c r="AG523"/>
      <c r="AH523" s="42"/>
      <c r="AI523" s="349"/>
      <c r="AJ523" s="326"/>
      <c r="AK523" s="364"/>
      <c r="AL523" s="364"/>
      <c r="AM523" s="364"/>
      <c r="AN523" s="364"/>
      <c r="AO523" s="364"/>
      <c r="AP523" s="364"/>
      <c r="AQ523" s="364"/>
      <c r="AR523" s="364"/>
      <c r="AS523" s="364"/>
      <c r="AT523" s="364"/>
      <c r="AU523" s="364"/>
      <c r="AV523" s="364"/>
      <c r="AW523" s="364"/>
      <c r="AX523" s="364"/>
      <c r="AY523" s="329"/>
      <c r="AZ523" s="269"/>
      <c r="BA523" s="560"/>
      <c r="BB523"/>
      <c r="BC523" s="560"/>
      <c r="BD523"/>
      <c r="BE523" s="560"/>
      <c r="BF523"/>
      <c r="BG523" s="560"/>
      <c r="BH523"/>
      <c r="BI523" s="560"/>
      <c r="BJ523"/>
      <c r="BK523" s="560"/>
      <c r="BL523"/>
      <c r="BM523" s="560"/>
      <c r="BN523"/>
      <c r="BO523" s="270"/>
      <c r="BP523"/>
      <c r="BQ523" s="270"/>
      <c r="BR523"/>
      <c r="BS523" s="270"/>
      <c r="BT523"/>
      <c r="BU523" s="270"/>
      <c r="BV523"/>
      <c r="BW523" s="270"/>
      <c r="BX523"/>
      <c r="BY523" s="270"/>
      <c r="BZ523"/>
      <c r="CA523" s="270"/>
      <c r="CB523"/>
      <c r="CC523" s="270"/>
      <c r="CD523"/>
      <c r="CE523" s="270"/>
      <c r="CF523"/>
      <c r="CG523" s="270"/>
      <c r="CH523"/>
      <c r="CI523" s="270"/>
      <c r="CJ523"/>
      <c r="CK523" s="910"/>
      <c r="CT523" s="920"/>
      <c r="CX523" s="920"/>
      <c r="DN523" s="373"/>
      <c r="DO523" s="373"/>
      <c r="DP523" s="373"/>
      <c r="DQ523" s="373"/>
      <c r="DR523" s="373"/>
      <c r="DS523" s="373"/>
      <c r="DT523" s="373"/>
      <c r="DU523" s="373"/>
      <c r="DV523" s="373"/>
      <c r="DW523" s="373"/>
      <c r="DX523" s="373"/>
      <c r="DY523" s="373"/>
      <c r="DZ523" s="373"/>
      <c r="EA523" s="373"/>
      <c r="EB523" s="373"/>
      <c r="EC523" s="373"/>
      <c r="ED523" s="373"/>
      <c r="EE523" s="373"/>
      <c r="EF523" s="373"/>
      <c r="EG523" s="373"/>
      <c r="EH523" s="373"/>
      <c r="EI523" s="373"/>
      <c r="EJ523" s="373"/>
      <c r="EK523" s="373"/>
      <c r="EL523" s="373"/>
      <c r="EM523" s="373"/>
      <c r="EN523" s="373"/>
      <c r="EO523" s="373"/>
      <c r="EP523" s="373"/>
      <c r="EQ523" s="373"/>
      <c r="ER523" s="373"/>
      <c r="ES523" s="373"/>
      <c r="ET523" s="373"/>
      <c r="EU523" s="373"/>
      <c r="EV523" s="373"/>
      <c r="EW523" s="373"/>
      <c r="EX523" s="373"/>
      <c r="EY523" s="373"/>
      <c r="EZ523" s="373"/>
      <c r="FA523" s="373"/>
      <c r="FB523" s="373"/>
      <c r="FC523" s="373"/>
      <c r="FD523" s="373"/>
      <c r="FE523" s="373"/>
      <c r="FF523" s="373"/>
      <c r="FG523" s="373"/>
      <c r="FH523" s="373"/>
      <c r="FI523" s="373"/>
      <c r="FJ523" s="373"/>
      <c r="FK523" s="373"/>
      <c r="FL523" s="373"/>
      <c r="FM523" s="373"/>
      <c r="FN523" s="373"/>
      <c r="FO523" s="373"/>
      <c r="FP523" s="373"/>
      <c r="FQ523" s="373"/>
      <c r="FR523" s="373"/>
      <c r="FS523" s="373"/>
      <c r="FT523" s="373"/>
      <c r="FU523" s="373"/>
      <c r="FV523" s="373"/>
      <c r="FW523" s="373"/>
      <c r="FX523" s="373"/>
      <c r="FY523" s="373"/>
      <c r="FZ523" s="373"/>
      <c r="GA523" s="373"/>
      <c r="GB523" s="373"/>
      <c r="GC523" s="373"/>
      <c r="GD523" s="373"/>
      <c r="GE523" s="373"/>
      <c r="GF523" s="373"/>
      <c r="GG523" s="373"/>
      <c r="GH523" s="373"/>
      <c r="GI523" s="373"/>
      <c r="GJ523" s="373"/>
      <c r="GK523" s="373"/>
      <c r="GL523" s="373"/>
      <c r="GM523" s="373"/>
      <c r="GN523" s="373"/>
      <c r="GO523" s="373"/>
      <c r="GP523" s="373"/>
      <c r="GQ523" s="373"/>
      <c r="GR523" s="373"/>
      <c r="GS523" s="373"/>
      <c r="GT523" s="373"/>
      <c r="GU523" s="373"/>
      <c r="GV523" s="373"/>
      <c r="GW523" s="373"/>
      <c r="GX523" s="373"/>
      <c r="GY523" s="373"/>
      <c r="GZ523" s="373"/>
      <c r="HA523" s="373"/>
      <c r="HB523" s="373"/>
      <c r="HC523" s="373"/>
      <c r="HD523" s="373"/>
      <c r="HE523" s="373"/>
      <c r="HF523" s="373"/>
      <c r="HG523" s="373"/>
      <c r="HH523" s="373"/>
      <c r="HI523" s="373"/>
      <c r="HJ523" s="373"/>
      <c r="HK523" s="373"/>
      <c r="HL523" s="373"/>
      <c r="HM523" s="373"/>
      <c r="HN523" s="373"/>
      <c r="HO523" s="373"/>
      <c r="HP523" s="373"/>
      <c r="HQ523" s="373"/>
      <c r="HR523" s="373"/>
      <c r="HS523" s="373"/>
      <c r="HT523" s="373"/>
      <c r="HU523" s="373"/>
      <c r="HV523" s="373"/>
      <c r="HW523" s="373"/>
      <c r="HX523" s="373"/>
      <c r="HY523" s="373"/>
      <c r="HZ523" s="373"/>
      <c r="IA523" s="373"/>
      <c r="IB523" s="373"/>
      <c r="IC523" s="373"/>
      <c r="ID523" s="373"/>
      <c r="IE523" s="373"/>
      <c r="IF523" s="373"/>
      <c r="IG523" s="373"/>
      <c r="IH523" s="373"/>
      <c r="II523" s="373"/>
      <c r="IJ523" s="373"/>
    </row>
    <row r="524" spans="1:244" s="281" customFormat="1" ht="19" x14ac:dyDescent="0.2">
      <c r="A524"/>
      <c r="B524" s="186"/>
      <c r="C524"/>
      <c r="D524" s="251"/>
      <c r="E524" s="341"/>
      <c r="F524" s="341"/>
      <c r="G524" s="172"/>
      <c r="H524"/>
      <c r="I524" s="45"/>
      <c r="J524"/>
      <c r="K524"/>
      <c r="L524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5"/>
      <c r="AC524"/>
      <c r="AD524" s="38"/>
      <c r="AE524"/>
      <c r="AF524"/>
      <c r="AG524"/>
      <c r="AH524" s="42"/>
      <c r="AI524" s="349"/>
      <c r="AJ524" s="326"/>
      <c r="AK524" s="364"/>
      <c r="AL524" s="364"/>
      <c r="AM524" s="364"/>
      <c r="AN524" s="364"/>
      <c r="AO524" s="364"/>
      <c r="AP524" s="364"/>
      <c r="AQ524" s="364"/>
      <c r="AR524" s="364"/>
      <c r="AS524" s="364"/>
      <c r="AT524" s="364"/>
      <c r="AU524" s="364"/>
      <c r="AV524" s="364"/>
      <c r="AW524" s="364"/>
      <c r="AX524" s="364"/>
      <c r="AY524" s="329"/>
      <c r="AZ524" s="269"/>
      <c r="BA524" s="560"/>
      <c r="BB524"/>
      <c r="BC524" s="560"/>
      <c r="BD524"/>
      <c r="BE524" s="560"/>
      <c r="BF524"/>
      <c r="BG524" s="560"/>
      <c r="BH524"/>
      <c r="BI524" s="560"/>
      <c r="BJ524"/>
      <c r="BK524" s="560"/>
      <c r="BL524"/>
      <c r="BM524" s="560"/>
      <c r="BN524"/>
      <c r="BO524" s="270"/>
      <c r="BP524"/>
      <c r="BQ524" s="270"/>
      <c r="BR524"/>
      <c r="BS524" s="270"/>
      <c r="BT524"/>
      <c r="BU524" s="270"/>
      <c r="BV524"/>
      <c r="BW524" s="270"/>
      <c r="BX524"/>
      <c r="BY524" s="270"/>
      <c r="BZ524"/>
      <c r="CA524" s="270"/>
      <c r="CB524"/>
      <c r="CC524" s="270"/>
      <c r="CD524"/>
      <c r="CE524" s="270"/>
      <c r="CF524"/>
      <c r="CG524" s="270"/>
      <c r="CH524"/>
      <c r="CI524" s="270"/>
      <c r="CJ524"/>
      <c r="CK524" s="910"/>
      <c r="CT524" s="920"/>
      <c r="CX524" s="920"/>
      <c r="DN524" s="373"/>
      <c r="DO524" s="373"/>
      <c r="DP524" s="373"/>
      <c r="DQ524" s="373"/>
      <c r="DR524" s="373"/>
      <c r="DS524" s="373"/>
      <c r="DT524" s="373"/>
      <c r="DU524" s="373"/>
      <c r="DV524" s="373"/>
      <c r="DW524" s="373"/>
      <c r="DX524" s="373"/>
      <c r="DY524" s="373"/>
      <c r="DZ524" s="373"/>
      <c r="EA524" s="373"/>
      <c r="EB524" s="373"/>
      <c r="EC524" s="373"/>
      <c r="ED524" s="373"/>
      <c r="EE524" s="373"/>
      <c r="EF524" s="373"/>
      <c r="EG524" s="373"/>
      <c r="EH524" s="373"/>
      <c r="EI524" s="373"/>
      <c r="EJ524" s="373"/>
      <c r="EK524" s="373"/>
      <c r="EL524" s="373"/>
      <c r="EM524" s="373"/>
      <c r="EN524" s="373"/>
      <c r="EO524" s="373"/>
      <c r="EP524" s="373"/>
      <c r="EQ524" s="373"/>
      <c r="ER524" s="373"/>
      <c r="ES524" s="373"/>
      <c r="ET524" s="373"/>
      <c r="EU524" s="373"/>
      <c r="EV524" s="373"/>
      <c r="EW524" s="373"/>
      <c r="EX524" s="373"/>
      <c r="EY524" s="373"/>
      <c r="EZ524" s="373"/>
      <c r="FA524" s="373"/>
      <c r="FB524" s="373"/>
      <c r="FC524" s="373"/>
      <c r="FD524" s="373"/>
      <c r="FE524" s="373"/>
      <c r="FF524" s="373"/>
      <c r="FG524" s="373"/>
      <c r="FH524" s="373"/>
      <c r="FI524" s="373"/>
      <c r="FJ524" s="373"/>
      <c r="FK524" s="373"/>
      <c r="FL524" s="373"/>
      <c r="FM524" s="373"/>
      <c r="FN524" s="373"/>
      <c r="FO524" s="373"/>
      <c r="FP524" s="373"/>
      <c r="FQ524" s="373"/>
      <c r="FR524" s="373"/>
      <c r="FS524" s="373"/>
      <c r="FT524" s="373"/>
      <c r="FU524" s="373"/>
      <c r="FV524" s="373"/>
      <c r="FW524" s="373"/>
      <c r="FX524" s="373"/>
      <c r="FY524" s="373"/>
      <c r="FZ524" s="373"/>
      <c r="GA524" s="373"/>
      <c r="GB524" s="373"/>
      <c r="GC524" s="373"/>
      <c r="GD524" s="373"/>
      <c r="GE524" s="373"/>
      <c r="GF524" s="373"/>
      <c r="GG524" s="373"/>
      <c r="GH524" s="373"/>
      <c r="GI524" s="373"/>
      <c r="GJ524" s="373"/>
      <c r="GK524" s="373"/>
      <c r="GL524" s="373"/>
      <c r="GM524" s="373"/>
      <c r="GN524" s="373"/>
      <c r="GO524" s="373"/>
      <c r="GP524" s="373"/>
      <c r="GQ524" s="373"/>
      <c r="GR524" s="373"/>
      <c r="GS524" s="373"/>
      <c r="GT524" s="373"/>
      <c r="GU524" s="373"/>
      <c r="GV524" s="373"/>
      <c r="GW524" s="373"/>
      <c r="GX524" s="373"/>
      <c r="GY524" s="373"/>
      <c r="GZ524" s="373"/>
      <c r="HA524" s="373"/>
      <c r="HB524" s="373"/>
      <c r="HC524" s="373"/>
      <c r="HD524" s="373"/>
      <c r="HE524" s="373"/>
      <c r="HF524" s="373"/>
      <c r="HG524" s="373"/>
      <c r="HH524" s="373"/>
      <c r="HI524" s="373"/>
      <c r="HJ524" s="373"/>
      <c r="HK524" s="373"/>
      <c r="HL524" s="373"/>
      <c r="HM524" s="373"/>
      <c r="HN524" s="373"/>
      <c r="HO524" s="373"/>
      <c r="HP524" s="373"/>
      <c r="HQ524" s="373"/>
      <c r="HR524" s="373"/>
      <c r="HS524" s="373"/>
      <c r="HT524" s="373"/>
      <c r="HU524" s="373"/>
      <c r="HV524" s="373"/>
      <c r="HW524" s="373"/>
      <c r="HX524" s="373"/>
      <c r="HY524" s="373"/>
      <c r="HZ524" s="373"/>
      <c r="IA524" s="373"/>
      <c r="IB524" s="373"/>
      <c r="IC524" s="373"/>
      <c r="ID524" s="373"/>
      <c r="IE524" s="373"/>
      <c r="IF524" s="373"/>
      <c r="IG524" s="373"/>
      <c r="IH524" s="373"/>
      <c r="II524" s="373"/>
      <c r="IJ524" s="373"/>
    </row>
    <row r="525" spans="1:244" s="281" customFormat="1" ht="19" x14ac:dyDescent="0.2">
      <c r="A525"/>
      <c r="B525" s="186"/>
      <c r="C525"/>
      <c r="D525" s="251"/>
      <c r="E525" s="341"/>
      <c r="F525" s="341"/>
      <c r="G525" s="172"/>
      <c r="H525"/>
      <c r="I525" s="45"/>
      <c r="J525"/>
      <c r="K525"/>
      <c r="L525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5"/>
      <c r="AC525"/>
      <c r="AD525" s="38"/>
      <c r="AE525"/>
      <c r="AF525"/>
      <c r="AG525"/>
      <c r="AH525" s="42"/>
      <c r="AI525" s="349"/>
      <c r="AJ525" s="326"/>
      <c r="AK525" s="364"/>
      <c r="AL525" s="364"/>
      <c r="AM525" s="364"/>
      <c r="AN525" s="364"/>
      <c r="AO525" s="364"/>
      <c r="AP525" s="364"/>
      <c r="AQ525" s="364"/>
      <c r="AR525" s="364"/>
      <c r="AS525" s="364"/>
      <c r="AT525" s="364"/>
      <c r="AU525" s="364"/>
      <c r="AV525" s="364"/>
      <c r="AW525" s="364"/>
      <c r="AX525" s="364"/>
      <c r="AY525" s="329"/>
      <c r="AZ525" s="269"/>
      <c r="BA525" s="560"/>
      <c r="BB525"/>
      <c r="BC525" s="560"/>
      <c r="BD525"/>
      <c r="BE525" s="560"/>
      <c r="BF525"/>
      <c r="BG525" s="560"/>
      <c r="BH525"/>
      <c r="BI525" s="560"/>
      <c r="BJ525"/>
      <c r="BK525" s="560"/>
      <c r="BL525"/>
      <c r="BM525" s="560"/>
      <c r="BN525"/>
      <c r="BO525" s="270"/>
      <c r="BP525"/>
      <c r="BQ525" s="270"/>
      <c r="BR525"/>
      <c r="BS525" s="270"/>
      <c r="BT525"/>
      <c r="BU525" s="270"/>
      <c r="BV525"/>
      <c r="BW525" s="270"/>
      <c r="BX525"/>
      <c r="BY525" s="270"/>
      <c r="BZ525"/>
      <c r="CA525" s="270"/>
      <c r="CB525"/>
      <c r="CC525" s="270"/>
      <c r="CD525"/>
      <c r="CE525" s="270"/>
      <c r="CF525"/>
      <c r="CG525" s="270"/>
      <c r="CH525"/>
      <c r="CI525" s="270"/>
      <c r="CJ525"/>
      <c r="CK525" s="910"/>
      <c r="CT525" s="920"/>
      <c r="CX525" s="920"/>
      <c r="DN525" s="373"/>
      <c r="DO525" s="373"/>
      <c r="DP525" s="373"/>
      <c r="DQ525" s="373"/>
      <c r="DR525" s="373"/>
      <c r="DS525" s="373"/>
      <c r="DT525" s="373"/>
      <c r="DU525" s="373"/>
      <c r="DV525" s="373"/>
      <c r="DW525" s="373"/>
      <c r="DX525" s="373"/>
      <c r="DY525" s="373"/>
      <c r="DZ525" s="373"/>
      <c r="EA525" s="373"/>
      <c r="EB525" s="373"/>
      <c r="EC525" s="373"/>
      <c r="ED525" s="373"/>
      <c r="EE525" s="373"/>
      <c r="EF525" s="373"/>
      <c r="EG525" s="373"/>
      <c r="EH525" s="373"/>
      <c r="EI525" s="373"/>
      <c r="EJ525" s="373"/>
      <c r="EK525" s="373"/>
      <c r="EL525" s="373"/>
      <c r="EM525" s="373"/>
      <c r="EN525" s="373"/>
      <c r="EO525" s="373"/>
      <c r="EP525" s="373"/>
      <c r="EQ525" s="373"/>
      <c r="ER525" s="373"/>
      <c r="ES525" s="373"/>
      <c r="ET525" s="373"/>
      <c r="EU525" s="373"/>
      <c r="EV525" s="373"/>
      <c r="EW525" s="373"/>
      <c r="EX525" s="373"/>
      <c r="EY525" s="373"/>
      <c r="EZ525" s="373"/>
      <c r="FA525" s="373"/>
      <c r="FB525" s="373"/>
      <c r="FC525" s="373"/>
      <c r="FD525" s="373"/>
      <c r="FE525" s="373"/>
      <c r="FF525" s="373"/>
      <c r="FG525" s="373"/>
      <c r="FH525" s="373"/>
      <c r="FI525" s="373"/>
      <c r="FJ525" s="373"/>
      <c r="FK525" s="373"/>
      <c r="FL525" s="373"/>
      <c r="FM525" s="373"/>
      <c r="FN525" s="373"/>
      <c r="FO525" s="373"/>
      <c r="FP525" s="373"/>
      <c r="FQ525" s="373"/>
      <c r="FR525" s="373"/>
      <c r="FS525" s="373"/>
      <c r="FT525" s="373"/>
      <c r="FU525" s="373"/>
      <c r="FV525" s="373"/>
      <c r="FW525" s="373"/>
      <c r="FX525" s="373"/>
      <c r="FY525" s="373"/>
      <c r="FZ525" s="373"/>
      <c r="GA525" s="373"/>
      <c r="GB525" s="373"/>
      <c r="GC525" s="373"/>
      <c r="GD525" s="373"/>
      <c r="GE525" s="373"/>
      <c r="GF525" s="373"/>
      <c r="GG525" s="373"/>
      <c r="GH525" s="373"/>
      <c r="GI525" s="373"/>
      <c r="GJ525" s="373"/>
      <c r="GK525" s="373"/>
      <c r="GL525" s="373"/>
      <c r="GM525" s="373"/>
      <c r="GN525" s="373"/>
      <c r="GO525" s="373"/>
      <c r="GP525" s="373"/>
      <c r="GQ525" s="373"/>
      <c r="GR525" s="373"/>
      <c r="GS525" s="373"/>
      <c r="GT525" s="373"/>
      <c r="GU525" s="373"/>
      <c r="GV525" s="373"/>
      <c r="GW525" s="373"/>
      <c r="GX525" s="373"/>
      <c r="GY525" s="373"/>
      <c r="GZ525" s="373"/>
      <c r="HA525" s="373"/>
      <c r="HB525" s="373"/>
      <c r="HC525" s="373"/>
      <c r="HD525" s="373"/>
      <c r="HE525" s="373"/>
      <c r="HF525" s="373"/>
      <c r="HG525" s="373"/>
      <c r="HH525" s="373"/>
      <c r="HI525" s="373"/>
      <c r="HJ525" s="373"/>
      <c r="HK525" s="373"/>
      <c r="HL525" s="373"/>
      <c r="HM525" s="373"/>
      <c r="HN525" s="373"/>
      <c r="HO525" s="373"/>
      <c r="HP525" s="373"/>
      <c r="HQ525" s="373"/>
      <c r="HR525" s="373"/>
      <c r="HS525" s="373"/>
      <c r="HT525" s="373"/>
      <c r="HU525" s="373"/>
      <c r="HV525" s="373"/>
      <c r="HW525" s="373"/>
      <c r="HX525" s="373"/>
      <c r="HY525" s="373"/>
      <c r="HZ525" s="373"/>
      <c r="IA525" s="373"/>
      <c r="IB525" s="373"/>
      <c r="IC525" s="373"/>
      <c r="ID525" s="373"/>
      <c r="IE525" s="373"/>
      <c r="IF525" s="373"/>
      <c r="IG525" s="373"/>
      <c r="IH525" s="373"/>
      <c r="II525" s="373"/>
      <c r="IJ525" s="373"/>
    </row>
    <row r="526" spans="1:244" s="281" customFormat="1" ht="19" x14ac:dyDescent="0.2">
      <c r="A526"/>
      <c r="B526" s="186"/>
      <c r="C526"/>
      <c r="D526" s="251"/>
      <c r="E526" s="341"/>
      <c r="F526" s="341"/>
      <c r="G526" s="172"/>
      <c r="H526"/>
      <c r="I526" s="45"/>
      <c r="J526"/>
      <c r="K526"/>
      <c r="L52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5"/>
      <c r="AC526"/>
      <c r="AD526" s="38"/>
      <c r="AE526"/>
      <c r="AF526"/>
      <c r="AG526"/>
      <c r="AH526" s="42"/>
      <c r="AI526" s="349"/>
      <c r="AJ526" s="326"/>
      <c r="AK526" s="364"/>
      <c r="AL526" s="364"/>
      <c r="AM526" s="364"/>
      <c r="AN526" s="364"/>
      <c r="AO526" s="364"/>
      <c r="AP526" s="364"/>
      <c r="AQ526" s="364"/>
      <c r="AR526" s="364"/>
      <c r="AS526" s="364"/>
      <c r="AT526" s="364"/>
      <c r="AU526" s="364"/>
      <c r="AV526" s="364"/>
      <c r="AW526" s="364"/>
      <c r="AX526" s="364"/>
      <c r="AY526" s="329"/>
      <c r="AZ526" s="269"/>
      <c r="BA526" s="560"/>
      <c r="BB526"/>
      <c r="BC526" s="560"/>
      <c r="BD526"/>
      <c r="BE526" s="560"/>
      <c r="BF526"/>
      <c r="BG526" s="560"/>
      <c r="BH526"/>
      <c r="BI526" s="560"/>
      <c r="BJ526"/>
      <c r="BK526" s="560"/>
      <c r="BL526"/>
      <c r="BM526" s="560"/>
      <c r="BN526"/>
      <c r="BO526" s="270"/>
      <c r="BP526"/>
      <c r="BQ526" s="270"/>
      <c r="BR526"/>
      <c r="BS526" s="270"/>
      <c r="BT526"/>
      <c r="BU526" s="270"/>
      <c r="BV526"/>
      <c r="BW526" s="270"/>
      <c r="BX526"/>
      <c r="BY526" s="270"/>
      <c r="BZ526"/>
      <c r="CA526" s="270"/>
      <c r="CB526"/>
      <c r="CC526" s="270"/>
      <c r="CD526"/>
      <c r="CE526" s="270"/>
      <c r="CF526"/>
      <c r="CG526" s="270"/>
      <c r="CH526"/>
      <c r="CI526" s="270"/>
      <c r="CJ526"/>
      <c r="CK526" s="910"/>
      <c r="CT526" s="920"/>
      <c r="CX526" s="920"/>
      <c r="DN526" s="373"/>
      <c r="DO526" s="373"/>
      <c r="DP526" s="373"/>
      <c r="DQ526" s="373"/>
      <c r="DR526" s="373"/>
      <c r="DS526" s="373"/>
      <c r="DT526" s="373"/>
      <c r="DU526" s="373"/>
      <c r="DV526" s="373"/>
      <c r="DW526" s="373"/>
      <c r="DX526" s="373"/>
      <c r="DY526" s="373"/>
      <c r="DZ526" s="373"/>
      <c r="EA526" s="373"/>
      <c r="EB526" s="373"/>
      <c r="EC526" s="373"/>
      <c r="ED526" s="373"/>
      <c r="EE526" s="373"/>
      <c r="EF526" s="373"/>
      <c r="EG526" s="373"/>
      <c r="EH526" s="373"/>
      <c r="EI526" s="373"/>
      <c r="EJ526" s="373"/>
      <c r="EK526" s="373"/>
      <c r="EL526" s="373"/>
      <c r="EM526" s="373"/>
      <c r="EN526" s="373"/>
      <c r="EO526" s="373"/>
      <c r="EP526" s="373"/>
      <c r="EQ526" s="373"/>
      <c r="ER526" s="373"/>
      <c r="ES526" s="373"/>
      <c r="ET526" s="373"/>
      <c r="EU526" s="373"/>
      <c r="EV526" s="373"/>
      <c r="EW526" s="373"/>
      <c r="EX526" s="373"/>
      <c r="EY526" s="373"/>
      <c r="EZ526" s="373"/>
      <c r="FA526" s="373"/>
      <c r="FB526" s="373"/>
      <c r="FC526" s="373"/>
      <c r="FD526" s="373"/>
      <c r="FE526" s="373"/>
      <c r="FF526" s="373"/>
      <c r="FG526" s="373"/>
      <c r="FH526" s="373"/>
      <c r="FI526" s="373"/>
      <c r="FJ526" s="373"/>
      <c r="FK526" s="373"/>
      <c r="FL526" s="373"/>
      <c r="FM526" s="373"/>
      <c r="FN526" s="373"/>
      <c r="FO526" s="373"/>
      <c r="FP526" s="373"/>
      <c r="FQ526" s="373"/>
      <c r="FR526" s="373"/>
      <c r="FS526" s="373"/>
      <c r="FT526" s="373"/>
      <c r="FU526" s="373"/>
      <c r="FV526" s="373"/>
      <c r="FW526" s="373"/>
      <c r="FX526" s="373"/>
      <c r="FY526" s="373"/>
      <c r="FZ526" s="373"/>
      <c r="GA526" s="373"/>
      <c r="GB526" s="373"/>
      <c r="GC526" s="373"/>
      <c r="GD526" s="373"/>
      <c r="GE526" s="373"/>
      <c r="GF526" s="373"/>
      <c r="GG526" s="373"/>
      <c r="GH526" s="373"/>
      <c r="GI526" s="373"/>
      <c r="GJ526" s="373"/>
      <c r="GK526" s="373"/>
      <c r="GL526" s="373"/>
      <c r="GM526" s="373"/>
      <c r="GN526" s="373"/>
      <c r="GO526" s="373"/>
      <c r="GP526" s="373"/>
      <c r="GQ526" s="373"/>
      <c r="GR526" s="373"/>
      <c r="GS526" s="373"/>
      <c r="GT526" s="373"/>
      <c r="GU526" s="373"/>
      <c r="GV526" s="373"/>
      <c r="GW526" s="373"/>
      <c r="GX526" s="373"/>
      <c r="GY526" s="373"/>
      <c r="GZ526" s="373"/>
      <c r="HA526" s="373"/>
      <c r="HB526" s="373"/>
      <c r="HC526" s="373"/>
      <c r="HD526" s="373"/>
      <c r="HE526" s="373"/>
      <c r="HF526" s="373"/>
      <c r="HG526" s="373"/>
      <c r="HH526" s="373"/>
      <c r="HI526" s="373"/>
      <c r="HJ526" s="373"/>
      <c r="HK526" s="373"/>
      <c r="HL526" s="373"/>
      <c r="HM526" s="373"/>
      <c r="HN526" s="373"/>
      <c r="HO526" s="373"/>
      <c r="HP526" s="373"/>
      <c r="HQ526" s="373"/>
      <c r="HR526" s="373"/>
      <c r="HS526" s="373"/>
      <c r="HT526" s="373"/>
      <c r="HU526" s="373"/>
      <c r="HV526" s="373"/>
      <c r="HW526" s="373"/>
      <c r="HX526" s="373"/>
      <c r="HY526" s="373"/>
      <c r="HZ526" s="373"/>
      <c r="IA526" s="373"/>
      <c r="IB526" s="373"/>
      <c r="IC526" s="373"/>
      <c r="ID526" s="373"/>
      <c r="IE526" s="373"/>
      <c r="IF526" s="373"/>
      <c r="IG526" s="373"/>
      <c r="IH526" s="373"/>
      <c r="II526" s="373"/>
      <c r="IJ526" s="373"/>
    </row>
    <row r="527" spans="1:244" s="281" customFormat="1" ht="19" x14ac:dyDescent="0.2">
      <c r="A527"/>
      <c r="B527" s="186"/>
      <c r="C527"/>
      <c r="D527" s="251"/>
      <c r="E527" s="341"/>
      <c r="F527" s="341"/>
      <c r="G527" s="172"/>
      <c r="H527"/>
      <c r="I527" s="45"/>
      <c r="J527"/>
      <c r="K527"/>
      <c r="L527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5"/>
      <c r="AC527"/>
      <c r="AD527" s="38"/>
      <c r="AE527"/>
      <c r="AF527"/>
      <c r="AG527"/>
      <c r="AH527" s="42"/>
      <c r="AI527" s="349"/>
      <c r="AJ527" s="326"/>
      <c r="AK527" s="364"/>
      <c r="AL527" s="364"/>
      <c r="AM527" s="364"/>
      <c r="AN527" s="364"/>
      <c r="AO527" s="364"/>
      <c r="AP527" s="364"/>
      <c r="AQ527" s="364"/>
      <c r="AR527" s="364"/>
      <c r="AS527" s="364"/>
      <c r="AT527" s="364"/>
      <c r="AU527" s="364"/>
      <c r="AV527" s="364"/>
      <c r="AW527" s="364"/>
      <c r="AX527" s="364"/>
      <c r="AY527" s="329"/>
      <c r="AZ527" s="269"/>
      <c r="BA527" s="560"/>
      <c r="BB527"/>
      <c r="BC527" s="560"/>
      <c r="BD527"/>
      <c r="BE527" s="560"/>
      <c r="BF527"/>
      <c r="BG527" s="560"/>
      <c r="BH527"/>
      <c r="BI527" s="560"/>
      <c r="BJ527"/>
      <c r="BK527" s="560"/>
      <c r="BL527"/>
      <c r="BM527" s="560"/>
      <c r="BN527"/>
      <c r="BO527" s="270"/>
      <c r="BP527"/>
      <c r="BQ527" s="270"/>
      <c r="BR527"/>
      <c r="BS527" s="270"/>
      <c r="BT527"/>
      <c r="BU527" s="270"/>
      <c r="BV527"/>
      <c r="BW527" s="270"/>
      <c r="BX527"/>
      <c r="BY527" s="270"/>
      <c r="BZ527"/>
      <c r="CA527" s="270"/>
      <c r="CB527"/>
      <c r="CC527" s="270"/>
      <c r="CD527"/>
      <c r="CE527" s="270"/>
      <c r="CF527"/>
      <c r="CG527" s="270"/>
      <c r="CH527"/>
      <c r="CI527" s="270"/>
      <c r="CJ527"/>
      <c r="CK527" s="910"/>
      <c r="CT527" s="920"/>
      <c r="CX527" s="920"/>
      <c r="DN527" s="373"/>
      <c r="DO527" s="373"/>
      <c r="DP527" s="373"/>
      <c r="DQ527" s="373"/>
      <c r="DR527" s="373"/>
      <c r="DS527" s="373"/>
      <c r="DT527" s="373"/>
      <c r="DU527" s="373"/>
      <c r="DV527" s="373"/>
      <c r="DW527" s="373"/>
      <c r="DX527" s="373"/>
      <c r="DY527" s="373"/>
      <c r="DZ527" s="373"/>
      <c r="EA527" s="373"/>
      <c r="EB527" s="373"/>
      <c r="EC527" s="373"/>
      <c r="ED527" s="373"/>
      <c r="EE527" s="373"/>
      <c r="EF527" s="373"/>
      <c r="EG527" s="373"/>
      <c r="EH527" s="373"/>
      <c r="EI527" s="373"/>
      <c r="EJ527" s="373"/>
      <c r="EK527" s="373"/>
      <c r="EL527" s="373"/>
      <c r="EM527" s="373"/>
      <c r="EN527" s="373"/>
      <c r="EO527" s="373"/>
      <c r="EP527" s="373"/>
      <c r="EQ527" s="373"/>
      <c r="ER527" s="373"/>
      <c r="ES527" s="373"/>
      <c r="ET527" s="373"/>
      <c r="EU527" s="373"/>
      <c r="EV527" s="373"/>
      <c r="EW527" s="373"/>
      <c r="EX527" s="373"/>
      <c r="EY527" s="373"/>
      <c r="EZ527" s="373"/>
      <c r="FA527" s="373"/>
      <c r="FB527" s="373"/>
      <c r="FC527" s="373"/>
      <c r="FD527" s="373"/>
      <c r="FE527" s="373"/>
      <c r="FF527" s="373"/>
      <c r="FG527" s="373"/>
      <c r="FH527" s="373"/>
      <c r="FI527" s="373"/>
      <c r="FJ527" s="373"/>
      <c r="FK527" s="373"/>
      <c r="FL527" s="373"/>
      <c r="FM527" s="373"/>
      <c r="FN527" s="373"/>
      <c r="FO527" s="373"/>
      <c r="FP527" s="373"/>
      <c r="FQ527" s="373"/>
      <c r="FR527" s="373"/>
      <c r="FS527" s="373"/>
      <c r="FT527" s="373"/>
      <c r="FU527" s="373"/>
      <c r="FV527" s="373"/>
      <c r="FW527" s="373"/>
      <c r="FX527" s="373"/>
      <c r="FY527" s="373"/>
      <c r="FZ527" s="373"/>
      <c r="GA527" s="373"/>
      <c r="GB527" s="373"/>
      <c r="GC527" s="373"/>
      <c r="GD527" s="373"/>
      <c r="GE527" s="373"/>
      <c r="GF527" s="373"/>
      <c r="GG527" s="373"/>
      <c r="GH527" s="373"/>
      <c r="GI527" s="373"/>
      <c r="GJ527" s="373"/>
      <c r="GK527" s="373"/>
      <c r="GL527" s="373"/>
      <c r="GM527" s="373"/>
      <c r="GN527" s="373"/>
      <c r="GO527" s="373"/>
      <c r="GP527" s="373"/>
      <c r="GQ527" s="373"/>
      <c r="GR527" s="373"/>
      <c r="GS527" s="373"/>
      <c r="GT527" s="373"/>
      <c r="GU527" s="373"/>
      <c r="GV527" s="373"/>
      <c r="GW527" s="373"/>
      <c r="GX527" s="373"/>
      <c r="GY527" s="373"/>
      <c r="GZ527" s="373"/>
      <c r="HA527" s="373"/>
      <c r="HB527" s="373"/>
      <c r="HC527" s="373"/>
      <c r="HD527" s="373"/>
      <c r="HE527" s="373"/>
      <c r="HF527" s="373"/>
      <c r="HG527" s="373"/>
      <c r="HH527" s="373"/>
      <c r="HI527" s="373"/>
      <c r="HJ527" s="373"/>
      <c r="HK527" s="373"/>
      <c r="HL527" s="373"/>
      <c r="HM527" s="373"/>
      <c r="HN527" s="373"/>
      <c r="HO527" s="373"/>
      <c r="HP527" s="373"/>
      <c r="HQ527" s="373"/>
      <c r="HR527" s="373"/>
      <c r="HS527" s="373"/>
      <c r="HT527" s="373"/>
      <c r="HU527" s="373"/>
      <c r="HV527" s="373"/>
      <c r="HW527" s="373"/>
      <c r="HX527" s="373"/>
      <c r="HY527" s="373"/>
      <c r="HZ527" s="373"/>
      <c r="IA527" s="373"/>
      <c r="IB527" s="373"/>
      <c r="IC527" s="373"/>
      <c r="ID527" s="373"/>
      <c r="IE527" s="373"/>
      <c r="IF527" s="373"/>
      <c r="IG527" s="373"/>
      <c r="IH527" s="373"/>
      <c r="II527" s="373"/>
      <c r="IJ527" s="373"/>
    </row>
    <row r="528" spans="1:244" s="281" customFormat="1" ht="19" x14ac:dyDescent="0.2">
      <c r="A528"/>
      <c r="B528" s="186"/>
      <c r="C528"/>
      <c r="D528" s="251"/>
      <c r="E528" s="341"/>
      <c r="F528" s="341"/>
      <c r="G528" s="172"/>
      <c r="H528"/>
      <c r="I528" s="45"/>
      <c r="J528"/>
      <c r="K528"/>
      <c r="L528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5"/>
      <c r="AC528"/>
      <c r="AD528" s="38"/>
      <c r="AE528"/>
      <c r="AF528"/>
      <c r="AG528"/>
      <c r="AH528" s="42"/>
      <c r="AI528" s="349"/>
      <c r="AJ528" s="326"/>
      <c r="AK528" s="364"/>
      <c r="AL528" s="364"/>
      <c r="AM528" s="364"/>
      <c r="AN528" s="364"/>
      <c r="AO528" s="364"/>
      <c r="AP528" s="364"/>
      <c r="AQ528" s="364"/>
      <c r="AR528" s="364"/>
      <c r="AS528" s="364"/>
      <c r="AT528" s="364"/>
      <c r="AU528" s="364"/>
      <c r="AV528" s="364"/>
      <c r="AW528" s="364"/>
      <c r="AX528" s="364"/>
      <c r="AY528" s="329"/>
      <c r="AZ528" s="269"/>
      <c r="BA528" s="560"/>
      <c r="BB528"/>
      <c r="BC528" s="560"/>
      <c r="BD528"/>
      <c r="BE528" s="560"/>
      <c r="BF528"/>
      <c r="BG528" s="560"/>
      <c r="BH528"/>
      <c r="BI528" s="560"/>
      <c r="BJ528"/>
      <c r="BK528" s="560"/>
      <c r="BL528"/>
      <c r="BM528" s="560"/>
      <c r="BN528"/>
      <c r="BO528" s="270"/>
      <c r="BP528"/>
      <c r="BQ528" s="270"/>
      <c r="BR528"/>
      <c r="BS528" s="270"/>
      <c r="BT528"/>
      <c r="BU528" s="270"/>
      <c r="BV528"/>
      <c r="BW528" s="270"/>
      <c r="BX528"/>
      <c r="BY528" s="270"/>
      <c r="BZ528"/>
      <c r="CA528" s="270"/>
      <c r="CB528"/>
      <c r="CC528" s="270"/>
      <c r="CD528"/>
      <c r="CE528" s="270"/>
      <c r="CF528"/>
      <c r="CG528" s="270"/>
      <c r="CH528"/>
      <c r="CI528" s="270"/>
      <c r="CJ528"/>
      <c r="CK528" s="910"/>
      <c r="CT528" s="920"/>
      <c r="CX528" s="920"/>
      <c r="DN528" s="373"/>
      <c r="DO528" s="373"/>
      <c r="DP528" s="373"/>
      <c r="DQ528" s="373"/>
      <c r="DR528" s="373"/>
      <c r="DS528" s="373"/>
      <c r="DT528" s="373"/>
      <c r="DU528" s="373"/>
      <c r="DV528" s="373"/>
      <c r="DW528" s="373"/>
      <c r="DX528" s="373"/>
      <c r="DY528" s="373"/>
      <c r="DZ528" s="373"/>
      <c r="EA528" s="373"/>
      <c r="EB528" s="373"/>
      <c r="EC528" s="373"/>
      <c r="ED528" s="373"/>
      <c r="EE528" s="373"/>
      <c r="EF528" s="373"/>
      <c r="EG528" s="373"/>
      <c r="EH528" s="373"/>
      <c r="EI528" s="373"/>
      <c r="EJ528" s="373"/>
      <c r="EK528" s="373"/>
      <c r="EL528" s="373"/>
      <c r="EM528" s="373"/>
      <c r="EN528" s="373"/>
      <c r="EO528" s="373"/>
      <c r="EP528" s="373"/>
      <c r="EQ528" s="373"/>
      <c r="ER528" s="373"/>
      <c r="ES528" s="373"/>
      <c r="ET528" s="373"/>
      <c r="EU528" s="373"/>
      <c r="EV528" s="373"/>
      <c r="EW528" s="373"/>
      <c r="EX528" s="373"/>
      <c r="EY528" s="373"/>
      <c r="EZ528" s="373"/>
      <c r="FA528" s="373"/>
      <c r="FB528" s="373"/>
      <c r="FC528" s="373"/>
      <c r="FD528" s="373"/>
      <c r="FE528" s="373"/>
      <c r="FF528" s="373"/>
      <c r="FG528" s="373"/>
      <c r="FH528" s="373"/>
      <c r="FI528" s="373"/>
      <c r="FJ528" s="373"/>
      <c r="FK528" s="373"/>
      <c r="FL528" s="373"/>
      <c r="FM528" s="373"/>
      <c r="FN528" s="373"/>
      <c r="FO528" s="373"/>
      <c r="FP528" s="373"/>
      <c r="FQ528" s="373"/>
      <c r="FR528" s="373"/>
      <c r="FS528" s="373"/>
      <c r="FT528" s="373"/>
      <c r="FU528" s="373"/>
      <c r="FV528" s="373"/>
      <c r="FW528" s="373"/>
      <c r="FX528" s="373"/>
      <c r="FY528" s="373"/>
      <c r="FZ528" s="373"/>
      <c r="GA528" s="373"/>
      <c r="GB528" s="373"/>
      <c r="GC528" s="373"/>
      <c r="GD528" s="373"/>
      <c r="GE528" s="373"/>
      <c r="GF528" s="373"/>
      <c r="GG528" s="373"/>
      <c r="GH528" s="373"/>
      <c r="GI528" s="373"/>
      <c r="GJ528" s="373"/>
      <c r="GK528" s="373"/>
      <c r="GL528" s="373"/>
      <c r="GM528" s="373"/>
      <c r="GN528" s="373"/>
      <c r="GO528" s="373"/>
      <c r="GP528" s="373"/>
      <c r="GQ528" s="373"/>
      <c r="GR528" s="373"/>
      <c r="GS528" s="373"/>
      <c r="GT528" s="373"/>
      <c r="GU528" s="373"/>
      <c r="GV528" s="373"/>
      <c r="GW528" s="373"/>
      <c r="GX528" s="373"/>
      <c r="GY528" s="373"/>
      <c r="GZ528" s="373"/>
      <c r="HA528" s="373"/>
      <c r="HB528" s="373"/>
      <c r="HC528" s="373"/>
      <c r="HD528" s="373"/>
      <c r="HE528" s="373"/>
      <c r="HF528" s="373"/>
      <c r="HG528" s="373"/>
      <c r="HH528" s="373"/>
      <c r="HI528" s="373"/>
      <c r="HJ528" s="373"/>
      <c r="HK528" s="373"/>
      <c r="HL528" s="373"/>
      <c r="HM528" s="373"/>
      <c r="HN528" s="373"/>
      <c r="HO528" s="373"/>
      <c r="HP528" s="373"/>
      <c r="HQ528" s="373"/>
      <c r="HR528" s="373"/>
      <c r="HS528" s="373"/>
      <c r="HT528" s="373"/>
      <c r="HU528" s="373"/>
      <c r="HV528" s="373"/>
      <c r="HW528" s="373"/>
      <c r="HX528" s="373"/>
      <c r="HY528" s="373"/>
      <c r="HZ528" s="373"/>
      <c r="IA528" s="373"/>
      <c r="IB528" s="373"/>
      <c r="IC528" s="373"/>
      <c r="ID528" s="373"/>
      <c r="IE528" s="373"/>
      <c r="IF528" s="373"/>
      <c r="IG528" s="373"/>
      <c r="IH528" s="373"/>
      <c r="II528" s="373"/>
      <c r="IJ528" s="373"/>
    </row>
    <row r="529" spans="1:244" s="281" customFormat="1" ht="19" x14ac:dyDescent="0.2">
      <c r="A529"/>
      <c r="B529" s="186"/>
      <c r="C529"/>
      <c r="D529" s="251"/>
      <c r="E529" s="341"/>
      <c r="F529" s="341"/>
      <c r="G529" s="172"/>
      <c r="H529"/>
      <c r="I529" s="45"/>
      <c r="J529"/>
      <c r="K529"/>
      <c r="L529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5"/>
      <c r="AC529"/>
      <c r="AD529" s="38"/>
      <c r="AE529"/>
      <c r="AF529"/>
      <c r="AG529"/>
      <c r="AH529" s="42"/>
      <c r="AI529" s="349"/>
      <c r="AJ529" s="326"/>
      <c r="AK529" s="364"/>
      <c r="AL529" s="364"/>
      <c r="AM529" s="364"/>
      <c r="AN529" s="364"/>
      <c r="AO529" s="364"/>
      <c r="AP529" s="364"/>
      <c r="AQ529" s="364"/>
      <c r="AR529" s="364"/>
      <c r="AS529" s="364"/>
      <c r="AT529" s="364"/>
      <c r="AU529" s="364"/>
      <c r="AV529" s="364"/>
      <c r="AW529" s="364"/>
      <c r="AX529" s="364"/>
      <c r="AY529" s="329"/>
      <c r="AZ529" s="269"/>
      <c r="BA529" s="560"/>
      <c r="BB529"/>
      <c r="BC529" s="560"/>
      <c r="BD529"/>
      <c r="BE529" s="560"/>
      <c r="BF529"/>
      <c r="BG529" s="560"/>
      <c r="BH529"/>
      <c r="BI529" s="560"/>
      <c r="BJ529"/>
      <c r="BK529" s="560"/>
      <c r="BL529"/>
      <c r="BM529" s="560"/>
      <c r="BN529"/>
      <c r="BO529" s="270"/>
      <c r="BP529"/>
      <c r="BQ529" s="270"/>
      <c r="BR529"/>
      <c r="BS529" s="270"/>
      <c r="BT529"/>
      <c r="BU529" s="270"/>
      <c r="BV529"/>
      <c r="BW529" s="270"/>
      <c r="BX529"/>
      <c r="BY529" s="270"/>
      <c r="BZ529"/>
      <c r="CA529" s="270"/>
      <c r="CB529"/>
      <c r="CC529" s="270"/>
      <c r="CD529"/>
      <c r="CE529" s="270"/>
      <c r="CF529"/>
      <c r="CG529" s="270"/>
      <c r="CH529"/>
      <c r="CI529" s="270"/>
      <c r="CJ529"/>
      <c r="CK529" s="910"/>
      <c r="CT529" s="920"/>
      <c r="CX529" s="920"/>
      <c r="DN529" s="373"/>
      <c r="DO529" s="373"/>
      <c r="DP529" s="373"/>
      <c r="DQ529" s="373"/>
      <c r="DR529" s="373"/>
      <c r="DS529" s="373"/>
      <c r="DT529" s="373"/>
      <c r="DU529" s="373"/>
      <c r="DV529" s="373"/>
      <c r="DW529" s="373"/>
      <c r="DX529" s="373"/>
      <c r="DY529" s="373"/>
      <c r="DZ529" s="373"/>
      <c r="EA529" s="373"/>
      <c r="EB529" s="373"/>
      <c r="EC529" s="373"/>
      <c r="ED529" s="373"/>
      <c r="EE529" s="373"/>
      <c r="EF529" s="373"/>
      <c r="EG529" s="373"/>
      <c r="EH529" s="373"/>
      <c r="EI529" s="373"/>
      <c r="EJ529" s="373"/>
      <c r="EK529" s="373"/>
      <c r="EL529" s="373"/>
      <c r="EM529" s="373"/>
      <c r="EN529" s="373"/>
      <c r="EO529" s="373"/>
      <c r="EP529" s="373"/>
      <c r="EQ529" s="373"/>
      <c r="ER529" s="373"/>
      <c r="ES529" s="373"/>
      <c r="ET529" s="373"/>
      <c r="EU529" s="373"/>
      <c r="EV529" s="373"/>
      <c r="EW529" s="373"/>
      <c r="EX529" s="373"/>
      <c r="EY529" s="373"/>
      <c r="EZ529" s="373"/>
      <c r="FA529" s="373"/>
      <c r="FB529" s="373"/>
      <c r="FC529" s="373"/>
      <c r="FD529" s="373"/>
      <c r="FE529" s="373"/>
      <c r="FF529" s="373"/>
      <c r="FG529" s="373"/>
      <c r="FH529" s="373"/>
      <c r="FI529" s="373"/>
      <c r="FJ529" s="373"/>
      <c r="FK529" s="373"/>
      <c r="FL529" s="373"/>
      <c r="FM529" s="373"/>
      <c r="FN529" s="373"/>
      <c r="FO529" s="373"/>
      <c r="FP529" s="373"/>
      <c r="FQ529" s="373"/>
      <c r="FR529" s="373"/>
      <c r="FS529" s="373"/>
      <c r="FT529" s="373"/>
      <c r="FU529" s="373"/>
      <c r="FV529" s="373"/>
      <c r="FW529" s="373"/>
      <c r="FX529" s="373"/>
      <c r="FY529" s="373"/>
      <c r="FZ529" s="373"/>
      <c r="GA529" s="373"/>
      <c r="GB529" s="373"/>
      <c r="GC529" s="373"/>
      <c r="GD529" s="373"/>
      <c r="GE529" s="373"/>
      <c r="GF529" s="373"/>
      <c r="GG529" s="373"/>
      <c r="GH529" s="373"/>
      <c r="GI529" s="373"/>
      <c r="GJ529" s="373"/>
      <c r="GK529" s="373"/>
      <c r="GL529" s="373"/>
      <c r="GM529" s="373"/>
      <c r="GN529" s="373"/>
      <c r="GO529" s="373"/>
      <c r="GP529" s="373"/>
      <c r="GQ529" s="373"/>
      <c r="GR529" s="373"/>
      <c r="GS529" s="373"/>
      <c r="GT529" s="373"/>
      <c r="GU529" s="373"/>
      <c r="GV529" s="373"/>
      <c r="GW529" s="373"/>
      <c r="GX529" s="373"/>
      <c r="GY529" s="373"/>
      <c r="GZ529" s="373"/>
      <c r="HA529" s="373"/>
      <c r="HB529" s="373"/>
      <c r="HC529" s="373"/>
      <c r="HD529" s="373"/>
      <c r="HE529" s="373"/>
      <c r="HF529" s="373"/>
      <c r="HG529" s="373"/>
      <c r="HH529" s="373"/>
      <c r="HI529" s="373"/>
      <c r="HJ529" s="373"/>
      <c r="HK529" s="373"/>
      <c r="HL529" s="373"/>
      <c r="HM529" s="373"/>
      <c r="HN529" s="373"/>
      <c r="HO529" s="373"/>
      <c r="HP529" s="373"/>
      <c r="HQ529" s="373"/>
      <c r="HR529" s="373"/>
      <c r="HS529" s="373"/>
      <c r="HT529" s="373"/>
      <c r="HU529" s="373"/>
      <c r="HV529" s="373"/>
      <c r="HW529" s="373"/>
      <c r="HX529" s="373"/>
      <c r="HY529" s="373"/>
      <c r="HZ529" s="373"/>
      <c r="IA529" s="373"/>
      <c r="IB529" s="373"/>
      <c r="IC529" s="373"/>
      <c r="ID529" s="373"/>
      <c r="IE529" s="373"/>
      <c r="IF529" s="373"/>
      <c r="IG529" s="373"/>
      <c r="IH529" s="373"/>
      <c r="II529" s="373"/>
      <c r="IJ529" s="373"/>
    </row>
    <row r="530" spans="1:244" s="281" customFormat="1" ht="19" x14ac:dyDescent="0.2">
      <c r="A530"/>
      <c r="B530" s="186"/>
      <c r="C530"/>
      <c r="D530" s="251"/>
      <c r="E530" s="341"/>
      <c r="F530" s="341"/>
      <c r="G530" s="172"/>
      <c r="H530"/>
      <c r="I530" s="45"/>
      <c r="J530"/>
      <c r="K530"/>
      <c r="L530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5"/>
      <c r="AC530"/>
      <c r="AD530" s="38"/>
      <c r="AE530"/>
      <c r="AF530"/>
      <c r="AG530"/>
      <c r="AH530" s="42"/>
      <c r="AI530" s="349"/>
      <c r="AJ530" s="326"/>
      <c r="AK530" s="364"/>
      <c r="AL530" s="364"/>
      <c r="AM530" s="364"/>
      <c r="AN530" s="364"/>
      <c r="AO530" s="364"/>
      <c r="AP530" s="364"/>
      <c r="AQ530" s="364"/>
      <c r="AR530" s="364"/>
      <c r="AS530" s="364"/>
      <c r="AT530" s="364"/>
      <c r="AU530" s="364"/>
      <c r="AV530" s="364"/>
      <c r="AW530" s="364"/>
      <c r="AX530" s="364"/>
      <c r="AY530" s="329"/>
      <c r="AZ530" s="269"/>
      <c r="BA530" s="560"/>
      <c r="BB530"/>
      <c r="BC530" s="560"/>
      <c r="BD530"/>
      <c r="BE530" s="560"/>
      <c r="BF530"/>
      <c r="BG530" s="560"/>
      <c r="BH530"/>
      <c r="BI530" s="560"/>
      <c r="BJ530"/>
      <c r="BK530" s="560"/>
      <c r="BL530"/>
      <c r="BM530" s="560"/>
      <c r="BN530"/>
      <c r="BO530" s="270"/>
      <c r="BP530"/>
      <c r="BQ530" s="270"/>
      <c r="BR530"/>
      <c r="BS530" s="270"/>
      <c r="BT530"/>
      <c r="BU530" s="270"/>
      <c r="BV530"/>
      <c r="BW530" s="270"/>
      <c r="BX530"/>
      <c r="BY530" s="270"/>
      <c r="BZ530"/>
      <c r="CA530" s="270"/>
      <c r="CB530"/>
      <c r="CC530" s="270"/>
      <c r="CD530"/>
      <c r="CE530" s="270"/>
      <c r="CF530"/>
      <c r="CG530" s="270"/>
      <c r="CH530"/>
      <c r="CI530" s="270"/>
      <c r="CJ530"/>
      <c r="CK530" s="910"/>
      <c r="CT530" s="920"/>
      <c r="CX530" s="920"/>
      <c r="DN530" s="373"/>
      <c r="DO530" s="373"/>
      <c r="DP530" s="373"/>
      <c r="DQ530" s="373"/>
      <c r="DR530" s="373"/>
      <c r="DS530" s="373"/>
      <c r="DT530" s="373"/>
      <c r="DU530" s="373"/>
      <c r="DV530" s="373"/>
      <c r="DW530" s="373"/>
      <c r="DX530" s="373"/>
      <c r="DY530" s="373"/>
      <c r="DZ530" s="373"/>
      <c r="EA530" s="373"/>
      <c r="EB530" s="373"/>
      <c r="EC530" s="373"/>
      <c r="ED530" s="373"/>
      <c r="EE530" s="373"/>
      <c r="EF530" s="373"/>
      <c r="EG530" s="373"/>
      <c r="EH530" s="373"/>
      <c r="EI530" s="373"/>
      <c r="EJ530" s="373"/>
      <c r="EK530" s="373"/>
      <c r="EL530" s="373"/>
      <c r="EM530" s="373"/>
      <c r="EN530" s="373"/>
      <c r="EO530" s="373"/>
      <c r="EP530" s="373"/>
      <c r="EQ530" s="373"/>
      <c r="ER530" s="373"/>
      <c r="ES530" s="373"/>
      <c r="ET530" s="373"/>
      <c r="EU530" s="373"/>
      <c r="EV530" s="373"/>
      <c r="EW530" s="373"/>
      <c r="EX530" s="373"/>
      <c r="EY530" s="373"/>
      <c r="EZ530" s="373"/>
      <c r="FA530" s="373"/>
      <c r="FB530" s="373"/>
      <c r="FC530" s="373"/>
      <c r="FD530" s="373"/>
      <c r="FE530" s="373"/>
      <c r="FF530" s="373"/>
      <c r="FG530" s="373"/>
      <c r="FH530" s="373"/>
      <c r="FI530" s="373"/>
      <c r="FJ530" s="373"/>
      <c r="FK530" s="373"/>
      <c r="FL530" s="373"/>
      <c r="FM530" s="373"/>
      <c r="FN530" s="373"/>
      <c r="FO530" s="373"/>
      <c r="FP530" s="373"/>
      <c r="FQ530" s="373"/>
      <c r="FR530" s="373"/>
      <c r="FS530" s="373"/>
      <c r="FT530" s="373"/>
      <c r="FU530" s="373"/>
      <c r="FV530" s="373"/>
      <c r="FW530" s="373"/>
      <c r="FX530" s="373"/>
      <c r="FY530" s="373"/>
      <c r="FZ530" s="373"/>
      <c r="GA530" s="373"/>
      <c r="GB530" s="373"/>
      <c r="GC530" s="373"/>
      <c r="GD530" s="373"/>
      <c r="GE530" s="373"/>
      <c r="GF530" s="373"/>
      <c r="GG530" s="373"/>
      <c r="GH530" s="373"/>
      <c r="GI530" s="373"/>
      <c r="GJ530" s="373"/>
      <c r="GK530" s="373"/>
      <c r="GL530" s="373"/>
      <c r="GM530" s="373"/>
      <c r="GN530" s="373"/>
      <c r="GO530" s="373"/>
      <c r="GP530" s="373"/>
      <c r="GQ530" s="373"/>
      <c r="GR530" s="373"/>
      <c r="GS530" s="373"/>
      <c r="GT530" s="373"/>
      <c r="GU530" s="373"/>
      <c r="GV530" s="373"/>
      <c r="GW530" s="373"/>
      <c r="GX530" s="373"/>
      <c r="GY530" s="373"/>
      <c r="GZ530" s="373"/>
      <c r="HA530" s="373"/>
      <c r="HB530" s="373"/>
      <c r="HC530" s="373"/>
      <c r="HD530" s="373"/>
      <c r="HE530" s="373"/>
      <c r="HF530" s="373"/>
      <c r="HG530" s="373"/>
      <c r="HH530" s="373"/>
      <c r="HI530" s="373"/>
      <c r="HJ530" s="373"/>
      <c r="HK530" s="373"/>
      <c r="HL530" s="373"/>
      <c r="HM530" s="373"/>
      <c r="HN530" s="373"/>
      <c r="HO530" s="373"/>
      <c r="HP530" s="373"/>
      <c r="HQ530" s="373"/>
      <c r="HR530" s="373"/>
      <c r="HS530" s="373"/>
      <c r="HT530" s="373"/>
      <c r="HU530" s="373"/>
      <c r="HV530" s="373"/>
      <c r="HW530" s="373"/>
      <c r="HX530" s="373"/>
      <c r="HY530" s="373"/>
      <c r="HZ530" s="373"/>
      <c r="IA530" s="373"/>
      <c r="IB530" s="373"/>
      <c r="IC530" s="373"/>
      <c r="ID530" s="373"/>
      <c r="IE530" s="373"/>
      <c r="IF530" s="373"/>
      <c r="IG530" s="373"/>
      <c r="IH530" s="373"/>
      <c r="II530" s="373"/>
      <c r="IJ530" s="373"/>
    </row>
    <row r="531" spans="1:244" s="281" customFormat="1" ht="19" x14ac:dyDescent="0.2">
      <c r="A531"/>
      <c r="B531" s="186"/>
      <c r="C531"/>
      <c r="D531" s="251"/>
      <c r="E531" s="341"/>
      <c r="F531" s="341"/>
      <c r="G531" s="172"/>
      <c r="H531"/>
      <c r="I531" s="45"/>
      <c r="J531"/>
      <c r="K531"/>
      <c r="L531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5"/>
      <c r="AC531"/>
      <c r="AD531" s="38"/>
      <c r="AE531"/>
      <c r="AF531"/>
      <c r="AG531"/>
      <c r="AH531" s="42"/>
      <c r="AI531" s="349"/>
      <c r="AJ531" s="326"/>
      <c r="AK531" s="364"/>
      <c r="AL531" s="364"/>
      <c r="AM531" s="364"/>
      <c r="AN531" s="364"/>
      <c r="AO531" s="364"/>
      <c r="AP531" s="364"/>
      <c r="AQ531" s="364"/>
      <c r="AR531" s="364"/>
      <c r="AS531" s="364"/>
      <c r="AT531" s="364"/>
      <c r="AU531" s="364"/>
      <c r="AV531" s="364"/>
      <c r="AW531" s="364"/>
      <c r="AX531" s="364"/>
      <c r="AY531" s="329"/>
      <c r="AZ531" s="269"/>
      <c r="BA531" s="560"/>
      <c r="BB531"/>
      <c r="BC531" s="560"/>
      <c r="BD531"/>
      <c r="BE531" s="560"/>
      <c r="BF531"/>
      <c r="BG531" s="560"/>
      <c r="BH531"/>
      <c r="BI531" s="560"/>
      <c r="BJ531"/>
      <c r="BK531" s="560"/>
      <c r="BL531"/>
      <c r="BM531" s="560"/>
      <c r="BN531"/>
      <c r="BO531" s="270"/>
      <c r="BP531"/>
      <c r="BQ531" s="270"/>
      <c r="BR531"/>
      <c r="BS531" s="270"/>
      <c r="BT531"/>
      <c r="BU531" s="270"/>
      <c r="BV531"/>
      <c r="BW531" s="270"/>
      <c r="BX531"/>
      <c r="BY531" s="270"/>
      <c r="BZ531"/>
      <c r="CA531" s="270"/>
      <c r="CB531"/>
      <c r="CC531" s="270"/>
      <c r="CD531"/>
      <c r="CE531" s="270"/>
      <c r="CF531"/>
      <c r="CG531" s="270"/>
      <c r="CH531"/>
      <c r="CI531" s="270"/>
      <c r="CJ531"/>
      <c r="CK531" s="910"/>
      <c r="CT531" s="920"/>
      <c r="CX531" s="920"/>
      <c r="DN531" s="373"/>
      <c r="DO531" s="373"/>
      <c r="DP531" s="373"/>
      <c r="DQ531" s="373"/>
      <c r="DR531" s="373"/>
      <c r="DS531" s="373"/>
      <c r="DT531" s="373"/>
      <c r="DU531" s="373"/>
      <c r="DV531" s="373"/>
      <c r="DW531" s="373"/>
      <c r="DX531" s="373"/>
      <c r="DY531" s="373"/>
      <c r="DZ531" s="373"/>
      <c r="EA531" s="373"/>
      <c r="EB531" s="373"/>
      <c r="EC531" s="373"/>
      <c r="ED531" s="373"/>
      <c r="EE531" s="373"/>
      <c r="EF531" s="373"/>
      <c r="EG531" s="373"/>
      <c r="EH531" s="373"/>
      <c r="EI531" s="373"/>
      <c r="EJ531" s="373"/>
      <c r="EK531" s="373"/>
      <c r="EL531" s="373"/>
      <c r="EM531" s="373"/>
      <c r="EN531" s="373"/>
      <c r="EO531" s="373"/>
      <c r="EP531" s="373"/>
      <c r="EQ531" s="373"/>
      <c r="ER531" s="373"/>
      <c r="ES531" s="373"/>
      <c r="ET531" s="373"/>
      <c r="EU531" s="373"/>
      <c r="EV531" s="373"/>
      <c r="EW531" s="373"/>
      <c r="EX531" s="373"/>
      <c r="EY531" s="373"/>
      <c r="EZ531" s="373"/>
      <c r="FA531" s="373"/>
      <c r="FB531" s="373"/>
      <c r="FC531" s="373"/>
      <c r="FD531" s="373"/>
      <c r="FE531" s="373"/>
      <c r="FF531" s="373"/>
      <c r="FG531" s="373"/>
      <c r="FH531" s="373"/>
      <c r="FI531" s="373"/>
      <c r="FJ531" s="373"/>
      <c r="FK531" s="373"/>
      <c r="FL531" s="373"/>
      <c r="FM531" s="373"/>
      <c r="FN531" s="373"/>
      <c r="FO531" s="373"/>
      <c r="FP531" s="373"/>
      <c r="FQ531" s="373"/>
      <c r="FR531" s="373"/>
      <c r="FS531" s="373"/>
      <c r="FT531" s="373"/>
      <c r="FU531" s="373"/>
      <c r="FV531" s="373"/>
      <c r="FW531" s="373"/>
      <c r="FX531" s="373"/>
      <c r="FY531" s="373"/>
      <c r="FZ531" s="373"/>
      <c r="GA531" s="373"/>
      <c r="GB531" s="373"/>
      <c r="GC531" s="373"/>
      <c r="GD531" s="373"/>
      <c r="GE531" s="373"/>
      <c r="GF531" s="373"/>
      <c r="GG531" s="373"/>
      <c r="GH531" s="373"/>
      <c r="GI531" s="373"/>
      <c r="GJ531" s="373"/>
      <c r="GK531" s="373"/>
      <c r="GL531" s="373"/>
      <c r="GM531" s="373"/>
      <c r="GN531" s="373"/>
      <c r="GO531" s="373"/>
      <c r="GP531" s="373"/>
      <c r="GQ531" s="373"/>
      <c r="GR531" s="373"/>
      <c r="GS531" s="373"/>
      <c r="GT531" s="373"/>
      <c r="GU531" s="373"/>
      <c r="GV531" s="373"/>
      <c r="GW531" s="373"/>
      <c r="GX531" s="373"/>
      <c r="GY531" s="373"/>
      <c r="GZ531" s="373"/>
      <c r="HA531" s="373"/>
      <c r="HB531" s="373"/>
      <c r="HC531" s="373"/>
      <c r="HD531" s="373"/>
      <c r="HE531" s="373"/>
      <c r="HF531" s="373"/>
      <c r="HG531" s="373"/>
      <c r="HH531" s="373"/>
      <c r="HI531" s="373"/>
      <c r="HJ531" s="373"/>
      <c r="HK531" s="373"/>
      <c r="HL531" s="373"/>
      <c r="HM531" s="373"/>
      <c r="HN531" s="373"/>
      <c r="HO531" s="373"/>
      <c r="HP531" s="373"/>
      <c r="HQ531" s="373"/>
      <c r="HR531" s="373"/>
      <c r="HS531" s="373"/>
      <c r="HT531" s="373"/>
      <c r="HU531" s="373"/>
      <c r="HV531" s="373"/>
      <c r="HW531" s="373"/>
      <c r="HX531" s="373"/>
      <c r="HY531" s="373"/>
      <c r="HZ531" s="373"/>
      <c r="IA531" s="373"/>
      <c r="IB531" s="373"/>
      <c r="IC531" s="373"/>
      <c r="ID531" s="373"/>
      <c r="IE531" s="373"/>
      <c r="IF531" s="373"/>
      <c r="IG531" s="373"/>
      <c r="IH531" s="373"/>
      <c r="II531" s="373"/>
      <c r="IJ531" s="373"/>
    </row>
    <row r="532" spans="1:244" s="281" customFormat="1" ht="19" x14ac:dyDescent="0.2">
      <c r="A532"/>
      <c r="B532" s="186"/>
      <c r="C532"/>
      <c r="D532" s="251"/>
      <c r="E532" s="341"/>
      <c r="F532" s="341"/>
      <c r="G532" s="172"/>
      <c r="H532"/>
      <c r="I532" s="45"/>
      <c r="J532"/>
      <c r="K532"/>
      <c r="L532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5"/>
      <c r="AC532"/>
      <c r="AD532" s="38"/>
      <c r="AE532"/>
      <c r="AF532"/>
      <c r="AG532"/>
      <c r="AH532" s="42"/>
      <c r="AI532" s="349"/>
      <c r="AJ532" s="326"/>
      <c r="AK532" s="364"/>
      <c r="AL532" s="364"/>
      <c r="AM532" s="364"/>
      <c r="AN532" s="364"/>
      <c r="AO532" s="364"/>
      <c r="AP532" s="364"/>
      <c r="AQ532" s="364"/>
      <c r="AR532" s="364"/>
      <c r="AS532" s="364"/>
      <c r="AT532" s="364"/>
      <c r="AU532" s="364"/>
      <c r="AV532" s="364"/>
      <c r="AW532" s="364"/>
      <c r="AX532" s="364"/>
      <c r="AY532" s="329"/>
      <c r="AZ532" s="269"/>
      <c r="BA532" s="560"/>
      <c r="BB532"/>
      <c r="BC532" s="560"/>
      <c r="BD532"/>
      <c r="BE532" s="560"/>
      <c r="BF532"/>
      <c r="BG532" s="560"/>
      <c r="BH532"/>
      <c r="BI532" s="560"/>
      <c r="BJ532"/>
      <c r="BK532" s="560"/>
      <c r="BL532"/>
      <c r="BM532" s="560"/>
      <c r="BN532"/>
      <c r="BO532" s="270"/>
      <c r="BP532"/>
      <c r="BQ532" s="270"/>
      <c r="BR532"/>
      <c r="BS532" s="270"/>
      <c r="BT532"/>
      <c r="BU532" s="270"/>
      <c r="BV532"/>
      <c r="BW532" s="270"/>
      <c r="BX532"/>
      <c r="BY532" s="270"/>
      <c r="BZ532"/>
      <c r="CA532" s="270"/>
      <c r="CB532"/>
      <c r="CC532" s="270"/>
      <c r="CD532"/>
      <c r="CE532" s="270"/>
      <c r="CF532"/>
      <c r="CG532" s="270"/>
      <c r="CH532"/>
      <c r="CI532" s="270"/>
      <c r="CJ532"/>
      <c r="CK532" s="910"/>
      <c r="CT532" s="920"/>
      <c r="CX532" s="920"/>
      <c r="DN532" s="373"/>
      <c r="DO532" s="373"/>
      <c r="DP532" s="373"/>
      <c r="DQ532" s="373"/>
      <c r="DR532" s="373"/>
      <c r="DS532" s="373"/>
      <c r="DT532" s="373"/>
      <c r="DU532" s="373"/>
      <c r="DV532" s="373"/>
      <c r="DW532" s="373"/>
      <c r="DX532" s="373"/>
      <c r="DY532" s="373"/>
      <c r="DZ532" s="373"/>
      <c r="EA532" s="373"/>
      <c r="EB532" s="373"/>
      <c r="EC532" s="373"/>
      <c r="ED532" s="373"/>
      <c r="EE532" s="373"/>
      <c r="EF532" s="373"/>
      <c r="EG532" s="373"/>
      <c r="EH532" s="373"/>
      <c r="EI532" s="373"/>
      <c r="EJ532" s="373"/>
      <c r="EK532" s="373"/>
      <c r="EL532" s="373"/>
      <c r="EM532" s="373"/>
      <c r="EN532" s="373"/>
      <c r="EO532" s="373"/>
      <c r="EP532" s="373"/>
      <c r="EQ532" s="373"/>
      <c r="ER532" s="373"/>
      <c r="ES532" s="373"/>
      <c r="ET532" s="373"/>
      <c r="EU532" s="373"/>
      <c r="EV532" s="373"/>
      <c r="EW532" s="373"/>
      <c r="EX532" s="373"/>
      <c r="EY532" s="373"/>
      <c r="EZ532" s="373"/>
      <c r="FA532" s="373"/>
      <c r="FB532" s="373"/>
      <c r="FC532" s="373"/>
      <c r="FD532" s="373"/>
      <c r="FE532" s="373"/>
      <c r="FF532" s="373"/>
      <c r="FG532" s="373"/>
      <c r="FH532" s="373"/>
      <c r="FI532" s="373"/>
      <c r="FJ532" s="373"/>
      <c r="FK532" s="373"/>
      <c r="FL532" s="373"/>
      <c r="FM532" s="373"/>
      <c r="FN532" s="373"/>
      <c r="FO532" s="373"/>
      <c r="FP532" s="373"/>
      <c r="FQ532" s="373"/>
      <c r="FR532" s="373"/>
      <c r="FS532" s="373"/>
      <c r="FT532" s="373"/>
      <c r="FU532" s="373"/>
      <c r="FV532" s="373"/>
      <c r="FW532" s="373"/>
      <c r="FX532" s="373"/>
      <c r="FY532" s="373"/>
      <c r="FZ532" s="373"/>
      <c r="GA532" s="373"/>
      <c r="GB532" s="373"/>
      <c r="GC532" s="373"/>
      <c r="GD532" s="373"/>
      <c r="GE532" s="373"/>
      <c r="GF532" s="373"/>
      <c r="GG532" s="373"/>
      <c r="GH532" s="373"/>
      <c r="GI532" s="373"/>
      <c r="GJ532" s="373"/>
      <c r="GK532" s="373"/>
      <c r="GL532" s="373"/>
      <c r="GM532" s="373"/>
      <c r="GN532" s="373"/>
      <c r="GO532" s="373"/>
      <c r="GP532" s="373"/>
      <c r="GQ532" s="373"/>
      <c r="GR532" s="373"/>
      <c r="GS532" s="373"/>
      <c r="GT532" s="373"/>
      <c r="GU532" s="373"/>
      <c r="GV532" s="373"/>
      <c r="GW532" s="373"/>
      <c r="GX532" s="373"/>
      <c r="GY532" s="373"/>
      <c r="GZ532" s="373"/>
      <c r="HA532" s="373"/>
      <c r="HB532" s="373"/>
      <c r="HC532" s="373"/>
      <c r="HD532" s="373"/>
      <c r="HE532" s="373"/>
      <c r="HF532" s="373"/>
      <c r="HG532" s="373"/>
      <c r="HH532" s="373"/>
      <c r="HI532" s="373"/>
      <c r="HJ532" s="373"/>
      <c r="HK532" s="373"/>
      <c r="HL532" s="373"/>
      <c r="HM532" s="373"/>
      <c r="HN532" s="373"/>
      <c r="HO532" s="373"/>
      <c r="HP532" s="373"/>
      <c r="HQ532" s="373"/>
      <c r="HR532" s="373"/>
      <c r="HS532" s="373"/>
      <c r="HT532" s="373"/>
      <c r="HU532" s="373"/>
      <c r="HV532" s="373"/>
      <c r="HW532" s="373"/>
      <c r="HX532" s="373"/>
      <c r="HY532" s="373"/>
      <c r="HZ532" s="373"/>
      <c r="IA532" s="373"/>
      <c r="IB532" s="373"/>
      <c r="IC532" s="373"/>
      <c r="ID532" s="373"/>
      <c r="IE532" s="373"/>
      <c r="IF532" s="373"/>
      <c r="IG532" s="373"/>
      <c r="IH532" s="373"/>
      <c r="II532" s="373"/>
      <c r="IJ532" s="373"/>
    </row>
    <row r="533" spans="1:244" s="281" customFormat="1" ht="19" x14ac:dyDescent="0.2">
      <c r="A533"/>
      <c r="B533" s="186"/>
      <c r="C533"/>
      <c r="D533" s="251"/>
      <c r="E533" s="341"/>
      <c r="F533" s="341"/>
      <c r="G533" s="172"/>
      <c r="H533"/>
      <c r="I533" s="45"/>
      <c r="J533"/>
      <c r="K533"/>
      <c r="L533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5"/>
      <c r="AC533"/>
      <c r="AD533" s="38"/>
      <c r="AE533"/>
      <c r="AF533"/>
      <c r="AG533"/>
      <c r="AH533" s="42"/>
      <c r="AI533" s="349"/>
      <c r="AJ533" s="326"/>
      <c r="AK533" s="364"/>
      <c r="AL533" s="364"/>
      <c r="AM533" s="364"/>
      <c r="AN533" s="364"/>
      <c r="AO533" s="364"/>
      <c r="AP533" s="364"/>
      <c r="AQ533" s="364"/>
      <c r="AR533" s="364"/>
      <c r="AS533" s="364"/>
      <c r="AT533" s="364"/>
      <c r="AU533" s="364"/>
      <c r="AV533" s="364"/>
      <c r="AW533" s="364"/>
      <c r="AX533" s="364"/>
      <c r="AY533" s="329"/>
      <c r="AZ533" s="269"/>
      <c r="BA533" s="560"/>
      <c r="BB533"/>
      <c r="BC533" s="560"/>
      <c r="BD533"/>
      <c r="BE533" s="560"/>
      <c r="BF533"/>
      <c r="BG533" s="560"/>
      <c r="BH533"/>
      <c r="BI533" s="560"/>
      <c r="BJ533"/>
      <c r="BK533" s="560"/>
      <c r="BL533"/>
      <c r="BM533" s="560"/>
      <c r="BN533"/>
      <c r="BO533" s="270"/>
      <c r="BP533"/>
      <c r="BQ533" s="270"/>
      <c r="BR533"/>
      <c r="BS533" s="270"/>
      <c r="BT533"/>
      <c r="BU533" s="270"/>
      <c r="BV533"/>
      <c r="BW533" s="270"/>
      <c r="BX533"/>
      <c r="BY533" s="270"/>
      <c r="BZ533"/>
      <c r="CA533" s="270"/>
      <c r="CB533"/>
      <c r="CC533" s="270"/>
      <c r="CD533"/>
      <c r="CE533" s="270"/>
      <c r="CF533"/>
      <c r="CG533" s="270"/>
      <c r="CH533"/>
      <c r="CI533" s="270"/>
      <c r="CJ533"/>
      <c r="CK533" s="910"/>
      <c r="CT533" s="920"/>
      <c r="CX533" s="920"/>
      <c r="DN533" s="373"/>
      <c r="DO533" s="373"/>
      <c r="DP533" s="373"/>
      <c r="DQ533" s="373"/>
      <c r="DR533" s="373"/>
      <c r="DS533" s="373"/>
      <c r="DT533" s="373"/>
      <c r="DU533" s="373"/>
      <c r="DV533" s="373"/>
      <c r="DW533" s="373"/>
      <c r="DX533" s="373"/>
      <c r="DY533" s="373"/>
      <c r="DZ533" s="373"/>
      <c r="EA533" s="373"/>
      <c r="EB533" s="373"/>
      <c r="EC533" s="373"/>
      <c r="ED533" s="373"/>
      <c r="EE533" s="373"/>
      <c r="EF533" s="373"/>
      <c r="EG533" s="373"/>
      <c r="EH533" s="373"/>
      <c r="EI533" s="373"/>
      <c r="EJ533" s="373"/>
      <c r="EK533" s="373"/>
      <c r="EL533" s="373"/>
      <c r="EM533" s="373"/>
      <c r="EN533" s="373"/>
      <c r="EO533" s="373"/>
      <c r="EP533" s="373"/>
      <c r="EQ533" s="373"/>
      <c r="ER533" s="373"/>
      <c r="ES533" s="373"/>
      <c r="ET533" s="373"/>
      <c r="EU533" s="373"/>
      <c r="EV533" s="373"/>
      <c r="EW533" s="373"/>
      <c r="EX533" s="373"/>
      <c r="EY533" s="373"/>
      <c r="EZ533" s="373"/>
      <c r="FA533" s="373"/>
      <c r="FB533" s="373"/>
      <c r="FC533" s="373"/>
      <c r="FD533" s="373"/>
      <c r="FE533" s="373"/>
      <c r="FF533" s="373"/>
      <c r="FG533" s="373"/>
      <c r="FH533" s="373"/>
      <c r="FI533" s="373"/>
      <c r="FJ533" s="373"/>
      <c r="FK533" s="373"/>
      <c r="FL533" s="373"/>
      <c r="FM533" s="373"/>
      <c r="FN533" s="373"/>
      <c r="FO533" s="373"/>
      <c r="FP533" s="373"/>
      <c r="FQ533" s="373"/>
      <c r="FR533" s="373"/>
      <c r="FS533" s="373"/>
      <c r="FT533" s="373"/>
      <c r="FU533" s="373"/>
      <c r="FV533" s="373"/>
      <c r="FW533" s="373"/>
      <c r="FX533" s="373"/>
      <c r="FY533" s="373"/>
      <c r="FZ533" s="373"/>
      <c r="GA533" s="373"/>
      <c r="GB533" s="373"/>
      <c r="GC533" s="373"/>
      <c r="GD533" s="373"/>
      <c r="GE533" s="373"/>
      <c r="GF533" s="373"/>
      <c r="GG533" s="373"/>
      <c r="GH533" s="373"/>
      <c r="GI533" s="373"/>
      <c r="GJ533" s="373"/>
      <c r="GK533" s="373"/>
      <c r="GL533" s="373"/>
      <c r="GM533" s="373"/>
      <c r="GN533" s="373"/>
      <c r="GO533" s="373"/>
      <c r="GP533" s="373"/>
      <c r="GQ533" s="373"/>
      <c r="GR533" s="373"/>
      <c r="GS533" s="373"/>
      <c r="GT533" s="373"/>
      <c r="GU533" s="373"/>
      <c r="GV533" s="373"/>
      <c r="GW533" s="373"/>
      <c r="GX533" s="373"/>
      <c r="GY533" s="373"/>
      <c r="GZ533" s="373"/>
      <c r="HA533" s="373"/>
      <c r="HB533" s="373"/>
      <c r="HC533" s="373"/>
      <c r="HD533" s="373"/>
      <c r="HE533" s="373"/>
      <c r="HF533" s="373"/>
      <c r="HG533" s="373"/>
      <c r="HH533" s="373"/>
      <c r="HI533" s="373"/>
      <c r="HJ533" s="373"/>
      <c r="HK533" s="373"/>
      <c r="HL533" s="373"/>
      <c r="HM533" s="373"/>
      <c r="HN533" s="373"/>
      <c r="HO533" s="373"/>
      <c r="HP533" s="373"/>
      <c r="HQ533" s="373"/>
      <c r="HR533" s="373"/>
      <c r="HS533" s="373"/>
      <c r="HT533" s="373"/>
      <c r="HU533" s="373"/>
      <c r="HV533" s="373"/>
      <c r="HW533" s="373"/>
      <c r="HX533" s="373"/>
      <c r="HY533" s="373"/>
      <c r="HZ533" s="373"/>
      <c r="IA533" s="373"/>
      <c r="IB533" s="373"/>
      <c r="IC533" s="373"/>
      <c r="ID533" s="373"/>
      <c r="IE533" s="373"/>
      <c r="IF533" s="373"/>
      <c r="IG533" s="373"/>
      <c r="IH533" s="373"/>
      <c r="II533" s="373"/>
      <c r="IJ533" s="373"/>
    </row>
    <row r="534" spans="1:244" s="281" customFormat="1" ht="19" x14ac:dyDescent="0.2">
      <c r="A534"/>
      <c r="B534" s="186"/>
      <c r="C534"/>
      <c r="D534" s="251"/>
      <c r="E534" s="341"/>
      <c r="F534" s="341"/>
      <c r="G534" s="172"/>
      <c r="H534"/>
      <c r="I534" s="45"/>
      <c r="J534"/>
      <c r="K534"/>
      <c r="L534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5"/>
      <c r="AC534"/>
      <c r="AD534" s="38"/>
      <c r="AE534"/>
      <c r="AF534"/>
      <c r="AG534"/>
      <c r="AH534" s="42"/>
      <c r="AI534" s="349"/>
      <c r="AJ534" s="326"/>
      <c r="AK534" s="364"/>
      <c r="AL534" s="364"/>
      <c r="AM534" s="364"/>
      <c r="AN534" s="364"/>
      <c r="AO534" s="364"/>
      <c r="AP534" s="364"/>
      <c r="AQ534" s="364"/>
      <c r="AR534" s="364"/>
      <c r="AS534" s="364"/>
      <c r="AT534" s="364"/>
      <c r="AU534" s="364"/>
      <c r="AV534" s="364"/>
      <c r="AW534" s="364"/>
      <c r="AX534" s="364"/>
      <c r="AY534" s="329"/>
      <c r="AZ534" s="269"/>
      <c r="BA534" s="560"/>
      <c r="BB534"/>
      <c r="BC534" s="560"/>
      <c r="BD534"/>
      <c r="BE534" s="560"/>
      <c r="BF534"/>
      <c r="BG534" s="560"/>
      <c r="BH534"/>
      <c r="BI534" s="560"/>
      <c r="BJ534"/>
      <c r="BK534" s="560"/>
      <c r="BL534"/>
      <c r="BM534" s="560"/>
      <c r="BN534"/>
      <c r="BO534" s="270"/>
      <c r="BP534"/>
      <c r="BQ534" s="270"/>
      <c r="BR534"/>
      <c r="BS534" s="270"/>
      <c r="BT534"/>
      <c r="BU534" s="270"/>
      <c r="BV534"/>
      <c r="BW534" s="270"/>
      <c r="BX534"/>
      <c r="BY534" s="270"/>
      <c r="BZ534"/>
      <c r="CA534" s="270"/>
      <c r="CB534"/>
      <c r="CC534" s="270"/>
      <c r="CD534"/>
      <c r="CE534" s="270"/>
      <c r="CF534"/>
      <c r="CG534" s="270"/>
      <c r="CH534"/>
      <c r="CI534" s="270"/>
      <c r="CJ534"/>
      <c r="CK534" s="910"/>
      <c r="CT534" s="920"/>
      <c r="CX534" s="920"/>
      <c r="DN534" s="373"/>
      <c r="DO534" s="373"/>
      <c r="DP534" s="373"/>
      <c r="DQ534" s="373"/>
      <c r="DR534" s="373"/>
      <c r="DS534" s="373"/>
      <c r="DT534" s="373"/>
      <c r="DU534" s="373"/>
      <c r="DV534" s="373"/>
      <c r="DW534" s="373"/>
      <c r="DX534" s="373"/>
      <c r="DY534" s="373"/>
      <c r="DZ534" s="373"/>
      <c r="EA534" s="373"/>
      <c r="EB534" s="373"/>
      <c r="EC534" s="373"/>
      <c r="ED534" s="373"/>
      <c r="EE534" s="373"/>
      <c r="EF534" s="373"/>
      <c r="EG534" s="373"/>
      <c r="EH534" s="373"/>
      <c r="EI534" s="373"/>
      <c r="EJ534" s="373"/>
      <c r="EK534" s="373"/>
      <c r="EL534" s="373"/>
      <c r="EM534" s="373"/>
      <c r="EN534" s="373"/>
      <c r="EO534" s="373"/>
      <c r="EP534" s="373"/>
      <c r="EQ534" s="373"/>
      <c r="ER534" s="373"/>
      <c r="ES534" s="373"/>
      <c r="ET534" s="373"/>
      <c r="EU534" s="373"/>
      <c r="EV534" s="373"/>
      <c r="EW534" s="373"/>
      <c r="EX534" s="373"/>
      <c r="EY534" s="373"/>
      <c r="EZ534" s="373"/>
      <c r="FA534" s="373"/>
      <c r="FB534" s="373"/>
      <c r="FC534" s="373"/>
      <c r="FD534" s="373"/>
      <c r="FE534" s="373"/>
      <c r="FF534" s="373"/>
      <c r="FG534" s="373"/>
      <c r="FH534" s="373"/>
      <c r="FI534" s="373"/>
      <c r="FJ534" s="373"/>
      <c r="FK534" s="373"/>
      <c r="FL534" s="373"/>
      <c r="FM534" s="373"/>
      <c r="FN534" s="373"/>
      <c r="FO534" s="373"/>
      <c r="FP534" s="373"/>
      <c r="FQ534" s="373"/>
      <c r="FR534" s="373"/>
      <c r="FS534" s="373"/>
      <c r="FT534" s="373"/>
      <c r="FU534" s="373"/>
      <c r="FV534" s="373"/>
      <c r="FW534" s="373"/>
      <c r="FX534" s="373"/>
      <c r="FY534" s="373"/>
      <c r="FZ534" s="373"/>
      <c r="GA534" s="373"/>
      <c r="GB534" s="373"/>
      <c r="GC534" s="373"/>
      <c r="GD534" s="373"/>
      <c r="GE534" s="373"/>
      <c r="GF534" s="373"/>
      <c r="GG534" s="373"/>
      <c r="GH534" s="373"/>
      <c r="GI534" s="373"/>
      <c r="GJ534" s="373"/>
      <c r="GK534" s="373"/>
      <c r="GL534" s="373"/>
      <c r="GM534" s="373"/>
      <c r="GN534" s="373"/>
      <c r="GO534" s="373"/>
      <c r="GP534" s="373"/>
      <c r="GQ534" s="373"/>
      <c r="GR534" s="373"/>
      <c r="GS534" s="373"/>
      <c r="GT534" s="373"/>
      <c r="GU534" s="373"/>
      <c r="GV534" s="373"/>
      <c r="GW534" s="373"/>
      <c r="GX534" s="373"/>
      <c r="GY534" s="373"/>
      <c r="GZ534" s="373"/>
      <c r="HA534" s="373"/>
      <c r="HB534" s="373"/>
      <c r="HC534" s="373"/>
      <c r="HD534" s="373"/>
      <c r="HE534" s="373"/>
      <c r="HF534" s="373"/>
      <c r="HG534" s="373"/>
      <c r="HH534" s="373"/>
      <c r="HI534" s="373"/>
      <c r="HJ534" s="373"/>
      <c r="HK534" s="373"/>
      <c r="HL534" s="373"/>
      <c r="HM534" s="373"/>
      <c r="HN534" s="373"/>
      <c r="HO534" s="373"/>
      <c r="HP534" s="373"/>
      <c r="HQ534" s="373"/>
      <c r="HR534" s="373"/>
      <c r="HS534" s="373"/>
      <c r="HT534" s="373"/>
      <c r="HU534" s="373"/>
      <c r="HV534" s="373"/>
      <c r="HW534" s="373"/>
      <c r="HX534" s="373"/>
      <c r="HY534" s="373"/>
      <c r="HZ534" s="373"/>
      <c r="IA534" s="373"/>
      <c r="IB534" s="373"/>
      <c r="IC534" s="373"/>
      <c r="ID534" s="373"/>
      <c r="IE534" s="373"/>
      <c r="IF534" s="373"/>
      <c r="IG534" s="373"/>
      <c r="IH534" s="373"/>
      <c r="II534" s="373"/>
      <c r="IJ534" s="373"/>
    </row>
    <row r="535" spans="1:244" s="281" customFormat="1" ht="19" x14ac:dyDescent="0.2">
      <c r="A535"/>
      <c r="B535" s="186"/>
      <c r="C535"/>
      <c r="D535" s="251"/>
      <c r="E535" s="341"/>
      <c r="F535" s="341"/>
      <c r="G535" s="172"/>
      <c r="H535"/>
      <c r="I535" s="45"/>
      <c r="J535"/>
      <c r="K535"/>
      <c r="L535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5"/>
      <c r="AC535"/>
      <c r="AD535" s="38"/>
      <c r="AE535"/>
      <c r="AF535"/>
      <c r="AG535"/>
      <c r="AH535" s="42"/>
      <c r="AI535" s="349"/>
      <c r="AJ535" s="326"/>
      <c r="AK535" s="364"/>
      <c r="AL535" s="364"/>
      <c r="AM535" s="364"/>
      <c r="AN535" s="364"/>
      <c r="AO535" s="364"/>
      <c r="AP535" s="364"/>
      <c r="AQ535" s="364"/>
      <c r="AR535" s="364"/>
      <c r="AS535" s="364"/>
      <c r="AT535" s="364"/>
      <c r="AU535" s="364"/>
      <c r="AV535" s="364"/>
      <c r="AW535" s="364"/>
      <c r="AX535" s="364"/>
      <c r="AY535" s="329"/>
      <c r="AZ535" s="269"/>
      <c r="BA535" s="560"/>
      <c r="BB535"/>
      <c r="BC535" s="560"/>
      <c r="BD535"/>
      <c r="BE535" s="560"/>
      <c r="BF535"/>
      <c r="BG535" s="560"/>
      <c r="BH535"/>
      <c r="BI535" s="560"/>
      <c r="BJ535"/>
      <c r="BK535" s="560"/>
      <c r="BL535"/>
      <c r="BM535" s="560"/>
      <c r="BN535"/>
      <c r="BO535" s="270"/>
      <c r="BP535"/>
      <c r="BQ535" s="270"/>
      <c r="BR535"/>
      <c r="BS535" s="270"/>
      <c r="BT535"/>
      <c r="BU535" s="270"/>
      <c r="BV535"/>
      <c r="BW535" s="270"/>
      <c r="BX535"/>
      <c r="BY535" s="270"/>
      <c r="BZ535"/>
      <c r="CA535" s="270"/>
      <c r="CB535"/>
      <c r="CC535" s="270"/>
      <c r="CD535"/>
      <c r="CE535" s="270"/>
      <c r="CF535"/>
      <c r="CG535" s="270"/>
      <c r="CH535"/>
      <c r="CI535" s="270"/>
      <c r="CJ535"/>
      <c r="CK535" s="910"/>
      <c r="CT535" s="920"/>
      <c r="CX535" s="920"/>
      <c r="DN535" s="373"/>
      <c r="DO535" s="373"/>
      <c r="DP535" s="373"/>
      <c r="DQ535" s="373"/>
      <c r="DR535" s="373"/>
      <c r="DS535" s="373"/>
      <c r="DT535" s="373"/>
      <c r="DU535" s="373"/>
      <c r="DV535" s="373"/>
      <c r="DW535" s="373"/>
      <c r="DX535" s="373"/>
      <c r="DY535" s="373"/>
      <c r="DZ535" s="373"/>
      <c r="EA535" s="373"/>
      <c r="EB535" s="373"/>
      <c r="EC535" s="373"/>
      <c r="ED535" s="373"/>
      <c r="EE535" s="373"/>
      <c r="EF535" s="373"/>
      <c r="EG535" s="373"/>
      <c r="EH535" s="373"/>
      <c r="EI535" s="373"/>
      <c r="EJ535" s="373"/>
      <c r="EK535" s="373"/>
      <c r="EL535" s="373"/>
      <c r="EM535" s="373"/>
      <c r="EN535" s="373"/>
      <c r="EO535" s="373"/>
      <c r="EP535" s="373"/>
      <c r="EQ535" s="373"/>
      <c r="ER535" s="373"/>
      <c r="ES535" s="373"/>
      <c r="ET535" s="373"/>
      <c r="EU535" s="373"/>
      <c r="EV535" s="373"/>
      <c r="EW535" s="373"/>
      <c r="EX535" s="373"/>
      <c r="EY535" s="373"/>
      <c r="EZ535" s="373"/>
      <c r="FA535" s="373"/>
      <c r="FB535" s="373"/>
      <c r="FC535" s="373"/>
      <c r="FD535" s="373"/>
      <c r="FE535" s="373"/>
      <c r="FF535" s="373"/>
      <c r="FG535" s="373"/>
      <c r="FH535" s="373"/>
      <c r="FI535" s="373"/>
      <c r="FJ535" s="373"/>
      <c r="FK535" s="373"/>
      <c r="FL535" s="373"/>
      <c r="FM535" s="373"/>
      <c r="FN535" s="373"/>
      <c r="FO535" s="373"/>
      <c r="FP535" s="373"/>
      <c r="FQ535" s="373"/>
      <c r="FR535" s="373"/>
      <c r="FS535" s="373"/>
      <c r="FT535" s="373"/>
      <c r="FU535" s="373"/>
      <c r="FV535" s="373"/>
      <c r="FW535" s="373"/>
      <c r="FX535" s="373"/>
      <c r="FY535" s="373"/>
      <c r="FZ535" s="373"/>
      <c r="GA535" s="373"/>
      <c r="GB535" s="373"/>
      <c r="GC535" s="373"/>
      <c r="GD535" s="373"/>
      <c r="GE535" s="373"/>
      <c r="GF535" s="373"/>
      <c r="GG535" s="373"/>
      <c r="GH535" s="373"/>
      <c r="GI535" s="373"/>
      <c r="GJ535" s="373"/>
      <c r="GK535" s="373"/>
      <c r="GL535" s="373"/>
      <c r="GM535" s="373"/>
      <c r="GN535" s="373"/>
      <c r="GO535" s="373"/>
      <c r="GP535" s="373"/>
      <c r="GQ535" s="373"/>
      <c r="GR535" s="373"/>
      <c r="GS535" s="373"/>
      <c r="GT535" s="373"/>
      <c r="GU535" s="373"/>
      <c r="GV535" s="373"/>
      <c r="GW535" s="373"/>
      <c r="GX535" s="373"/>
      <c r="GY535" s="373"/>
      <c r="GZ535" s="373"/>
      <c r="HA535" s="373"/>
      <c r="HB535" s="373"/>
      <c r="HC535" s="373"/>
      <c r="HD535" s="373"/>
      <c r="HE535" s="373"/>
      <c r="HF535" s="373"/>
      <c r="HG535" s="373"/>
      <c r="HH535" s="373"/>
      <c r="HI535" s="373"/>
      <c r="HJ535" s="373"/>
      <c r="HK535" s="373"/>
      <c r="HL535" s="373"/>
      <c r="HM535" s="373"/>
      <c r="HN535" s="373"/>
      <c r="HO535" s="373"/>
      <c r="HP535" s="373"/>
      <c r="HQ535" s="373"/>
      <c r="HR535" s="373"/>
      <c r="HS535" s="373"/>
      <c r="HT535" s="373"/>
      <c r="HU535" s="373"/>
      <c r="HV535" s="373"/>
      <c r="HW535" s="373"/>
      <c r="HX535" s="373"/>
      <c r="HY535" s="373"/>
      <c r="HZ535" s="373"/>
      <c r="IA535" s="373"/>
      <c r="IB535" s="373"/>
      <c r="IC535" s="373"/>
      <c r="ID535" s="373"/>
      <c r="IE535" s="373"/>
      <c r="IF535" s="373"/>
      <c r="IG535" s="373"/>
      <c r="IH535" s="373"/>
      <c r="II535" s="373"/>
      <c r="IJ535" s="373"/>
    </row>
    <row r="536" spans="1:244" s="281" customFormat="1" ht="19" x14ac:dyDescent="0.2">
      <c r="A536"/>
      <c r="B536" s="186"/>
      <c r="C536"/>
      <c r="D536" s="251"/>
      <c r="E536" s="341"/>
      <c r="F536" s="341"/>
      <c r="G536" s="172"/>
      <c r="H536"/>
      <c r="I536" s="45"/>
      <c r="J536"/>
      <c r="K536"/>
      <c r="L53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5"/>
      <c r="AC536"/>
      <c r="AD536" s="38"/>
      <c r="AE536"/>
      <c r="AF536"/>
      <c r="AG536"/>
      <c r="AH536" s="42"/>
      <c r="AI536" s="349"/>
      <c r="AJ536" s="326"/>
      <c r="AK536" s="364"/>
      <c r="AL536" s="364"/>
      <c r="AM536" s="364"/>
      <c r="AN536" s="364"/>
      <c r="AO536" s="364"/>
      <c r="AP536" s="364"/>
      <c r="AQ536" s="364"/>
      <c r="AR536" s="364"/>
      <c r="AS536" s="364"/>
      <c r="AT536" s="364"/>
      <c r="AU536" s="364"/>
      <c r="AV536" s="364"/>
      <c r="AW536" s="364"/>
      <c r="AX536" s="364"/>
      <c r="AY536" s="329"/>
      <c r="AZ536" s="269"/>
      <c r="BA536" s="560"/>
      <c r="BB536"/>
      <c r="BC536" s="560"/>
      <c r="BD536"/>
      <c r="BE536" s="560"/>
      <c r="BF536"/>
      <c r="BG536" s="560"/>
      <c r="BH536"/>
      <c r="BI536" s="560"/>
      <c r="BJ536"/>
      <c r="BK536" s="560"/>
      <c r="BL536"/>
      <c r="BM536" s="560"/>
      <c r="BN536"/>
      <c r="BO536" s="270"/>
      <c r="BP536"/>
      <c r="BQ536" s="270"/>
      <c r="BR536"/>
      <c r="BS536" s="270"/>
      <c r="BT536"/>
      <c r="BU536" s="270"/>
      <c r="BV536"/>
      <c r="BW536" s="270"/>
      <c r="BX536"/>
      <c r="BY536" s="270"/>
      <c r="BZ536"/>
      <c r="CA536" s="270"/>
      <c r="CB536"/>
      <c r="CC536" s="270"/>
      <c r="CD536"/>
      <c r="CE536" s="270"/>
      <c r="CF536"/>
      <c r="CG536" s="270"/>
      <c r="CH536"/>
      <c r="CI536" s="270"/>
      <c r="CJ536"/>
      <c r="CK536" s="910"/>
      <c r="CT536" s="920"/>
      <c r="CX536" s="920"/>
      <c r="DN536" s="373"/>
      <c r="DO536" s="373"/>
      <c r="DP536" s="373"/>
      <c r="DQ536" s="373"/>
      <c r="DR536" s="373"/>
      <c r="DS536" s="373"/>
      <c r="DT536" s="373"/>
      <c r="DU536" s="373"/>
      <c r="DV536" s="373"/>
      <c r="DW536" s="373"/>
      <c r="DX536" s="373"/>
      <c r="DY536" s="373"/>
      <c r="DZ536" s="373"/>
      <c r="EA536" s="373"/>
      <c r="EB536" s="373"/>
      <c r="EC536" s="373"/>
      <c r="ED536" s="373"/>
      <c r="EE536" s="373"/>
      <c r="EF536" s="373"/>
      <c r="EG536" s="373"/>
      <c r="EH536" s="373"/>
      <c r="EI536" s="373"/>
      <c r="EJ536" s="373"/>
      <c r="EK536" s="373"/>
      <c r="EL536" s="373"/>
      <c r="EM536" s="373"/>
      <c r="EN536" s="373"/>
      <c r="EO536" s="373"/>
      <c r="EP536" s="373"/>
      <c r="EQ536" s="373"/>
      <c r="ER536" s="373"/>
      <c r="ES536" s="373"/>
      <c r="ET536" s="373"/>
      <c r="EU536" s="373"/>
      <c r="EV536" s="373"/>
      <c r="EW536" s="373"/>
      <c r="EX536" s="373"/>
      <c r="EY536" s="373"/>
      <c r="EZ536" s="373"/>
      <c r="FA536" s="373"/>
      <c r="FB536" s="373"/>
      <c r="FC536" s="373"/>
      <c r="FD536" s="373"/>
      <c r="FE536" s="373"/>
      <c r="FF536" s="373"/>
      <c r="FG536" s="373"/>
      <c r="FH536" s="373"/>
      <c r="FI536" s="373"/>
      <c r="FJ536" s="373"/>
      <c r="FK536" s="373"/>
      <c r="FL536" s="373"/>
      <c r="FM536" s="373"/>
      <c r="FN536" s="373"/>
      <c r="FO536" s="373"/>
      <c r="FP536" s="373"/>
      <c r="FQ536" s="373"/>
      <c r="FR536" s="373"/>
      <c r="FS536" s="373"/>
      <c r="FT536" s="373"/>
      <c r="FU536" s="373"/>
      <c r="FV536" s="373"/>
      <c r="FW536" s="373"/>
      <c r="FX536" s="373"/>
      <c r="FY536" s="373"/>
      <c r="FZ536" s="373"/>
      <c r="GA536" s="373"/>
      <c r="GB536" s="373"/>
      <c r="GC536" s="373"/>
      <c r="GD536" s="373"/>
      <c r="GE536" s="373"/>
      <c r="GF536" s="373"/>
      <c r="GG536" s="373"/>
      <c r="GH536" s="373"/>
      <c r="GI536" s="373"/>
      <c r="GJ536" s="373"/>
      <c r="GK536" s="373"/>
      <c r="GL536" s="373"/>
      <c r="GM536" s="373"/>
      <c r="GN536" s="373"/>
      <c r="GO536" s="373"/>
      <c r="GP536" s="373"/>
      <c r="GQ536" s="373"/>
      <c r="GR536" s="373"/>
      <c r="GS536" s="373"/>
      <c r="GT536" s="373"/>
      <c r="GU536" s="373"/>
      <c r="GV536" s="373"/>
      <c r="GW536" s="373"/>
      <c r="GX536" s="373"/>
      <c r="GY536" s="373"/>
      <c r="GZ536" s="373"/>
      <c r="HA536" s="373"/>
      <c r="HB536" s="373"/>
      <c r="HC536" s="373"/>
      <c r="HD536" s="373"/>
      <c r="HE536" s="373"/>
      <c r="HF536" s="373"/>
      <c r="HG536" s="373"/>
      <c r="HH536" s="373"/>
      <c r="HI536" s="373"/>
      <c r="HJ536" s="373"/>
      <c r="HK536" s="373"/>
      <c r="HL536" s="373"/>
      <c r="HM536" s="373"/>
      <c r="HN536" s="373"/>
      <c r="HO536" s="373"/>
      <c r="HP536" s="373"/>
      <c r="HQ536" s="373"/>
      <c r="HR536" s="373"/>
      <c r="HS536" s="373"/>
      <c r="HT536" s="373"/>
      <c r="HU536" s="373"/>
      <c r="HV536" s="373"/>
      <c r="HW536" s="373"/>
      <c r="HX536" s="373"/>
      <c r="HY536" s="373"/>
      <c r="HZ536" s="373"/>
      <c r="IA536" s="373"/>
      <c r="IB536" s="373"/>
      <c r="IC536" s="373"/>
      <c r="ID536" s="373"/>
      <c r="IE536" s="373"/>
      <c r="IF536" s="373"/>
      <c r="IG536" s="373"/>
      <c r="IH536" s="373"/>
      <c r="II536" s="373"/>
      <c r="IJ536" s="373"/>
    </row>
    <row r="537" spans="1:244" s="281" customFormat="1" ht="19" x14ac:dyDescent="0.2">
      <c r="A537"/>
      <c r="B537" s="186"/>
      <c r="C537"/>
      <c r="D537" s="251"/>
      <c r="E537" s="341"/>
      <c r="F537" s="341"/>
      <c r="G537" s="172"/>
      <c r="H537"/>
      <c r="I537" s="45"/>
      <c r="J537"/>
      <c r="K537"/>
      <c r="L537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5"/>
      <c r="AC537"/>
      <c r="AD537" s="38"/>
      <c r="AE537"/>
      <c r="AF537"/>
      <c r="AG537"/>
      <c r="AH537" s="42"/>
      <c r="AI537" s="349"/>
      <c r="AJ537" s="326"/>
      <c r="AK537" s="364"/>
      <c r="AL537" s="364"/>
      <c r="AM537" s="364"/>
      <c r="AN537" s="364"/>
      <c r="AO537" s="364"/>
      <c r="AP537" s="364"/>
      <c r="AQ537" s="364"/>
      <c r="AR537" s="364"/>
      <c r="AS537" s="364"/>
      <c r="AT537" s="364"/>
      <c r="AU537" s="364"/>
      <c r="AV537" s="364"/>
      <c r="AW537" s="364"/>
      <c r="AX537" s="364"/>
      <c r="AY537" s="329"/>
      <c r="AZ537" s="269"/>
      <c r="BA537" s="560"/>
      <c r="BB537"/>
      <c r="BC537" s="560"/>
      <c r="BD537"/>
      <c r="BE537" s="560"/>
      <c r="BF537"/>
      <c r="BG537" s="560"/>
      <c r="BH537"/>
      <c r="BI537" s="560"/>
      <c r="BJ537"/>
      <c r="BK537" s="560"/>
      <c r="BL537"/>
      <c r="BM537" s="560"/>
      <c r="BN537"/>
      <c r="BO537" s="270"/>
      <c r="BP537"/>
      <c r="BQ537" s="270"/>
      <c r="BR537"/>
      <c r="BS537" s="270"/>
      <c r="BT537"/>
      <c r="BU537" s="270"/>
      <c r="BV537"/>
      <c r="BW537" s="270"/>
      <c r="BX537"/>
      <c r="BY537" s="270"/>
      <c r="BZ537"/>
      <c r="CA537" s="270"/>
      <c r="CB537"/>
      <c r="CC537" s="270"/>
      <c r="CD537"/>
      <c r="CE537" s="270"/>
      <c r="CF537"/>
      <c r="CG537" s="270"/>
      <c r="CH537"/>
      <c r="CI537" s="270"/>
      <c r="CJ537"/>
      <c r="CK537" s="910"/>
      <c r="CT537" s="920"/>
      <c r="CX537" s="920"/>
      <c r="DN537" s="373"/>
      <c r="DO537" s="373"/>
      <c r="DP537" s="373"/>
      <c r="DQ537" s="373"/>
      <c r="DR537" s="373"/>
      <c r="DS537" s="373"/>
      <c r="DT537" s="373"/>
      <c r="DU537" s="373"/>
      <c r="DV537" s="373"/>
      <c r="DW537" s="373"/>
      <c r="DX537" s="373"/>
      <c r="DY537" s="373"/>
      <c r="DZ537" s="373"/>
      <c r="EA537" s="373"/>
      <c r="EB537" s="373"/>
      <c r="EC537" s="373"/>
      <c r="ED537" s="373"/>
      <c r="EE537" s="373"/>
      <c r="EF537" s="373"/>
      <c r="EG537" s="373"/>
      <c r="EH537" s="373"/>
      <c r="EI537" s="373"/>
      <c r="EJ537" s="373"/>
      <c r="EK537" s="373"/>
      <c r="EL537" s="373"/>
      <c r="EM537" s="373"/>
      <c r="EN537" s="373"/>
      <c r="EO537" s="373"/>
      <c r="EP537" s="373"/>
      <c r="EQ537" s="373"/>
      <c r="ER537" s="373"/>
      <c r="ES537" s="373"/>
      <c r="ET537" s="373"/>
      <c r="EU537" s="373"/>
      <c r="EV537" s="373"/>
      <c r="EW537" s="373"/>
      <c r="EX537" s="373"/>
      <c r="EY537" s="373"/>
      <c r="EZ537" s="373"/>
      <c r="FA537" s="373"/>
      <c r="FB537" s="373"/>
      <c r="FC537" s="373"/>
      <c r="FD537" s="373"/>
      <c r="FE537" s="373"/>
      <c r="FF537" s="373"/>
      <c r="FG537" s="373"/>
      <c r="FH537" s="373"/>
      <c r="FI537" s="373"/>
      <c r="FJ537" s="373"/>
      <c r="FK537" s="373"/>
      <c r="FL537" s="373"/>
      <c r="FM537" s="373"/>
      <c r="FN537" s="373"/>
      <c r="FO537" s="373"/>
      <c r="FP537" s="373"/>
      <c r="FQ537" s="373"/>
      <c r="FR537" s="373"/>
      <c r="FS537" s="373"/>
      <c r="FT537" s="373"/>
      <c r="FU537" s="373"/>
      <c r="FV537" s="373"/>
      <c r="FW537" s="373"/>
      <c r="FX537" s="373"/>
      <c r="FY537" s="373"/>
      <c r="FZ537" s="373"/>
      <c r="GA537" s="373"/>
      <c r="GB537" s="373"/>
      <c r="GC537" s="373"/>
      <c r="GD537" s="373"/>
      <c r="GE537" s="373"/>
      <c r="GF537" s="373"/>
      <c r="GG537" s="373"/>
      <c r="GH537" s="373"/>
      <c r="GI537" s="373"/>
      <c r="GJ537" s="373"/>
      <c r="GK537" s="373"/>
      <c r="GL537" s="373"/>
      <c r="GM537" s="373"/>
      <c r="GN537" s="373"/>
      <c r="GO537" s="373"/>
      <c r="GP537" s="373"/>
      <c r="GQ537" s="373"/>
      <c r="GR537" s="373"/>
      <c r="GS537" s="373"/>
      <c r="GT537" s="373"/>
      <c r="GU537" s="373"/>
      <c r="GV537" s="373"/>
      <c r="GW537" s="373"/>
      <c r="GX537" s="373"/>
      <c r="GY537" s="373"/>
      <c r="GZ537" s="373"/>
      <c r="HA537" s="373"/>
      <c r="HB537" s="373"/>
      <c r="HC537" s="373"/>
      <c r="HD537" s="373"/>
      <c r="HE537" s="373"/>
      <c r="HF537" s="373"/>
      <c r="HG537" s="373"/>
      <c r="HH537" s="373"/>
      <c r="HI537" s="373"/>
      <c r="HJ537" s="373"/>
      <c r="HK537" s="373"/>
      <c r="HL537" s="373"/>
      <c r="HM537" s="373"/>
      <c r="HN537" s="373"/>
      <c r="HO537" s="373"/>
      <c r="HP537" s="373"/>
      <c r="HQ537" s="373"/>
      <c r="HR537" s="373"/>
      <c r="HS537" s="373"/>
      <c r="HT537" s="373"/>
      <c r="HU537" s="373"/>
      <c r="HV537" s="373"/>
      <c r="HW537" s="373"/>
      <c r="HX537" s="373"/>
      <c r="HY537" s="373"/>
      <c r="HZ537" s="373"/>
      <c r="IA537" s="373"/>
      <c r="IB537" s="373"/>
      <c r="IC537" s="373"/>
      <c r="ID537" s="373"/>
      <c r="IE537" s="373"/>
      <c r="IF537" s="373"/>
      <c r="IG537" s="373"/>
      <c r="IH537" s="373"/>
      <c r="II537" s="373"/>
      <c r="IJ537" s="373"/>
    </row>
    <row r="538" spans="1:244" s="281" customFormat="1" ht="19" x14ac:dyDescent="0.2">
      <c r="A538"/>
      <c r="B538" s="186"/>
      <c r="C538"/>
      <c r="D538" s="251"/>
      <c r="E538" s="341"/>
      <c r="F538" s="341"/>
      <c r="G538" s="172"/>
      <c r="H538"/>
      <c r="I538" s="45"/>
      <c r="J538"/>
      <c r="K538"/>
      <c r="L538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5"/>
      <c r="AC538"/>
      <c r="AD538" s="38"/>
      <c r="AE538"/>
      <c r="AF538"/>
      <c r="AG538"/>
      <c r="AH538" s="42"/>
      <c r="AI538" s="349"/>
      <c r="AJ538" s="326"/>
      <c r="AK538" s="364"/>
      <c r="AL538" s="364"/>
      <c r="AM538" s="364"/>
      <c r="AN538" s="364"/>
      <c r="AO538" s="364"/>
      <c r="AP538" s="364"/>
      <c r="AQ538" s="364"/>
      <c r="AR538" s="364"/>
      <c r="AS538" s="364"/>
      <c r="AT538" s="364"/>
      <c r="AU538" s="364"/>
      <c r="AV538" s="364"/>
      <c r="AW538" s="364"/>
      <c r="AX538" s="364"/>
      <c r="AY538" s="329"/>
      <c r="AZ538" s="269"/>
      <c r="BA538" s="560"/>
      <c r="BB538"/>
      <c r="BC538" s="560"/>
      <c r="BD538"/>
      <c r="BE538" s="560"/>
      <c r="BF538"/>
      <c r="BG538" s="560"/>
      <c r="BH538"/>
      <c r="BI538" s="560"/>
      <c r="BJ538"/>
      <c r="BK538" s="560"/>
      <c r="BL538"/>
      <c r="BM538" s="560"/>
      <c r="BN538"/>
      <c r="BO538" s="270"/>
      <c r="BP538"/>
      <c r="BQ538" s="270"/>
      <c r="BR538"/>
      <c r="BS538" s="270"/>
      <c r="BT538"/>
      <c r="BU538" s="270"/>
      <c r="BV538"/>
      <c r="BW538" s="270"/>
      <c r="BX538"/>
      <c r="BY538" s="270"/>
      <c r="BZ538"/>
      <c r="CA538" s="270"/>
      <c r="CB538"/>
      <c r="CC538" s="270"/>
      <c r="CD538"/>
      <c r="CE538" s="270"/>
      <c r="CF538"/>
      <c r="CG538" s="270"/>
      <c r="CH538"/>
      <c r="CI538" s="270"/>
      <c r="CJ538"/>
      <c r="CK538" s="910"/>
      <c r="CT538" s="920"/>
      <c r="CX538" s="920"/>
      <c r="DN538" s="373"/>
      <c r="DO538" s="373"/>
      <c r="DP538" s="373"/>
      <c r="DQ538" s="373"/>
      <c r="DR538" s="373"/>
      <c r="DS538" s="373"/>
      <c r="DT538" s="373"/>
      <c r="DU538" s="373"/>
      <c r="DV538" s="373"/>
      <c r="DW538" s="373"/>
      <c r="DX538" s="373"/>
      <c r="DY538" s="373"/>
      <c r="DZ538" s="373"/>
      <c r="EA538" s="373"/>
      <c r="EB538" s="373"/>
      <c r="EC538" s="373"/>
      <c r="ED538" s="373"/>
      <c r="EE538" s="373"/>
      <c r="EF538" s="373"/>
      <c r="EG538" s="373"/>
      <c r="EH538" s="373"/>
      <c r="EI538" s="373"/>
      <c r="EJ538" s="373"/>
      <c r="EK538" s="373"/>
      <c r="EL538" s="373"/>
      <c r="EM538" s="373"/>
      <c r="EN538" s="373"/>
      <c r="EO538" s="373"/>
      <c r="EP538" s="373"/>
      <c r="EQ538" s="373"/>
      <c r="ER538" s="373"/>
      <c r="ES538" s="373"/>
      <c r="ET538" s="373"/>
      <c r="EU538" s="373"/>
      <c r="EV538" s="373"/>
      <c r="EW538" s="373"/>
      <c r="EX538" s="373"/>
      <c r="EY538" s="373"/>
      <c r="EZ538" s="373"/>
      <c r="FA538" s="373"/>
      <c r="FB538" s="373"/>
      <c r="FC538" s="373"/>
      <c r="FD538" s="373"/>
      <c r="FE538" s="373"/>
      <c r="FF538" s="373"/>
      <c r="FG538" s="373"/>
      <c r="FH538" s="373"/>
      <c r="FI538" s="373"/>
      <c r="FJ538" s="373"/>
      <c r="FK538" s="373"/>
      <c r="FL538" s="373"/>
      <c r="FM538" s="373"/>
      <c r="FN538" s="373"/>
      <c r="FO538" s="373"/>
      <c r="FP538" s="373"/>
      <c r="FQ538" s="373"/>
      <c r="FR538" s="373"/>
      <c r="FS538" s="373"/>
      <c r="FT538" s="373"/>
      <c r="FU538" s="373"/>
      <c r="FV538" s="373"/>
      <c r="FW538" s="373"/>
      <c r="FX538" s="373"/>
      <c r="FY538" s="373"/>
      <c r="FZ538" s="373"/>
      <c r="GA538" s="373"/>
      <c r="GB538" s="373"/>
      <c r="GC538" s="373"/>
      <c r="GD538" s="373"/>
      <c r="GE538" s="373"/>
      <c r="GF538" s="373"/>
      <c r="GG538" s="373"/>
      <c r="GH538" s="373"/>
      <c r="GI538" s="373"/>
      <c r="GJ538" s="373"/>
      <c r="GK538" s="373"/>
      <c r="GL538" s="373"/>
      <c r="GM538" s="373"/>
      <c r="GN538" s="373"/>
      <c r="GO538" s="373"/>
      <c r="GP538" s="373"/>
      <c r="GQ538" s="373"/>
      <c r="GR538" s="373"/>
      <c r="GS538" s="373"/>
      <c r="GT538" s="373"/>
      <c r="GU538" s="373"/>
      <c r="GV538" s="373"/>
      <c r="GW538" s="373"/>
      <c r="GX538" s="373"/>
      <c r="GY538" s="373"/>
      <c r="GZ538" s="373"/>
      <c r="HA538" s="373"/>
      <c r="HB538" s="373"/>
      <c r="HC538" s="373"/>
      <c r="HD538" s="373"/>
      <c r="HE538" s="373"/>
      <c r="HF538" s="373"/>
      <c r="HG538" s="373"/>
      <c r="HH538" s="373"/>
      <c r="HI538" s="373"/>
      <c r="HJ538" s="373"/>
      <c r="HK538" s="373"/>
      <c r="HL538" s="373"/>
      <c r="HM538" s="373"/>
      <c r="HN538" s="373"/>
      <c r="HO538" s="373"/>
      <c r="HP538" s="373"/>
      <c r="HQ538" s="373"/>
      <c r="HR538" s="373"/>
      <c r="HS538" s="373"/>
      <c r="HT538" s="373"/>
      <c r="HU538" s="373"/>
      <c r="HV538" s="373"/>
      <c r="HW538" s="373"/>
      <c r="HX538" s="373"/>
      <c r="HY538" s="373"/>
      <c r="HZ538" s="373"/>
      <c r="IA538" s="373"/>
      <c r="IB538" s="373"/>
      <c r="IC538" s="373"/>
      <c r="ID538" s="373"/>
      <c r="IE538" s="373"/>
      <c r="IF538" s="373"/>
      <c r="IG538" s="373"/>
      <c r="IH538" s="373"/>
      <c r="II538" s="373"/>
      <c r="IJ538" s="373"/>
    </row>
    <row r="539" spans="1:244" s="281" customFormat="1" ht="19" x14ac:dyDescent="0.2">
      <c r="A539"/>
      <c r="B539" s="186"/>
      <c r="C539"/>
      <c r="D539" s="251"/>
      <c r="E539" s="341"/>
      <c r="F539" s="341"/>
      <c r="G539" s="172"/>
      <c r="H539"/>
      <c r="I539" s="45"/>
      <c r="J539"/>
      <c r="K539"/>
      <c r="L539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5"/>
      <c r="AC539"/>
      <c r="AD539" s="38"/>
      <c r="AE539"/>
      <c r="AF539"/>
      <c r="AG539"/>
      <c r="AH539" s="42"/>
      <c r="AI539" s="349"/>
      <c r="AJ539" s="326"/>
      <c r="AK539" s="364"/>
      <c r="AL539" s="364"/>
      <c r="AM539" s="364"/>
      <c r="AN539" s="364"/>
      <c r="AO539" s="364"/>
      <c r="AP539" s="364"/>
      <c r="AQ539" s="364"/>
      <c r="AR539" s="364"/>
      <c r="AS539" s="364"/>
      <c r="AT539" s="364"/>
      <c r="AU539" s="364"/>
      <c r="AV539" s="364"/>
      <c r="AW539" s="364"/>
      <c r="AX539" s="364"/>
      <c r="AY539" s="329"/>
      <c r="AZ539" s="269"/>
      <c r="BA539" s="560"/>
      <c r="BB539"/>
      <c r="BC539" s="560"/>
      <c r="BD539"/>
      <c r="BE539" s="560"/>
      <c r="BF539"/>
      <c r="BG539" s="560"/>
      <c r="BH539"/>
      <c r="BI539" s="560"/>
      <c r="BJ539"/>
      <c r="BK539" s="560"/>
      <c r="BL539"/>
      <c r="BM539" s="560"/>
      <c r="BN539"/>
      <c r="BO539" s="270"/>
      <c r="BP539"/>
      <c r="BQ539" s="270"/>
      <c r="BR539"/>
      <c r="BS539" s="270"/>
      <c r="BT539"/>
      <c r="BU539" s="270"/>
      <c r="BV539"/>
      <c r="BW539" s="270"/>
      <c r="BX539"/>
      <c r="BY539" s="270"/>
      <c r="BZ539"/>
      <c r="CA539" s="270"/>
      <c r="CB539"/>
      <c r="CC539" s="270"/>
      <c r="CD539"/>
      <c r="CE539" s="270"/>
      <c r="CF539"/>
      <c r="CG539" s="270"/>
      <c r="CH539"/>
      <c r="CI539" s="270"/>
      <c r="CJ539"/>
      <c r="CK539" s="910"/>
      <c r="CT539" s="920"/>
      <c r="CX539" s="920"/>
      <c r="DN539" s="373"/>
      <c r="DO539" s="373"/>
      <c r="DP539" s="373"/>
      <c r="DQ539" s="373"/>
      <c r="DR539" s="373"/>
      <c r="DS539" s="373"/>
      <c r="DT539" s="373"/>
      <c r="DU539" s="373"/>
      <c r="DV539" s="373"/>
      <c r="DW539" s="373"/>
      <c r="DX539" s="373"/>
      <c r="DY539" s="373"/>
      <c r="DZ539" s="373"/>
      <c r="EA539" s="373"/>
      <c r="EB539" s="373"/>
      <c r="EC539" s="373"/>
      <c r="ED539" s="373"/>
      <c r="EE539" s="373"/>
      <c r="EF539" s="373"/>
      <c r="EG539" s="373"/>
      <c r="EH539" s="373"/>
      <c r="EI539" s="373"/>
      <c r="EJ539" s="373"/>
      <c r="EK539" s="373"/>
      <c r="EL539" s="373"/>
      <c r="EM539" s="373"/>
      <c r="EN539" s="373"/>
      <c r="EO539" s="373"/>
      <c r="EP539" s="373"/>
      <c r="EQ539" s="373"/>
      <c r="ER539" s="373"/>
      <c r="ES539" s="373"/>
      <c r="ET539" s="373"/>
      <c r="EU539" s="373"/>
      <c r="EV539" s="373"/>
      <c r="EW539" s="373"/>
      <c r="EX539" s="373"/>
      <c r="EY539" s="373"/>
      <c r="EZ539" s="373"/>
      <c r="FA539" s="373"/>
      <c r="FB539" s="373"/>
      <c r="FC539" s="373"/>
      <c r="FD539" s="373"/>
      <c r="FE539" s="373"/>
      <c r="FF539" s="373"/>
      <c r="FG539" s="373"/>
      <c r="FH539" s="373"/>
      <c r="FI539" s="373"/>
      <c r="FJ539" s="373"/>
      <c r="FK539" s="373"/>
      <c r="FL539" s="373"/>
      <c r="FM539" s="373"/>
      <c r="FN539" s="373"/>
      <c r="FO539" s="373"/>
      <c r="FP539" s="373"/>
      <c r="FQ539" s="373"/>
      <c r="FR539" s="373"/>
      <c r="FS539" s="373"/>
      <c r="FT539" s="373"/>
      <c r="FU539" s="373"/>
      <c r="FV539" s="373"/>
      <c r="FW539" s="373"/>
      <c r="FX539" s="373"/>
      <c r="FY539" s="373"/>
      <c r="FZ539" s="373"/>
      <c r="GA539" s="373"/>
      <c r="GB539" s="373"/>
      <c r="GC539" s="373"/>
      <c r="GD539" s="373"/>
      <c r="GE539" s="373"/>
      <c r="GF539" s="373"/>
      <c r="GG539" s="373"/>
      <c r="GH539" s="373"/>
      <c r="GI539" s="373"/>
      <c r="GJ539" s="373"/>
      <c r="GK539" s="373"/>
      <c r="GL539" s="373"/>
      <c r="GM539" s="373"/>
      <c r="GN539" s="373"/>
      <c r="GO539" s="373"/>
      <c r="GP539" s="373"/>
      <c r="GQ539" s="373"/>
      <c r="GR539" s="373"/>
      <c r="GS539" s="373"/>
      <c r="GT539" s="373"/>
      <c r="GU539" s="373"/>
      <c r="GV539" s="373"/>
      <c r="GW539" s="373"/>
      <c r="GX539" s="373"/>
      <c r="GY539" s="373"/>
      <c r="GZ539" s="373"/>
      <c r="HA539" s="373"/>
      <c r="HB539" s="373"/>
      <c r="HC539" s="373"/>
      <c r="HD539" s="373"/>
      <c r="HE539" s="373"/>
      <c r="HF539" s="373"/>
      <c r="HG539" s="373"/>
      <c r="HH539" s="373"/>
      <c r="HI539" s="373"/>
      <c r="HJ539" s="373"/>
      <c r="HK539" s="373"/>
      <c r="HL539" s="373"/>
      <c r="HM539" s="373"/>
      <c r="HN539" s="373"/>
      <c r="HO539" s="373"/>
      <c r="HP539" s="373"/>
      <c r="HQ539" s="373"/>
      <c r="HR539" s="373"/>
      <c r="HS539" s="373"/>
      <c r="HT539" s="373"/>
      <c r="HU539" s="373"/>
      <c r="HV539" s="373"/>
      <c r="HW539" s="373"/>
      <c r="HX539" s="373"/>
      <c r="HY539" s="373"/>
      <c r="HZ539" s="373"/>
      <c r="IA539" s="373"/>
      <c r="IB539" s="373"/>
      <c r="IC539" s="373"/>
      <c r="ID539" s="373"/>
      <c r="IE539" s="373"/>
      <c r="IF539" s="373"/>
      <c r="IG539" s="373"/>
      <c r="IH539" s="373"/>
      <c r="II539" s="373"/>
      <c r="IJ539" s="373"/>
    </row>
    <row r="540" spans="1:244" s="281" customFormat="1" ht="19" x14ac:dyDescent="0.2">
      <c r="A540"/>
      <c r="B540" s="186"/>
      <c r="C540"/>
      <c r="D540" s="251"/>
      <c r="E540" s="341"/>
      <c r="F540" s="341"/>
      <c r="G540" s="172"/>
      <c r="H540"/>
      <c r="I540" s="45"/>
      <c r="J540"/>
      <c r="K540"/>
      <c r="L540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5"/>
      <c r="AC540"/>
      <c r="AD540" s="38"/>
      <c r="AE540"/>
      <c r="AF540"/>
      <c r="AG540"/>
      <c r="AH540" s="42"/>
      <c r="AI540" s="349"/>
      <c r="AJ540" s="326"/>
      <c r="AK540" s="364"/>
      <c r="AL540" s="364"/>
      <c r="AM540" s="364"/>
      <c r="AN540" s="364"/>
      <c r="AO540" s="364"/>
      <c r="AP540" s="364"/>
      <c r="AQ540" s="364"/>
      <c r="AR540" s="364"/>
      <c r="AS540" s="364"/>
      <c r="AT540" s="364"/>
      <c r="AU540" s="364"/>
      <c r="AV540" s="364"/>
      <c r="AW540" s="364"/>
      <c r="AX540" s="364"/>
      <c r="AY540" s="329"/>
      <c r="AZ540" s="269"/>
      <c r="BA540" s="560"/>
      <c r="BB540"/>
      <c r="BC540" s="560"/>
      <c r="BD540"/>
      <c r="BE540" s="560"/>
      <c r="BF540"/>
      <c r="BG540" s="560"/>
      <c r="BH540"/>
      <c r="BI540" s="560"/>
      <c r="BJ540"/>
      <c r="BK540" s="560"/>
      <c r="BL540"/>
      <c r="BM540" s="560"/>
      <c r="BN540"/>
      <c r="BO540" s="270"/>
      <c r="BP540"/>
      <c r="BQ540" s="270"/>
      <c r="BR540"/>
      <c r="BS540" s="270"/>
      <c r="BT540"/>
      <c r="BU540" s="270"/>
      <c r="BV540"/>
      <c r="BW540" s="270"/>
      <c r="BX540"/>
      <c r="BY540" s="270"/>
      <c r="BZ540"/>
      <c r="CA540" s="270"/>
      <c r="CB540"/>
      <c r="CC540" s="270"/>
      <c r="CD540"/>
      <c r="CE540" s="270"/>
      <c r="CF540"/>
      <c r="CG540" s="270"/>
      <c r="CH540"/>
      <c r="CI540" s="270"/>
      <c r="CJ540"/>
      <c r="CK540" s="910"/>
      <c r="CT540" s="920"/>
      <c r="CX540" s="920"/>
      <c r="DN540" s="373"/>
      <c r="DO540" s="373"/>
      <c r="DP540" s="373"/>
      <c r="DQ540" s="373"/>
      <c r="DR540" s="373"/>
      <c r="DS540" s="373"/>
      <c r="DT540" s="373"/>
      <c r="DU540" s="373"/>
      <c r="DV540" s="373"/>
      <c r="DW540" s="373"/>
      <c r="DX540" s="373"/>
      <c r="DY540" s="373"/>
      <c r="DZ540" s="373"/>
      <c r="EA540" s="373"/>
      <c r="EB540" s="373"/>
      <c r="EC540" s="373"/>
      <c r="ED540" s="373"/>
      <c r="EE540" s="373"/>
      <c r="EF540" s="373"/>
      <c r="EG540" s="373"/>
      <c r="EH540" s="373"/>
      <c r="EI540" s="373"/>
      <c r="EJ540" s="373"/>
      <c r="EK540" s="373"/>
      <c r="EL540" s="373"/>
      <c r="EM540" s="373"/>
      <c r="EN540" s="373"/>
      <c r="EO540" s="373"/>
      <c r="EP540" s="373"/>
      <c r="EQ540" s="373"/>
      <c r="ER540" s="373"/>
      <c r="ES540" s="373"/>
      <c r="ET540" s="373"/>
      <c r="EU540" s="373"/>
      <c r="EV540" s="373"/>
      <c r="EW540" s="373"/>
      <c r="EX540" s="373"/>
      <c r="EY540" s="373"/>
      <c r="EZ540" s="373"/>
      <c r="FA540" s="373"/>
      <c r="FB540" s="373"/>
      <c r="FC540" s="373"/>
      <c r="FD540" s="373"/>
      <c r="FE540" s="373"/>
      <c r="FF540" s="373"/>
      <c r="FG540" s="373"/>
      <c r="FH540" s="373"/>
      <c r="FI540" s="373"/>
      <c r="FJ540" s="373"/>
      <c r="FK540" s="373"/>
      <c r="FL540" s="373"/>
      <c r="FM540" s="373"/>
      <c r="FN540" s="373"/>
      <c r="FO540" s="373"/>
      <c r="FP540" s="373"/>
      <c r="FQ540" s="373"/>
      <c r="FR540" s="373"/>
      <c r="FS540" s="373"/>
      <c r="FT540" s="373"/>
      <c r="FU540" s="373"/>
      <c r="FV540" s="373"/>
      <c r="FW540" s="373"/>
      <c r="FX540" s="373"/>
      <c r="FY540" s="373"/>
      <c r="FZ540" s="373"/>
      <c r="GA540" s="373"/>
      <c r="GB540" s="373"/>
      <c r="GC540" s="373"/>
      <c r="GD540" s="373"/>
      <c r="GE540" s="373"/>
      <c r="GF540" s="373"/>
      <c r="GG540" s="373"/>
      <c r="GH540" s="373"/>
      <c r="GI540" s="373"/>
      <c r="GJ540" s="373"/>
      <c r="GK540" s="373"/>
      <c r="GL540" s="373"/>
      <c r="GM540" s="373"/>
      <c r="GN540" s="373"/>
      <c r="GO540" s="373"/>
      <c r="GP540" s="373"/>
      <c r="GQ540" s="373"/>
      <c r="GR540" s="373"/>
      <c r="GS540" s="373"/>
      <c r="GT540" s="373"/>
      <c r="GU540" s="373"/>
      <c r="GV540" s="373"/>
      <c r="GW540" s="373"/>
      <c r="GX540" s="373"/>
      <c r="GY540" s="373"/>
      <c r="GZ540" s="373"/>
      <c r="HA540" s="373"/>
      <c r="HB540" s="373"/>
      <c r="HC540" s="373"/>
      <c r="HD540" s="373"/>
      <c r="HE540" s="373"/>
      <c r="HF540" s="373"/>
      <c r="HG540" s="373"/>
      <c r="HH540" s="373"/>
      <c r="HI540" s="373"/>
      <c r="HJ540" s="373"/>
      <c r="HK540" s="373"/>
      <c r="HL540" s="373"/>
      <c r="HM540" s="373"/>
      <c r="HN540" s="373"/>
      <c r="HO540" s="373"/>
      <c r="HP540" s="373"/>
      <c r="HQ540" s="373"/>
      <c r="HR540" s="373"/>
      <c r="HS540" s="373"/>
      <c r="HT540" s="373"/>
      <c r="HU540" s="373"/>
      <c r="HV540" s="373"/>
      <c r="HW540" s="373"/>
      <c r="HX540" s="373"/>
      <c r="HY540" s="373"/>
      <c r="HZ540" s="373"/>
      <c r="IA540" s="373"/>
      <c r="IB540" s="373"/>
      <c r="IC540" s="373"/>
      <c r="ID540" s="373"/>
      <c r="IE540" s="373"/>
      <c r="IF540" s="373"/>
      <c r="IG540" s="373"/>
      <c r="IH540" s="373"/>
      <c r="II540" s="373"/>
      <c r="IJ540" s="373"/>
    </row>
    <row r="541" spans="1:244" s="281" customFormat="1" ht="19" x14ac:dyDescent="0.2">
      <c r="A541"/>
      <c r="B541" s="186"/>
      <c r="C541"/>
      <c r="D541" s="251"/>
      <c r="E541" s="341"/>
      <c r="F541" s="341"/>
      <c r="G541" s="172"/>
      <c r="H541"/>
      <c r="I541" s="45"/>
      <c r="J541"/>
      <c r="K541"/>
      <c r="L541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5"/>
      <c r="AC541"/>
      <c r="AD541" s="38"/>
      <c r="AE541"/>
      <c r="AF541"/>
      <c r="AG541"/>
      <c r="AH541" s="42"/>
      <c r="AI541" s="349"/>
      <c r="AJ541" s="326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29"/>
      <c r="AZ541" s="269"/>
      <c r="BA541" s="560"/>
      <c r="BB541"/>
      <c r="BC541" s="560"/>
      <c r="BD541"/>
      <c r="BE541" s="560"/>
      <c r="BF541"/>
      <c r="BG541" s="560"/>
      <c r="BH541"/>
      <c r="BI541" s="560"/>
      <c r="BJ541"/>
      <c r="BK541" s="560"/>
      <c r="BL541"/>
      <c r="BM541" s="560"/>
      <c r="BN541"/>
      <c r="BO541" s="270"/>
      <c r="BP541"/>
      <c r="BQ541" s="270"/>
      <c r="BR541"/>
      <c r="BS541" s="270"/>
      <c r="BT541"/>
      <c r="BU541" s="270"/>
      <c r="BV541"/>
      <c r="BW541" s="270"/>
      <c r="BX541"/>
      <c r="BY541" s="270"/>
      <c r="BZ541"/>
      <c r="CA541" s="270"/>
      <c r="CB541"/>
      <c r="CC541" s="270"/>
      <c r="CD541"/>
      <c r="CE541" s="270"/>
      <c r="CF541"/>
      <c r="CG541" s="270"/>
      <c r="CH541"/>
      <c r="CI541" s="270"/>
      <c r="CJ541"/>
      <c r="CK541" s="910"/>
      <c r="CT541" s="920"/>
      <c r="CX541" s="920"/>
      <c r="DN541" s="373"/>
      <c r="DO541" s="373"/>
      <c r="DP541" s="373"/>
      <c r="DQ541" s="373"/>
      <c r="DR541" s="373"/>
      <c r="DS541" s="373"/>
      <c r="DT541" s="373"/>
      <c r="DU541" s="373"/>
      <c r="DV541" s="373"/>
      <c r="DW541" s="373"/>
      <c r="DX541" s="373"/>
      <c r="DY541" s="373"/>
      <c r="DZ541" s="373"/>
      <c r="EA541" s="373"/>
      <c r="EB541" s="373"/>
      <c r="EC541" s="373"/>
      <c r="ED541" s="373"/>
      <c r="EE541" s="373"/>
      <c r="EF541" s="373"/>
      <c r="EG541" s="373"/>
      <c r="EH541" s="373"/>
      <c r="EI541" s="373"/>
      <c r="EJ541" s="373"/>
      <c r="EK541" s="373"/>
      <c r="EL541" s="373"/>
      <c r="EM541" s="373"/>
      <c r="EN541" s="373"/>
      <c r="EO541" s="373"/>
      <c r="EP541" s="373"/>
      <c r="EQ541" s="373"/>
      <c r="ER541" s="373"/>
      <c r="ES541" s="373"/>
      <c r="ET541" s="373"/>
      <c r="EU541" s="373"/>
      <c r="EV541" s="373"/>
      <c r="EW541" s="373"/>
      <c r="EX541" s="373"/>
      <c r="EY541" s="373"/>
      <c r="EZ541" s="373"/>
      <c r="FA541" s="373"/>
      <c r="FB541" s="373"/>
      <c r="FC541" s="373"/>
      <c r="FD541" s="373"/>
      <c r="FE541" s="373"/>
      <c r="FF541" s="373"/>
      <c r="FG541" s="373"/>
      <c r="FH541" s="373"/>
      <c r="FI541" s="373"/>
      <c r="FJ541" s="373"/>
      <c r="FK541" s="373"/>
      <c r="FL541" s="373"/>
      <c r="FM541" s="373"/>
      <c r="FN541" s="373"/>
      <c r="FO541" s="373"/>
      <c r="FP541" s="373"/>
      <c r="FQ541" s="373"/>
      <c r="FR541" s="373"/>
      <c r="FS541" s="373"/>
      <c r="FT541" s="373"/>
      <c r="FU541" s="373"/>
      <c r="FV541" s="373"/>
      <c r="FW541" s="373"/>
      <c r="FX541" s="373"/>
      <c r="FY541" s="373"/>
      <c r="FZ541" s="373"/>
      <c r="GA541" s="373"/>
      <c r="GB541" s="373"/>
      <c r="GC541" s="373"/>
      <c r="GD541" s="373"/>
      <c r="GE541" s="373"/>
      <c r="GF541" s="373"/>
      <c r="GG541" s="373"/>
      <c r="GH541" s="373"/>
      <c r="GI541" s="373"/>
      <c r="GJ541" s="373"/>
      <c r="GK541" s="373"/>
      <c r="GL541" s="373"/>
      <c r="GM541" s="373"/>
      <c r="GN541" s="373"/>
      <c r="GO541" s="373"/>
      <c r="GP541" s="373"/>
      <c r="GQ541" s="373"/>
      <c r="GR541" s="373"/>
      <c r="GS541" s="373"/>
      <c r="GT541" s="373"/>
      <c r="GU541" s="373"/>
      <c r="GV541" s="373"/>
      <c r="GW541" s="373"/>
      <c r="GX541" s="373"/>
      <c r="GY541" s="373"/>
      <c r="GZ541" s="373"/>
      <c r="HA541" s="373"/>
      <c r="HB541" s="373"/>
      <c r="HC541" s="373"/>
      <c r="HD541" s="373"/>
      <c r="HE541" s="373"/>
      <c r="HF541" s="373"/>
      <c r="HG541" s="373"/>
      <c r="HH541" s="373"/>
      <c r="HI541" s="373"/>
      <c r="HJ541" s="373"/>
      <c r="HK541" s="373"/>
      <c r="HL541" s="373"/>
      <c r="HM541" s="373"/>
      <c r="HN541" s="373"/>
      <c r="HO541" s="373"/>
      <c r="HP541" s="373"/>
      <c r="HQ541" s="373"/>
      <c r="HR541" s="373"/>
      <c r="HS541" s="373"/>
      <c r="HT541" s="373"/>
      <c r="HU541" s="373"/>
      <c r="HV541" s="373"/>
      <c r="HW541" s="373"/>
      <c r="HX541" s="373"/>
      <c r="HY541" s="373"/>
      <c r="HZ541" s="373"/>
      <c r="IA541" s="373"/>
      <c r="IB541" s="373"/>
      <c r="IC541" s="373"/>
      <c r="ID541" s="373"/>
      <c r="IE541" s="373"/>
      <c r="IF541" s="373"/>
      <c r="IG541" s="373"/>
      <c r="IH541" s="373"/>
      <c r="II541" s="373"/>
      <c r="IJ541" s="373"/>
    </row>
    <row r="542" spans="1:244" s="281" customFormat="1" ht="19" x14ac:dyDescent="0.2">
      <c r="A542"/>
      <c r="B542" s="186"/>
      <c r="C542"/>
      <c r="D542" s="251"/>
      <c r="E542" s="341"/>
      <c r="F542" s="341"/>
      <c r="G542" s="172"/>
      <c r="H542"/>
      <c r="I542" s="45"/>
      <c r="J542"/>
      <c r="K542"/>
      <c r="L542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5"/>
      <c r="AC542"/>
      <c r="AD542" s="38"/>
      <c r="AE542"/>
      <c r="AF542"/>
      <c r="AG542"/>
      <c r="AH542" s="42"/>
      <c r="AI542" s="349"/>
      <c r="AJ542" s="326"/>
      <c r="AK542" s="364"/>
      <c r="AL542" s="364"/>
      <c r="AM542" s="364"/>
      <c r="AN542" s="364"/>
      <c r="AO542" s="364"/>
      <c r="AP542" s="364"/>
      <c r="AQ542" s="364"/>
      <c r="AR542" s="364"/>
      <c r="AS542" s="364"/>
      <c r="AT542" s="364"/>
      <c r="AU542" s="364"/>
      <c r="AV542" s="364"/>
      <c r="AW542" s="364"/>
      <c r="AX542" s="364"/>
      <c r="AY542" s="329"/>
      <c r="AZ542" s="269"/>
      <c r="BA542" s="560"/>
      <c r="BB542"/>
      <c r="BC542" s="560"/>
      <c r="BD542"/>
      <c r="BE542" s="560"/>
      <c r="BF542"/>
      <c r="BG542" s="560"/>
      <c r="BH542"/>
      <c r="BI542" s="560"/>
      <c r="BJ542"/>
      <c r="BK542" s="560"/>
      <c r="BL542"/>
      <c r="BM542" s="560"/>
      <c r="BN542"/>
      <c r="BO542" s="270"/>
      <c r="BP542"/>
      <c r="BQ542" s="270"/>
      <c r="BR542"/>
      <c r="BS542" s="270"/>
      <c r="BT542"/>
      <c r="BU542" s="270"/>
      <c r="BV542"/>
      <c r="BW542" s="270"/>
      <c r="BX542"/>
      <c r="BY542" s="270"/>
      <c r="BZ542"/>
      <c r="CA542" s="270"/>
      <c r="CB542"/>
      <c r="CC542" s="270"/>
      <c r="CD542"/>
      <c r="CE542" s="270"/>
      <c r="CF542"/>
      <c r="CG542" s="270"/>
      <c r="CH542"/>
      <c r="CI542" s="270"/>
      <c r="CJ542"/>
      <c r="CK542" s="910"/>
      <c r="CT542" s="920"/>
      <c r="CX542" s="920"/>
      <c r="DN542" s="373"/>
      <c r="DO542" s="373"/>
      <c r="DP542" s="373"/>
      <c r="DQ542" s="373"/>
      <c r="DR542" s="373"/>
      <c r="DS542" s="373"/>
      <c r="DT542" s="373"/>
      <c r="DU542" s="373"/>
      <c r="DV542" s="373"/>
      <c r="DW542" s="373"/>
      <c r="DX542" s="373"/>
      <c r="DY542" s="373"/>
      <c r="DZ542" s="373"/>
      <c r="EA542" s="373"/>
      <c r="EB542" s="373"/>
      <c r="EC542" s="373"/>
      <c r="ED542" s="373"/>
      <c r="EE542" s="373"/>
      <c r="EF542" s="373"/>
      <c r="EG542" s="373"/>
      <c r="EH542" s="373"/>
      <c r="EI542" s="373"/>
      <c r="EJ542" s="373"/>
      <c r="EK542" s="373"/>
      <c r="EL542" s="373"/>
      <c r="EM542" s="373"/>
      <c r="EN542" s="373"/>
      <c r="EO542" s="373"/>
      <c r="EP542" s="373"/>
      <c r="EQ542" s="373"/>
      <c r="ER542" s="373"/>
      <c r="ES542" s="373"/>
      <c r="ET542" s="373"/>
      <c r="EU542" s="373"/>
      <c r="EV542" s="373"/>
      <c r="EW542" s="373"/>
      <c r="EX542" s="373"/>
      <c r="EY542" s="373"/>
      <c r="EZ542" s="373"/>
      <c r="FA542" s="373"/>
      <c r="FB542" s="373"/>
      <c r="FC542" s="373"/>
      <c r="FD542" s="373"/>
      <c r="FE542" s="373"/>
      <c r="FF542" s="373"/>
      <c r="FG542" s="373"/>
      <c r="FH542" s="373"/>
      <c r="FI542" s="373"/>
      <c r="FJ542" s="373"/>
      <c r="FK542" s="373"/>
      <c r="FL542" s="373"/>
      <c r="FM542" s="373"/>
      <c r="FN542" s="373"/>
      <c r="FO542" s="373"/>
      <c r="FP542" s="373"/>
      <c r="FQ542" s="373"/>
      <c r="FR542" s="373"/>
      <c r="FS542" s="373"/>
      <c r="FT542" s="373"/>
      <c r="FU542" s="373"/>
      <c r="FV542" s="373"/>
      <c r="FW542" s="373"/>
      <c r="FX542" s="373"/>
      <c r="FY542" s="373"/>
      <c r="FZ542" s="373"/>
      <c r="GA542" s="373"/>
      <c r="GB542" s="373"/>
      <c r="GC542" s="373"/>
      <c r="GD542" s="373"/>
      <c r="GE542" s="373"/>
      <c r="GF542" s="373"/>
      <c r="GG542" s="373"/>
      <c r="GH542" s="373"/>
      <c r="GI542" s="373"/>
      <c r="GJ542" s="373"/>
      <c r="GK542" s="373"/>
      <c r="GL542" s="373"/>
      <c r="GM542" s="373"/>
      <c r="GN542" s="373"/>
      <c r="GO542" s="373"/>
      <c r="GP542" s="373"/>
      <c r="GQ542" s="373"/>
      <c r="GR542" s="373"/>
      <c r="GS542" s="373"/>
      <c r="GT542" s="373"/>
      <c r="GU542" s="373"/>
      <c r="GV542" s="373"/>
      <c r="GW542" s="373"/>
      <c r="GX542" s="373"/>
      <c r="GY542" s="373"/>
      <c r="GZ542" s="373"/>
      <c r="HA542" s="373"/>
      <c r="HB542" s="373"/>
      <c r="HC542" s="373"/>
      <c r="HD542" s="373"/>
      <c r="HE542" s="373"/>
      <c r="HF542" s="373"/>
      <c r="HG542" s="373"/>
      <c r="HH542" s="373"/>
      <c r="HI542" s="373"/>
      <c r="HJ542" s="373"/>
      <c r="HK542" s="373"/>
      <c r="HL542" s="373"/>
      <c r="HM542" s="373"/>
      <c r="HN542" s="373"/>
      <c r="HO542" s="373"/>
      <c r="HP542" s="373"/>
      <c r="HQ542" s="373"/>
      <c r="HR542" s="373"/>
      <c r="HS542" s="373"/>
      <c r="HT542" s="373"/>
      <c r="HU542" s="373"/>
      <c r="HV542" s="373"/>
      <c r="HW542" s="373"/>
      <c r="HX542" s="373"/>
      <c r="HY542" s="373"/>
      <c r="HZ542" s="373"/>
      <c r="IA542" s="373"/>
      <c r="IB542" s="373"/>
      <c r="IC542" s="373"/>
      <c r="ID542" s="373"/>
      <c r="IE542" s="373"/>
      <c r="IF542" s="373"/>
      <c r="IG542" s="373"/>
      <c r="IH542" s="373"/>
      <c r="II542" s="373"/>
      <c r="IJ542" s="373"/>
    </row>
    <row r="543" spans="1:244" s="281" customFormat="1" ht="19" x14ac:dyDescent="0.2">
      <c r="A543"/>
      <c r="B543" s="186"/>
      <c r="C543"/>
      <c r="D543" s="251"/>
      <c r="E543" s="341"/>
      <c r="F543" s="341"/>
      <c r="G543" s="172"/>
      <c r="H543"/>
      <c r="I543" s="45"/>
      <c r="J543"/>
      <c r="K543"/>
      <c r="L543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5"/>
      <c r="AC543"/>
      <c r="AD543" s="38"/>
      <c r="AE543"/>
      <c r="AF543"/>
      <c r="AG543"/>
      <c r="AH543" s="42"/>
      <c r="AI543" s="349"/>
      <c r="AJ543" s="326"/>
      <c r="AK543" s="364"/>
      <c r="AL543" s="364"/>
      <c r="AM543" s="364"/>
      <c r="AN543" s="364"/>
      <c r="AO543" s="364"/>
      <c r="AP543" s="364"/>
      <c r="AQ543" s="364"/>
      <c r="AR543" s="364"/>
      <c r="AS543" s="364"/>
      <c r="AT543" s="364"/>
      <c r="AU543" s="364"/>
      <c r="AV543" s="364"/>
      <c r="AW543" s="364"/>
      <c r="AX543" s="364"/>
      <c r="AY543" s="329"/>
      <c r="AZ543" s="269"/>
      <c r="BA543" s="560"/>
      <c r="BB543"/>
      <c r="BC543" s="560"/>
      <c r="BD543"/>
      <c r="BE543" s="560"/>
      <c r="BF543"/>
      <c r="BG543" s="560"/>
      <c r="BH543"/>
      <c r="BI543" s="560"/>
      <c r="BJ543"/>
      <c r="BK543" s="560"/>
      <c r="BL543"/>
      <c r="BM543" s="560"/>
      <c r="BN543"/>
      <c r="BO543" s="270"/>
      <c r="BP543"/>
      <c r="BQ543" s="270"/>
      <c r="BR543"/>
      <c r="BS543" s="270"/>
      <c r="BT543"/>
      <c r="BU543" s="270"/>
      <c r="BV543"/>
      <c r="BW543" s="270"/>
      <c r="BX543"/>
      <c r="BY543" s="270"/>
      <c r="BZ543"/>
      <c r="CA543" s="270"/>
      <c r="CB543"/>
      <c r="CC543" s="270"/>
      <c r="CD543"/>
      <c r="CE543" s="270"/>
      <c r="CF543"/>
      <c r="CG543" s="270"/>
      <c r="CH543"/>
      <c r="CI543" s="270"/>
      <c r="CJ543"/>
      <c r="CK543" s="910"/>
      <c r="CT543" s="920"/>
      <c r="CX543" s="920"/>
      <c r="DN543" s="373"/>
      <c r="DO543" s="373"/>
      <c r="DP543" s="373"/>
      <c r="DQ543" s="373"/>
      <c r="DR543" s="373"/>
      <c r="DS543" s="373"/>
      <c r="DT543" s="373"/>
      <c r="DU543" s="373"/>
      <c r="DV543" s="373"/>
      <c r="DW543" s="373"/>
      <c r="DX543" s="373"/>
      <c r="DY543" s="373"/>
      <c r="DZ543" s="373"/>
      <c r="EA543" s="373"/>
      <c r="EB543" s="373"/>
      <c r="EC543" s="373"/>
      <c r="ED543" s="373"/>
      <c r="EE543" s="373"/>
      <c r="EF543" s="373"/>
      <c r="EG543" s="373"/>
      <c r="EH543" s="373"/>
      <c r="EI543" s="373"/>
      <c r="EJ543" s="373"/>
      <c r="EK543" s="373"/>
      <c r="EL543" s="373"/>
      <c r="EM543" s="373"/>
      <c r="EN543" s="373"/>
      <c r="EO543" s="373"/>
      <c r="EP543" s="373"/>
      <c r="EQ543" s="373"/>
      <c r="ER543" s="373"/>
      <c r="ES543" s="373"/>
      <c r="ET543" s="373"/>
      <c r="EU543" s="373"/>
      <c r="EV543" s="373"/>
      <c r="EW543" s="373"/>
      <c r="EX543" s="373"/>
      <c r="EY543" s="373"/>
      <c r="EZ543" s="373"/>
      <c r="FA543" s="373"/>
      <c r="FB543" s="373"/>
      <c r="FC543" s="373"/>
      <c r="FD543" s="373"/>
      <c r="FE543" s="373"/>
      <c r="FF543" s="373"/>
      <c r="FG543" s="373"/>
      <c r="FH543" s="373"/>
      <c r="FI543" s="373"/>
      <c r="FJ543" s="373"/>
      <c r="FK543" s="373"/>
      <c r="FL543" s="373"/>
      <c r="FM543" s="373"/>
      <c r="FN543" s="373"/>
      <c r="FO543" s="373"/>
      <c r="FP543" s="373"/>
      <c r="FQ543" s="373"/>
      <c r="FR543" s="373"/>
      <c r="FS543" s="373"/>
      <c r="FT543" s="373"/>
      <c r="FU543" s="373"/>
      <c r="FV543" s="373"/>
      <c r="FW543" s="373"/>
      <c r="FX543" s="373"/>
      <c r="FY543" s="373"/>
      <c r="FZ543" s="373"/>
      <c r="GA543" s="373"/>
      <c r="GB543" s="373"/>
      <c r="GC543" s="373"/>
      <c r="GD543" s="373"/>
      <c r="GE543" s="373"/>
      <c r="GF543" s="373"/>
      <c r="GG543" s="373"/>
      <c r="GH543" s="373"/>
      <c r="GI543" s="373"/>
      <c r="GJ543" s="373"/>
      <c r="GK543" s="373"/>
      <c r="GL543" s="373"/>
      <c r="GM543" s="373"/>
      <c r="GN543" s="373"/>
      <c r="GO543" s="373"/>
      <c r="GP543" s="373"/>
      <c r="GQ543" s="373"/>
      <c r="GR543" s="373"/>
      <c r="GS543" s="373"/>
      <c r="GT543" s="373"/>
      <c r="GU543" s="373"/>
      <c r="GV543" s="373"/>
      <c r="GW543" s="373"/>
      <c r="GX543" s="373"/>
      <c r="GY543" s="373"/>
      <c r="GZ543" s="373"/>
      <c r="HA543" s="373"/>
      <c r="HB543" s="373"/>
      <c r="HC543" s="373"/>
      <c r="HD543" s="373"/>
      <c r="HE543" s="373"/>
      <c r="HF543" s="373"/>
      <c r="HG543" s="373"/>
      <c r="HH543" s="373"/>
      <c r="HI543" s="373"/>
      <c r="HJ543" s="373"/>
      <c r="HK543" s="373"/>
      <c r="HL543" s="373"/>
      <c r="HM543" s="373"/>
      <c r="HN543" s="373"/>
      <c r="HO543" s="373"/>
      <c r="HP543" s="373"/>
      <c r="HQ543" s="373"/>
      <c r="HR543" s="373"/>
      <c r="HS543" s="373"/>
      <c r="HT543" s="373"/>
      <c r="HU543" s="373"/>
      <c r="HV543" s="373"/>
      <c r="HW543" s="373"/>
      <c r="HX543" s="373"/>
      <c r="HY543" s="373"/>
      <c r="HZ543" s="373"/>
      <c r="IA543" s="373"/>
      <c r="IB543" s="373"/>
      <c r="IC543" s="373"/>
      <c r="ID543" s="373"/>
      <c r="IE543" s="373"/>
      <c r="IF543" s="373"/>
      <c r="IG543" s="373"/>
      <c r="IH543" s="373"/>
      <c r="II543" s="373"/>
      <c r="IJ543" s="373"/>
    </row>
    <row r="544" spans="1:244" s="281" customFormat="1" ht="19" x14ac:dyDescent="0.2">
      <c r="A544"/>
      <c r="B544" s="186"/>
      <c r="C544"/>
      <c r="D544" s="251"/>
      <c r="E544" s="341"/>
      <c r="F544" s="341"/>
      <c r="G544" s="172"/>
      <c r="H544"/>
      <c r="I544" s="45"/>
      <c r="J544"/>
      <c r="K544"/>
      <c r="L544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5"/>
      <c r="AC544"/>
      <c r="AD544" s="38"/>
      <c r="AE544"/>
      <c r="AF544"/>
      <c r="AG544"/>
      <c r="AH544" s="42"/>
      <c r="AI544" s="349"/>
      <c r="AJ544" s="326"/>
      <c r="AK544" s="364"/>
      <c r="AL544" s="364"/>
      <c r="AM544" s="364"/>
      <c r="AN544" s="364"/>
      <c r="AO544" s="364"/>
      <c r="AP544" s="364"/>
      <c r="AQ544" s="364"/>
      <c r="AR544" s="364"/>
      <c r="AS544" s="364"/>
      <c r="AT544" s="364"/>
      <c r="AU544" s="364"/>
      <c r="AV544" s="364"/>
      <c r="AW544" s="364"/>
      <c r="AX544" s="364"/>
      <c r="AY544" s="329"/>
      <c r="AZ544" s="269"/>
      <c r="BA544" s="560"/>
      <c r="BB544"/>
      <c r="BC544" s="560"/>
      <c r="BD544"/>
      <c r="BE544" s="560"/>
      <c r="BF544"/>
      <c r="BG544" s="560"/>
      <c r="BH544"/>
      <c r="BI544" s="560"/>
      <c r="BJ544"/>
      <c r="BK544" s="560"/>
      <c r="BL544"/>
      <c r="BM544" s="560"/>
      <c r="BN544"/>
      <c r="BO544" s="270"/>
      <c r="BP544"/>
      <c r="BQ544" s="270"/>
      <c r="BR544"/>
      <c r="BS544" s="270"/>
      <c r="BT544"/>
      <c r="BU544" s="270"/>
      <c r="BV544"/>
      <c r="BW544" s="270"/>
      <c r="BX544"/>
      <c r="BY544" s="270"/>
      <c r="BZ544"/>
      <c r="CA544" s="270"/>
      <c r="CB544"/>
      <c r="CC544" s="270"/>
      <c r="CD544"/>
      <c r="CE544" s="270"/>
      <c r="CF544"/>
      <c r="CG544" s="270"/>
      <c r="CH544"/>
      <c r="CI544" s="270"/>
      <c r="CJ544"/>
      <c r="CK544" s="910"/>
      <c r="CT544" s="920"/>
      <c r="CX544" s="920"/>
      <c r="DN544" s="373"/>
      <c r="DO544" s="373"/>
      <c r="DP544" s="373"/>
      <c r="DQ544" s="373"/>
      <c r="DR544" s="373"/>
      <c r="DS544" s="373"/>
      <c r="DT544" s="373"/>
      <c r="DU544" s="373"/>
      <c r="DV544" s="373"/>
      <c r="DW544" s="373"/>
      <c r="DX544" s="373"/>
      <c r="DY544" s="373"/>
      <c r="DZ544" s="373"/>
      <c r="EA544" s="373"/>
      <c r="EB544" s="373"/>
      <c r="EC544" s="373"/>
      <c r="ED544" s="373"/>
      <c r="EE544" s="373"/>
      <c r="EF544" s="373"/>
      <c r="EG544" s="373"/>
      <c r="EH544" s="373"/>
      <c r="EI544" s="373"/>
      <c r="EJ544" s="373"/>
      <c r="EK544" s="373"/>
      <c r="EL544" s="373"/>
      <c r="EM544" s="373"/>
      <c r="EN544" s="373"/>
      <c r="EO544" s="373"/>
      <c r="EP544" s="373"/>
      <c r="EQ544" s="373"/>
      <c r="ER544" s="373"/>
      <c r="ES544" s="373"/>
      <c r="ET544" s="373"/>
      <c r="EU544" s="373"/>
      <c r="EV544" s="373"/>
      <c r="EW544" s="373"/>
      <c r="EX544" s="373"/>
      <c r="EY544" s="373"/>
      <c r="EZ544" s="373"/>
      <c r="FA544" s="373"/>
      <c r="FB544" s="373"/>
      <c r="FC544" s="373"/>
      <c r="FD544" s="373"/>
      <c r="FE544" s="373"/>
      <c r="FF544" s="373"/>
      <c r="FG544" s="373"/>
      <c r="FH544" s="373"/>
      <c r="FI544" s="373"/>
      <c r="FJ544" s="373"/>
      <c r="FK544" s="373"/>
      <c r="FL544" s="373"/>
      <c r="FM544" s="373"/>
      <c r="FN544" s="373"/>
      <c r="FO544" s="373"/>
      <c r="FP544" s="373"/>
      <c r="FQ544" s="373"/>
      <c r="FR544" s="373"/>
      <c r="FS544" s="373"/>
      <c r="FT544" s="373"/>
      <c r="FU544" s="373"/>
      <c r="FV544" s="373"/>
      <c r="FW544" s="373"/>
      <c r="FX544" s="373"/>
      <c r="FY544" s="373"/>
      <c r="FZ544" s="373"/>
      <c r="GA544" s="373"/>
      <c r="GB544" s="373"/>
      <c r="GC544" s="373"/>
      <c r="GD544" s="373"/>
      <c r="GE544" s="373"/>
      <c r="GF544" s="373"/>
      <c r="GG544" s="373"/>
      <c r="GH544" s="373"/>
      <c r="GI544" s="373"/>
      <c r="GJ544" s="373"/>
      <c r="GK544" s="373"/>
      <c r="GL544" s="373"/>
      <c r="GM544" s="373"/>
      <c r="GN544" s="373"/>
      <c r="GO544" s="373"/>
      <c r="GP544" s="373"/>
      <c r="GQ544" s="373"/>
      <c r="GR544" s="373"/>
      <c r="GS544" s="373"/>
      <c r="GT544" s="373"/>
      <c r="GU544" s="373"/>
      <c r="GV544" s="373"/>
      <c r="GW544" s="373"/>
      <c r="GX544" s="373"/>
      <c r="GY544" s="373"/>
      <c r="GZ544" s="373"/>
      <c r="HA544" s="373"/>
      <c r="HB544" s="373"/>
      <c r="HC544" s="373"/>
      <c r="HD544" s="373"/>
      <c r="HE544" s="373"/>
      <c r="HF544" s="373"/>
      <c r="HG544" s="373"/>
      <c r="HH544" s="373"/>
      <c r="HI544" s="373"/>
      <c r="HJ544" s="373"/>
      <c r="HK544" s="373"/>
      <c r="HL544" s="373"/>
      <c r="HM544" s="373"/>
      <c r="HN544" s="373"/>
      <c r="HO544" s="373"/>
      <c r="HP544" s="373"/>
      <c r="HQ544" s="373"/>
      <c r="HR544" s="373"/>
      <c r="HS544" s="373"/>
      <c r="HT544" s="373"/>
      <c r="HU544" s="373"/>
      <c r="HV544" s="373"/>
      <c r="HW544" s="373"/>
      <c r="HX544" s="373"/>
      <c r="HY544" s="373"/>
      <c r="HZ544" s="373"/>
      <c r="IA544" s="373"/>
      <c r="IB544" s="373"/>
      <c r="IC544" s="373"/>
      <c r="ID544" s="373"/>
      <c r="IE544" s="373"/>
      <c r="IF544" s="373"/>
      <c r="IG544" s="373"/>
      <c r="IH544" s="373"/>
      <c r="II544" s="373"/>
      <c r="IJ544" s="373"/>
    </row>
    <row r="545" spans="1:244" s="281" customFormat="1" ht="19" x14ac:dyDescent="0.2">
      <c r="A545"/>
      <c r="B545" s="186"/>
      <c r="C545"/>
      <c r="D545" s="251"/>
      <c r="E545" s="341"/>
      <c r="F545" s="341"/>
      <c r="G545" s="172"/>
      <c r="H545"/>
      <c r="I545" s="45"/>
      <c r="J545"/>
      <c r="K545"/>
      <c r="L545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5"/>
      <c r="AC545"/>
      <c r="AD545" s="38"/>
      <c r="AE545"/>
      <c r="AF545"/>
      <c r="AG545"/>
      <c r="AH545" s="42"/>
      <c r="AI545" s="349"/>
      <c r="AJ545" s="326"/>
      <c r="AK545" s="364"/>
      <c r="AL545" s="364"/>
      <c r="AM545" s="364"/>
      <c r="AN545" s="364"/>
      <c r="AO545" s="364"/>
      <c r="AP545" s="364"/>
      <c r="AQ545" s="364"/>
      <c r="AR545" s="364"/>
      <c r="AS545" s="364"/>
      <c r="AT545" s="364"/>
      <c r="AU545" s="364"/>
      <c r="AV545" s="364"/>
      <c r="AW545" s="364"/>
      <c r="AX545" s="364"/>
      <c r="AY545" s="329"/>
      <c r="AZ545" s="269"/>
      <c r="BA545" s="560"/>
      <c r="BB545"/>
      <c r="BC545" s="560"/>
      <c r="BD545"/>
      <c r="BE545" s="560"/>
      <c r="BF545"/>
      <c r="BG545" s="560"/>
      <c r="BH545"/>
      <c r="BI545" s="560"/>
      <c r="BJ545"/>
      <c r="BK545" s="560"/>
      <c r="BL545"/>
      <c r="BM545" s="560"/>
      <c r="BN545"/>
      <c r="BO545" s="270"/>
      <c r="BP545"/>
      <c r="BQ545" s="270"/>
      <c r="BR545"/>
      <c r="BS545" s="270"/>
      <c r="BT545"/>
      <c r="BU545" s="270"/>
      <c r="BV545"/>
      <c r="BW545" s="270"/>
      <c r="BX545"/>
      <c r="BY545" s="270"/>
      <c r="BZ545"/>
      <c r="CA545" s="270"/>
      <c r="CB545"/>
      <c r="CC545" s="270"/>
      <c r="CD545"/>
      <c r="CE545" s="270"/>
      <c r="CF545"/>
      <c r="CG545" s="270"/>
      <c r="CH545"/>
      <c r="CI545" s="270"/>
      <c r="CJ545"/>
      <c r="CK545" s="910"/>
      <c r="CT545" s="920"/>
      <c r="CX545" s="920"/>
      <c r="DN545" s="373"/>
      <c r="DO545" s="373"/>
      <c r="DP545" s="373"/>
      <c r="DQ545" s="373"/>
      <c r="DR545" s="373"/>
      <c r="DS545" s="373"/>
      <c r="DT545" s="373"/>
      <c r="DU545" s="373"/>
      <c r="DV545" s="373"/>
      <c r="DW545" s="373"/>
      <c r="DX545" s="373"/>
      <c r="DY545" s="373"/>
      <c r="DZ545" s="373"/>
      <c r="EA545" s="373"/>
      <c r="EB545" s="373"/>
      <c r="EC545" s="373"/>
      <c r="ED545" s="373"/>
      <c r="EE545" s="373"/>
      <c r="EF545" s="373"/>
      <c r="EG545" s="373"/>
      <c r="EH545" s="373"/>
      <c r="EI545" s="373"/>
      <c r="EJ545" s="373"/>
      <c r="EK545" s="373"/>
      <c r="EL545" s="373"/>
      <c r="EM545" s="373"/>
      <c r="EN545" s="373"/>
      <c r="EO545" s="373"/>
      <c r="EP545" s="373"/>
      <c r="EQ545" s="373"/>
      <c r="ER545" s="373"/>
      <c r="ES545" s="373"/>
      <c r="ET545" s="373"/>
      <c r="EU545" s="373"/>
      <c r="EV545" s="373"/>
      <c r="EW545" s="373"/>
      <c r="EX545" s="373"/>
      <c r="EY545" s="373"/>
      <c r="EZ545" s="373"/>
      <c r="FA545" s="373"/>
      <c r="FB545" s="373"/>
      <c r="FC545" s="373"/>
      <c r="FD545" s="373"/>
      <c r="FE545" s="373"/>
      <c r="FF545" s="373"/>
      <c r="FG545" s="373"/>
      <c r="FH545" s="373"/>
      <c r="FI545" s="373"/>
      <c r="FJ545" s="373"/>
      <c r="FK545" s="373"/>
      <c r="FL545" s="373"/>
      <c r="FM545" s="373"/>
      <c r="FN545" s="373"/>
      <c r="FO545" s="373"/>
      <c r="FP545" s="373"/>
      <c r="FQ545" s="373"/>
      <c r="FR545" s="373"/>
      <c r="FS545" s="373"/>
      <c r="FT545" s="373"/>
      <c r="FU545" s="373"/>
      <c r="FV545" s="373"/>
      <c r="FW545" s="373"/>
      <c r="FX545" s="373"/>
      <c r="FY545" s="373"/>
      <c r="FZ545" s="373"/>
      <c r="GA545" s="373"/>
      <c r="GB545" s="373"/>
      <c r="GC545" s="373"/>
      <c r="GD545" s="373"/>
      <c r="GE545" s="373"/>
      <c r="GF545" s="373"/>
      <c r="GG545" s="373"/>
      <c r="GH545" s="373"/>
      <c r="GI545" s="373"/>
      <c r="GJ545" s="373"/>
      <c r="GK545" s="373"/>
      <c r="GL545" s="373"/>
      <c r="GM545" s="373"/>
      <c r="GN545" s="373"/>
      <c r="GO545" s="373"/>
      <c r="GP545" s="373"/>
      <c r="GQ545" s="373"/>
      <c r="GR545" s="373"/>
      <c r="GS545" s="373"/>
      <c r="GT545" s="373"/>
      <c r="GU545" s="373"/>
      <c r="GV545" s="373"/>
      <c r="GW545" s="373"/>
      <c r="GX545" s="373"/>
      <c r="GY545" s="373"/>
      <c r="GZ545" s="373"/>
      <c r="HA545" s="373"/>
      <c r="HB545" s="373"/>
      <c r="HC545" s="373"/>
      <c r="HD545" s="373"/>
      <c r="HE545" s="373"/>
      <c r="HF545" s="373"/>
      <c r="HG545" s="373"/>
      <c r="HH545" s="373"/>
      <c r="HI545" s="373"/>
      <c r="HJ545" s="373"/>
      <c r="HK545" s="373"/>
      <c r="HL545" s="373"/>
      <c r="HM545" s="373"/>
      <c r="HN545" s="373"/>
      <c r="HO545" s="373"/>
      <c r="HP545" s="373"/>
      <c r="HQ545" s="373"/>
      <c r="HR545" s="373"/>
      <c r="HS545" s="373"/>
      <c r="HT545" s="373"/>
      <c r="HU545" s="373"/>
      <c r="HV545" s="373"/>
      <c r="HW545" s="373"/>
      <c r="HX545" s="373"/>
      <c r="HY545" s="373"/>
      <c r="HZ545" s="373"/>
      <c r="IA545" s="373"/>
      <c r="IB545" s="373"/>
      <c r="IC545" s="373"/>
      <c r="ID545" s="373"/>
      <c r="IE545" s="373"/>
      <c r="IF545" s="373"/>
      <c r="IG545" s="373"/>
      <c r="IH545" s="373"/>
      <c r="II545" s="373"/>
      <c r="IJ545" s="373"/>
    </row>
    <row r="546" spans="1:244" s="281" customFormat="1" ht="19" x14ac:dyDescent="0.2">
      <c r="A546"/>
      <c r="B546" s="186"/>
      <c r="C546"/>
      <c r="D546" s="251"/>
      <c r="E546" s="341"/>
      <c r="F546" s="341"/>
      <c r="G546" s="172"/>
      <c r="H546"/>
      <c r="I546" s="45"/>
      <c r="J546"/>
      <c r="K546"/>
      <c r="L54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5"/>
      <c r="AC546"/>
      <c r="AD546" s="38"/>
      <c r="AE546"/>
      <c r="AF546"/>
      <c r="AG546"/>
      <c r="AH546" s="42"/>
      <c r="AI546" s="349"/>
      <c r="AJ546" s="326"/>
      <c r="AK546" s="364"/>
      <c r="AL546" s="364"/>
      <c r="AM546" s="364"/>
      <c r="AN546" s="364"/>
      <c r="AO546" s="364"/>
      <c r="AP546" s="364"/>
      <c r="AQ546" s="364"/>
      <c r="AR546" s="364"/>
      <c r="AS546" s="364"/>
      <c r="AT546" s="364"/>
      <c r="AU546" s="364"/>
      <c r="AV546" s="364"/>
      <c r="AW546" s="364"/>
      <c r="AX546" s="364"/>
      <c r="AY546" s="329"/>
      <c r="AZ546" s="269"/>
      <c r="BA546" s="560"/>
      <c r="BB546"/>
      <c r="BC546" s="560"/>
      <c r="BD546"/>
      <c r="BE546" s="560"/>
      <c r="BF546"/>
      <c r="BG546" s="560"/>
      <c r="BH546"/>
      <c r="BI546" s="560"/>
      <c r="BJ546"/>
      <c r="BK546" s="560"/>
      <c r="BL546"/>
      <c r="BM546" s="560"/>
      <c r="BN546"/>
      <c r="BO546" s="270"/>
      <c r="BP546"/>
      <c r="BQ546" s="270"/>
      <c r="BR546"/>
      <c r="BS546" s="270"/>
      <c r="BT546"/>
      <c r="BU546" s="270"/>
      <c r="BV546"/>
      <c r="BW546" s="270"/>
      <c r="BX546"/>
      <c r="BY546" s="270"/>
      <c r="BZ546"/>
      <c r="CA546" s="270"/>
      <c r="CB546"/>
      <c r="CC546" s="270"/>
      <c r="CD546"/>
      <c r="CE546" s="270"/>
      <c r="CF546"/>
      <c r="CG546" s="270"/>
      <c r="CH546"/>
      <c r="CI546" s="270"/>
      <c r="CJ546"/>
      <c r="CK546" s="910"/>
      <c r="CT546" s="920"/>
      <c r="CX546" s="920"/>
      <c r="DN546" s="373"/>
      <c r="DO546" s="373"/>
      <c r="DP546" s="373"/>
      <c r="DQ546" s="373"/>
      <c r="DR546" s="373"/>
      <c r="DS546" s="373"/>
      <c r="DT546" s="373"/>
      <c r="DU546" s="373"/>
      <c r="DV546" s="373"/>
      <c r="DW546" s="373"/>
      <c r="DX546" s="373"/>
      <c r="DY546" s="373"/>
      <c r="DZ546" s="373"/>
      <c r="EA546" s="373"/>
      <c r="EB546" s="373"/>
      <c r="EC546" s="373"/>
      <c r="ED546" s="373"/>
      <c r="EE546" s="373"/>
      <c r="EF546" s="373"/>
      <c r="EG546" s="373"/>
      <c r="EH546" s="373"/>
      <c r="EI546" s="373"/>
      <c r="EJ546" s="373"/>
      <c r="EK546" s="373"/>
      <c r="EL546" s="373"/>
      <c r="EM546" s="373"/>
      <c r="EN546" s="373"/>
      <c r="EO546" s="373"/>
      <c r="EP546" s="373"/>
      <c r="EQ546" s="373"/>
      <c r="ER546" s="373"/>
      <c r="ES546" s="373"/>
      <c r="ET546" s="373"/>
      <c r="EU546" s="373"/>
      <c r="EV546" s="373"/>
      <c r="EW546" s="373"/>
      <c r="EX546" s="373"/>
      <c r="EY546" s="373"/>
      <c r="EZ546" s="373"/>
      <c r="FA546" s="373"/>
      <c r="FB546" s="373"/>
      <c r="FC546" s="373"/>
      <c r="FD546" s="373"/>
      <c r="FE546" s="373"/>
      <c r="FF546" s="373"/>
      <c r="FG546" s="373"/>
      <c r="FH546" s="373"/>
      <c r="FI546" s="373"/>
      <c r="FJ546" s="373"/>
      <c r="FK546" s="373"/>
      <c r="FL546" s="373"/>
      <c r="FM546" s="373"/>
      <c r="FN546" s="373"/>
      <c r="FO546" s="373"/>
      <c r="FP546" s="373"/>
      <c r="FQ546" s="373"/>
      <c r="FR546" s="373"/>
      <c r="FS546" s="373"/>
      <c r="FT546" s="373"/>
      <c r="FU546" s="373"/>
      <c r="FV546" s="373"/>
      <c r="FW546" s="373"/>
      <c r="FX546" s="373"/>
      <c r="FY546" s="373"/>
      <c r="FZ546" s="373"/>
      <c r="GA546" s="373"/>
      <c r="GB546" s="373"/>
      <c r="GC546" s="373"/>
      <c r="GD546" s="373"/>
      <c r="GE546" s="373"/>
      <c r="GF546" s="373"/>
      <c r="GG546" s="373"/>
      <c r="GH546" s="373"/>
      <c r="GI546" s="373"/>
      <c r="GJ546" s="373"/>
      <c r="GK546" s="373"/>
      <c r="GL546" s="373"/>
      <c r="GM546" s="373"/>
      <c r="GN546" s="373"/>
      <c r="GO546" s="373"/>
      <c r="GP546" s="373"/>
      <c r="GQ546" s="373"/>
      <c r="GR546" s="373"/>
      <c r="GS546" s="373"/>
      <c r="GT546" s="373"/>
      <c r="GU546" s="373"/>
      <c r="GV546" s="373"/>
      <c r="GW546" s="373"/>
      <c r="GX546" s="373"/>
      <c r="GY546" s="373"/>
      <c r="GZ546" s="373"/>
      <c r="HA546" s="373"/>
      <c r="HB546" s="373"/>
      <c r="HC546" s="373"/>
      <c r="HD546" s="373"/>
      <c r="HE546" s="373"/>
      <c r="HF546" s="373"/>
      <c r="HG546" s="373"/>
      <c r="HH546" s="373"/>
      <c r="HI546" s="373"/>
      <c r="HJ546" s="373"/>
      <c r="HK546" s="373"/>
      <c r="HL546" s="373"/>
      <c r="HM546" s="373"/>
      <c r="HN546" s="373"/>
      <c r="HO546" s="373"/>
      <c r="HP546" s="373"/>
      <c r="HQ546" s="373"/>
      <c r="HR546" s="373"/>
      <c r="HS546" s="373"/>
      <c r="HT546" s="373"/>
      <c r="HU546" s="373"/>
      <c r="HV546" s="373"/>
      <c r="HW546" s="373"/>
      <c r="HX546" s="373"/>
      <c r="HY546" s="373"/>
      <c r="HZ546" s="373"/>
      <c r="IA546" s="373"/>
      <c r="IB546" s="373"/>
      <c r="IC546" s="373"/>
      <c r="ID546" s="373"/>
      <c r="IE546" s="373"/>
      <c r="IF546" s="373"/>
      <c r="IG546" s="373"/>
      <c r="IH546" s="373"/>
      <c r="II546" s="373"/>
      <c r="IJ546" s="373"/>
    </row>
    <row r="547" spans="1:244" s="281" customFormat="1" ht="19" x14ac:dyDescent="0.2">
      <c r="A547"/>
      <c r="B547" s="186"/>
      <c r="C547"/>
      <c r="D547" s="251"/>
      <c r="E547" s="341"/>
      <c r="F547" s="341"/>
      <c r="G547" s="172"/>
      <c r="H547"/>
      <c r="I547" s="45"/>
      <c r="J547"/>
      <c r="K547"/>
      <c r="L547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5"/>
      <c r="AC547"/>
      <c r="AD547" s="38"/>
      <c r="AE547"/>
      <c r="AF547"/>
      <c r="AG547"/>
      <c r="AH547" s="42"/>
      <c r="AI547" s="349"/>
      <c r="AJ547" s="326"/>
      <c r="AK547" s="364"/>
      <c r="AL547" s="364"/>
      <c r="AM547" s="364"/>
      <c r="AN547" s="364"/>
      <c r="AO547" s="364"/>
      <c r="AP547" s="364"/>
      <c r="AQ547" s="364"/>
      <c r="AR547" s="364"/>
      <c r="AS547" s="364"/>
      <c r="AT547" s="364"/>
      <c r="AU547" s="364"/>
      <c r="AV547" s="364"/>
      <c r="AW547" s="364"/>
      <c r="AX547" s="364"/>
      <c r="AY547" s="329"/>
      <c r="AZ547" s="269"/>
      <c r="BA547" s="560"/>
      <c r="BB547"/>
      <c r="BC547" s="560"/>
      <c r="BD547"/>
      <c r="BE547" s="560"/>
      <c r="BF547"/>
      <c r="BG547" s="560"/>
      <c r="BH547"/>
      <c r="BI547" s="560"/>
      <c r="BJ547"/>
      <c r="BK547" s="560"/>
      <c r="BL547"/>
      <c r="BM547" s="560"/>
      <c r="BN547"/>
      <c r="BO547" s="270"/>
      <c r="BP547"/>
      <c r="BQ547" s="270"/>
      <c r="BR547"/>
      <c r="BS547" s="270"/>
      <c r="BT547"/>
      <c r="BU547" s="270"/>
      <c r="BV547"/>
      <c r="BW547" s="270"/>
      <c r="BX547"/>
      <c r="BY547" s="270"/>
      <c r="BZ547"/>
      <c r="CA547" s="270"/>
      <c r="CB547"/>
      <c r="CC547" s="270"/>
      <c r="CD547"/>
      <c r="CE547" s="270"/>
      <c r="CF547"/>
      <c r="CG547" s="270"/>
      <c r="CH547"/>
      <c r="CI547" s="270"/>
      <c r="CJ547"/>
      <c r="CK547" s="910"/>
      <c r="CT547" s="920"/>
      <c r="CX547" s="920"/>
      <c r="DN547" s="373"/>
      <c r="DO547" s="373"/>
      <c r="DP547" s="373"/>
      <c r="DQ547" s="373"/>
      <c r="DR547" s="373"/>
      <c r="DS547" s="373"/>
      <c r="DT547" s="373"/>
      <c r="DU547" s="373"/>
      <c r="DV547" s="373"/>
      <c r="DW547" s="373"/>
      <c r="DX547" s="373"/>
      <c r="DY547" s="373"/>
      <c r="DZ547" s="373"/>
      <c r="EA547" s="373"/>
      <c r="EB547" s="373"/>
      <c r="EC547" s="373"/>
      <c r="ED547" s="373"/>
      <c r="EE547" s="373"/>
      <c r="EF547" s="373"/>
      <c r="EG547" s="373"/>
      <c r="EH547" s="373"/>
      <c r="EI547" s="373"/>
      <c r="EJ547" s="373"/>
      <c r="EK547" s="373"/>
      <c r="EL547" s="373"/>
      <c r="EM547" s="373"/>
      <c r="EN547" s="373"/>
      <c r="EO547" s="373"/>
      <c r="EP547" s="373"/>
      <c r="EQ547" s="373"/>
      <c r="ER547" s="373"/>
      <c r="ES547" s="373"/>
      <c r="ET547" s="373"/>
      <c r="EU547" s="373"/>
      <c r="EV547" s="373"/>
      <c r="EW547" s="373"/>
      <c r="EX547" s="373"/>
      <c r="EY547" s="373"/>
      <c r="EZ547" s="373"/>
      <c r="FA547" s="373"/>
      <c r="FB547" s="373"/>
      <c r="FC547" s="373"/>
      <c r="FD547" s="373"/>
      <c r="FE547" s="373"/>
      <c r="FF547" s="373"/>
      <c r="FG547" s="373"/>
      <c r="FH547" s="373"/>
      <c r="FI547" s="373"/>
      <c r="FJ547" s="373"/>
      <c r="FK547" s="373"/>
      <c r="FL547" s="373"/>
      <c r="FM547" s="373"/>
      <c r="FN547" s="373"/>
      <c r="FO547" s="373"/>
      <c r="FP547" s="373"/>
      <c r="FQ547" s="373"/>
      <c r="FR547" s="373"/>
      <c r="FS547" s="373"/>
      <c r="FT547" s="373"/>
      <c r="FU547" s="373"/>
      <c r="FV547" s="373"/>
      <c r="FW547" s="373"/>
      <c r="FX547" s="373"/>
      <c r="FY547" s="373"/>
      <c r="FZ547" s="373"/>
      <c r="GA547" s="373"/>
      <c r="GB547" s="373"/>
      <c r="GC547" s="373"/>
      <c r="GD547" s="373"/>
      <c r="GE547" s="373"/>
      <c r="GF547" s="373"/>
      <c r="GG547" s="373"/>
      <c r="GH547" s="373"/>
      <c r="GI547" s="373"/>
      <c r="GJ547" s="373"/>
      <c r="GK547" s="373"/>
      <c r="GL547" s="373"/>
      <c r="GM547" s="373"/>
      <c r="GN547" s="373"/>
      <c r="GO547" s="373"/>
      <c r="GP547" s="373"/>
      <c r="GQ547" s="373"/>
      <c r="GR547" s="373"/>
      <c r="GS547" s="373"/>
      <c r="GT547" s="373"/>
      <c r="GU547" s="373"/>
      <c r="GV547" s="373"/>
      <c r="GW547" s="373"/>
      <c r="GX547" s="373"/>
      <c r="GY547" s="373"/>
      <c r="GZ547" s="373"/>
      <c r="HA547" s="373"/>
      <c r="HB547" s="373"/>
      <c r="HC547" s="373"/>
      <c r="HD547" s="373"/>
      <c r="HE547" s="373"/>
      <c r="HF547" s="373"/>
      <c r="HG547" s="373"/>
      <c r="HH547" s="373"/>
      <c r="HI547" s="373"/>
      <c r="HJ547" s="373"/>
      <c r="HK547" s="373"/>
      <c r="HL547" s="373"/>
      <c r="HM547" s="373"/>
      <c r="HN547" s="373"/>
      <c r="HO547" s="373"/>
      <c r="HP547" s="373"/>
      <c r="HQ547" s="373"/>
      <c r="HR547" s="373"/>
      <c r="HS547" s="373"/>
      <c r="HT547" s="373"/>
      <c r="HU547" s="373"/>
      <c r="HV547" s="373"/>
      <c r="HW547" s="373"/>
      <c r="HX547" s="373"/>
      <c r="HY547" s="373"/>
      <c r="HZ547" s="373"/>
      <c r="IA547" s="373"/>
      <c r="IB547" s="373"/>
      <c r="IC547" s="373"/>
      <c r="ID547" s="373"/>
      <c r="IE547" s="373"/>
      <c r="IF547" s="373"/>
      <c r="IG547" s="373"/>
      <c r="IH547" s="373"/>
      <c r="II547" s="373"/>
      <c r="IJ547" s="373"/>
    </row>
    <row r="548" spans="1:244" s="281" customFormat="1" ht="19" x14ac:dyDescent="0.2">
      <c r="A548"/>
      <c r="B548" s="186"/>
      <c r="C548"/>
      <c r="D548" s="251"/>
      <c r="E548" s="341"/>
      <c r="F548" s="341"/>
      <c r="G548" s="172"/>
      <c r="H548"/>
      <c r="I548" s="45"/>
      <c r="J548"/>
      <c r="K548"/>
      <c r="L548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5"/>
      <c r="AC548"/>
      <c r="AD548" s="38"/>
      <c r="AE548"/>
      <c r="AF548"/>
      <c r="AG548"/>
      <c r="AH548" s="42"/>
      <c r="AI548" s="349"/>
      <c r="AJ548" s="326"/>
      <c r="AK548" s="364"/>
      <c r="AL548" s="364"/>
      <c r="AM548" s="364"/>
      <c r="AN548" s="364"/>
      <c r="AO548" s="364"/>
      <c r="AP548" s="364"/>
      <c r="AQ548" s="364"/>
      <c r="AR548" s="364"/>
      <c r="AS548" s="364"/>
      <c r="AT548" s="364"/>
      <c r="AU548" s="364"/>
      <c r="AV548" s="364"/>
      <c r="AW548" s="364"/>
      <c r="AX548" s="364"/>
      <c r="AY548" s="329"/>
      <c r="AZ548" s="269"/>
      <c r="BA548" s="560"/>
      <c r="BB548"/>
      <c r="BC548" s="560"/>
      <c r="BD548"/>
      <c r="BE548" s="560"/>
      <c r="BF548"/>
      <c r="BG548" s="560"/>
      <c r="BH548"/>
      <c r="BI548" s="560"/>
      <c r="BJ548"/>
      <c r="BK548" s="560"/>
      <c r="BL548"/>
      <c r="BM548" s="560"/>
      <c r="BN548"/>
      <c r="BO548" s="270"/>
      <c r="BP548"/>
      <c r="BQ548" s="270"/>
      <c r="BR548"/>
      <c r="BS548" s="270"/>
      <c r="BT548"/>
      <c r="BU548" s="270"/>
      <c r="BV548"/>
      <c r="BW548" s="270"/>
      <c r="BX548"/>
      <c r="BY548" s="270"/>
      <c r="BZ548"/>
      <c r="CA548" s="270"/>
      <c r="CB548"/>
      <c r="CC548" s="270"/>
      <c r="CD548"/>
      <c r="CE548" s="270"/>
      <c r="CF548"/>
      <c r="CG548" s="270"/>
      <c r="CH548"/>
      <c r="CI548" s="270"/>
      <c r="CJ548"/>
      <c r="CK548" s="910"/>
      <c r="CT548" s="920"/>
      <c r="CX548" s="920"/>
      <c r="DN548" s="373"/>
      <c r="DO548" s="373"/>
      <c r="DP548" s="373"/>
      <c r="DQ548" s="373"/>
      <c r="DR548" s="373"/>
      <c r="DS548" s="373"/>
      <c r="DT548" s="373"/>
      <c r="DU548" s="373"/>
      <c r="DV548" s="373"/>
      <c r="DW548" s="373"/>
      <c r="DX548" s="373"/>
      <c r="DY548" s="373"/>
      <c r="DZ548" s="373"/>
      <c r="EA548" s="373"/>
      <c r="EB548" s="373"/>
      <c r="EC548" s="373"/>
      <c r="ED548" s="373"/>
      <c r="EE548" s="373"/>
      <c r="EF548" s="373"/>
      <c r="EG548" s="373"/>
      <c r="EH548" s="373"/>
      <c r="EI548" s="373"/>
      <c r="EJ548" s="373"/>
      <c r="EK548" s="373"/>
      <c r="EL548" s="373"/>
      <c r="EM548" s="373"/>
      <c r="EN548" s="373"/>
      <c r="EO548" s="373"/>
      <c r="EP548" s="373"/>
      <c r="EQ548" s="373"/>
      <c r="ER548" s="373"/>
      <c r="ES548" s="373"/>
      <c r="ET548" s="373"/>
      <c r="EU548" s="373"/>
      <c r="EV548" s="373"/>
      <c r="EW548" s="373"/>
      <c r="EX548" s="373"/>
      <c r="EY548" s="373"/>
      <c r="EZ548" s="373"/>
      <c r="FA548" s="373"/>
      <c r="FB548" s="373"/>
      <c r="FC548" s="373"/>
      <c r="FD548" s="373"/>
      <c r="FE548" s="373"/>
      <c r="FF548" s="373"/>
      <c r="FG548" s="373"/>
      <c r="FH548" s="373"/>
      <c r="FI548" s="373"/>
      <c r="FJ548" s="373"/>
      <c r="FK548" s="373"/>
      <c r="FL548" s="373"/>
      <c r="FM548" s="373"/>
      <c r="FN548" s="373"/>
      <c r="FO548" s="373"/>
      <c r="FP548" s="373"/>
      <c r="FQ548" s="373"/>
      <c r="FR548" s="373"/>
      <c r="FS548" s="373"/>
      <c r="FT548" s="373"/>
      <c r="FU548" s="373"/>
      <c r="FV548" s="373"/>
      <c r="FW548" s="373"/>
      <c r="FX548" s="373"/>
      <c r="FY548" s="373"/>
      <c r="FZ548" s="373"/>
      <c r="GA548" s="373"/>
      <c r="GB548" s="373"/>
      <c r="GC548" s="373"/>
      <c r="GD548" s="373"/>
      <c r="GE548" s="373"/>
      <c r="GF548" s="373"/>
      <c r="GG548" s="373"/>
      <c r="GH548" s="373"/>
      <c r="GI548" s="373"/>
      <c r="GJ548" s="373"/>
      <c r="GK548" s="373"/>
      <c r="GL548" s="373"/>
      <c r="GM548" s="373"/>
      <c r="GN548" s="373"/>
      <c r="GO548" s="373"/>
      <c r="GP548" s="373"/>
      <c r="GQ548" s="373"/>
      <c r="GR548" s="373"/>
      <c r="GS548" s="373"/>
      <c r="GT548" s="373"/>
      <c r="GU548" s="373"/>
      <c r="GV548" s="373"/>
      <c r="GW548" s="373"/>
      <c r="GX548" s="373"/>
      <c r="GY548" s="373"/>
      <c r="GZ548" s="373"/>
      <c r="HA548" s="373"/>
      <c r="HB548" s="373"/>
      <c r="HC548" s="373"/>
      <c r="HD548" s="373"/>
      <c r="HE548" s="373"/>
      <c r="HF548" s="373"/>
      <c r="HG548" s="373"/>
      <c r="HH548" s="373"/>
      <c r="HI548" s="373"/>
      <c r="HJ548" s="373"/>
      <c r="HK548" s="373"/>
      <c r="HL548" s="373"/>
      <c r="HM548" s="373"/>
      <c r="HN548" s="373"/>
      <c r="HO548" s="373"/>
      <c r="HP548" s="373"/>
      <c r="HQ548" s="373"/>
      <c r="HR548" s="373"/>
      <c r="HS548" s="373"/>
      <c r="HT548" s="373"/>
      <c r="HU548" s="373"/>
      <c r="HV548" s="373"/>
      <c r="HW548" s="373"/>
      <c r="HX548" s="373"/>
      <c r="HY548" s="373"/>
      <c r="HZ548" s="373"/>
      <c r="IA548" s="373"/>
      <c r="IB548" s="373"/>
      <c r="IC548" s="373"/>
      <c r="ID548" s="373"/>
      <c r="IE548" s="373"/>
      <c r="IF548" s="373"/>
      <c r="IG548" s="373"/>
      <c r="IH548" s="373"/>
      <c r="II548" s="373"/>
      <c r="IJ548" s="373"/>
    </row>
    <row r="549" spans="1:244" s="281" customFormat="1" ht="19" x14ac:dyDescent="0.2">
      <c r="A549"/>
      <c r="B549" s="186"/>
      <c r="C549"/>
      <c r="D549" s="251"/>
      <c r="E549" s="341"/>
      <c r="F549" s="341"/>
      <c r="G549" s="172"/>
      <c r="H549"/>
      <c r="I549" s="45"/>
      <c r="J549"/>
      <c r="K549"/>
      <c r="L549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5"/>
      <c r="AC549"/>
      <c r="AD549" s="38"/>
      <c r="AE549"/>
      <c r="AF549"/>
      <c r="AG549"/>
      <c r="AH549" s="42"/>
      <c r="AI549" s="349"/>
      <c r="AJ549" s="326"/>
      <c r="AK549" s="364"/>
      <c r="AL549" s="364"/>
      <c r="AM549" s="364"/>
      <c r="AN549" s="364"/>
      <c r="AO549" s="364"/>
      <c r="AP549" s="364"/>
      <c r="AQ549" s="364"/>
      <c r="AR549" s="364"/>
      <c r="AS549" s="364"/>
      <c r="AT549" s="364"/>
      <c r="AU549" s="364"/>
      <c r="AV549" s="364"/>
      <c r="AW549" s="364"/>
      <c r="AX549" s="364"/>
      <c r="AY549" s="329"/>
      <c r="AZ549" s="269"/>
      <c r="BA549" s="560"/>
      <c r="BB549"/>
      <c r="BC549" s="560"/>
      <c r="BD549"/>
      <c r="BE549" s="560"/>
      <c r="BF549"/>
      <c r="BG549" s="560"/>
      <c r="BH549"/>
      <c r="BI549" s="560"/>
      <c r="BJ549"/>
      <c r="BK549" s="560"/>
      <c r="BL549"/>
      <c r="BM549" s="560"/>
      <c r="BN549"/>
      <c r="BO549" s="270"/>
      <c r="BP549"/>
      <c r="BQ549" s="270"/>
      <c r="BR549"/>
      <c r="BS549" s="270"/>
      <c r="BT549"/>
      <c r="BU549" s="270"/>
      <c r="BV549"/>
      <c r="BW549" s="270"/>
      <c r="BX549"/>
      <c r="BY549" s="270"/>
      <c r="BZ549"/>
      <c r="CA549" s="270"/>
      <c r="CB549"/>
      <c r="CC549" s="270"/>
      <c r="CD549"/>
      <c r="CE549" s="270"/>
      <c r="CF549"/>
      <c r="CG549" s="270"/>
      <c r="CH549"/>
      <c r="CI549" s="270"/>
      <c r="CJ549"/>
      <c r="CK549" s="910"/>
      <c r="CT549" s="920"/>
      <c r="CX549" s="920"/>
      <c r="DN549" s="373"/>
      <c r="DO549" s="373"/>
      <c r="DP549" s="373"/>
      <c r="DQ549" s="373"/>
      <c r="DR549" s="373"/>
      <c r="DS549" s="373"/>
      <c r="DT549" s="373"/>
      <c r="DU549" s="373"/>
      <c r="DV549" s="373"/>
      <c r="DW549" s="373"/>
      <c r="DX549" s="373"/>
      <c r="DY549" s="373"/>
      <c r="DZ549" s="373"/>
      <c r="EA549" s="373"/>
      <c r="EB549" s="373"/>
      <c r="EC549" s="373"/>
      <c r="ED549" s="373"/>
      <c r="EE549" s="373"/>
      <c r="EF549" s="373"/>
      <c r="EG549" s="373"/>
      <c r="EH549" s="373"/>
      <c r="EI549" s="373"/>
      <c r="EJ549" s="373"/>
      <c r="EK549" s="373"/>
      <c r="EL549" s="373"/>
      <c r="EM549" s="373"/>
      <c r="EN549" s="373"/>
      <c r="EO549" s="373"/>
      <c r="EP549" s="373"/>
      <c r="EQ549" s="373"/>
      <c r="ER549" s="373"/>
      <c r="ES549" s="373"/>
      <c r="ET549" s="373"/>
      <c r="EU549" s="373"/>
      <c r="EV549" s="373"/>
      <c r="EW549" s="373"/>
      <c r="EX549" s="373"/>
      <c r="EY549" s="373"/>
      <c r="EZ549" s="373"/>
      <c r="FA549" s="373"/>
      <c r="FB549" s="373"/>
      <c r="FC549" s="373"/>
      <c r="FD549" s="373"/>
      <c r="FE549" s="373"/>
      <c r="FF549" s="373"/>
      <c r="FG549" s="373"/>
      <c r="FH549" s="373"/>
      <c r="FI549" s="373"/>
      <c r="FJ549" s="373"/>
      <c r="FK549" s="373"/>
      <c r="FL549" s="373"/>
      <c r="FM549" s="373"/>
      <c r="FN549" s="373"/>
      <c r="FO549" s="373"/>
      <c r="FP549" s="373"/>
      <c r="FQ549" s="373"/>
      <c r="FR549" s="373"/>
      <c r="FS549" s="373"/>
      <c r="FT549" s="373"/>
      <c r="FU549" s="373"/>
      <c r="FV549" s="373"/>
      <c r="FW549" s="373"/>
      <c r="FX549" s="373"/>
      <c r="FY549" s="373"/>
      <c r="FZ549" s="373"/>
      <c r="GA549" s="373"/>
      <c r="GB549" s="373"/>
      <c r="GC549" s="373"/>
      <c r="GD549" s="373"/>
      <c r="GE549" s="373"/>
      <c r="GF549" s="373"/>
      <c r="GG549" s="373"/>
      <c r="GH549" s="373"/>
      <c r="GI549" s="373"/>
      <c r="GJ549" s="373"/>
      <c r="GK549" s="373"/>
      <c r="GL549" s="373"/>
      <c r="GM549" s="373"/>
      <c r="GN549" s="373"/>
      <c r="GO549" s="373"/>
      <c r="GP549" s="373"/>
      <c r="GQ549" s="373"/>
      <c r="GR549" s="373"/>
      <c r="GS549" s="373"/>
      <c r="GT549" s="373"/>
      <c r="GU549" s="373"/>
      <c r="GV549" s="373"/>
      <c r="GW549" s="373"/>
      <c r="GX549" s="373"/>
      <c r="GY549" s="373"/>
      <c r="GZ549" s="373"/>
      <c r="HA549" s="373"/>
      <c r="HB549" s="373"/>
      <c r="HC549" s="373"/>
      <c r="HD549" s="373"/>
      <c r="HE549" s="373"/>
      <c r="HF549" s="373"/>
      <c r="HG549" s="373"/>
      <c r="HH549" s="373"/>
      <c r="HI549" s="373"/>
      <c r="HJ549" s="373"/>
      <c r="HK549" s="373"/>
      <c r="HL549" s="373"/>
      <c r="HM549" s="373"/>
      <c r="HN549" s="373"/>
      <c r="HO549" s="373"/>
      <c r="HP549" s="373"/>
      <c r="HQ549" s="373"/>
      <c r="HR549" s="373"/>
      <c r="HS549" s="373"/>
      <c r="HT549" s="373"/>
      <c r="HU549" s="373"/>
      <c r="HV549" s="373"/>
      <c r="HW549" s="373"/>
      <c r="HX549" s="373"/>
      <c r="HY549" s="373"/>
      <c r="HZ549" s="373"/>
      <c r="IA549" s="373"/>
      <c r="IB549" s="373"/>
      <c r="IC549" s="373"/>
      <c r="ID549" s="373"/>
      <c r="IE549" s="373"/>
      <c r="IF549" s="373"/>
      <c r="IG549" s="373"/>
      <c r="IH549" s="373"/>
      <c r="II549" s="373"/>
      <c r="IJ549" s="373"/>
    </row>
    <row r="550" spans="1:244" s="281" customFormat="1" ht="19" x14ac:dyDescent="0.2">
      <c r="A550"/>
      <c r="B550" s="186"/>
      <c r="C550"/>
      <c r="D550" s="251"/>
      <c r="E550" s="341"/>
      <c r="F550" s="341"/>
      <c r="G550" s="172"/>
      <c r="H550"/>
      <c r="I550" s="45"/>
      <c r="J550"/>
      <c r="K550"/>
      <c r="L550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5"/>
      <c r="AC550"/>
      <c r="AD550" s="38"/>
      <c r="AE550"/>
      <c r="AF550"/>
      <c r="AG550"/>
      <c r="AH550" s="42"/>
      <c r="AI550" s="349"/>
      <c r="AJ550" s="326"/>
      <c r="AK550" s="364"/>
      <c r="AL550" s="364"/>
      <c r="AM550" s="364"/>
      <c r="AN550" s="364"/>
      <c r="AO550" s="364"/>
      <c r="AP550" s="364"/>
      <c r="AQ550" s="364"/>
      <c r="AR550" s="364"/>
      <c r="AS550" s="364"/>
      <c r="AT550" s="364"/>
      <c r="AU550" s="364"/>
      <c r="AV550" s="364"/>
      <c r="AW550" s="364"/>
      <c r="AX550" s="364"/>
      <c r="AY550" s="329"/>
      <c r="AZ550" s="269"/>
      <c r="BA550" s="560"/>
      <c r="BB550"/>
      <c r="BC550" s="560"/>
      <c r="BD550"/>
      <c r="BE550" s="560"/>
      <c r="BF550"/>
      <c r="BG550" s="560"/>
      <c r="BH550"/>
      <c r="BI550" s="560"/>
      <c r="BJ550"/>
      <c r="BK550" s="560"/>
      <c r="BL550"/>
      <c r="BM550" s="560"/>
      <c r="BN550"/>
      <c r="BO550" s="270"/>
      <c r="BP550"/>
      <c r="BQ550" s="270"/>
      <c r="BR550"/>
      <c r="BS550" s="270"/>
      <c r="BT550"/>
      <c r="BU550" s="270"/>
      <c r="BV550"/>
      <c r="BW550" s="270"/>
      <c r="BX550"/>
      <c r="BY550" s="270"/>
      <c r="BZ550"/>
      <c r="CA550" s="270"/>
      <c r="CB550"/>
      <c r="CC550" s="270"/>
      <c r="CD550"/>
      <c r="CE550" s="270"/>
      <c r="CF550"/>
      <c r="CG550" s="270"/>
      <c r="CH550"/>
      <c r="CI550" s="270"/>
      <c r="CJ550"/>
      <c r="CK550" s="910"/>
      <c r="CT550" s="920"/>
      <c r="CX550" s="920"/>
      <c r="DN550" s="373"/>
      <c r="DO550" s="373"/>
      <c r="DP550" s="373"/>
      <c r="DQ550" s="373"/>
      <c r="DR550" s="373"/>
      <c r="DS550" s="373"/>
      <c r="DT550" s="373"/>
      <c r="DU550" s="373"/>
      <c r="DV550" s="373"/>
      <c r="DW550" s="373"/>
      <c r="DX550" s="373"/>
      <c r="DY550" s="373"/>
      <c r="DZ550" s="373"/>
      <c r="EA550" s="373"/>
      <c r="EB550" s="373"/>
      <c r="EC550" s="373"/>
      <c r="ED550" s="373"/>
      <c r="EE550" s="373"/>
      <c r="EF550" s="373"/>
      <c r="EG550" s="373"/>
      <c r="EH550" s="373"/>
      <c r="EI550" s="373"/>
      <c r="EJ550" s="373"/>
      <c r="EK550" s="373"/>
      <c r="EL550" s="373"/>
      <c r="EM550" s="373"/>
      <c r="EN550" s="373"/>
      <c r="EO550" s="373"/>
      <c r="EP550" s="373"/>
      <c r="EQ550" s="373"/>
      <c r="ER550" s="373"/>
      <c r="ES550" s="373"/>
      <c r="ET550" s="373"/>
      <c r="EU550" s="373"/>
      <c r="EV550" s="373"/>
      <c r="EW550" s="373"/>
      <c r="EX550" s="373"/>
      <c r="EY550" s="373"/>
      <c r="EZ550" s="373"/>
      <c r="FA550" s="373"/>
      <c r="FB550" s="373"/>
      <c r="FC550" s="373"/>
      <c r="FD550" s="373"/>
      <c r="FE550" s="373"/>
      <c r="FF550" s="373"/>
      <c r="FG550" s="373"/>
      <c r="FH550" s="373"/>
      <c r="FI550" s="373"/>
      <c r="FJ550" s="373"/>
      <c r="FK550" s="373"/>
      <c r="FL550" s="373"/>
      <c r="FM550" s="373"/>
      <c r="FN550" s="373"/>
      <c r="FO550" s="373"/>
      <c r="FP550" s="373"/>
      <c r="FQ550" s="373"/>
      <c r="FR550" s="373"/>
      <c r="FS550" s="373"/>
      <c r="FT550" s="373"/>
      <c r="FU550" s="373"/>
      <c r="FV550" s="373"/>
      <c r="FW550" s="373"/>
      <c r="FX550" s="373"/>
      <c r="FY550" s="373"/>
      <c r="FZ550" s="373"/>
      <c r="GA550" s="373"/>
      <c r="GB550" s="373"/>
      <c r="GC550" s="373"/>
      <c r="GD550" s="373"/>
      <c r="GE550" s="373"/>
      <c r="GF550" s="373"/>
      <c r="GG550" s="373"/>
      <c r="GH550" s="373"/>
      <c r="GI550" s="373"/>
      <c r="GJ550" s="373"/>
      <c r="GK550" s="373"/>
      <c r="GL550" s="373"/>
      <c r="GM550" s="373"/>
      <c r="GN550" s="373"/>
      <c r="GO550" s="373"/>
      <c r="GP550" s="373"/>
      <c r="GQ550" s="373"/>
      <c r="GR550" s="373"/>
      <c r="GS550" s="373"/>
      <c r="GT550" s="373"/>
      <c r="GU550" s="373"/>
      <c r="GV550" s="373"/>
      <c r="GW550" s="373"/>
      <c r="GX550" s="373"/>
      <c r="GY550" s="373"/>
      <c r="GZ550" s="373"/>
      <c r="HA550" s="373"/>
      <c r="HB550" s="373"/>
      <c r="HC550" s="373"/>
      <c r="HD550" s="373"/>
      <c r="HE550" s="373"/>
      <c r="HF550" s="373"/>
      <c r="HG550" s="373"/>
      <c r="HH550" s="373"/>
      <c r="HI550" s="373"/>
      <c r="HJ550" s="373"/>
      <c r="HK550" s="373"/>
      <c r="HL550" s="373"/>
      <c r="HM550" s="373"/>
      <c r="HN550" s="373"/>
      <c r="HO550" s="373"/>
      <c r="HP550" s="373"/>
      <c r="HQ550" s="373"/>
      <c r="HR550" s="373"/>
      <c r="HS550" s="373"/>
      <c r="HT550" s="373"/>
      <c r="HU550" s="373"/>
      <c r="HV550" s="373"/>
      <c r="HW550" s="373"/>
      <c r="HX550" s="373"/>
      <c r="HY550" s="373"/>
      <c r="HZ550" s="373"/>
      <c r="IA550" s="373"/>
      <c r="IB550" s="373"/>
      <c r="IC550" s="373"/>
      <c r="ID550" s="373"/>
      <c r="IE550" s="373"/>
      <c r="IF550" s="373"/>
      <c r="IG550" s="373"/>
      <c r="IH550" s="373"/>
      <c r="II550" s="373"/>
      <c r="IJ550" s="373"/>
    </row>
    <row r="551" spans="1:244" s="281" customFormat="1" ht="19" x14ac:dyDescent="0.2">
      <c r="A551"/>
      <c r="B551" s="186"/>
      <c r="C551"/>
      <c r="D551" s="251"/>
      <c r="E551" s="341"/>
      <c r="F551" s="341"/>
      <c r="G551" s="172"/>
      <c r="H551"/>
      <c r="I551" s="45"/>
      <c r="J551"/>
      <c r="K551"/>
      <c r="L551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5"/>
      <c r="AC551"/>
      <c r="AD551" s="38"/>
      <c r="AE551"/>
      <c r="AF551"/>
      <c r="AG551"/>
      <c r="AH551" s="42"/>
      <c r="AI551" s="349"/>
      <c r="AJ551" s="326"/>
      <c r="AK551" s="364"/>
      <c r="AL551" s="364"/>
      <c r="AM551" s="364"/>
      <c r="AN551" s="364"/>
      <c r="AO551" s="364"/>
      <c r="AP551" s="364"/>
      <c r="AQ551" s="364"/>
      <c r="AR551" s="364"/>
      <c r="AS551" s="364"/>
      <c r="AT551" s="364"/>
      <c r="AU551" s="364"/>
      <c r="AV551" s="364"/>
      <c r="AW551" s="364"/>
      <c r="AX551" s="364"/>
      <c r="AY551" s="329"/>
      <c r="AZ551" s="269"/>
      <c r="BA551" s="560"/>
      <c r="BB551"/>
      <c r="BC551" s="560"/>
      <c r="BD551"/>
      <c r="BE551" s="560"/>
      <c r="BF551"/>
      <c r="BG551" s="560"/>
      <c r="BH551"/>
      <c r="BI551" s="560"/>
      <c r="BJ551"/>
      <c r="BK551" s="560"/>
      <c r="BL551"/>
      <c r="BM551" s="560"/>
      <c r="BN551"/>
      <c r="BO551" s="270"/>
      <c r="BP551"/>
      <c r="BQ551" s="270"/>
      <c r="BR551"/>
      <c r="BS551" s="270"/>
      <c r="BT551"/>
      <c r="BU551" s="270"/>
      <c r="BV551"/>
      <c r="BW551" s="270"/>
      <c r="BX551"/>
      <c r="BY551" s="270"/>
      <c r="BZ551"/>
      <c r="CA551" s="270"/>
      <c r="CB551"/>
      <c r="CC551" s="270"/>
      <c r="CD551"/>
      <c r="CE551" s="270"/>
      <c r="CF551"/>
      <c r="CG551" s="270"/>
      <c r="CH551"/>
      <c r="CI551" s="270"/>
      <c r="CJ551"/>
      <c r="CK551" s="910"/>
      <c r="CT551" s="920"/>
      <c r="CX551" s="920"/>
      <c r="DN551" s="373"/>
      <c r="DO551" s="373"/>
      <c r="DP551" s="373"/>
      <c r="DQ551" s="373"/>
      <c r="DR551" s="373"/>
      <c r="DS551" s="373"/>
      <c r="DT551" s="373"/>
      <c r="DU551" s="373"/>
      <c r="DV551" s="373"/>
      <c r="DW551" s="373"/>
      <c r="DX551" s="373"/>
      <c r="DY551" s="373"/>
      <c r="DZ551" s="373"/>
      <c r="EA551" s="373"/>
      <c r="EB551" s="373"/>
      <c r="EC551" s="373"/>
      <c r="ED551" s="373"/>
      <c r="EE551" s="373"/>
      <c r="EF551" s="373"/>
      <c r="EG551" s="373"/>
      <c r="EH551" s="373"/>
      <c r="EI551" s="373"/>
      <c r="EJ551" s="373"/>
      <c r="EK551" s="373"/>
      <c r="EL551" s="373"/>
      <c r="EM551" s="373"/>
      <c r="EN551" s="373"/>
      <c r="EO551" s="373"/>
      <c r="EP551" s="373"/>
      <c r="EQ551" s="373"/>
      <c r="ER551" s="373"/>
      <c r="ES551" s="373"/>
      <c r="ET551" s="373"/>
      <c r="EU551" s="373"/>
      <c r="EV551" s="373"/>
      <c r="EW551" s="373"/>
      <c r="EX551" s="373"/>
      <c r="EY551" s="373"/>
      <c r="EZ551" s="373"/>
      <c r="FA551" s="373"/>
      <c r="FB551" s="373"/>
      <c r="FC551" s="373"/>
      <c r="FD551" s="373"/>
      <c r="FE551" s="373"/>
      <c r="FF551" s="373"/>
      <c r="FG551" s="373"/>
      <c r="FH551" s="373"/>
      <c r="FI551" s="373"/>
      <c r="FJ551" s="373"/>
      <c r="FK551" s="373"/>
      <c r="FL551" s="373"/>
      <c r="FM551" s="373"/>
      <c r="FN551" s="373"/>
      <c r="FO551" s="373"/>
      <c r="FP551" s="373"/>
      <c r="FQ551" s="373"/>
      <c r="FR551" s="373"/>
      <c r="FS551" s="373"/>
      <c r="FT551" s="373"/>
      <c r="FU551" s="373"/>
      <c r="FV551" s="373"/>
      <c r="FW551" s="373"/>
      <c r="FX551" s="373"/>
      <c r="FY551" s="373"/>
      <c r="FZ551" s="373"/>
      <c r="GA551" s="373"/>
      <c r="GB551" s="373"/>
      <c r="GC551" s="373"/>
      <c r="GD551" s="373"/>
      <c r="GE551" s="373"/>
      <c r="GF551" s="373"/>
      <c r="GG551" s="373"/>
      <c r="GH551" s="373"/>
      <c r="GI551" s="373"/>
      <c r="GJ551" s="373"/>
      <c r="GK551" s="373"/>
      <c r="GL551" s="373"/>
      <c r="GM551" s="373"/>
      <c r="GN551" s="373"/>
      <c r="GO551" s="373"/>
      <c r="GP551" s="373"/>
      <c r="GQ551" s="373"/>
      <c r="GR551" s="373"/>
      <c r="GS551" s="373"/>
      <c r="GT551" s="373"/>
      <c r="GU551" s="373"/>
      <c r="GV551" s="373"/>
      <c r="GW551" s="373"/>
      <c r="GX551" s="373"/>
      <c r="GY551" s="373"/>
      <c r="GZ551" s="373"/>
      <c r="HA551" s="373"/>
      <c r="HB551" s="373"/>
      <c r="HC551" s="373"/>
      <c r="HD551" s="373"/>
      <c r="HE551" s="373"/>
      <c r="HF551" s="373"/>
      <c r="HG551" s="373"/>
      <c r="HH551" s="373"/>
      <c r="HI551" s="373"/>
      <c r="HJ551" s="373"/>
      <c r="HK551" s="373"/>
      <c r="HL551" s="373"/>
      <c r="HM551" s="373"/>
      <c r="HN551" s="373"/>
      <c r="HO551" s="373"/>
      <c r="HP551" s="373"/>
      <c r="HQ551" s="373"/>
      <c r="HR551" s="373"/>
      <c r="HS551" s="373"/>
      <c r="HT551" s="373"/>
      <c r="HU551" s="373"/>
      <c r="HV551" s="373"/>
      <c r="HW551" s="373"/>
      <c r="HX551" s="373"/>
      <c r="HY551" s="373"/>
      <c r="HZ551" s="373"/>
      <c r="IA551" s="373"/>
      <c r="IB551" s="373"/>
      <c r="IC551" s="373"/>
      <c r="ID551" s="373"/>
      <c r="IE551" s="373"/>
      <c r="IF551" s="373"/>
      <c r="IG551" s="373"/>
      <c r="IH551" s="373"/>
      <c r="II551" s="373"/>
      <c r="IJ551" s="373"/>
    </row>
    <row r="552" spans="1:244" s="281" customFormat="1" ht="19" x14ac:dyDescent="0.2">
      <c r="A552"/>
      <c r="B552" s="186"/>
      <c r="C552"/>
      <c r="D552" s="251"/>
      <c r="E552" s="341"/>
      <c r="F552" s="341"/>
      <c r="G552" s="172"/>
      <c r="H552"/>
      <c r="I552" s="45"/>
      <c r="J552"/>
      <c r="K552"/>
      <c r="L552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5"/>
      <c r="AC552"/>
      <c r="AD552" s="38"/>
      <c r="AE552"/>
      <c r="AF552"/>
      <c r="AG552"/>
      <c r="AH552" s="42"/>
      <c r="AI552" s="349"/>
      <c r="AJ552" s="326"/>
      <c r="AK552" s="364"/>
      <c r="AL552" s="364"/>
      <c r="AM552" s="364"/>
      <c r="AN552" s="364"/>
      <c r="AO552" s="364"/>
      <c r="AP552" s="364"/>
      <c r="AQ552" s="364"/>
      <c r="AR552" s="364"/>
      <c r="AS552" s="364"/>
      <c r="AT552" s="364"/>
      <c r="AU552" s="364"/>
      <c r="AV552" s="364"/>
      <c r="AW552" s="364"/>
      <c r="AX552" s="364"/>
      <c r="AY552" s="329"/>
      <c r="AZ552" s="269"/>
      <c r="BA552" s="560"/>
      <c r="BB552"/>
      <c r="BC552" s="560"/>
      <c r="BD552"/>
      <c r="BE552" s="560"/>
      <c r="BF552"/>
      <c r="BG552" s="560"/>
      <c r="BH552"/>
      <c r="BI552" s="560"/>
      <c r="BJ552"/>
      <c r="BK552" s="560"/>
      <c r="BL552"/>
      <c r="BM552" s="560"/>
      <c r="BN552"/>
      <c r="BO552" s="270"/>
      <c r="BP552"/>
      <c r="BQ552" s="270"/>
      <c r="BR552"/>
      <c r="BS552" s="270"/>
      <c r="BT552"/>
      <c r="BU552" s="270"/>
      <c r="BV552"/>
      <c r="BW552" s="270"/>
      <c r="BX552"/>
      <c r="BY552" s="270"/>
      <c r="BZ552"/>
      <c r="CA552" s="270"/>
      <c r="CB552"/>
      <c r="CC552" s="270"/>
      <c r="CD552"/>
      <c r="CE552" s="270"/>
      <c r="CF552"/>
      <c r="CG552" s="270"/>
      <c r="CH552"/>
      <c r="CI552" s="270"/>
      <c r="CJ552"/>
      <c r="CK552" s="910"/>
      <c r="CT552" s="920"/>
      <c r="CX552" s="920"/>
      <c r="DN552" s="373"/>
      <c r="DO552" s="373"/>
      <c r="DP552" s="373"/>
      <c r="DQ552" s="373"/>
      <c r="DR552" s="373"/>
      <c r="DS552" s="373"/>
      <c r="DT552" s="373"/>
      <c r="DU552" s="373"/>
      <c r="DV552" s="373"/>
      <c r="DW552" s="373"/>
      <c r="DX552" s="373"/>
      <c r="DY552" s="373"/>
      <c r="DZ552" s="373"/>
      <c r="EA552" s="373"/>
      <c r="EB552" s="373"/>
      <c r="EC552" s="373"/>
      <c r="ED552" s="373"/>
      <c r="EE552" s="373"/>
      <c r="EF552" s="373"/>
      <c r="EG552" s="373"/>
      <c r="EH552" s="373"/>
      <c r="EI552" s="373"/>
      <c r="EJ552" s="373"/>
      <c r="EK552" s="373"/>
      <c r="EL552" s="373"/>
      <c r="EM552" s="373"/>
      <c r="EN552" s="373"/>
      <c r="EO552" s="373"/>
      <c r="EP552" s="373"/>
      <c r="EQ552" s="373"/>
      <c r="ER552" s="373"/>
      <c r="ES552" s="373"/>
      <c r="ET552" s="373"/>
      <c r="EU552" s="373"/>
      <c r="EV552" s="373"/>
      <c r="EW552" s="373"/>
      <c r="EX552" s="373"/>
      <c r="EY552" s="373"/>
      <c r="EZ552" s="373"/>
      <c r="FA552" s="373"/>
      <c r="FB552" s="373"/>
      <c r="FC552" s="373"/>
      <c r="FD552" s="373"/>
      <c r="FE552" s="373"/>
      <c r="FF552" s="373"/>
      <c r="FG552" s="373"/>
      <c r="FH552" s="373"/>
      <c r="FI552" s="373"/>
      <c r="FJ552" s="373"/>
      <c r="FK552" s="373"/>
      <c r="FL552" s="373"/>
      <c r="FM552" s="373"/>
      <c r="FN552" s="373"/>
      <c r="FO552" s="373"/>
      <c r="FP552" s="373"/>
      <c r="FQ552" s="373"/>
      <c r="FR552" s="373"/>
      <c r="FS552" s="373"/>
      <c r="FT552" s="373"/>
      <c r="FU552" s="373"/>
      <c r="FV552" s="373"/>
      <c r="FW552" s="373"/>
      <c r="FX552" s="373"/>
      <c r="FY552" s="373"/>
      <c r="FZ552" s="373"/>
      <c r="GA552" s="373"/>
      <c r="GB552" s="373"/>
      <c r="GC552" s="373"/>
      <c r="GD552" s="373"/>
      <c r="GE552" s="373"/>
      <c r="GF552" s="373"/>
      <c r="GG552" s="373"/>
      <c r="GH552" s="373"/>
      <c r="GI552" s="373"/>
      <c r="GJ552" s="373"/>
      <c r="GK552" s="373"/>
      <c r="GL552" s="373"/>
      <c r="GM552" s="373"/>
      <c r="GN552" s="373"/>
      <c r="GO552" s="373"/>
      <c r="GP552" s="373"/>
      <c r="GQ552" s="373"/>
      <c r="GR552" s="373"/>
      <c r="GS552" s="373"/>
      <c r="GT552" s="373"/>
      <c r="GU552" s="373"/>
      <c r="GV552" s="373"/>
      <c r="GW552" s="373"/>
      <c r="GX552" s="373"/>
      <c r="GY552" s="373"/>
      <c r="GZ552" s="373"/>
      <c r="HA552" s="373"/>
      <c r="HB552" s="373"/>
      <c r="HC552" s="373"/>
      <c r="HD552" s="373"/>
      <c r="HE552" s="373"/>
      <c r="HF552" s="373"/>
      <c r="HG552" s="373"/>
      <c r="HH552" s="373"/>
      <c r="HI552" s="373"/>
      <c r="HJ552" s="373"/>
      <c r="HK552" s="373"/>
      <c r="HL552" s="373"/>
      <c r="HM552" s="373"/>
      <c r="HN552" s="373"/>
      <c r="HO552" s="373"/>
      <c r="HP552" s="373"/>
      <c r="HQ552" s="373"/>
      <c r="HR552" s="373"/>
      <c r="HS552" s="373"/>
      <c r="HT552" s="373"/>
      <c r="HU552" s="373"/>
      <c r="HV552" s="373"/>
      <c r="HW552" s="373"/>
      <c r="HX552" s="373"/>
      <c r="HY552" s="373"/>
      <c r="HZ552" s="373"/>
      <c r="IA552" s="373"/>
      <c r="IB552" s="373"/>
      <c r="IC552" s="373"/>
      <c r="ID552" s="373"/>
      <c r="IE552" s="373"/>
      <c r="IF552" s="373"/>
      <c r="IG552" s="373"/>
      <c r="IH552" s="373"/>
      <c r="II552" s="373"/>
      <c r="IJ552" s="373"/>
    </row>
    <row r="553" spans="1:244" s="281" customFormat="1" ht="19" x14ac:dyDescent="0.2">
      <c r="A553"/>
      <c r="B553" s="186"/>
      <c r="C553"/>
      <c r="D553" s="251"/>
      <c r="E553" s="341"/>
      <c r="F553" s="341"/>
      <c r="G553" s="172"/>
      <c r="H553"/>
      <c r="I553" s="45"/>
      <c r="J553"/>
      <c r="K553"/>
      <c r="L553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5"/>
      <c r="AC553"/>
      <c r="AD553" s="38"/>
      <c r="AE553"/>
      <c r="AF553"/>
      <c r="AG553"/>
      <c r="AH553" s="42"/>
      <c r="AI553" s="349"/>
      <c r="AJ553" s="326"/>
      <c r="AK553" s="364"/>
      <c r="AL553" s="364"/>
      <c r="AM553" s="364"/>
      <c r="AN553" s="364"/>
      <c r="AO553" s="364"/>
      <c r="AP553" s="364"/>
      <c r="AQ553" s="364"/>
      <c r="AR553" s="364"/>
      <c r="AS553" s="364"/>
      <c r="AT553" s="364"/>
      <c r="AU553" s="364"/>
      <c r="AV553" s="364"/>
      <c r="AW553" s="364"/>
      <c r="AX553" s="364"/>
      <c r="AY553" s="329"/>
      <c r="AZ553" s="269"/>
      <c r="BA553" s="560"/>
      <c r="BB553"/>
      <c r="BC553" s="560"/>
      <c r="BD553"/>
      <c r="BE553" s="560"/>
      <c r="BF553"/>
      <c r="BG553" s="560"/>
      <c r="BH553"/>
      <c r="BI553" s="560"/>
      <c r="BJ553"/>
      <c r="BK553" s="560"/>
      <c r="BL553"/>
      <c r="BM553" s="560"/>
      <c r="BN553"/>
      <c r="BO553" s="270"/>
      <c r="BP553"/>
      <c r="BQ553" s="270"/>
      <c r="BR553"/>
      <c r="BS553" s="270"/>
      <c r="BT553"/>
      <c r="BU553" s="270"/>
      <c r="BV553"/>
      <c r="BW553" s="270"/>
      <c r="BX553"/>
      <c r="BY553" s="270"/>
      <c r="BZ553"/>
      <c r="CA553" s="270"/>
      <c r="CB553"/>
      <c r="CC553" s="270"/>
      <c r="CD553"/>
      <c r="CE553" s="270"/>
      <c r="CF553"/>
      <c r="CG553" s="270"/>
      <c r="CH553"/>
      <c r="CI553" s="270"/>
      <c r="CJ553"/>
      <c r="CK553" s="910"/>
      <c r="CT553" s="920"/>
      <c r="CX553" s="920"/>
      <c r="DN553" s="373"/>
      <c r="DO553" s="373"/>
      <c r="DP553" s="373"/>
      <c r="DQ553" s="373"/>
      <c r="DR553" s="373"/>
      <c r="DS553" s="373"/>
      <c r="DT553" s="373"/>
      <c r="DU553" s="373"/>
      <c r="DV553" s="373"/>
      <c r="DW553" s="373"/>
      <c r="DX553" s="373"/>
      <c r="DY553" s="373"/>
      <c r="DZ553" s="373"/>
      <c r="EA553" s="373"/>
      <c r="EB553" s="373"/>
      <c r="EC553" s="373"/>
      <c r="ED553" s="373"/>
      <c r="EE553" s="373"/>
      <c r="EF553" s="373"/>
      <c r="EG553" s="373"/>
      <c r="EH553" s="373"/>
      <c r="EI553" s="373"/>
      <c r="EJ553" s="373"/>
      <c r="EK553" s="373"/>
      <c r="EL553" s="373"/>
      <c r="EM553" s="373"/>
      <c r="EN553" s="373"/>
      <c r="EO553" s="373"/>
      <c r="EP553" s="373"/>
      <c r="EQ553" s="373"/>
      <c r="ER553" s="373"/>
      <c r="ES553" s="373"/>
      <c r="ET553" s="373"/>
      <c r="EU553" s="373"/>
      <c r="EV553" s="373"/>
      <c r="EW553" s="373"/>
      <c r="EX553" s="373"/>
      <c r="EY553" s="373"/>
      <c r="EZ553" s="373"/>
      <c r="FA553" s="373"/>
      <c r="FB553" s="373"/>
      <c r="FC553" s="373"/>
      <c r="FD553" s="373"/>
      <c r="FE553" s="373"/>
      <c r="FF553" s="373"/>
      <c r="FG553" s="373"/>
      <c r="FH553" s="373"/>
      <c r="FI553" s="373"/>
      <c r="FJ553" s="373"/>
      <c r="FK553" s="373"/>
      <c r="FL553" s="373"/>
      <c r="FM553" s="373"/>
      <c r="FN553" s="373"/>
      <c r="FO553" s="373"/>
      <c r="FP553" s="373"/>
      <c r="FQ553" s="373"/>
      <c r="FR553" s="373"/>
      <c r="FS553" s="373"/>
      <c r="FT553" s="373"/>
      <c r="FU553" s="373"/>
      <c r="FV553" s="373"/>
      <c r="FW553" s="373"/>
      <c r="FX553" s="373"/>
      <c r="FY553" s="373"/>
      <c r="FZ553" s="373"/>
      <c r="GA553" s="373"/>
      <c r="GB553" s="373"/>
      <c r="GC553" s="373"/>
      <c r="GD553" s="373"/>
      <c r="GE553" s="373"/>
      <c r="GF553" s="373"/>
      <c r="GG553" s="373"/>
      <c r="GH553" s="373"/>
      <c r="GI553" s="373"/>
      <c r="GJ553" s="373"/>
      <c r="GK553" s="373"/>
      <c r="GL553" s="373"/>
      <c r="GM553" s="373"/>
      <c r="GN553" s="373"/>
      <c r="GO553" s="373"/>
      <c r="GP553" s="373"/>
      <c r="GQ553" s="373"/>
      <c r="GR553" s="373"/>
      <c r="GS553" s="373"/>
      <c r="GT553" s="373"/>
      <c r="GU553" s="373"/>
      <c r="GV553" s="373"/>
      <c r="GW553" s="373"/>
      <c r="GX553" s="373"/>
      <c r="GY553" s="373"/>
      <c r="GZ553" s="373"/>
      <c r="HA553" s="373"/>
      <c r="HB553" s="373"/>
      <c r="HC553" s="373"/>
      <c r="HD553" s="373"/>
      <c r="HE553" s="373"/>
      <c r="HF553" s="373"/>
      <c r="HG553" s="373"/>
      <c r="HH553" s="373"/>
      <c r="HI553" s="373"/>
      <c r="HJ553" s="373"/>
      <c r="HK553" s="373"/>
      <c r="HL553" s="373"/>
      <c r="HM553" s="373"/>
      <c r="HN553" s="373"/>
      <c r="HO553" s="373"/>
      <c r="HP553" s="373"/>
      <c r="HQ553" s="373"/>
      <c r="HR553" s="373"/>
      <c r="HS553" s="373"/>
      <c r="HT553" s="373"/>
      <c r="HU553" s="373"/>
      <c r="HV553" s="373"/>
      <c r="HW553" s="373"/>
      <c r="HX553" s="373"/>
      <c r="HY553" s="373"/>
      <c r="HZ553" s="373"/>
      <c r="IA553" s="373"/>
      <c r="IB553" s="373"/>
      <c r="IC553" s="373"/>
      <c r="ID553" s="373"/>
      <c r="IE553" s="373"/>
      <c r="IF553" s="373"/>
      <c r="IG553" s="373"/>
      <c r="IH553" s="373"/>
      <c r="II553" s="373"/>
      <c r="IJ553" s="373"/>
    </row>
    <row r="554" spans="1:244" s="281" customFormat="1" ht="19" x14ac:dyDescent="0.2">
      <c r="A554"/>
      <c r="B554" s="186"/>
      <c r="C554"/>
      <c r="D554" s="251"/>
      <c r="E554" s="341"/>
      <c r="F554" s="341"/>
      <c r="G554" s="172"/>
      <c r="H554"/>
      <c r="I554" s="45"/>
      <c r="J554"/>
      <c r="K554"/>
      <c r="L554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5"/>
      <c r="AC554"/>
      <c r="AD554" s="38"/>
      <c r="AE554"/>
      <c r="AF554"/>
      <c r="AG554"/>
      <c r="AH554" s="42"/>
      <c r="AI554" s="349"/>
      <c r="AJ554" s="326"/>
      <c r="AK554" s="364"/>
      <c r="AL554" s="364"/>
      <c r="AM554" s="364"/>
      <c r="AN554" s="364"/>
      <c r="AO554" s="364"/>
      <c r="AP554" s="364"/>
      <c r="AQ554" s="364"/>
      <c r="AR554" s="364"/>
      <c r="AS554" s="364"/>
      <c r="AT554" s="364"/>
      <c r="AU554" s="364"/>
      <c r="AV554" s="364"/>
      <c r="AW554" s="364"/>
      <c r="AX554" s="364"/>
      <c r="AY554" s="329"/>
      <c r="AZ554" s="269"/>
      <c r="BA554" s="560"/>
      <c r="BB554"/>
      <c r="BC554" s="560"/>
      <c r="BD554"/>
      <c r="BE554" s="560"/>
      <c r="BF554"/>
      <c r="BG554" s="560"/>
      <c r="BH554"/>
      <c r="BI554" s="560"/>
      <c r="BJ554"/>
      <c r="BK554" s="560"/>
      <c r="BL554"/>
      <c r="BM554" s="560"/>
      <c r="BN554"/>
      <c r="BO554" s="270"/>
      <c r="BP554"/>
      <c r="BQ554" s="270"/>
      <c r="BR554"/>
      <c r="BS554" s="270"/>
      <c r="BT554"/>
      <c r="BU554" s="270"/>
      <c r="BV554"/>
      <c r="BW554" s="270"/>
      <c r="BX554"/>
      <c r="BY554" s="270"/>
      <c r="BZ554"/>
      <c r="CA554" s="270"/>
      <c r="CB554"/>
      <c r="CC554" s="270"/>
      <c r="CD554"/>
      <c r="CE554" s="270"/>
      <c r="CF554"/>
      <c r="CG554" s="270"/>
      <c r="CH554"/>
      <c r="CI554" s="270"/>
      <c r="CJ554"/>
      <c r="CK554" s="910"/>
      <c r="CT554" s="920"/>
      <c r="CX554" s="920"/>
      <c r="DN554" s="373"/>
      <c r="DO554" s="373"/>
      <c r="DP554" s="373"/>
      <c r="DQ554" s="373"/>
      <c r="DR554" s="373"/>
      <c r="DS554" s="373"/>
      <c r="DT554" s="373"/>
      <c r="DU554" s="373"/>
      <c r="DV554" s="373"/>
      <c r="DW554" s="373"/>
      <c r="DX554" s="373"/>
      <c r="DY554" s="373"/>
      <c r="DZ554" s="373"/>
      <c r="EA554" s="373"/>
      <c r="EB554" s="373"/>
      <c r="EC554" s="373"/>
      <c r="ED554" s="373"/>
      <c r="EE554" s="373"/>
      <c r="EF554" s="373"/>
      <c r="EG554" s="373"/>
      <c r="EH554" s="373"/>
      <c r="EI554" s="373"/>
      <c r="EJ554" s="373"/>
      <c r="EK554" s="373"/>
      <c r="EL554" s="373"/>
      <c r="EM554" s="373"/>
      <c r="EN554" s="373"/>
      <c r="EO554" s="373"/>
      <c r="EP554" s="373"/>
      <c r="EQ554" s="373"/>
      <c r="ER554" s="373"/>
      <c r="ES554" s="373"/>
      <c r="ET554" s="373"/>
      <c r="EU554" s="373"/>
      <c r="EV554" s="373"/>
      <c r="EW554" s="373"/>
      <c r="EX554" s="373"/>
      <c r="EY554" s="373"/>
      <c r="EZ554" s="373"/>
      <c r="FA554" s="373"/>
      <c r="FB554" s="373"/>
      <c r="FC554" s="373"/>
      <c r="FD554" s="373"/>
      <c r="FE554" s="373"/>
      <c r="FF554" s="373"/>
      <c r="FG554" s="373"/>
      <c r="FH554" s="373"/>
      <c r="FI554" s="373"/>
      <c r="FJ554" s="373"/>
      <c r="FK554" s="373"/>
      <c r="FL554" s="373"/>
      <c r="FM554" s="373"/>
      <c r="FN554" s="373"/>
      <c r="FO554" s="373"/>
      <c r="FP554" s="373"/>
      <c r="FQ554" s="373"/>
      <c r="FR554" s="373"/>
      <c r="FS554" s="373"/>
      <c r="FT554" s="373"/>
      <c r="FU554" s="373"/>
      <c r="FV554" s="373"/>
      <c r="FW554" s="373"/>
      <c r="FX554" s="373"/>
      <c r="FY554" s="373"/>
      <c r="FZ554" s="373"/>
      <c r="GA554" s="373"/>
      <c r="GB554" s="373"/>
      <c r="GC554" s="373"/>
      <c r="GD554" s="373"/>
      <c r="GE554" s="373"/>
      <c r="GF554" s="373"/>
      <c r="GG554" s="373"/>
      <c r="GH554" s="373"/>
      <c r="GI554" s="373"/>
      <c r="GJ554" s="373"/>
      <c r="GK554" s="373"/>
      <c r="GL554" s="373"/>
      <c r="GM554" s="373"/>
      <c r="GN554" s="373"/>
      <c r="GO554" s="373"/>
      <c r="GP554" s="373"/>
      <c r="GQ554" s="373"/>
      <c r="GR554" s="373"/>
      <c r="GS554" s="373"/>
      <c r="GT554" s="373"/>
      <c r="GU554" s="373"/>
      <c r="GV554" s="373"/>
      <c r="GW554" s="373"/>
      <c r="GX554" s="373"/>
      <c r="GY554" s="373"/>
      <c r="GZ554" s="373"/>
      <c r="HA554" s="373"/>
      <c r="HB554" s="373"/>
      <c r="HC554" s="373"/>
      <c r="HD554" s="373"/>
      <c r="HE554" s="373"/>
      <c r="HF554" s="373"/>
      <c r="HG554" s="373"/>
      <c r="HH554" s="373"/>
      <c r="HI554" s="373"/>
      <c r="HJ554" s="373"/>
      <c r="HK554" s="373"/>
      <c r="HL554" s="373"/>
      <c r="HM554" s="373"/>
      <c r="HN554" s="373"/>
      <c r="HO554" s="373"/>
      <c r="HP554" s="373"/>
      <c r="HQ554" s="373"/>
      <c r="HR554" s="373"/>
      <c r="HS554" s="373"/>
      <c r="HT554" s="373"/>
      <c r="HU554" s="373"/>
      <c r="HV554" s="373"/>
      <c r="HW554" s="373"/>
      <c r="HX554" s="373"/>
      <c r="HY554" s="373"/>
      <c r="HZ554" s="373"/>
      <c r="IA554" s="373"/>
      <c r="IB554" s="373"/>
      <c r="IC554" s="373"/>
      <c r="ID554" s="373"/>
      <c r="IE554" s="373"/>
      <c r="IF554" s="373"/>
      <c r="IG554" s="373"/>
      <c r="IH554" s="373"/>
      <c r="II554" s="373"/>
      <c r="IJ554" s="373"/>
    </row>
    <row r="555" spans="1:244" s="281" customFormat="1" ht="19" x14ac:dyDescent="0.2">
      <c r="A555"/>
      <c r="B555" s="186"/>
      <c r="C555"/>
      <c r="D555" s="251"/>
      <c r="E555" s="341"/>
      <c r="F555" s="341"/>
      <c r="G555" s="172"/>
      <c r="H555"/>
      <c r="I555" s="45"/>
      <c r="J555"/>
      <c r="K555"/>
      <c r="L555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5"/>
      <c r="AC555"/>
      <c r="AD555" s="38"/>
      <c r="AE555"/>
      <c r="AF555"/>
      <c r="AG555"/>
      <c r="AH555" s="42"/>
      <c r="AI555" s="349"/>
      <c r="AJ555" s="326"/>
      <c r="AK555" s="364"/>
      <c r="AL555" s="364"/>
      <c r="AM555" s="364"/>
      <c r="AN555" s="364"/>
      <c r="AO555" s="364"/>
      <c r="AP555" s="364"/>
      <c r="AQ555" s="364"/>
      <c r="AR555" s="364"/>
      <c r="AS555" s="364"/>
      <c r="AT555" s="364"/>
      <c r="AU555" s="364"/>
      <c r="AV555" s="364"/>
      <c r="AW555" s="364"/>
      <c r="AX555" s="364"/>
      <c r="AY555" s="329"/>
      <c r="AZ555" s="269"/>
      <c r="BA555" s="560"/>
      <c r="BB555"/>
      <c r="BC555" s="560"/>
      <c r="BD555"/>
      <c r="BE555" s="560"/>
      <c r="BF555"/>
      <c r="BG555" s="560"/>
      <c r="BH555"/>
      <c r="BI555" s="560"/>
      <c r="BJ555"/>
      <c r="BK555" s="560"/>
      <c r="BL555"/>
      <c r="BM555" s="560"/>
      <c r="BN555"/>
      <c r="BO555" s="270"/>
      <c r="BP555"/>
      <c r="BQ555" s="270"/>
      <c r="BR555"/>
      <c r="BS555" s="270"/>
      <c r="BT555"/>
      <c r="BU555" s="270"/>
      <c r="BV555"/>
      <c r="BW555" s="270"/>
      <c r="BX555"/>
      <c r="BY555" s="270"/>
      <c r="BZ555"/>
      <c r="CA555" s="270"/>
      <c r="CB555"/>
      <c r="CC555" s="270"/>
      <c r="CD555"/>
      <c r="CE555" s="270"/>
      <c r="CF555"/>
      <c r="CG555" s="270"/>
      <c r="CH555"/>
      <c r="CI555" s="270"/>
      <c r="CJ555"/>
      <c r="CK555" s="910"/>
      <c r="CT555" s="920"/>
      <c r="CX555" s="920"/>
      <c r="DN555" s="373"/>
      <c r="DO555" s="373"/>
      <c r="DP555" s="373"/>
      <c r="DQ555" s="373"/>
      <c r="DR555" s="373"/>
      <c r="DS555" s="373"/>
      <c r="DT555" s="373"/>
      <c r="DU555" s="373"/>
      <c r="DV555" s="373"/>
      <c r="DW555" s="373"/>
      <c r="DX555" s="373"/>
      <c r="DY555" s="373"/>
      <c r="DZ555" s="373"/>
      <c r="EA555" s="373"/>
      <c r="EB555" s="373"/>
      <c r="EC555" s="373"/>
      <c r="ED555" s="373"/>
      <c r="EE555" s="373"/>
      <c r="EF555" s="373"/>
      <c r="EG555" s="373"/>
      <c r="EH555" s="373"/>
      <c r="EI555" s="373"/>
      <c r="EJ555" s="373"/>
      <c r="EK555" s="373"/>
      <c r="EL555" s="373"/>
      <c r="EM555" s="373"/>
      <c r="EN555" s="373"/>
      <c r="EO555" s="373"/>
      <c r="EP555" s="373"/>
      <c r="EQ555" s="373"/>
      <c r="ER555" s="373"/>
      <c r="ES555" s="373"/>
      <c r="ET555" s="373"/>
      <c r="EU555" s="373"/>
      <c r="EV555" s="373"/>
      <c r="EW555" s="373"/>
      <c r="EX555" s="373"/>
      <c r="EY555" s="373"/>
      <c r="EZ555" s="373"/>
      <c r="FA555" s="373"/>
      <c r="FB555" s="373"/>
      <c r="FC555" s="373"/>
      <c r="FD555" s="373"/>
      <c r="FE555" s="373"/>
      <c r="FF555" s="373"/>
      <c r="FG555" s="373"/>
      <c r="FH555" s="373"/>
      <c r="FI555" s="373"/>
      <c r="FJ555" s="373"/>
      <c r="FK555" s="373"/>
      <c r="FL555" s="373"/>
      <c r="FM555" s="373"/>
      <c r="FN555" s="373"/>
      <c r="FO555" s="373"/>
      <c r="FP555" s="373"/>
      <c r="FQ555" s="373"/>
      <c r="FR555" s="373"/>
      <c r="FS555" s="373"/>
      <c r="FT555" s="373"/>
      <c r="FU555" s="373"/>
      <c r="FV555" s="373"/>
      <c r="FW555" s="373"/>
      <c r="FX555" s="373"/>
      <c r="FY555" s="373"/>
      <c r="FZ555" s="373"/>
      <c r="GA555" s="373"/>
      <c r="GB555" s="373"/>
      <c r="GC555" s="373"/>
      <c r="GD555" s="373"/>
      <c r="GE555" s="373"/>
      <c r="GF555" s="373"/>
      <c r="GG555" s="373"/>
      <c r="GH555" s="373"/>
      <c r="GI555" s="373"/>
      <c r="GJ555" s="373"/>
      <c r="GK555" s="373"/>
      <c r="GL555" s="373"/>
      <c r="GM555" s="373"/>
      <c r="GN555" s="373"/>
      <c r="GO555" s="373"/>
      <c r="GP555" s="373"/>
      <c r="GQ555" s="373"/>
      <c r="GR555" s="373"/>
      <c r="GS555" s="373"/>
      <c r="GT555" s="373"/>
      <c r="GU555" s="373"/>
      <c r="GV555" s="373"/>
      <c r="GW555" s="373"/>
      <c r="GX555" s="373"/>
      <c r="GY555" s="373"/>
      <c r="GZ555" s="373"/>
      <c r="HA555" s="373"/>
      <c r="HB555" s="373"/>
      <c r="HC555" s="373"/>
      <c r="HD555" s="373"/>
      <c r="HE555" s="373"/>
      <c r="HF555" s="373"/>
      <c r="HG555" s="373"/>
      <c r="HH555" s="373"/>
      <c r="HI555" s="373"/>
      <c r="HJ555" s="373"/>
      <c r="HK555" s="373"/>
      <c r="HL555" s="373"/>
      <c r="HM555" s="373"/>
      <c r="HN555" s="373"/>
      <c r="HO555" s="373"/>
      <c r="HP555" s="373"/>
      <c r="HQ555" s="373"/>
      <c r="HR555" s="373"/>
      <c r="HS555" s="373"/>
      <c r="HT555" s="373"/>
      <c r="HU555" s="373"/>
      <c r="HV555" s="373"/>
      <c r="HW555" s="373"/>
      <c r="HX555" s="373"/>
      <c r="HY555" s="373"/>
      <c r="HZ555" s="373"/>
      <c r="IA555" s="373"/>
      <c r="IB555" s="373"/>
      <c r="IC555" s="373"/>
      <c r="ID555" s="373"/>
      <c r="IE555" s="373"/>
      <c r="IF555" s="373"/>
      <c r="IG555" s="373"/>
      <c r="IH555" s="373"/>
      <c r="II555" s="373"/>
      <c r="IJ555" s="373"/>
    </row>
    <row r="556" spans="1:244" s="281" customFormat="1" ht="19" x14ac:dyDescent="0.2">
      <c r="A556"/>
      <c r="B556" s="186"/>
      <c r="C556"/>
      <c r="D556" s="251"/>
      <c r="E556" s="341"/>
      <c r="F556" s="341"/>
      <c r="G556" s="172"/>
      <c r="H556"/>
      <c r="I556" s="45"/>
      <c r="J556"/>
      <c r="K556"/>
      <c r="L55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5"/>
      <c r="AC556"/>
      <c r="AD556" s="38"/>
      <c r="AE556"/>
      <c r="AF556"/>
      <c r="AG556"/>
      <c r="AH556" s="42"/>
      <c r="AI556" s="349"/>
      <c r="AJ556" s="326"/>
      <c r="AK556" s="364"/>
      <c r="AL556" s="364"/>
      <c r="AM556" s="364"/>
      <c r="AN556" s="364"/>
      <c r="AO556" s="364"/>
      <c r="AP556" s="364"/>
      <c r="AQ556" s="364"/>
      <c r="AR556" s="364"/>
      <c r="AS556" s="364"/>
      <c r="AT556" s="364"/>
      <c r="AU556" s="364"/>
      <c r="AV556" s="364"/>
      <c r="AW556" s="364"/>
      <c r="AX556" s="364"/>
      <c r="AY556" s="329"/>
      <c r="AZ556" s="269"/>
      <c r="BA556" s="560"/>
      <c r="BB556"/>
      <c r="BC556" s="560"/>
      <c r="BD556"/>
      <c r="BE556" s="560"/>
      <c r="BF556"/>
      <c r="BG556" s="560"/>
      <c r="BH556"/>
      <c r="BI556" s="560"/>
      <c r="BJ556"/>
      <c r="BK556" s="560"/>
      <c r="BL556"/>
      <c r="BM556" s="560"/>
      <c r="BN556"/>
      <c r="BO556" s="270"/>
      <c r="BP556"/>
      <c r="BQ556" s="270"/>
      <c r="BR556"/>
      <c r="BS556" s="270"/>
      <c r="BT556"/>
      <c r="BU556" s="270"/>
      <c r="BV556"/>
      <c r="BW556" s="270"/>
      <c r="BX556"/>
      <c r="BY556" s="270"/>
      <c r="BZ556"/>
      <c r="CA556" s="270"/>
      <c r="CB556"/>
      <c r="CC556" s="270"/>
      <c r="CD556"/>
      <c r="CE556" s="270"/>
      <c r="CF556"/>
      <c r="CG556" s="270"/>
      <c r="CH556"/>
      <c r="CI556" s="270"/>
      <c r="CJ556"/>
      <c r="CK556" s="910"/>
      <c r="CT556" s="920"/>
      <c r="CX556" s="920"/>
      <c r="DN556" s="373"/>
      <c r="DO556" s="373"/>
      <c r="DP556" s="373"/>
      <c r="DQ556" s="373"/>
      <c r="DR556" s="373"/>
      <c r="DS556" s="373"/>
      <c r="DT556" s="373"/>
      <c r="DU556" s="373"/>
      <c r="DV556" s="373"/>
      <c r="DW556" s="373"/>
      <c r="DX556" s="373"/>
      <c r="DY556" s="373"/>
      <c r="DZ556" s="373"/>
      <c r="EA556" s="373"/>
      <c r="EB556" s="373"/>
      <c r="EC556" s="373"/>
      <c r="ED556" s="373"/>
      <c r="EE556" s="373"/>
      <c r="EF556" s="373"/>
      <c r="EG556" s="373"/>
      <c r="EH556" s="373"/>
      <c r="EI556" s="373"/>
      <c r="EJ556" s="373"/>
      <c r="EK556" s="373"/>
      <c r="EL556" s="373"/>
      <c r="EM556" s="373"/>
      <c r="EN556" s="373"/>
      <c r="EO556" s="373"/>
      <c r="EP556" s="373"/>
      <c r="EQ556" s="373"/>
      <c r="ER556" s="373"/>
      <c r="ES556" s="373"/>
      <c r="ET556" s="373"/>
      <c r="EU556" s="373"/>
      <c r="EV556" s="373"/>
      <c r="EW556" s="373"/>
      <c r="EX556" s="373"/>
      <c r="EY556" s="373"/>
      <c r="EZ556" s="373"/>
      <c r="FA556" s="373"/>
      <c r="FB556" s="373"/>
      <c r="FC556" s="373"/>
      <c r="FD556" s="373"/>
      <c r="FE556" s="373"/>
      <c r="FF556" s="373"/>
      <c r="FG556" s="373"/>
      <c r="FH556" s="373"/>
      <c r="FI556" s="373"/>
      <c r="FJ556" s="373"/>
      <c r="FK556" s="373"/>
      <c r="FL556" s="373"/>
      <c r="FM556" s="373"/>
      <c r="FN556" s="373"/>
      <c r="FO556" s="373"/>
      <c r="FP556" s="373"/>
      <c r="FQ556" s="373"/>
      <c r="FR556" s="373"/>
      <c r="FS556" s="373"/>
      <c r="FT556" s="373"/>
      <c r="FU556" s="373"/>
      <c r="FV556" s="373"/>
      <c r="FW556" s="373"/>
      <c r="FX556" s="373"/>
      <c r="FY556" s="373"/>
      <c r="FZ556" s="373"/>
      <c r="GA556" s="373"/>
      <c r="GB556" s="373"/>
      <c r="GC556" s="373"/>
      <c r="GD556" s="373"/>
      <c r="GE556" s="373"/>
      <c r="GF556" s="373"/>
      <c r="GG556" s="373"/>
      <c r="GH556" s="373"/>
      <c r="GI556" s="373"/>
      <c r="GJ556" s="373"/>
      <c r="GK556" s="373"/>
      <c r="GL556" s="373"/>
      <c r="GM556" s="373"/>
      <c r="GN556" s="373"/>
      <c r="GO556" s="373"/>
      <c r="GP556" s="373"/>
      <c r="GQ556" s="373"/>
      <c r="GR556" s="373"/>
      <c r="GS556" s="373"/>
      <c r="GT556" s="373"/>
      <c r="GU556" s="373"/>
      <c r="GV556" s="373"/>
      <c r="GW556" s="373"/>
      <c r="GX556" s="373"/>
      <c r="GY556" s="373"/>
      <c r="GZ556" s="373"/>
      <c r="HA556" s="373"/>
      <c r="HB556" s="373"/>
      <c r="HC556" s="373"/>
      <c r="HD556" s="373"/>
      <c r="HE556" s="373"/>
      <c r="HF556" s="373"/>
      <c r="HG556" s="373"/>
      <c r="HH556" s="373"/>
      <c r="HI556" s="373"/>
      <c r="HJ556" s="373"/>
      <c r="HK556" s="373"/>
      <c r="HL556" s="373"/>
      <c r="HM556" s="373"/>
      <c r="HN556" s="373"/>
      <c r="HO556" s="373"/>
      <c r="HP556" s="373"/>
      <c r="HQ556" s="373"/>
      <c r="HR556" s="373"/>
      <c r="HS556" s="373"/>
      <c r="HT556" s="373"/>
      <c r="HU556" s="373"/>
      <c r="HV556" s="373"/>
      <c r="HW556" s="373"/>
      <c r="HX556" s="373"/>
      <c r="HY556" s="373"/>
      <c r="HZ556" s="373"/>
      <c r="IA556" s="373"/>
      <c r="IB556" s="373"/>
      <c r="IC556" s="373"/>
      <c r="ID556" s="373"/>
      <c r="IE556" s="373"/>
      <c r="IF556" s="373"/>
      <c r="IG556" s="373"/>
      <c r="IH556" s="373"/>
      <c r="II556" s="373"/>
      <c r="IJ556" s="373"/>
    </row>
    <row r="557" spans="1:244" s="281" customFormat="1" ht="19" x14ac:dyDescent="0.2">
      <c r="A557"/>
      <c r="B557" s="186"/>
      <c r="C557"/>
      <c r="D557" s="251"/>
      <c r="E557" s="341"/>
      <c r="F557" s="341"/>
      <c r="G557" s="172"/>
      <c r="H557"/>
      <c r="I557" s="45"/>
      <c r="J557"/>
      <c r="K557"/>
      <c r="L557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5"/>
      <c r="AC557"/>
      <c r="AD557" s="38"/>
      <c r="AE557"/>
      <c r="AF557"/>
      <c r="AG557"/>
      <c r="AH557" s="42"/>
      <c r="AI557" s="349"/>
      <c r="AJ557" s="326"/>
      <c r="AK557" s="364"/>
      <c r="AL557" s="364"/>
      <c r="AM557" s="364"/>
      <c r="AN557" s="364"/>
      <c r="AO557" s="364"/>
      <c r="AP557" s="364"/>
      <c r="AQ557" s="364"/>
      <c r="AR557" s="364"/>
      <c r="AS557" s="364"/>
      <c r="AT557" s="364"/>
      <c r="AU557" s="364"/>
      <c r="AV557" s="364"/>
      <c r="AW557" s="364"/>
      <c r="AX557" s="364"/>
      <c r="AY557" s="329"/>
      <c r="AZ557" s="269"/>
      <c r="BA557" s="560"/>
      <c r="BB557"/>
      <c r="BC557" s="560"/>
      <c r="BD557"/>
      <c r="BE557" s="560"/>
      <c r="BF557"/>
      <c r="BG557" s="560"/>
      <c r="BH557"/>
      <c r="BI557" s="560"/>
      <c r="BJ557"/>
      <c r="BK557" s="560"/>
      <c r="BL557"/>
      <c r="BM557" s="560"/>
      <c r="BN557"/>
      <c r="BO557" s="270"/>
      <c r="BP557"/>
      <c r="BQ557" s="270"/>
      <c r="BR557"/>
      <c r="BS557" s="270"/>
      <c r="BT557"/>
      <c r="BU557" s="270"/>
      <c r="BV557"/>
      <c r="BW557" s="270"/>
      <c r="BX557"/>
      <c r="BY557" s="270"/>
      <c r="BZ557"/>
      <c r="CA557" s="270"/>
      <c r="CB557"/>
      <c r="CC557" s="270"/>
      <c r="CD557"/>
      <c r="CE557" s="270"/>
      <c r="CF557"/>
      <c r="CG557" s="270"/>
      <c r="CH557"/>
      <c r="CI557" s="270"/>
      <c r="CJ557"/>
      <c r="CK557" s="910"/>
      <c r="CT557" s="920"/>
      <c r="CX557" s="920"/>
      <c r="DN557" s="373"/>
      <c r="DO557" s="373"/>
      <c r="DP557" s="373"/>
      <c r="DQ557" s="373"/>
      <c r="DR557" s="373"/>
      <c r="DS557" s="373"/>
      <c r="DT557" s="373"/>
      <c r="DU557" s="373"/>
      <c r="DV557" s="373"/>
      <c r="DW557" s="373"/>
      <c r="DX557" s="373"/>
      <c r="DY557" s="373"/>
      <c r="DZ557" s="373"/>
      <c r="EA557" s="373"/>
      <c r="EB557" s="373"/>
      <c r="EC557" s="373"/>
      <c r="ED557" s="373"/>
      <c r="EE557" s="373"/>
      <c r="EF557" s="373"/>
      <c r="EG557" s="373"/>
      <c r="EH557" s="373"/>
      <c r="EI557" s="373"/>
      <c r="EJ557" s="373"/>
      <c r="EK557" s="373"/>
      <c r="EL557" s="373"/>
      <c r="EM557" s="373"/>
      <c r="EN557" s="373"/>
      <c r="EO557" s="373"/>
      <c r="EP557" s="373"/>
      <c r="EQ557" s="373"/>
      <c r="ER557" s="373"/>
      <c r="ES557" s="373"/>
      <c r="ET557" s="373"/>
      <c r="EU557" s="373"/>
      <c r="EV557" s="373"/>
      <c r="EW557" s="373"/>
      <c r="EX557" s="373"/>
      <c r="EY557" s="373"/>
      <c r="EZ557" s="373"/>
      <c r="FA557" s="373"/>
      <c r="FB557" s="373"/>
      <c r="FC557" s="373"/>
      <c r="FD557" s="373"/>
      <c r="FE557" s="373"/>
      <c r="FF557" s="373"/>
      <c r="FG557" s="373"/>
      <c r="FH557" s="373"/>
      <c r="FI557" s="373"/>
      <c r="FJ557" s="373"/>
      <c r="FK557" s="373"/>
      <c r="FL557" s="373"/>
      <c r="FM557" s="373"/>
      <c r="FN557" s="373"/>
      <c r="FO557" s="373"/>
      <c r="FP557" s="373"/>
      <c r="FQ557" s="373"/>
      <c r="FR557" s="373"/>
      <c r="FS557" s="373"/>
      <c r="FT557" s="373"/>
      <c r="FU557" s="373"/>
      <c r="FV557" s="373"/>
      <c r="FW557" s="373"/>
      <c r="FX557" s="373"/>
      <c r="FY557" s="373"/>
      <c r="FZ557" s="373"/>
      <c r="GA557" s="373"/>
      <c r="GB557" s="373"/>
      <c r="GC557" s="373"/>
      <c r="GD557" s="373"/>
      <c r="GE557" s="373"/>
      <c r="GF557" s="373"/>
      <c r="GG557" s="373"/>
      <c r="GH557" s="373"/>
      <c r="GI557" s="373"/>
      <c r="GJ557" s="373"/>
      <c r="GK557" s="373"/>
      <c r="GL557" s="373"/>
      <c r="GM557" s="373"/>
      <c r="GN557" s="373"/>
      <c r="GO557" s="373"/>
      <c r="GP557" s="373"/>
      <c r="GQ557" s="373"/>
      <c r="GR557" s="373"/>
      <c r="GS557" s="373"/>
      <c r="GT557" s="373"/>
      <c r="GU557" s="373"/>
      <c r="GV557" s="373"/>
      <c r="GW557" s="373"/>
      <c r="GX557" s="373"/>
      <c r="GY557" s="373"/>
      <c r="GZ557" s="373"/>
      <c r="HA557" s="373"/>
      <c r="HB557" s="373"/>
      <c r="HC557" s="373"/>
      <c r="HD557" s="373"/>
      <c r="HE557" s="373"/>
      <c r="HF557" s="373"/>
      <c r="HG557" s="373"/>
      <c r="HH557" s="373"/>
      <c r="HI557" s="373"/>
      <c r="HJ557" s="373"/>
      <c r="HK557" s="373"/>
      <c r="HL557" s="373"/>
      <c r="HM557" s="373"/>
      <c r="HN557" s="373"/>
      <c r="HO557" s="373"/>
      <c r="HP557" s="373"/>
      <c r="HQ557" s="373"/>
      <c r="HR557" s="373"/>
      <c r="HS557" s="373"/>
      <c r="HT557" s="373"/>
      <c r="HU557" s="373"/>
      <c r="HV557" s="373"/>
      <c r="HW557" s="373"/>
      <c r="HX557" s="373"/>
      <c r="HY557" s="373"/>
      <c r="HZ557" s="373"/>
      <c r="IA557" s="373"/>
      <c r="IB557" s="373"/>
      <c r="IC557" s="373"/>
      <c r="ID557" s="373"/>
      <c r="IE557" s="373"/>
      <c r="IF557" s="373"/>
      <c r="IG557" s="373"/>
      <c r="IH557" s="373"/>
      <c r="II557" s="373"/>
      <c r="IJ557" s="373"/>
    </row>
    <row r="558" spans="1:244" s="281" customFormat="1" ht="19" x14ac:dyDescent="0.2">
      <c r="A558"/>
      <c r="B558" s="186"/>
      <c r="C558"/>
      <c r="D558" s="251"/>
      <c r="E558" s="341"/>
      <c r="F558" s="341"/>
      <c r="G558" s="172"/>
      <c r="H558"/>
      <c r="I558" s="45"/>
      <c r="J558"/>
      <c r="K558"/>
      <c r="L558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5"/>
      <c r="AC558"/>
      <c r="AD558" s="38"/>
      <c r="AE558"/>
      <c r="AF558"/>
      <c r="AG558"/>
      <c r="AH558" s="42"/>
      <c r="AI558" s="349"/>
      <c r="AJ558" s="326"/>
      <c r="AK558" s="364"/>
      <c r="AL558" s="364"/>
      <c r="AM558" s="364"/>
      <c r="AN558" s="364"/>
      <c r="AO558" s="364"/>
      <c r="AP558" s="364"/>
      <c r="AQ558" s="364"/>
      <c r="AR558" s="364"/>
      <c r="AS558" s="364"/>
      <c r="AT558" s="364"/>
      <c r="AU558" s="364"/>
      <c r="AV558" s="364"/>
      <c r="AW558" s="364"/>
      <c r="AX558" s="364"/>
      <c r="AY558" s="329"/>
      <c r="AZ558" s="269"/>
      <c r="BA558" s="560"/>
      <c r="BB558"/>
      <c r="BC558" s="560"/>
      <c r="BD558"/>
      <c r="BE558" s="560"/>
      <c r="BF558"/>
      <c r="BG558" s="560"/>
      <c r="BH558"/>
      <c r="BI558" s="560"/>
      <c r="BJ558"/>
      <c r="BK558" s="560"/>
      <c r="BL558"/>
      <c r="BM558" s="560"/>
      <c r="BN558"/>
      <c r="BO558" s="270"/>
      <c r="BP558"/>
      <c r="BQ558" s="270"/>
      <c r="BR558"/>
      <c r="BS558" s="270"/>
      <c r="BT558"/>
      <c r="BU558" s="270"/>
      <c r="BV558"/>
      <c r="BW558" s="270"/>
      <c r="BX558"/>
      <c r="BY558" s="270"/>
      <c r="BZ558"/>
      <c r="CA558" s="270"/>
      <c r="CB558"/>
      <c r="CC558" s="270"/>
      <c r="CD558"/>
      <c r="CE558" s="270"/>
      <c r="CF558"/>
      <c r="CG558" s="270"/>
      <c r="CH558"/>
      <c r="CI558" s="270"/>
      <c r="CJ558"/>
      <c r="CK558" s="910"/>
      <c r="CT558" s="920"/>
      <c r="CX558" s="920"/>
      <c r="DN558" s="373"/>
      <c r="DO558" s="373"/>
      <c r="DP558" s="373"/>
      <c r="DQ558" s="373"/>
      <c r="DR558" s="373"/>
      <c r="DS558" s="373"/>
      <c r="DT558" s="373"/>
      <c r="DU558" s="373"/>
      <c r="DV558" s="373"/>
      <c r="DW558" s="373"/>
      <c r="DX558" s="373"/>
      <c r="DY558" s="373"/>
      <c r="DZ558" s="373"/>
      <c r="EA558" s="373"/>
      <c r="EB558" s="373"/>
      <c r="EC558" s="373"/>
      <c r="ED558" s="373"/>
      <c r="EE558" s="373"/>
      <c r="EF558" s="373"/>
      <c r="EG558" s="373"/>
      <c r="EH558" s="373"/>
      <c r="EI558" s="373"/>
      <c r="EJ558" s="373"/>
      <c r="EK558" s="373"/>
      <c r="EL558" s="373"/>
      <c r="EM558" s="373"/>
      <c r="EN558" s="373"/>
      <c r="EO558" s="373"/>
      <c r="EP558" s="373"/>
      <c r="EQ558" s="373"/>
      <c r="ER558" s="373"/>
      <c r="ES558" s="373"/>
      <c r="ET558" s="373"/>
      <c r="EU558" s="373"/>
      <c r="EV558" s="373"/>
      <c r="EW558" s="373"/>
      <c r="EX558" s="373"/>
      <c r="EY558" s="373"/>
      <c r="EZ558" s="373"/>
      <c r="FA558" s="373"/>
      <c r="FB558" s="373"/>
      <c r="FC558" s="373"/>
      <c r="FD558" s="373"/>
      <c r="FE558" s="373"/>
      <c r="FF558" s="373"/>
      <c r="FG558" s="373"/>
      <c r="FH558" s="373"/>
      <c r="FI558" s="373"/>
      <c r="FJ558" s="373"/>
      <c r="FK558" s="373"/>
      <c r="FL558" s="373"/>
      <c r="FM558" s="373"/>
      <c r="FN558" s="373"/>
      <c r="FO558" s="373"/>
      <c r="FP558" s="373"/>
      <c r="FQ558" s="373"/>
      <c r="FR558" s="373"/>
      <c r="FS558" s="373"/>
      <c r="FT558" s="373"/>
      <c r="FU558" s="373"/>
      <c r="FV558" s="373"/>
      <c r="FW558" s="373"/>
      <c r="FX558" s="373"/>
      <c r="FY558" s="373"/>
      <c r="FZ558" s="373"/>
      <c r="GA558" s="373"/>
      <c r="GB558" s="373"/>
      <c r="GC558" s="373"/>
      <c r="GD558" s="373"/>
      <c r="GE558" s="373"/>
      <c r="GF558" s="373"/>
      <c r="GG558" s="373"/>
      <c r="GH558" s="373"/>
      <c r="GI558" s="373"/>
      <c r="GJ558" s="373"/>
      <c r="GK558" s="373"/>
      <c r="GL558" s="373"/>
      <c r="GM558" s="373"/>
      <c r="GN558" s="373"/>
      <c r="GO558" s="373"/>
      <c r="GP558" s="373"/>
      <c r="GQ558" s="373"/>
      <c r="GR558" s="373"/>
      <c r="GS558" s="373"/>
      <c r="GT558" s="373"/>
      <c r="GU558" s="373"/>
      <c r="GV558" s="373"/>
      <c r="GW558" s="373"/>
      <c r="GX558" s="373"/>
      <c r="GY558" s="373"/>
      <c r="GZ558" s="373"/>
      <c r="HA558" s="373"/>
      <c r="HB558" s="373"/>
      <c r="HC558" s="373"/>
      <c r="HD558" s="373"/>
      <c r="HE558" s="373"/>
      <c r="HF558" s="373"/>
      <c r="HG558" s="373"/>
      <c r="HH558" s="373"/>
      <c r="HI558" s="373"/>
      <c r="HJ558" s="373"/>
      <c r="HK558" s="373"/>
      <c r="HL558" s="373"/>
      <c r="HM558" s="373"/>
      <c r="HN558" s="373"/>
      <c r="HO558" s="373"/>
      <c r="HP558" s="373"/>
      <c r="HQ558" s="373"/>
      <c r="HR558" s="373"/>
      <c r="HS558" s="373"/>
      <c r="HT558" s="373"/>
      <c r="HU558" s="373"/>
      <c r="HV558" s="373"/>
      <c r="HW558" s="373"/>
      <c r="HX558" s="373"/>
      <c r="HY558" s="373"/>
      <c r="HZ558" s="373"/>
      <c r="IA558" s="373"/>
      <c r="IB558" s="373"/>
      <c r="IC558" s="373"/>
      <c r="ID558" s="373"/>
      <c r="IE558" s="373"/>
      <c r="IF558" s="373"/>
      <c r="IG558" s="373"/>
      <c r="IH558" s="373"/>
      <c r="II558" s="373"/>
      <c r="IJ558" s="373"/>
    </row>
    <row r="559" spans="1:244" s="281" customFormat="1" ht="19" x14ac:dyDescent="0.2">
      <c r="A559"/>
      <c r="B559" s="186"/>
      <c r="C559"/>
      <c r="D559" s="251"/>
      <c r="E559" s="341"/>
      <c r="F559" s="341"/>
      <c r="G559" s="172"/>
      <c r="H559"/>
      <c r="I559" s="45"/>
      <c r="J559"/>
      <c r="K559"/>
      <c r="L559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5"/>
      <c r="AC559"/>
      <c r="AD559" s="38"/>
      <c r="AE559"/>
      <c r="AF559"/>
      <c r="AG559"/>
      <c r="AH559" s="42"/>
      <c r="AI559" s="349"/>
      <c r="AJ559" s="326"/>
      <c r="AK559" s="364"/>
      <c r="AL559" s="364"/>
      <c r="AM559" s="364"/>
      <c r="AN559" s="364"/>
      <c r="AO559" s="364"/>
      <c r="AP559" s="364"/>
      <c r="AQ559" s="364"/>
      <c r="AR559" s="364"/>
      <c r="AS559" s="364"/>
      <c r="AT559" s="364"/>
      <c r="AU559" s="364"/>
      <c r="AV559" s="364"/>
      <c r="AW559" s="364"/>
      <c r="AX559" s="364"/>
      <c r="AY559" s="329"/>
      <c r="AZ559" s="269"/>
      <c r="BA559" s="560"/>
      <c r="BB559"/>
      <c r="BC559" s="560"/>
      <c r="BD559"/>
      <c r="BE559" s="560"/>
      <c r="BF559"/>
      <c r="BG559" s="560"/>
      <c r="BH559"/>
      <c r="BI559" s="560"/>
      <c r="BJ559"/>
      <c r="BK559" s="560"/>
      <c r="BL559"/>
      <c r="BM559" s="560"/>
      <c r="BN559"/>
      <c r="BO559" s="270"/>
      <c r="BP559"/>
      <c r="BQ559" s="270"/>
      <c r="BR559"/>
      <c r="BS559" s="270"/>
      <c r="BT559"/>
      <c r="BU559" s="270"/>
      <c r="BV559"/>
      <c r="BW559" s="270"/>
      <c r="BX559"/>
      <c r="BY559" s="270"/>
      <c r="BZ559"/>
      <c r="CA559" s="270"/>
      <c r="CB559"/>
      <c r="CC559" s="270"/>
      <c r="CD559"/>
      <c r="CE559" s="270"/>
      <c r="CF559"/>
      <c r="CG559" s="270"/>
      <c r="CH559"/>
      <c r="CI559" s="270"/>
      <c r="CJ559"/>
      <c r="CK559" s="910"/>
      <c r="CT559" s="920"/>
      <c r="CX559" s="920"/>
      <c r="DN559" s="373"/>
      <c r="DO559" s="373"/>
      <c r="DP559" s="373"/>
      <c r="DQ559" s="373"/>
      <c r="DR559" s="373"/>
      <c r="DS559" s="373"/>
      <c r="DT559" s="373"/>
      <c r="DU559" s="373"/>
      <c r="DV559" s="373"/>
      <c r="DW559" s="373"/>
      <c r="DX559" s="373"/>
      <c r="DY559" s="373"/>
      <c r="DZ559" s="373"/>
      <c r="EA559" s="373"/>
      <c r="EB559" s="373"/>
      <c r="EC559" s="373"/>
      <c r="ED559" s="373"/>
      <c r="EE559" s="373"/>
      <c r="EF559" s="373"/>
      <c r="EG559" s="373"/>
      <c r="EH559" s="373"/>
      <c r="EI559" s="373"/>
      <c r="EJ559" s="373"/>
      <c r="EK559" s="373"/>
      <c r="EL559" s="373"/>
      <c r="EM559" s="373"/>
      <c r="EN559" s="373"/>
      <c r="EO559" s="373"/>
      <c r="EP559" s="373"/>
      <c r="EQ559" s="373"/>
      <c r="ER559" s="373"/>
      <c r="ES559" s="373"/>
      <c r="ET559" s="373"/>
      <c r="EU559" s="373"/>
      <c r="EV559" s="373"/>
      <c r="EW559" s="373"/>
      <c r="EX559" s="373"/>
      <c r="EY559" s="373"/>
      <c r="EZ559" s="373"/>
      <c r="FA559" s="373"/>
      <c r="FB559" s="373"/>
      <c r="FC559" s="373"/>
      <c r="FD559" s="373"/>
      <c r="FE559" s="373"/>
      <c r="FF559" s="373"/>
      <c r="FG559" s="373"/>
      <c r="FH559" s="373"/>
      <c r="FI559" s="373"/>
      <c r="FJ559" s="373"/>
      <c r="FK559" s="373"/>
      <c r="FL559" s="373"/>
      <c r="FM559" s="373"/>
      <c r="FN559" s="373"/>
      <c r="FO559" s="373"/>
      <c r="FP559" s="373"/>
      <c r="FQ559" s="373"/>
      <c r="FR559" s="373"/>
      <c r="FS559" s="373"/>
      <c r="FT559" s="373"/>
      <c r="FU559" s="373"/>
      <c r="FV559" s="373"/>
      <c r="FW559" s="373"/>
      <c r="FX559" s="373"/>
      <c r="FY559" s="373"/>
      <c r="FZ559" s="373"/>
      <c r="GA559" s="373"/>
      <c r="GB559" s="373"/>
      <c r="GC559" s="373"/>
      <c r="GD559" s="373"/>
      <c r="GE559" s="373"/>
      <c r="GF559" s="373"/>
      <c r="GG559" s="373"/>
      <c r="GH559" s="373"/>
      <c r="GI559" s="373"/>
      <c r="GJ559" s="373"/>
      <c r="GK559" s="373"/>
      <c r="GL559" s="373"/>
      <c r="GM559" s="373"/>
      <c r="GN559" s="373"/>
      <c r="GO559" s="373"/>
      <c r="GP559" s="373"/>
      <c r="GQ559" s="373"/>
      <c r="GR559" s="373"/>
      <c r="GS559" s="373"/>
      <c r="GT559" s="373"/>
      <c r="GU559" s="373"/>
      <c r="GV559" s="373"/>
      <c r="GW559" s="373"/>
      <c r="GX559" s="373"/>
      <c r="GY559" s="373"/>
      <c r="GZ559" s="373"/>
      <c r="HA559" s="373"/>
      <c r="HB559" s="373"/>
      <c r="HC559" s="373"/>
      <c r="HD559" s="373"/>
      <c r="HE559" s="373"/>
      <c r="HF559" s="373"/>
      <c r="HG559" s="373"/>
      <c r="HH559" s="373"/>
      <c r="HI559" s="373"/>
      <c r="HJ559" s="373"/>
      <c r="HK559" s="373"/>
      <c r="HL559" s="373"/>
      <c r="HM559" s="373"/>
      <c r="HN559" s="373"/>
      <c r="HO559" s="373"/>
      <c r="HP559" s="373"/>
      <c r="HQ559" s="373"/>
      <c r="HR559" s="373"/>
      <c r="HS559" s="373"/>
      <c r="HT559" s="373"/>
      <c r="HU559" s="373"/>
      <c r="HV559" s="373"/>
      <c r="HW559" s="373"/>
      <c r="HX559" s="373"/>
      <c r="HY559" s="373"/>
      <c r="HZ559" s="373"/>
      <c r="IA559" s="373"/>
      <c r="IB559" s="373"/>
      <c r="IC559" s="373"/>
      <c r="ID559" s="373"/>
      <c r="IE559" s="373"/>
      <c r="IF559" s="373"/>
      <c r="IG559" s="373"/>
      <c r="IH559" s="373"/>
      <c r="II559" s="373"/>
      <c r="IJ559" s="373"/>
    </row>
    <row r="560" spans="1:244" s="281" customFormat="1" ht="19" x14ac:dyDescent="0.2">
      <c r="A560"/>
      <c r="B560" s="186"/>
      <c r="C560"/>
      <c r="D560" s="251"/>
      <c r="E560" s="341"/>
      <c r="F560" s="341"/>
      <c r="G560" s="172"/>
      <c r="H560"/>
      <c r="I560" s="45"/>
      <c r="J560"/>
      <c r="K560"/>
      <c r="L560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5"/>
      <c r="AC560"/>
      <c r="AD560" s="38"/>
      <c r="AE560"/>
      <c r="AF560"/>
      <c r="AG560"/>
      <c r="AH560" s="42"/>
      <c r="AI560" s="349"/>
      <c r="AJ560" s="326"/>
      <c r="AK560" s="364"/>
      <c r="AL560" s="364"/>
      <c r="AM560" s="364"/>
      <c r="AN560" s="364"/>
      <c r="AO560" s="364"/>
      <c r="AP560" s="364"/>
      <c r="AQ560" s="364"/>
      <c r="AR560" s="364"/>
      <c r="AS560" s="364"/>
      <c r="AT560" s="364"/>
      <c r="AU560" s="364"/>
      <c r="AV560" s="364"/>
      <c r="AW560" s="364"/>
      <c r="AX560" s="364"/>
      <c r="AY560" s="329"/>
      <c r="AZ560" s="269"/>
      <c r="BA560" s="560"/>
      <c r="BB560"/>
      <c r="BC560" s="560"/>
      <c r="BD560"/>
      <c r="BE560" s="560"/>
      <c r="BF560"/>
      <c r="BG560" s="560"/>
      <c r="BH560"/>
      <c r="BI560" s="560"/>
      <c r="BJ560"/>
      <c r="BK560" s="560"/>
      <c r="BL560"/>
      <c r="BM560" s="560"/>
      <c r="BN560"/>
      <c r="BO560" s="270"/>
      <c r="BP560"/>
      <c r="BQ560" s="270"/>
      <c r="BR560"/>
      <c r="BS560" s="270"/>
      <c r="BT560"/>
      <c r="BU560" s="270"/>
      <c r="BV560"/>
      <c r="BW560" s="270"/>
      <c r="BX560"/>
      <c r="BY560" s="270"/>
      <c r="BZ560"/>
      <c r="CA560" s="270"/>
      <c r="CB560"/>
      <c r="CC560" s="270"/>
      <c r="CD560"/>
      <c r="CE560" s="270"/>
      <c r="CF560"/>
      <c r="CG560" s="270"/>
      <c r="CH560"/>
      <c r="CI560" s="270"/>
      <c r="CJ560"/>
      <c r="CK560" s="910"/>
      <c r="CT560" s="920"/>
      <c r="CX560" s="920"/>
      <c r="DN560" s="373"/>
      <c r="DO560" s="373"/>
      <c r="DP560" s="373"/>
      <c r="DQ560" s="373"/>
      <c r="DR560" s="373"/>
      <c r="DS560" s="373"/>
      <c r="DT560" s="373"/>
      <c r="DU560" s="373"/>
      <c r="DV560" s="373"/>
      <c r="DW560" s="373"/>
      <c r="DX560" s="373"/>
      <c r="DY560" s="373"/>
      <c r="DZ560" s="373"/>
      <c r="EA560" s="373"/>
      <c r="EB560" s="373"/>
      <c r="EC560" s="373"/>
      <c r="ED560" s="373"/>
      <c r="EE560" s="373"/>
      <c r="EF560" s="373"/>
      <c r="EG560" s="373"/>
      <c r="EH560" s="373"/>
      <c r="EI560" s="373"/>
      <c r="EJ560" s="373"/>
      <c r="EK560" s="373"/>
      <c r="EL560" s="373"/>
      <c r="EM560" s="373"/>
      <c r="EN560" s="373"/>
      <c r="EO560" s="373"/>
      <c r="EP560" s="373"/>
      <c r="EQ560" s="373"/>
      <c r="ER560" s="373"/>
      <c r="ES560" s="373"/>
      <c r="ET560" s="373"/>
      <c r="EU560" s="373"/>
      <c r="EV560" s="373"/>
      <c r="EW560" s="373"/>
      <c r="EX560" s="373"/>
      <c r="EY560" s="373"/>
      <c r="EZ560" s="373"/>
      <c r="FA560" s="373"/>
      <c r="FB560" s="373"/>
      <c r="FC560" s="373"/>
      <c r="FD560" s="373"/>
      <c r="FE560" s="373"/>
      <c r="FF560" s="373"/>
      <c r="FG560" s="373"/>
      <c r="FH560" s="373"/>
      <c r="FI560" s="373"/>
      <c r="FJ560" s="373"/>
      <c r="FK560" s="373"/>
      <c r="FL560" s="373"/>
      <c r="FM560" s="373"/>
      <c r="FN560" s="373"/>
      <c r="FO560" s="373"/>
      <c r="FP560" s="373"/>
      <c r="FQ560" s="373"/>
      <c r="FR560" s="373"/>
      <c r="FS560" s="373"/>
      <c r="FT560" s="373"/>
      <c r="FU560" s="373"/>
      <c r="FV560" s="373"/>
      <c r="FW560" s="373"/>
      <c r="FX560" s="373"/>
      <c r="FY560" s="373"/>
      <c r="FZ560" s="373"/>
      <c r="GA560" s="373"/>
      <c r="GB560" s="373"/>
      <c r="GC560" s="373"/>
      <c r="GD560" s="373"/>
      <c r="GE560" s="373"/>
      <c r="GF560" s="373"/>
      <c r="GG560" s="373"/>
      <c r="GH560" s="373"/>
      <c r="GI560" s="373"/>
      <c r="GJ560" s="373"/>
      <c r="GK560" s="373"/>
      <c r="GL560" s="373"/>
      <c r="GM560" s="373"/>
      <c r="GN560" s="373"/>
      <c r="GO560" s="373"/>
      <c r="GP560" s="373"/>
      <c r="GQ560" s="373"/>
      <c r="GR560" s="373"/>
      <c r="GS560" s="373"/>
      <c r="GT560" s="373"/>
      <c r="GU560" s="373"/>
      <c r="GV560" s="373"/>
      <c r="GW560" s="373"/>
      <c r="GX560" s="373"/>
      <c r="GY560" s="373"/>
      <c r="GZ560" s="373"/>
      <c r="HA560" s="373"/>
      <c r="HB560" s="373"/>
      <c r="HC560" s="373"/>
      <c r="HD560" s="373"/>
      <c r="HE560" s="373"/>
      <c r="HF560" s="373"/>
      <c r="HG560" s="373"/>
      <c r="HH560" s="373"/>
      <c r="HI560" s="373"/>
      <c r="HJ560" s="373"/>
      <c r="HK560" s="373"/>
      <c r="HL560" s="373"/>
      <c r="HM560" s="373"/>
      <c r="HN560" s="373"/>
      <c r="HO560" s="373"/>
      <c r="HP560" s="373"/>
      <c r="HQ560" s="373"/>
      <c r="HR560" s="373"/>
      <c r="HS560" s="373"/>
      <c r="HT560" s="373"/>
      <c r="HU560" s="373"/>
      <c r="HV560" s="373"/>
      <c r="HW560" s="373"/>
      <c r="HX560" s="373"/>
      <c r="HY560" s="373"/>
      <c r="HZ560" s="373"/>
      <c r="IA560" s="373"/>
      <c r="IB560" s="373"/>
      <c r="IC560" s="373"/>
      <c r="ID560" s="373"/>
      <c r="IE560" s="373"/>
      <c r="IF560" s="373"/>
      <c r="IG560" s="373"/>
      <c r="IH560" s="373"/>
      <c r="II560" s="373"/>
      <c r="IJ560" s="373"/>
    </row>
  </sheetData>
  <sheetProtection algorithmName="SHA-512" hashValue="8kucqJtqjOKJ0IFWtkT557eLu8Of2Hf/BPqi3jgzQLcSXE/pwEV4cFSXamGYVqRXl+zZaDVAwPuc7gWGc/TWpA==" saltValue="cq2Hp0cOsZRV7tyJZEAyVw==" spinCount="100000" sheet="1" sort="0" autoFilter="0"/>
  <autoFilter ref="AC9:AD76" xr:uid="{2E09E7FE-D273-4C53-8C1E-F1E837F76A21}"/>
  <mergeCells count="44">
    <mergeCell ref="A15:A18"/>
    <mergeCell ref="A19:A22"/>
    <mergeCell ref="A23:A26"/>
    <mergeCell ref="AF9:AF10"/>
    <mergeCell ref="N2:O2"/>
    <mergeCell ref="D2:D6"/>
    <mergeCell ref="H9:H10"/>
    <mergeCell ref="I9:I10"/>
    <mergeCell ref="J9:J10"/>
    <mergeCell ref="K9:K10"/>
    <mergeCell ref="L9:L10"/>
    <mergeCell ref="N3:O3"/>
    <mergeCell ref="N4:O4"/>
    <mergeCell ref="M9:M10"/>
    <mergeCell ref="AB2:AC2"/>
    <mergeCell ref="AB9:AB10"/>
    <mergeCell ref="B9:B10"/>
    <mergeCell ref="C9:C10"/>
    <mergeCell ref="D9:D10"/>
    <mergeCell ref="E9:E10"/>
    <mergeCell ref="G9:G10"/>
    <mergeCell ref="F9:F10"/>
    <mergeCell ref="AV9:AV10"/>
    <mergeCell ref="AP9:AP10"/>
    <mergeCell ref="AQ9:AQ10"/>
    <mergeCell ref="AC9:AC10"/>
    <mergeCell ref="AD9:AD10"/>
    <mergeCell ref="AG9:AG10"/>
    <mergeCell ref="BA12:BN12"/>
    <mergeCell ref="BO12:CJ12"/>
    <mergeCell ref="DN6:DN8"/>
    <mergeCell ref="DN3:DN5"/>
    <mergeCell ref="AH2:AH5"/>
    <mergeCell ref="AR9:AR10"/>
    <mergeCell ref="AS9:AS10"/>
    <mergeCell ref="AT9:AT10"/>
    <mergeCell ref="AW9:AW10"/>
    <mergeCell ref="AM9:AM10"/>
    <mergeCell ref="AN9:AN10"/>
    <mergeCell ref="AO9:AO10"/>
    <mergeCell ref="AL9:AL10"/>
    <mergeCell ref="AK9:AK10"/>
    <mergeCell ref="AX9:AX10"/>
    <mergeCell ref="AU9:AU10"/>
  </mergeCells>
  <conditionalFormatting sqref="N13:N26 N28:N31">
    <cfRule type="notContainsBlanks" dxfId="248" priority="17">
      <formula>LEN(TRIM(N13))&gt;0</formula>
    </cfRule>
  </conditionalFormatting>
  <conditionalFormatting sqref="N33:N45">
    <cfRule type="notContainsBlanks" dxfId="247" priority="32">
      <formula>LEN(TRIM(N33))&gt;0</formula>
    </cfRule>
  </conditionalFormatting>
  <conditionalFormatting sqref="N47:N76">
    <cfRule type="notContainsBlanks" dxfId="246" priority="142">
      <formula>LEN(TRIM(N47))&gt;0</formula>
    </cfRule>
  </conditionalFormatting>
  <conditionalFormatting sqref="N12:AA12">
    <cfRule type="notContainsBlanks" dxfId="245" priority="19">
      <formula>LEN(TRIM(N12))&gt;0</formula>
    </cfRule>
  </conditionalFormatting>
  <conditionalFormatting sqref="N27:AA27">
    <cfRule type="notContainsBlanks" dxfId="244" priority="4">
      <formula>LEN(TRIM(N27))&gt;0</formula>
    </cfRule>
  </conditionalFormatting>
  <conditionalFormatting sqref="N32:AA32">
    <cfRule type="notContainsBlanks" dxfId="243" priority="79">
      <formula>LEN(TRIM(N32))&gt;0</formula>
    </cfRule>
  </conditionalFormatting>
  <conditionalFormatting sqref="O13:O26 O28:O31">
    <cfRule type="notContainsBlanks" dxfId="242" priority="15">
      <formula>LEN(TRIM(O13))&gt;0</formula>
    </cfRule>
  </conditionalFormatting>
  <conditionalFormatting sqref="O33:O45">
    <cfRule type="notContainsBlanks" dxfId="241" priority="30">
      <formula>LEN(TRIM(O33))&gt;0</formula>
    </cfRule>
  </conditionalFormatting>
  <conditionalFormatting sqref="O47:O76">
    <cfRule type="notContainsBlanks" dxfId="240" priority="140">
      <formula>LEN(TRIM(O47))&gt;0</formula>
    </cfRule>
  </conditionalFormatting>
  <conditionalFormatting sqref="P13:P26 P28:P31">
    <cfRule type="notContainsBlanks" dxfId="239" priority="11">
      <formula>LEN(TRIM(P13))&gt;0</formula>
    </cfRule>
  </conditionalFormatting>
  <conditionalFormatting sqref="P33:P45">
    <cfRule type="notContainsBlanks" dxfId="238" priority="26">
      <formula>LEN(TRIM(P33))&gt;0</formula>
    </cfRule>
  </conditionalFormatting>
  <conditionalFormatting sqref="P47:P76">
    <cfRule type="notContainsBlanks" dxfId="237" priority="121">
      <formula>LEN(TRIM(P47))&gt;0</formula>
    </cfRule>
  </conditionalFormatting>
  <conditionalFormatting sqref="Q13:Q26 Q28:Q31">
    <cfRule type="notContainsBlanks" dxfId="236" priority="12">
      <formula>LEN(TRIM(Q13))&gt;0</formula>
    </cfRule>
  </conditionalFormatting>
  <conditionalFormatting sqref="Q33:Q45">
    <cfRule type="notContainsBlanks" dxfId="235" priority="27">
      <formula>LEN(TRIM(Q33))&gt;0</formula>
    </cfRule>
  </conditionalFormatting>
  <conditionalFormatting sqref="Q47:Q76">
    <cfRule type="notContainsBlanks" dxfId="234" priority="122">
      <formula>LEN(TRIM(Q47))&gt;0</formula>
    </cfRule>
  </conditionalFormatting>
  <conditionalFormatting sqref="R13:R26 R28:R31">
    <cfRule type="notContainsBlanks" dxfId="233" priority="16">
      <formula>LEN(TRIM(R13))&gt;0</formula>
    </cfRule>
  </conditionalFormatting>
  <conditionalFormatting sqref="R33:R45">
    <cfRule type="notContainsBlanks" dxfId="232" priority="31">
      <formula>LEN(TRIM(R33))&gt;0</formula>
    </cfRule>
  </conditionalFormatting>
  <conditionalFormatting sqref="R47:R76">
    <cfRule type="notContainsBlanks" dxfId="231" priority="141">
      <formula>LEN(TRIM(R47))&gt;0</formula>
    </cfRule>
  </conditionalFormatting>
  <conditionalFormatting sqref="S13:S26 S28:S31">
    <cfRule type="notContainsBlanks" dxfId="230" priority="10">
      <formula>LEN(TRIM(S13))&gt;0</formula>
    </cfRule>
  </conditionalFormatting>
  <conditionalFormatting sqref="S33:S45">
    <cfRule type="notContainsBlanks" dxfId="229" priority="25">
      <formula>LEN(TRIM(S33))&gt;0</formula>
    </cfRule>
  </conditionalFormatting>
  <conditionalFormatting sqref="S47:S76">
    <cfRule type="notContainsBlanks" dxfId="228" priority="118">
      <formula>LEN(TRIM(S47))&gt;0</formula>
    </cfRule>
  </conditionalFormatting>
  <conditionalFormatting sqref="T33:T45">
    <cfRule type="notContainsBlanks" dxfId="227" priority="33">
      <formula>LEN(TRIM(T33))&gt;0</formula>
    </cfRule>
  </conditionalFormatting>
  <conditionalFormatting sqref="T47:T76">
    <cfRule type="notContainsBlanks" dxfId="226" priority="143">
      <formula>LEN(TRIM(T47))&gt;0</formula>
    </cfRule>
  </conditionalFormatting>
  <conditionalFormatting sqref="U13:U26">
    <cfRule type="notContainsBlanks" dxfId="225" priority="9">
      <formula>LEN(TRIM(U13))&gt;0</formula>
    </cfRule>
  </conditionalFormatting>
  <conditionalFormatting sqref="U33:U45">
    <cfRule type="notContainsBlanks" dxfId="224" priority="24">
      <formula>LEN(TRIM(U33))&gt;0</formula>
    </cfRule>
  </conditionalFormatting>
  <conditionalFormatting sqref="U47:U76">
    <cfRule type="notContainsBlanks" dxfId="223" priority="117">
      <formula>LEN(TRIM(U47))&gt;0</formula>
    </cfRule>
  </conditionalFormatting>
  <conditionalFormatting sqref="V13:V26">
    <cfRule type="notContainsBlanks" dxfId="222" priority="8">
      <formula>LEN(TRIM(V13))&gt;0</formula>
    </cfRule>
  </conditionalFormatting>
  <conditionalFormatting sqref="V33:V45">
    <cfRule type="notContainsBlanks" dxfId="221" priority="23">
      <formula>LEN(TRIM(V33))&gt;0</formula>
    </cfRule>
  </conditionalFormatting>
  <conditionalFormatting sqref="V47:V76">
    <cfRule type="notContainsBlanks" dxfId="220" priority="116">
      <formula>LEN(TRIM(V47))&gt;0</formula>
    </cfRule>
  </conditionalFormatting>
  <conditionalFormatting sqref="W13:W26 W28:W31">
    <cfRule type="notContainsBlanks" dxfId="219" priority="13">
      <formula>LEN(TRIM(W13))&gt;0</formula>
    </cfRule>
  </conditionalFormatting>
  <conditionalFormatting sqref="W33:W45">
    <cfRule type="notContainsBlanks" dxfId="218" priority="28">
      <formula>LEN(TRIM(W33))&gt;0</formula>
    </cfRule>
  </conditionalFormatting>
  <conditionalFormatting sqref="W47:W76">
    <cfRule type="notContainsBlanks" dxfId="217" priority="137">
      <formula>LEN(TRIM(W47))&gt;0</formula>
    </cfRule>
  </conditionalFormatting>
  <conditionalFormatting sqref="X13:X26">
    <cfRule type="notContainsBlanks" dxfId="216" priority="7">
      <formula>LEN(TRIM(X13))&gt;0</formula>
    </cfRule>
  </conditionalFormatting>
  <conditionalFormatting sqref="X33:X45">
    <cfRule type="notContainsBlanks" dxfId="215" priority="22">
      <formula>LEN(TRIM(X33))&gt;0</formula>
    </cfRule>
  </conditionalFormatting>
  <conditionalFormatting sqref="X47:X76">
    <cfRule type="notContainsBlanks" dxfId="214" priority="114">
      <formula>LEN(TRIM(X47))&gt;0</formula>
    </cfRule>
  </conditionalFormatting>
  <conditionalFormatting sqref="Y13:Y26 Y28:Y31">
    <cfRule type="notContainsBlanks" dxfId="213" priority="14">
      <formula>LEN(TRIM(Y13))&gt;0</formula>
    </cfRule>
  </conditionalFormatting>
  <conditionalFormatting sqref="Y33:Y45">
    <cfRule type="notContainsBlanks" dxfId="212" priority="29">
      <formula>LEN(TRIM(Y33))&gt;0</formula>
    </cfRule>
  </conditionalFormatting>
  <conditionalFormatting sqref="Y47:Y76">
    <cfRule type="notContainsBlanks" dxfId="211" priority="138">
      <formula>LEN(TRIM(Y47))&gt;0</formula>
    </cfRule>
  </conditionalFormatting>
  <conditionalFormatting sqref="Z13:Z26 Z28:Z31">
    <cfRule type="notContainsBlanks" dxfId="210" priority="6">
      <formula>LEN(TRIM(Z13))&gt;0</formula>
    </cfRule>
  </conditionalFormatting>
  <conditionalFormatting sqref="Z33:Z45">
    <cfRule type="notContainsBlanks" dxfId="209" priority="21">
      <formula>LEN(TRIM(Z33))&gt;0</formula>
    </cfRule>
  </conditionalFormatting>
  <conditionalFormatting sqref="Z47:Z76">
    <cfRule type="notContainsBlanks" dxfId="208" priority="112">
      <formula>LEN(TRIM(Z47))&gt;0</formula>
    </cfRule>
  </conditionalFormatting>
  <conditionalFormatting sqref="AA13:AA26">
    <cfRule type="notContainsBlanks" dxfId="207" priority="5">
      <formula>LEN(TRIM(AA13))&gt;0</formula>
    </cfRule>
  </conditionalFormatting>
  <conditionalFormatting sqref="AA33:AA45">
    <cfRule type="notContainsBlanks" dxfId="206" priority="20">
      <formula>LEN(TRIM(AA33))&gt;0</formula>
    </cfRule>
  </conditionalFormatting>
  <conditionalFormatting sqref="AA47:AA76">
    <cfRule type="notContainsBlanks" dxfId="205" priority="111">
      <formula>LEN(TRIM(AA47))&gt;0</formula>
    </cfRule>
  </conditionalFormatting>
  <pageMargins left="0.25" right="0.25" top="0.75" bottom="0.75" header="0.3" footer="0.3"/>
  <pageSetup paperSize="9" scale="1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837C-77D8-4F5C-A479-4217B26923E0}">
  <sheetPr codeName="List10">
    <tabColor theme="8" tint="0.59999389629810485"/>
    <pageSetUpPr fitToPage="1"/>
  </sheetPr>
  <dimension ref="A1:AA52"/>
  <sheetViews>
    <sheetView showGridLines="0" zoomScaleNormal="100" workbookViewId="0">
      <selection activeCell="P3" sqref="P3:S3"/>
    </sheetView>
  </sheetViews>
  <sheetFormatPr baseColWidth="10" defaultColWidth="12.1640625" defaultRowHeight="23.25" customHeight="1" x14ac:dyDescent="0.2"/>
  <cols>
    <col min="1" max="1" width="13.6640625" style="439" customWidth="1"/>
    <col min="2" max="2" width="6" style="429" customWidth="1"/>
    <col min="3" max="3" width="7.1640625" style="429" customWidth="1"/>
    <col min="4" max="9" width="7.1640625" style="425" customWidth="1"/>
    <col min="10" max="10" width="7.6640625" style="425" customWidth="1"/>
    <col min="11" max="16" width="7.1640625" style="425" customWidth="1"/>
    <col min="17" max="18" width="6.1640625" style="177" customWidth="1"/>
    <col min="19" max="19" width="6.6640625" style="177" customWidth="1"/>
    <col min="20" max="20" width="7.6640625" style="177" customWidth="1"/>
    <col min="21" max="16384" width="12.1640625" style="177"/>
  </cols>
  <sheetData>
    <row r="1" spans="1:27" ht="23.25" customHeight="1" x14ac:dyDescent="0.2">
      <c r="A1" s="423" t="s">
        <v>924</v>
      </c>
      <c r="B1" s="423"/>
      <c r="C1" s="423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R1" s="426" t="s">
        <v>28</v>
      </c>
      <c r="S1" s="553" t="s">
        <v>58</v>
      </c>
      <c r="T1" s="554"/>
      <c r="U1" s="427"/>
      <c r="V1" s="427"/>
    </row>
    <row r="2" spans="1:27" ht="23" customHeight="1" x14ac:dyDescent="0.2">
      <c r="A2" s="428" t="s">
        <v>46</v>
      </c>
      <c r="P2" s="430" t="s">
        <v>30</v>
      </c>
      <c r="Q2" s="428"/>
      <c r="R2" s="556">
        <f>'360 GHOST line'!N4</f>
        <v>0</v>
      </c>
      <c r="S2" s="701">
        <f>R4</f>
        <v>0</v>
      </c>
      <c r="T2" s="555"/>
      <c r="U2" s="430"/>
      <c r="V2" s="430"/>
      <c r="X2" s="445"/>
    </row>
    <row r="3" spans="1:27" ht="40.25" customHeight="1" x14ac:dyDescent="0.2">
      <c r="A3" s="1339">
        <f>'Order SUM Made in EU'!E7</f>
        <v>0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0"/>
      <c r="L3" s="1340"/>
      <c r="M3" s="1340"/>
      <c r="N3" s="1340"/>
      <c r="O3" s="1341"/>
      <c r="P3" s="1337">
        <f>'Order SUM Made in EU'!I7</f>
        <v>0</v>
      </c>
      <c r="Q3" s="1338"/>
      <c r="R3" s="1338"/>
      <c r="S3" s="1338"/>
      <c r="T3" s="449"/>
      <c r="U3" s="552"/>
      <c r="V3" s="552"/>
      <c r="X3" s="425"/>
    </row>
    <row r="4" spans="1:27" ht="20.75" customHeight="1" x14ac:dyDescent="0.2">
      <c r="A4" s="431"/>
      <c r="B4" s="432"/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3">
        <f>SUM(Q7:Q48)</f>
        <v>0</v>
      </c>
      <c r="R4" s="433">
        <f>SUM(R7:R48)</f>
        <v>0</v>
      </c>
      <c r="S4" s="433">
        <f>SUM(S7:S48)</f>
        <v>0</v>
      </c>
    </row>
    <row r="5" spans="1:27" ht="27.5" customHeight="1" x14ac:dyDescent="0.15">
      <c r="A5" s="1343" t="s">
        <v>538</v>
      </c>
      <c r="B5" s="1345" t="s">
        <v>448</v>
      </c>
      <c r="C5" s="567" t="s">
        <v>40</v>
      </c>
      <c r="D5" s="567" t="s">
        <v>36</v>
      </c>
      <c r="E5" s="567" t="s">
        <v>42</v>
      </c>
      <c r="F5" s="567" t="s">
        <v>41</v>
      </c>
      <c r="G5" s="567" t="s">
        <v>43</v>
      </c>
      <c r="H5" s="567" t="s">
        <v>714</v>
      </c>
      <c r="I5" s="567" t="s">
        <v>698</v>
      </c>
      <c r="J5" s="567" t="s">
        <v>715</v>
      </c>
      <c r="K5" s="567" t="s">
        <v>621</v>
      </c>
      <c r="L5" s="567" t="s">
        <v>623</v>
      </c>
      <c r="M5" s="567" t="s">
        <v>624</v>
      </c>
      <c r="N5" s="567" t="s">
        <v>45</v>
      </c>
      <c r="O5" s="567" t="s">
        <v>487</v>
      </c>
      <c r="P5" s="567" t="s">
        <v>625</v>
      </c>
      <c r="Q5" s="1157" t="s">
        <v>33</v>
      </c>
      <c r="R5" s="1157" t="s">
        <v>34</v>
      </c>
      <c r="S5" s="1157" t="s">
        <v>317</v>
      </c>
    </row>
    <row r="6" spans="1:27" ht="27" customHeight="1" x14ac:dyDescent="0.15">
      <c r="A6" s="1344"/>
      <c r="B6" s="1346"/>
      <c r="C6" s="617" t="s">
        <v>618</v>
      </c>
      <c r="D6" s="617" t="s">
        <v>622</v>
      </c>
      <c r="E6" s="617" t="s">
        <v>618</v>
      </c>
      <c r="F6" s="617" t="s">
        <v>622</v>
      </c>
      <c r="G6" s="617" t="s">
        <v>618</v>
      </c>
      <c r="H6" s="617" t="s">
        <v>618</v>
      </c>
      <c r="I6" s="617" t="s">
        <v>618</v>
      </c>
      <c r="J6" s="617" t="s">
        <v>622</v>
      </c>
      <c r="K6" s="617" t="s">
        <v>622</v>
      </c>
      <c r="L6" s="617" t="s">
        <v>622</v>
      </c>
      <c r="M6" s="617" t="s">
        <v>618</v>
      </c>
      <c r="N6" s="617" t="s">
        <v>618</v>
      </c>
      <c r="O6" s="617" t="s">
        <v>622</v>
      </c>
      <c r="P6" s="617" t="s">
        <v>618</v>
      </c>
      <c r="Q6" s="1158">
        <v>1</v>
      </c>
      <c r="R6" s="1158">
        <v>1</v>
      </c>
      <c r="S6" s="1158">
        <v>1</v>
      </c>
    </row>
    <row r="7" spans="1:27" ht="27" customHeight="1" x14ac:dyDescent="0.2">
      <c r="A7" s="434">
        <f>'360 GHOST line'!D46</f>
        <v>0</v>
      </c>
      <c r="B7" s="629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7">
        <f t="shared" ref="Q7" si="0">SUM(C7:P7)</f>
        <v>0</v>
      </c>
      <c r="R7" s="438">
        <f>Q7*'360 GHOST line'!J46</f>
        <v>0</v>
      </c>
      <c r="S7" s="438">
        <f>Q7*'360 GHOST line'!AY46</f>
        <v>0</v>
      </c>
    </row>
    <row r="8" spans="1:27" ht="23.25" customHeight="1" x14ac:dyDescent="0.2">
      <c r="A8" s="434" t="str">
        <f>'360 GHOST line'!D47</f>
        <v>360-601-DT</v>
      </c>
      <c r="B8" s="435" t="s">
        <v>70</v>
      </c>
      <c r="C8" s="436" t="str">
        <f>IF(IF('360 GHOST line'!N47=0,0,'360 GHOST line'!N47)+IF('360 GHOST line'!$N$62=0,0,'360 GHOST line'!$N$62)=0,"",IF('360 GHOST line'!N47=0,0,'360 GHOST line'!N47)+IF('360 GHOST line'!$N$62=0,0,'360 GHOST line'!$N$62))</f>
        <v/>
      </c>
      <c r="D8" s="436" t="str">
        <f>IF(IF('360 GHOST line'!O47=0,0,'360 GHOST line'!O47)+IF('360 GHOST line'!$O$62=0,0,'360 GHOST line'!$O$62)=0,"",IF('360 GHOST line'!O47=0,0,'360 GHOST line'!O47)+IF('360 GHOST line'!$O$62=0,0,'360 GHOST line'!$O$62))</f>
        <v/>
      </c>
      <c r="E8" s="436" t="str">
        <f>IF(IF('360 GHOST line'!P47=0,0,'360 GHOST line'!P47)+IF('360 GHOST line'!$P$62=0,0,'360 GHOST line'!$P$62)=0,"",IF('360 GHOST line'!P47=0,0,'360 GHOST line'!P47)+IF('360 GHOST line'!$P$62=0,0,'360 GHOST line'!$P$62))</f>
        <v/>
      </c>
      <c r="F8" s="436" t="str">
        <f>IF(IF('360 GHOST line'!Q47=0,0,'360 GHOST line'!Q47)+IF('360 GHOST line'!$Q$62=0,0,'360 GHOST line'!$Q$62)=0,"",IF('360 GHOST line'!Q47=0,0,'360 GHOST line'!Q47)+IF('360 GHOST line'!$Q$62=0,0,'360 GHOST line'!$Q$62))</f>
        <v/>
      </c>
      <c r="G8" s="436" t="str">
        <f>IF(IF('360 GHOST line'!R47=0,0,'360 GHOST line'!R47)+IF('360 GHOST line'!$R$62=0,0,'360 GHOST line'!$R$62)=0,"",IF('360 GHOST line'!R47=0,0,'360 GHOST line'!R47)+IF('360 GHOST line'!$R$62=0,0,'360 GHOST line'!$R$62))</f>
        <v/>
      </c>
      <c r="H8" s="436" t="str">
        <f>IF(IF('360 GHOST line'!S47=0,0,'360 GHOST line'!S47)+IF('360 GHOST line'!$S$62=0,0,'360 GHOST line'!$S$62)=0,"",IF('360 GHOST line'!S47=0,0,'360 GHOST line'!S47)+IF('360 GHOST line'!$S$62=0,0,'360 GHOST line'!$S$62))</f>
        <v/>
      </c>
      <c r="I8" s="436" t="str">
        <f>IF(IF('360 GHOST line'!T47=0,0,'360 GHOST line'!T47)+IF('360 GHOST line'!$T$62=0,0,'360 GHOST line'!$T$62)=0,"",IF('360 GHOST line'!T47=0,0,'360 GHOST line'!T47)+IF('360 GHOST line'!$T$62=0,0,'360 GHOST line'!$T$62))</f>
        <v/>
      </c>
      <c r="J8" s="436" t="str">
        <f>IF(IF('360 GHOST line'!U47=0,0,'360 GHOST line'!U47)+IF('360 GHOST line'!$U$62=0,0,'360 GHOST line'!$U$62)=0,"",IF('360 GHOST line'!U47=0,0,'360 GHOST line'!U47)+IF('360 GHOST line'!$U$62=0,0,'360 GHOST line'!$U$62))</f>
        <v/>
      </c>
      <c r="K8" s="436" t="str">
        <f>IF(IF('360 GHOST line'!V47=0,0,'360 GHOST line'!V47)+IF('360 GHOST line'!$V$62=0,0,'360 GHOST line'!$V$62)=0,"",IF('360 GHOST line'!V47=0,0,'360 GHOST line'!V47)+IF('360 GHOST line'!$V$62=0,0,'360 GHOST line'!$V$62))</f>
        <v/>
      </c>
      <c r="L8" s="436" t="str">
        <f>IF(IF('360 GHOST line'!W47=0,0,'360 GHOST line'!W47)+IF('360 GHOST line'!$W$62=0,0,'360 GHOST line'!$W$62)=0,"",IF('360 GHOST line'!W47=0,0,'360 GHOST line'!W47)+IF('360 GHOST line'!$W$62=0,0,'360 GHOST line'!$W$62))</f>
        <v/>
      </c>
      <c r="M8" s="436" t="str">
        <f>IF(IF('360 GHOST line'!X47=0,0,'360 GHOST line'!X47)+IF('360 GHOST line'!$X$62=0,0,'360 GHOST line'!$X$62)=0,"",IF('360 GHOST line'!X47=0,0,'360 GHOST line'!X47)+IF('360 GHOST line'!$X$62=0,0,'360 GHOST line'!$X$62))</f>
        <v/>
      </c>
      <c r="N8" s="436" t="str">
        <f>IF(IF('360 GHOST line'!Y47=0,0,'360 GHOST line'!Y47)+IF('360 GHOST line'!$Y$62=0,0,'360 GHOST line'!$Y$62)=0,"",IF('360 GHOST line'!Y47=0,0,'360 GHOST line'!Y47)+IF('360 GHOST line'!$Y$62=0,0,'360 GHOST line'!$Y$62))</f>
        <v/>
      </c>
      <c r="O8" s="436" t="str">
        <f>IF(IF('360 GHOST line'!Z47=0,0,'360 GHOST line'!Z47)+IF('360 GHOST line'!$Z$62=0,0,'360 GHOST line'!$Z$62)=0,"",IF('360 GHOST line'!Z47=0,0,'360 GHOST line'!Z47)+IF('360 GHOST line'!$Z$62=0,0,'360 GHOST line'!$Z$62))</f>
        <v/>
      </c>
      <c r="P8" s="436" t="str">
        <f>IF(IF('360 GHOST line'!AA47=0,0,'360 GHOST line'!AA47)+IF('360 GHOST line'!$AA$62=0,0,'360 GHOST line'!$AA$62)=0,"",IF('360 GHOST line'!AA47=0,0,'360 GHOST line'!AA47)+IF('360 GHOST line'!$AA$62=0,0,'360 GHOST line'!$AA$62))</f>
        <v/>
      </c>
      <c r="Q8" s="437">
        <f>SUM(C8:P8)</f>
        <v>0</v>
      </c>
      <c r="R8" s="438">
        <f>Q8*'360 GHOST line'!J47</f>
        <v>0</v>
      </c>
      <c r="S8" s="438">
        <f>Q8*'360 GHOST line'!AY47</f>
        <v>0</v>
      </c>
      <c r="Y8" s="446"/>
      <c r="Z8" s="427"/>
      <c r="AA8" s="427"/>
    </row>
    <row r="9" spans="1:27" ht="23.25" customHeight="1" x14ac:dyDescent="0.2">
      <c r="A9" s="434" t="str">
        <f>'360 GHOST line'!D48</f>
        <v>360-602</v>
      </c>
      <c r="B9" s="435"/>
      <c r="C9" s="436" t="str">
        <f>IF(IF('360 GHOST line'!N48=0,0,'360 GHOST line'!N48)+IF('360 GHOST line'!$N$62=0,0,'360 GHOST line'!$N$62)=0,"",IF('360 GHOST line'!N48=0,0,'360 GHOST line'!N48)+IF('360 GHOST line'!$N$62=0,0,'360 GHOST line'!$N$62))</f>
        <v/>
      </c>
      <c r="D9" s="436" t="str">
        <f>IF(IF('360 GHOST line'!O48=0,0,'360 GHOST line'!O48)+IF('360 GHOST line'!$O$62=0,0,'360 GHOST line'!$O$62)=0,"",IF('360 GHOST line'!O48=0,0,'360 GHOST line'!O48)+IF('360 GHOST line'!$O$62=0,0,'360 GHOST line'!$O$62))</f>
        <v/>
      </c>
      <c r="E9" s="436" t="str">
        <f>IF(IF('360 GHOST line'!P48=0,0,'360 GHOST line'!P48)+IF('360 GHOST line'!$P$62=0,0,'360 GHOST line'!$P$62)=0,"",IF('360 GHOST line'!P48=0,0,'360 GHOST line'!P48)+IF('360 GHOST line'!$P$62=0,0,'360 GHOST line'!$P$62))</f>
        <v/>
      </c>
      <c r="F9" s="436" t="str">
        <f>IF(IF('360 GHOST line'!Q48=0,0,'360 GHOST line'!Q48)+IF('360 GHOST line'!$Q$62=0,0,'360 GHOST line'!$Q$62)=0,"",IF('360 GHOST line'!Q48=0,0,'360 GHOST line'!Q48)+IF('360 GHOST line'!$Q$62=0,0,'360 GHOST line'!$Q$62))</f>
        <v/>
      </c>
      <c r="G9" s="436" t="str">
        <f>IF(IF('360 GHOST line'!R48=0,0,'360 GHOST line'!R48)+IF('360 GHOST line'!$R$62=0,0,'360 GHOST line'!$R$62)=0,"",IF('360 GHOST line'!R48=0,0,'360 GHOST line'!R48)+IF('360 GHOST line'!$R$62=0,0,'360 GHOST line'!$R$62))</f>
        <v/>
      </c>
      <c r="H9" s="436" t="str">
        <f>IF(IF('360 GHOST line'!S48=0,0,'360 GHOST line'!S48)+IF('360 GHOST line'!$S$62=0,0,'360 GHOST line'!$S$62)=0,"",IF('360 GHOST line'!S48=0,0,'360 GHOST line'!S48)+IF('360 GHOST line'!$S$62=0,0,'360 GHOST line'!$S$62))</f>
        <v/>
      </c>
      <c r="I9" s="436" t="str">
        <f>IF(IF('360 GHOST line'!T48=0,0,'360 GHOST line'!T48)+IF('360 GHOST line'!$T$62=0,0,'360 GHOST line'!$T$62)=0,"",IF('360 GHOST line'!T48=0,0,'360 GHOST line'!T48)+IF('360 GHOST line'!$T$62=0,0,'360 GHOST line'!$T$62))</f>
        <v/>
      </c>
      <c r="J9" s="436" t="str">
        <f>IF(IF('360 GHOST line'!U48=0,0,'360 GHOST line'!U48)+IF('360 GHOST line'!$U$62=0,0,'360 GHOST line'!$U$62)=0,"",IF('360 GHOST line'!U48=0,0,'360 GHOST line'!U48)+IF('360 GHOST line'!$U$62=0,0,'360 GHOST line'!$U$62))</f>
        <v/>
      </c>
      <c r="K9" s="436" t="str">
        <f>IF(IF('360 GHOST line'!V48=0,0,'360 GHOST line'!V48)+IF('360 GHOST line'!$V$62=0,0,'360 GHOST line'!$V$62)=0,"",IF('360 GHOST line'!V48=0,0,'360 GHOST line'!V48)+IF('360 GHOST line'!$V$62=0,0,'360 GHOST line'!$V$62))</f>
        <v/>
      </c>
      <c r="L9" s="436" t="str">
        <f>IF(IF('360 GHOST line'!W48=0,0,'360 GHOST line'!W48)+IF('360 GHOST line'!$W$62=0,0,'360 GHOST line'!$W$62)=0,"",IF('360 GHOST line'!W48=0,0,'360 GHOST line'!W48)+IF('360 GHOST line'!$W$62=0,0,'360 GHOST line'!$W$62))</f>
        <v/>
      </c>
      <c r="M9" s="436" t="str">
        <f>IF(IF('360 GHOST line'!X48=0,0,'360 GHOST line'!X48)+IF('360 GHOST line'!$X$62=0,0,'360 GHOST line'!$X$62)=0,"",IF('360 GHOST line'!X48=0,0,'360 GHOST line'!X48)+IF('360 GHOST line'!$X$62=0,0,'360 GHOST line'!$X$62))</f>
        <v/>
      </c>
      <c r="N9" s="436" t="str">
        <f>IF(IF('360 GHOST line'!Y48=0,0,'360 GHOST line'!Y48)+IF('360 GHOST line'!$Y$62=0,0,'360 GHOST line'!$Y$62)=0,"",IF('360 GHOST line'!Y48=0,0,'360 GHOST line'!Y48)+IF('360 GHOST line'!$Y$62=0,0,'360 GHOST line'!$Y$62))</f>
        <v/>
      </c>
      <c r="O9" s="436" t="str">
        <f>IF(IF('360 GHOST line'!Z48=0,0,'360 GHOST line'!Z48)+IF('360 GHOST line'!$Z$62=0,0,'360 GHOST line'!$Z$62)=0,"",IF('360 GHOST line'!Z48=0,0,'360 GHOST line'!Z48)+IF('360 GHOST line'!$Z$62=0,0,'360 GHOST line'!$Z$62))</f>
        <v/>
      </c>
      <c r="P9" s="436" t="str">
        <f>IF(IF('360 GHOST line'!AA48=0,0,'360 GHOST line'!AA48)+IF('360 GHOST line'!$AA$62=0,0,'360 GHOST line'!$AA$62)=0,"",IF('360 GHOST line'!AA48=0,0,'360 GHOST line'!AA48)+IF('360 GHOST line'!$AA$62=0,0,'360 GHOST line'!$AA$62))</f>
        <v/>
      </c>
      <c r="Q9" s="437">
        <f t="shared" ref="Q9:Q34" si="1">SUM(C9:P9)</f>
        <v>0</v>
      </c>
      <c r="R9" s="438">
        <f>Q9*'360 GHOST line'!J48</f>
        <v>0</v>
      </c>
      <c r="S9" s="438">
        <f>Q9*'360 GHOST line'!AY48</f>
        <v>0</v>
      </c>
      <c r="Y9" s="447"/>
      <c r="Z9" s="448"/>
      <c r="AA9" s="430"/>
    </row>
    <row r="10" spans="1:27" ht="23.25" customHeight="1" x14ac:dyDescent="0.2">
      <c r="A10" s="434" t="str">
        <f>'360 GHOST line'!D49</f>
        <v>360-603-DT</v>
      </c>
      <c r="B10" s="435" t="s">
        <v>70</v>
      </c>
      <c r="C10" s="436" t="str">
        <f>IF(IF('360 GHOST line'!N49=0,0,'360 GHOST line'!N49)+IF('360 GHOST line'!$N$62=0,0,'360 GHOST line'!$N$62)=0,"",IF('360 GHOST line'!N49=0,0,'360 GHOST line'!N49)+IF('360 GHOST line'!$N$62=0,0,'360 GHOST line'!$N$62))</f>
        <v/>
      </c>
      <c r="D10" s="436" t="str">
        <f>IF(IF('360 GHOST line'!O49=0,0,'360 GHOST line'!O49)+IF('360 GHOST line'!$O$62=0,0,'360 GHOST line'!$O$62)=0,"",IF('360 GHOST line'!O49=0,0,'360 GHOST line'!O49)+IF('360 GHOST line'!$O$62=0,0,'360 GHOST line'!$O$62))</f>
        <v/>
      </c>
      <c r="E10" s="436" t="str">
        <f>IF(IF('360 GHOST line'!P49=0,0,'360 GHOST line'!P49)+IF('360 GHOST line'!$P$62=0,0,'360 GHOST line'!$P$62)=0,"",IF('360 GHOST line'!P49=0,0,'360 GHOST line'!P49)+IF('360 GHOST line'!$P$62=0,0,'360 GHOST line'!$P$62))</f>
        <v/>
      </c>
      <c r="F10" s="436" t="str">
        <f>IF(IF('360 GHOST line'!Q49=0,0,'360 GHOST line'!Q49)+IF('360 GHOST line'!$Q$62=0,0,'360 GHOST line'!$Q$62)=0,"",IF('360 GHOST line'!Q49=0,0,'360 GHOST line'!Q49)+IF('360 GHOST line'!$Q$62=0,0,'360 GHOST line'!$Q$62))</f>
        <v/>
      </c>
      <c r="G10" s="436" t="str">
        <f>IF(IF('360 GHOST line'!R49=0,0,'360 GHOST line'!R49)+IF('360 GHOST line'!$R$62=0,0,'360 GHOST line'!$R$62)=0,"",IF('360 GHOST line'!R49=0,0,'360 GHOST line'!R49)+IF('360 GHOST line'!$R$62=0,0,'360 GHOST line'!$R$62))</f>
        <v/>
      </c>
      <c r="H10" s="436" t="str">
        <f>IF(IF('360 GHOST line'!S49=0,0,'360 GHOST line'!S49)+IF('360 GHOST line'!$S$62=0,0,'360 GHOST line'!$S$62)=0,"",IF('360 GHOST line'!S49=0,0,'360 GHOST line'!S49)+IF('360 GHOST line'!$S$62=0,0,'360 GHOST line'!$S$62))</f>
        <v/>
      </c>
      <c r="I10" s="436" t="str">
        <f>IF(IF('360 GHOST line'!T49=0,0,'360 GHOST line'!T49)+IF('360 GHOST line'!$T$62=0,0,'360 GHOST line'!$T$62)=0,"",IF('360 GHOST line'!T49=0,0,'360 GHOST line'!T49)+IF('360 GHOST line'!$T$62=0,0,'360 GHOST line'!$T$62))</f>
        <v/>
      </c>
      <c r="J10" s="436" t="str">
        <f>IF(IF('360 GHOST line'!U49=0,0,'360 GHOST line'!U49)+IF('360 GHOST line'!$U$62=0,0,'360 GHOST line'!$U$62)=0,"",IF('360 GHOST line'!U49=0,0,'360 GHOST line'!U49)+IF('360 GHOST line'!$U$62=0,0,'360 GHOST line'!$U$62))</f>
        <v/>
      </c>
      <c r="K10" s="436" t="str">
        <f>IF(IF('360 GHOST line'!V49=0,0,'360 GHOST line'!V49)+IF('360 GHOST line'!$V$62=0,0,'360 GHOST line'!$V$62)=0,"",IF('360 GHOST line'!V49=0,0,'360 GHOST line'!V49)+IF('360 GHOST line'!$V$62=0,0,'360 GHOST line'!$V$62))</f>
        <v/>
      </c>
      <c r="L10" s="436" t="str">
        <f>IF(IF('360 GHOST line'!W49=0,0,'360 GHOST line'!W49)+IF('360 GHOST line'!$W$62=0,0,'360 GHOST line'!$W$62)=0,"",IF('360 GHOST line'!W49=0,0,'360 GHOST line'!W49)+IF('360 GHOST line'!$W$62=0,0,'360 GHOST line'!$W$62))</f>
        <v/>
      </c>
      <c r="M10" s="436" t="str">
        <f>IF(IF('360 GHOST line'!X49=0,0,'360 GHOST line'!X49)+IF('360 GHOST line'!$X$62=0,0,'360 GHOST line'!$X$62)=0,"",IF('360 GHOST line'!X49=0,0,'360 GHOST line'!X49)+IF('360 GHOST line'!$X$62=0,0,'360 GHOST line'!$X$62))</f>
        <v/>
      </c>
      <c r="N10" s="436" t="str">
        <f>IF(IF('360 GHOST line'!Y49=0,0,'360 GHOST line'!Y49)+IF('360 GHOST line'!$Y$62=0,0,'360 GHOST line'!$Y$62)=0,"",IF('360 GHOST line'!Y49=0,0,'360 GHOST line'!Y49)+IF('360 GHOST line'!$Y$62=0,0,'360 GHOST line'!$Y$62))</f>
        <v/>
      </c>
      <c r="O10" s="436" t="str">
        <f>IF(IF('360 GHOST line'!Z49=0,0,'360 GHOST line'!Z49)+IF('360 GHOST line'!$Z$62=0,0,'360 GHOST line'!$Z$62)=0,"",IF('360 GHOST line'!Z49=0,0,'360 GHOST line'!Z49)+IF('360 GHOST line'!$Z$62=0,0,'360 GHOST line'!$Z$62))</f>
        <v/>
      </c>
      <c r="P10" s="436" t="str">
        <f>IF(IF('360 GHOST line'!AA49=0,0,'360 GHOST line'!AA49)+IF('360 GHOST line'!$AA$62=0,0,'360 GHOST line'!$AA$62)=0,"",IF('360 GHOST line'!AA49=0,0,'360 GHOST line'!AA49)+IF('360 GHOST line'!$AA$62=0,0,'360 GHOST line'!$AA$62))</f>
        <v/>
      </c>
      <c r="Q10" s="437">
        <f t="shared" si="1"/>
        <v>0</v>
      </c>
      <c r="R10" s="438">
        <f>Q10*'360 GHOST line'!J49</f>
        <v>0</v>
      </c>
      <c r="S10" s="438">
        <f>Q10*'360 GHOST line'!AY49</f>
        <v>0</v>
      </c>
      <c r="Y10" s="1342"/>
      <c r="Z10" s="1342"/>
      <c r="AA10" s="1342"/>
    </row>
    <row r="11" spans="1:27" ht="23.25" customHeight="1" x14ac:dyDescent="0.2">
      <c r="A11" s="434" t="str">
        <f>'360 GHOST line'!D50</f>
        <v>360-604-DT</v>
      </c>
      <c r="B11" s="435" t="s">
        <v>70</v>
      </c>
      <c r="C11" s="436" t="str">
        <f>IF(IF('360 GHOST line'!N50=0,0,'360 GHOST line'!N50)+IF('360 GHOST line'!$N$62=0,0,'360 GHOST line'!$N$62)=0,"",IF('360 GHOST line'!N50=0,0,'360 GHOST line'!N50)+IF('360 GHOST line'!$N$62=0,0,'360 GHOST line'!$N$62))</f>
        <v/>
      </c>
      <c r="D11" s="436" t="str">
        <f>IF(IF('360 GHOST line'!O50=0,0,'360 GHOST line'!O50)+IF('360 GHOST line'!$O$62=0,0,'360 GHOST line'!$O$62)=0,"",IF('360 GHOST line'!O50=0,0,'360 GHOST line'!O50)+IF('360 GHOST line'!$O$62=0,0,'360 GHOST line'!$O$62))</f>
        <v/>
      </c>
      <c r="E11" s="436" t="str">
        <f>IF(IF('360 GHOST line'!P50=0,0,'360 GHOST line'!P50)+IF('360 GHOST line'!$P$62=0,0,'360 GHOST line'!$P$62)=0,"",IF('360 GHOST line'!P50=0,0,'360 GHOST line'!P50)+IF('360 GHOST line'!$P$62=0,0,'360 GHOST line'!$P$62))</f>
        <v/>
      </c>
      <c r="F11" s="436" t="str">
        <f>IF(IF('360 GHOST line'!Q50=0,0,'360 GHOST line'!Q50)+IF('360 GHOST line'!$Q$62=0,0,'360 GHOST line'!$Q$62)=0,"",IF('360 GHOST line'!Q50=0,0,'360 GHOST line'!Q50)+IF('360 GHOST line'!$Q$62=0,0,'360 GHOST line'!$Q$62))</f>
        <v/>
      </c>
      <c r="G11" s="436" t="str">
        <f>IF(IF('360 GHOST line'!R50=0,0,'360 GHOST line'!R50)+IF('360 GHOST line'!$R$62=0,0,'360 GHOST line'!$R$62)=0,"",IF('360 GHOST line'!R50=0,0,'360 GHOST line'!R50)+IF('360 GHOST line'!$R$62=0,0,'360 GHOST line'!$R$62))</f>
        <v/>
      </c>
      <c r="H11" s="436" t="str">
        <f>IF(IF('360 GHOST line'!S50=0,0,'360 GHOST line'!S50)+IF('360 GHOST line'!$S$62=0,0,'360 GHOST line'!$S$62)=0,"",IF('360 GHOST line'!S50=0,0,'360 GHOST line'!S50)+IF('360 GHOST line'!$S$62=0,0,'360 GHOST line'!$S$62))</f>
        <v/>
      </c>
      <c r="I11" s="436" t="str">
        <f>IF(IF('360 GHOST line'!T50=0,0,'360 GHOST line'!T50)+IF('360 GHOST line'!$T$62=0,0,'360 GHOST line'!$T$62)=0,"",IF('360 GHOST line'!T50=0,0,'360 GHOST line'!T50)+IF('360 GHOST line'!$T$62=0,0,'360 GHOST line'!$T$62))</f>
        <v/>
      </c>
      <c r="J11" s="436" t="str">
        <f>IF(IF('360 GHOST line'!U50=0,0,'360 GHOST line'!U50)+IF('360 GHOST line'!$U$62=0,0,'360 GHOST line'!$U$62)=0,"",IF('360 GHOST line'!U50=0,0,'360 GHOST line'!U50)+IF('360 GHOST line'!$U$62=0,0,'360 GHOST line'!$U$62))</f>
        <v/>
      </c>
      <c r="K11" s="436" t="str">
        <f>IF(IF('360 GHOST line'!V50=0,0,'360 GHOST line'!V50)+IF('360 GHOST line'!$V$62=0,0,'360 GHOST line'!$V$62)=0,"",IF('360 GHOST line'!V50=0,0,'360 GHOST line'!V50)+IF('360 GHOST line'!$V$62=0,0,'360 GHOST line'!$V$62))</f>
        <v/>
      </c>
      <c r="L11" s="436" t="str">
        <f>IF(IF('360 GHOST line'!W50=0,0,'360 GHOST line'!W50)+IF('360 GHOST line'!$W$62=0,0,'360 GHOST line'!$W$62)=0,"",IF('360 GHOST line'!W50=0,0,'360 GHOST line'!W50)+IF('360 GHOST line'!$W$62=0,0,'360 GHOST line'!$W$62))</f>
        <v/>
      </c>
      <c r="M11" s="436" t="str">
        <f>IF(IF('360 GHOST line'!X50=0,0,'360 GHOST line'!X50)+IF('360 GHOST line'!$X$62=0,0,'360 GHOST line'!$X$62)=0,"",IF('360 GHOST line'!X50=0,0,'360 GHOST line'!X50)+IF('360 GHOST line'!$X$62=0,0,'360 GHOST line'!$X$62))</f>
        <v/>
      </c>
      <c r="N11" s="436" t="str">
        <f>IF(IF('360 GHOST line'!Y50=0,0,'360 GHOST line'!Y50)+IF('360 GHOST line'!$Y$62=0,0,'360 GHOST line'!$Y$62)=0,"",IF('360 GHOST line'!Y50=0,0,'360 GHOST line'!Y50)+IF('360 GHOST line'!$Y$62=0,0,'360 GHOST line'!$Y$62))</f>
        <v/>
      </c>
      <c r="O11" s="436" t="str">
        <f>IF(IF('360 GHOST line'!Z50=0,0,'360 GHOST line'!Z50)+IF('360 GHOST line'!$Z$62=0,0,'360 GHOST line'!$Z$62)=0,"",IF('360 GHOST line'!Z50=0,0,'360 GHOST line'!Z50)+IF('360 GHOST line'!$Z$62=0,0,'360 GHOST line'!$Z$62))</f>
        <v/>
      </c>
      <c r="P11" s="436" t="str">
        <f>IF(IF('360 GHOST line'!AA50=0,0,'360 GHOST line'!AA50)+IF('360 GHOST line'!$AA$62=0,0,'360 GHOST line'!$AA$62)=0,"",IF('360 GHOST line'!AA50=0,0,'360 GHOST line'!AA50)+IF('360 GHOST line'!$AA$62=0,0,'360 GHOST line'!$AA$62))</f>
        <v/>
      </c>
      <c r="Q11" s="437">
        <f t="shared" si="1"/>
        <v>0</v>
      </c>
      <c r="R11" s="438">
        <f>Q11*'360 GHOST line'!J50</f>
        <v>0</v>
      </c>
      <c r="S11" s="438">
        <f>Q11*'360 GHOST line'!AY50</f>
        <v>0</v>
      </c>
    </row>
    <row r="12" spans="1:27" ht="23.25" customHeight="1" x14ac:dyDescent="0.2">
      <c r="A12" s="434" t="str">
        <f>'360 GHOST line'!D51</f>
        <v>360-605-DT</v>
      </c>
      <c r="B12" s="435" t="s">
        <v>70</v>
      </c>
      <c r="C12" s="436" t="str">
        <f>IF(IF('360 GHOST line'!N51=0,0,'360 GHOST line'!N51)+IF('360 GHOST line'!$N$62=0,0,'360 GHOST line'!$N$62)=0,"",IF('360 GHOST line'!N51=0,0,'360 GHOST line'!N51)+IF('360 GHOST line'!$N$62=0,0,'360 GHOST line'!$N$62))</f>
        <v/>
      </c>
      <c r="D12" s="436" t="str">
        <f>IF(IF('360 GHOST line'!O51=0,0,'360 GHOST line'!O51)+IF('360 GHOST line'!$O$62=0,0,'360 GHOST line'!$O$62)=0,"",IF('360 GHOST line'!O51=0,0,'360 GHOST line'!O51)+IF('360 GHOST line'!$O$62=0,0,'360 GHOST line'!$O$62))</f>
        <v/>
      </c>
      <c r="E12" s="436" t="str">
        <f>IF(IF('360 GHOST line'!P51=0,0,'360 GHOST line'!P51)+IF('360 GHOST line'!$P$62=0,0,'360 GHOST line'!$P$62)=0,"",IF('360 GHOST line'!P51=0,0,'360 GHOST line'!P51)+IF('360 GHOST line'!$P$62=0,0,'360 GHOST line'!$P$62))</f>
        <v/>
      </c>
      <c r="F12" s="436" t="str">
        <f>IF(IF('360 GHOST line'!Q51=0,0,'360 GHOST line'!Q51)+IF('360 GHOST line'!$Q$62=0,0,'360 GHOST line'!$Q$62)=0,"",IF('360 GHOST line'!Q51=0,0,'360 GHOST line'!Q51)+IF('360 GHOST line'!$Q$62=0,0,'360 GHOST line'!$Q$62))</f>
        <v/>
      </c>
      <c r="G12" s="436" t="str">
        <f>IF(IF('360 GHOST line'!R51=0,0,'360 GHOST line'!R51)+IF('360 GHOST line'!$R$62=0,0,'360 GHOST line'!$R$62)=0,"",IF('360 GHOST line'!R51=0,0,'360 GHOST line'!R51)+IF('360 GHOST line'!$R$62=0,0,'360 GHOST line'!$R$62))</f>
        <v/>
      </c>
      <c r="H12" s="436" t="str">
        <f>IF(IF('360 GHOST line'!S51=0,0,'360 GHOST line'!S51)+IF('360 GHOST line'!$S$62=0,0,'360 GHOST line'!$S$62)=0,"",IF('360 GHOST line'!S51=0,0,'360 GHOST line'!S51)+IF('360 GHOST line'!$S$62=0,0,'360 GHOST line'!$S$62))</f>
        <v/>
      </c>
      <c r="I12" s="436" t="str">
        <f>IF(IF('360 GHOST line'!T51=0,0,'360 GHOST line'!T51)+IF('360 GHOST line'!$T$62=0,0,'360 GHOST line'!$T$62)=0,"",IF('360 GHOST line'!T51=0,0,'360 GHOST line'!T51)+IF('360 GHOST line'!$T$62=0,0,'360 GHOST line'!$T$62))</f>
        <v/>
      </c>
      <c r="J12" s="436" t="str">
        <f>IF(IF('360 GHOST line'!U51=0,0,'360 GHOST line'!U51)+IF('360 GHOST line'!$U$62=0,0,'360 GHOST line'!$U$62)=0,"",IF('360 GHOST line'!U51=0,0,'360 GHOST line'!U51)+IF('360 GHOST line'!$U$62=0,0,'360 GHOST line'!$U$62))</f>
        <v/>
      </c>
      <c r="K12" s="436" t="str">
        <f>IF(IF('360 GHOST line'!V51=0,0,'360 GHOST line'!V51)+IF('360 GHOST line'!$V$62=0,0,'360 GHOST line'!$V$62)=0,"",IF('360 GHOST line'!V51=0,0,'360 GHOST line'!V51)+IF('360 GHOST line'!$V$62=0,0,'360 GHOST line'!$V$62))</f>
        <v/>
      </c>
      <c r="L12" s="436" t="str">
        <f>IF(IF('360 GHOST line'!W51=0,0,'360 GHOST line'!W51)+IF('360 GHOST line'!$W$62=0,0,'360 GHOST line'!$W$62)=0,"",IF('360 GHOST line'!W51=0,0,'360 GHOST line'!W51)+IF('360 GHOST line'!$W$62=0,0,'360 GHOST line'!$W$62))</f>
        <v/>
      </c>
      <c r="M12" s="436" t="str">
        <f>IF(IF('360 GHOST line'!X51=0,0,'360 GHOST line'!X51)+IF('360 GHOST line'!$X$62=0,0,'360 GHOST line'!$X$62)=0,"",IF('360 GHOST line'!X51=0,0,'360 GHOST line'!X51)+IF('360 GHOST line'!$X$62=0,0,'360 GHOST line'!$X$62))</f>
        <v/>
      </c>
      <c r="N12" s="436" t="str">
        <f>IF(IF('360 GHOST line'!Y51=0,0,'360 GHOST line'!Y51)+IF('360 GHOST line'!$Y$62=0,0,'360 GHOST line'!$Y$62)=0,"",IF('360 GHOST line'!Y51=0,0,'360 GHOST line'!Y51)+IF('360 GHOST line'!$Y$62=0,0,'360 GHOST line'!$Y$62))</f>
        <v/>
      </c>
      <c r="O12" s="436" t="str">
        <f>IF(IF('360 GHOST line'!Z51=0,0,'360 GHOST line'!Z51)+IF('360 GHOST line'!$Z$62=0,0,'360 GHOST line'!$Z$62)=0,"",IF('360 GHOST line'!Z51=0,0,'360 GHOST line'!Z51)+IF('360 GHOST line'!$Z$62=0,0,'360 GHOST line'!$Z$62))</f>
        <v/>
      </c>
      <c r="P12" s="436" t="str">
        <f>IF(IF('360 GHOST line'!AA51=0,0,'360 GHOST line'!AA51)+IF('360 GHOST line'!$AA$62=0,0,'360 GHOST line'!$AA$62)=0,"",IF('360 GHOST line'!AA51=0,0,'360 GHOST line'!AA51)+IF('360 GHOST line'!$AA$62=0,0,'360 GHOST line'!$AA$62))</f>
        <v/>
      </c>
      <c r="Q12" s="437">
        <f t="shared" si="1"/>
        <v>0</v>
      </c>
      <c r="R12" s="438">
        <f>Q12*'360 GHOST line'!J51</f>
        <v>0</v>
      </c>
      <c r="S12" s="438">
        <f>Q12*'360 GHOST line'!AY51</f>
        <v>0</v>
      </c>
    </row>
    <row r="13" spans="1:27" ht="23.25" customHeight="1" x14ac:dyDescent="0.2">
      <c r="A13" s="434" t="str">
        <f>'360 GHOST line'!D52</f>
        <v>360-606-DT</v>
      </c>
      <c r="B13" s="435" t="s">
        <v>70</v>
      </c>
      <c r="C13" s="436" t="str">
        <f>IF(IF('360 GHOST line'!N52=0,0,'360 GHOST line'!N52)+IF('360 GHOST line'!$N$62=0,0,'360 GHOST line'!$N$62)=0,"",IF('360 GHOST line'!N52=0,0,'360 GHOST line'!N52)+IF('360 GHOST line'!$N$62=0,0,'360 GHOST line'!$N$62))</f>
        <v/>
      </c>
      <c r="D13" s="436" t="str">
        <f>IF(IF('360 GHOST line'!O52=0,0,'360 GHOST line'!O52)+IF('360 GHOST line'!$O$62=0,0,'360 GHOST line'!$O$62)=0,"",IF('360 GHOST line'!O52=0,0,'360 GHOST line'!O52)+IF('360 GHOST line'!$O$62=0,0,'360 GHOST line'!$O$62))</f>
        <v/>
      </c>
      <c r="E13" s="436" t="str">
        <f>IF(IF('360 GHOST line'!P52=0,0,'360 GHOST line'!P52)+IF('360 GHOST line'!$P$62=0,0,'360 GHOST line'!$P$62)=0,"",IF('360 GHOST line'!P52=0,0,'360 GHOST line'!P52)+IF('360 GHOST line'!$P$62=0,0,'360 GHOST line'!$P$62))</f>
        <v/>
      </c>
      <c r="F13" s="436" t="str">
        <f>IF(IF('360 GHOST line'!Q52=0,0,'360 GHOST line'!Q52)+IF('360 GHOST line'!$Q$62=0,0,'360 GHOST line'!$Q$62)=0,"",IF('360 GHOST line'!Q52=0,0,'360 GHOST line'!Q52)+IF('360 GHOST line'!$Q$62=0,0,'360 GHOST line'!$Q$62))</f>
        <v/>
      </c>
      <c r="G13" s="436" t="str">
        <f>IF(IF('360 GHOST line'!R52=0,0,'360 GHOST line'!R52)+IF('360 GHOST line'!$R$62=0,0,'360 GHOST line'!$R$62)=0,"",IF('360 GHOST line'!R52=0,0,'360 GHOST line'!R52)+IF('360 GHOST line'!$R$62=0,0,'360 GHOST line'!$R$62))</f>
        <v/>
      </c>
      <c r="H13" s="436" t="str">
        <f>IF(IF('360 GHOST line'!S52=0,0,'360 GHOST line'!S52)+IF('360 GHOST line'!$S$62=0,0,'360 GHOST line'!$S$62)=0,"",IF('360 GHOST line'!S52=0,0,'360 GHOST line'!S52)+IF('360 GHOST line'!$S$62=0,0,'360 GHOST line'!$S$62))</f>
        <v/>
      </c>
      <c r="I13" s="436" t="str">
        <f>IF(IF('360 GHOST line'!T52=0,0,'360 GHOST line'!T52)+IF('360 GHOST line'!$T$62=0,0,'360 GHOST line'!$T$62)=0,"",IF('360 GHOST line'!T52=0,0,'360 GHOST line'!T52)+IF('360 GHOST line'!$T$62=0,0,'360 GHOST line'!$T$62))</f>
        <v/>
      </c>
      <c r="J13" s="436" t="str">
        <f>IF(IF('360 GHOST line'!U52=0,0,'360 GHOST line'!U52)+IF('360 GHOST line'!$U$62=0,0,'360 GHOST line'!$U$62)=0,"",IF('360 GHOST line'!U52=0,0,'360 GHOST line'!U52)+IF('360 GHOST line'!$U$62=0,0,'360 GHOST line'!$U$62))</f>
        <v/>
      </c>
      <c r="K13" s="436" t="str">
        <f>IF(IF('360 GHOST line'!V52=0,0,'360 GHOST line'!V52)+IF('360 GHOST line'!$V$62=0,0,'360 GHOST line'!$V$62)=0,"",IF('360 GHOST line'!V52=0,0,'360 GHOST line'!V52)+IF('360 GHOST line'!$V$62=0,0,'360 GHOST line'!$V$62))</f>
        <v/>
      </c>
      <c r="L13" s="436" t="str">
        <f>IF(IF('360 GHOST line'!W52=0,0,'360 GHOST line'!W52)+IF('360 GHOST line'!$W$62=0,0,'360 GHOST line'!$W$62)=0,"",IF('360 GHOST line'!W52=0,0,'360 GHOST line'!W52)+IF('360 GHOST line'!$W$62=0,0,'360 GHOST line'!$W$62))</f>
        <v/>
      </c>
      <c r="M13" s="436" t="str">
        <f>IF(IF('360 GHOST line'!X52=0,0,'360 GHOST line'!X52)+IF('360 GHOST line'!$X$62=0,0,'360 GHOST line'!$X$62)=0,"",IF('360 GHOST line'!X52=0,0,'360 GHOST line'!X52)+IF('360 GHOST line'!$X$62=0,0,'360 GHOST line'!$X$62))</f>
        <v/>
      </c>
      <c r="N13" s="436" t="str">
        <f>IF(IF('360 GHOST line'!Y52=0,0,'360 GHOST line'!Y52)+IF('360 GHOST line'!$Y$62=0,0,'360 GHOST line'!$Y$62)=0,"",IF('360 GHOST line'!Y52=0,0,'360 GHOST line'!Y52)+IF('360 GHOST line'!$Y$62=0,0,'360 GHOST line'!$Y$62))</f>
        <v/>
      </c>
      <c r="O13" s="436" t="str">
        <f>IF(IF('360 GHOST line'!Z52=0,0,'360 GHOST line'!Z52)+IF('360 GHOST line'!$Z$62=0,0,'360 GHOST line'!$Z$62)=0,"",IF('360 GHOST line'!Z52=0,0,'360 GHOST line'!Z52)+IF('360 GHOST line'!$Z$62=0,0,'360 GHOST line'!$Z$62))</f>
        <v/>
      </c>
      <c r="P13" s="436" t="str">
        <f>IF(IF('360 GHOST line'!AA52=0,0,'360 GHOST line'!AA52)+IF('360 GHOST line'!$AA$62=0,0,'360 GHOST line'!$AA$62)=0,"",IF('360 GHOST line'!AA52=0,0,'360 GHOST line'!AA52)+IF('360 GHOST line'!$AA$62=0,0,'360 GHOST line'!$AA$62))</f>
        <v/>
      </c>
      <c r="Q13" s="437">
        <f t="shared" si="1"/>
        <v>0</v>
      </c>
      <c r="R13" s="438">
        <f>Q13*'360 GHOST line'!J52</f>
        <v>0</v>
      </c>
      <c r="S13" s="438">
        <f>Q13*'360 GHOST line'!AY52</f>
        <v>0</v>
      </c>
    </row>
    <row r="14" spans="1:27" ht="23.25" customHeight="1" x14ac:dyDescent="0.2">
      <c r="A14" s="434" t="str">
        <f>'360 GHOST line'!D53</f>
        <v>360-607</v>
      </c>
      <c r="B14" s="435"/>
      <c r="C14" s="436" t="str">
        <f>IF(IF('360 GHOST line'!N53=0,0,'360 GHOST line'!N53)+IF('360 GHOST line'!$N$62=0,0,'360 GHOST line'!$N$62)=0,"",IF('360 GHOST line'!N53=0,0,'360 GHOST line'!N53)+IF('360 GHOST line'!$N$62=0,0,'360 GHOST line'!$N$62))</f>
        <v/>
      </c>
      <c r="D14" s="436" t="str">
        <f>IF(IF('360 GHOST line'!O53=0,0,'360 GHOST line'!O53)+IF('360 GHOST line'!$O$62=0,0,'360 GHOST line'!$O$62)=0,"",IF('360 GHOST line'!O53=0,0,'360 GHOST line'!O53)+IF('360 GHOST line'!$O$62=0,0,'360 GHOST line'!$O$62))</f>
        <v/>
      </c>
      <c r="E14" s="436" t="str">
        <f>IF(IF('360 GHOST line'!P53=0,0,'360 GHOST line'!P53)+IF('360 GHOST line'!$P$62=0,0,'360 GHOST line'!$P$62)=0,"",IF('360 GHOST line'!P53=0,0,'360 GHOST line'!P53)+IF('360 GHOST line'!$P$62=0,0,'360 GHOST line'!$P$62))</f>
        <v/>
      </c>
      <c r="F14" s="436" t="str">
        <f>IF(IF('360 GHOST line'!Q53=0,0,'360 GHOST line'!Q53)+IF('360 GHOST line'!$Q$62=0,0,'360 GHOST line'!$Q$62)=0,"",IF('360 GHOST line'!Q53=0,0,'360 GHOST line'!Q53)+IF('360 GHOST line'!$Q$62=0,0,'360 GHOST line'!$Q$62))</f>
        <v/>
      </c>
      <c r="G14" s="436" t="str">
        <f>IF(IF('360 GHOST line'!R53=0,0,'360 GHOST line'!R53)+IF('360 GHOST line'!$R$62=0,0,'360 GHOST line'!$R$62)=0,"",IF('360 GHOST line'!R53=0,0,'360 GHOST line'!R53)+IF('360 GHOST line'!$R$62=0,0,'360 GHOST line'!$R$62))</f>
        <v/>
      </c>
      <c r="H14" s="436" t="str">
        <f>IF(IF('360 GHOST line'!S53=0,0,'360 GHOST line'!S53)+IF('360 GHOST line'!$S$62=0,0,'360 GHOST line'!$S$62)=0,"",IF('360 GHOST line'!S53=0,0,'360 GHOST line'!S53)+IF('360 GHOST line'!$S$62=0,0,'360 GHOST line'!$S$62))</f>
        <v/>
      </c>
      <c r="I14" s="436" t="str">
        <f>IF(IF('360 GHOST line'!T53=0,0,'360 GHOST line'!T53)+IF('360 GHOST line'!$T$62=0,0,'360 GHOST line'!$T$62)=0,"",IF('360 GHOST line'!T53=0,0,'360 GHOST line'!T53)+IF('360 GHOST line'!$T$62=0,0,'360 GHOST line'!$T$62))</f>
        <v/>
      </c>
      <c r="J14" s="436" t="str">
        <f>IF(IF('360 GHOST line'!U53=0,0,'360 GHOST line'!U53)+IF('360 GHOST line'!$U$62=0,0,'360 GHOST line'!$U$62)=0,"",IF('360 GHOST line'!U53=0,0,'360 GHOST line'!U53)+IF('360 GHOST line'!$U$62=0,0,'360 GHOST line'!$U$62))</f>
        <v/>
      </c>
      <c r="K14" s="436" t="str">
        <f>IF(IF('360 GHOST line'!V53=0,0,'360 GHOST line'!V53)+IF('360 GHOST line'!$V$62=0,0,'360 GHOST line'!$V$62)=0,"",IF('360 GHOST line'!V53=0,0,'360 GHOST line'!V53)+IF('360 GHOST line'!$V$62=0,0,'360 GHOST line'!$V$62))</f>
        <v/>
      </c>
      <c r="L14" s="436" t="str">
        <f>IF(IF('360 GHOST line'!W53=0,0,'360 GHOST line'!W53)+IF('360 GHOST line'!$W$62=0,0,'360 GHOST line'!$W$62)=0,"",IF('360 GHOST line'!W53=0,0,'360 GHOST line'!W53)+IF('360 GHOST line'!$W$62=0,0,'360 GHOST line'!$W$62))</f>
        <v/>
      </c>
      <c r="M14" s="436" t="str">
        <f>IF(IF('360 GHOST line'!X53=0,0,'360 GHOST line'!X53)+IF('360 GHOST line'!$X$62=0,0,'360 GHOST line'!$X$62)=0,"",IF('360 GHOST line'!X53=0,0,'360 GHOST line'!X53)+IF('360 GHOST line'!$X$62=0,0,'360 GHOST line'!$X$62))</f>
        <v/>
      </c>
      <c r="N14" s="436" t="str">
        <f>IF(IF('360 GHOST line'!Y53=0,0,'360 GHOST line'!Y53)+IF('360 GHOST line'!$Y$62=0,0,'360 GHOST line'!$Y$62)=0,"",IF('360 GHOST line'!Y53=0,0,'360 GHOST line'!Y53)+IF('360 GHOST line'!$Y$62=0,0,'360 GHOST line'!$Y$62))</f>
        <v/>
      </c>
      <c r="O14" s="436" t="str">
        <f>IF(IF('360 GHOST line'!Z53=0,0,'360 GHOST line'!Z53)+IF('360 GHOST line'!$Z$62=0,0,'360 GHOST line'!$Z$62)=0,"",IF('360 GHOST line'!Z53=0,0,'360 GHOST line'!Z53)+IF('360 GHOST line'!$Z$62=0,0,'360 GHOST line'!$Z$62))</f>
        <v/>
      </c>
      <c r="P14" s="436" t="str">
        <f>IF(IF('360 GHOST line'!AA53=0,0,'360 GHOST line'!AA53)+IF('360 GHOST line'!$AA$62=0,0,'360 GHOST line'!$AA$62)=0,"",IF('360 GHOST line'!AA53=0,0,'360 GHOST line'!AA53)+IF('360 GHOST line'!$AA$62=0,0,'360 GHOST line'!$AA$62))</f>
        <v/>
      </c>
      <c r="Q14" s="437">
        <f>SUM(C14:P14)</f>
        <v>0</v>
      </c>
      <c r="R14" s="438">
        <f>Q14*'360 GHOST line'!J53</f>
        <v>0</v>
      </c>
      <c r="S14" s="438">
        <f>Q14*'360 GHOST line'!AY53</f>
        <v>0</v>
      </c>
    </row>
    <row r="15" spans="1:27" ht="23.25" customHeight="1" x14ac:dyDescent="0.2">
      <c r="A15" s="434" t="str">
        <f>'360 GHOST line'!D54</f>
        <v>360-608-DT</v>
      </c>
      <c r="B15" s="435" t="s">
        <v>70</v>
      </c>
      <c r="C15" s="436" t="str">
        <f>IF(IF('360 GHOST line'!N54=0,0,'360 GHOST line'!N54)+IF('360 GHOST line'!$N$62=0,0,'360 GHOST line'!$N$62)=0,"",IF('360 GHOST line'!N54=0,0,'360 GHOST line'!N54)+IF('360 GHOST line'!$N$62=0,0,'360 GHOST line'!$N$62))</f>
        <v/>
      </c>
      <c r="D15" s="436" t="str">
        <f>IF(IF('360 GHOST line'!O54=0,0,'360 GHOST line'!O54)+IF('360 GHOST line'!$O$62=0,0,'360 GHOST line'!$O$62)=0,"",IF('360 GHOST line'!O54=0,0,'360 GHOST line'!O54)+IF('360 GHOST line'!$O$62=0,0,'360 GHOST line'!$O$62))</f>
        <v/>
      </c>
      <c r="E15" s="436" t="str">
        <f>IF(IF('360 GHOST line'!P54=0,0,'360 GHOST line'!P54)+IF('360 GHOST line'!$P$62=0,0,'360 GHOST line'!$P$62)=0,"",IF('360 GHOST line'!P54=0,0,'360 GHOST line'!P54)+IF('360 GHOST line'!$P$62=0,0,'360 GHOST line'!$P$62))</f>
        <v/>
      </c>
      <c r="F15" s="436" t="str">
        <f>IF(IF('360 GHOST line'!Q54=0,0,'360 GHOST line'!Q54)+IF('360 GHOST line'!$Q$62=0,0,'360 GHOST line'!$Q$62)=0,"",IF('360 GHOST line'!Q54=0,0,'360 GHOST line'!Q54)+IF('360 GHOST line'!$Q$62=0,0,'360 GHOST line'!$Q$62))</f>
        <v/>
      </c>
      <c r="G15" s="436" t="str">
        <f>IF(IF('360 GHOST line'!R54=0,0,'360 GHOST line'!R54)+IF('360 GHOST line'!$R$62=0,0,'360 GHOST line'!$R$62)=0,"",IF('360 GHOST line'!R54=0,0,'360 GHOST line'!R54)+IF('360 GHOST line'!$R$62=0,0,'360 GHOST line'!$R$62))</f>
        <v/>
      </c>
      <c r="H15" s="436" t="str">
        <f>IF(IF('360 GHOST line'!S54=0,0,'360 GHOST line'!S54)+IF('360 GHOST line'!$S$62=0,0,'360 GHOST line'!$S$62)=0,"",IF('360 GHOST line'!S54=0,0,'360 GHOST line'!S54)+IF('360 GHOST line'!$S$62=0,0,'360 GHOST line'!$S$62))</f>
        <v/>
      </c>
      <c r="I15" s="436" t="str">
        <f>IF(IF('360 GHOST line'!T54=0,0,'360 GHOST line'!T54)+IF('360 GHOST line'!$T$62=0,0,'360 GHOST line'!$T$62)=0,"",IF('360 GHOST line'!T54=0,0,'360 GHOST line'!T54)+IF('360 GHOST line'!$T$62=0,0,'360 GHOST line'!$T$62))</f>
        <v/>
      </c>
      <c r="J15" s="436" t="str">
        <f>IF(IF('360 GHOST line'!U54=0,0,'360 GHOST line'!U54)+IF('360 GHOST line'!$U$62=0,0,'360 GHOST line'!$U$62)=0,"",IF('360 GHOST line'!U54=0,0,'360 GHOST line'!U54)+IF('360 GHOST line'!$U$62=0,0,'360 GHOST line'!$U$62))</f>
        <v/>
      </c>
      <c r="K15" s="436" t="str">
        <f>IF(IF('360 GHOST line'!V54=0,0,'360 GHOST line'!V54)+IF('360 GHOST line'!$V$62=0,0,'360 GHOST line'!$V$62)=0,"",IF('360 GHOST line'!V54=0,0,'360 GHOST line'!V54)+IF('360 GHOST line'!$V$62=0,0,'360 GHOST line'!$V$62))</f>
        <v/>
      </c>
      <c r="L15" s="436" t="str">
        <f>IF(IF('360 GHOST line'!W54=0,0,'360 GHOST line'!W54)+IF('360 GHOST line'!$W$62=0,0,'360 GHOST line'!$W$62)=0,"",IF('360 GHOST line'!W54=0,0,'360 GHOST line'!W54)+IF('360 GHOST line'!$W$62=0,0,'360 GHOST line'!$W$62))</f>
        <v/>
      </c>
      <c r="M15" s="436" t="str">
        <f>IF(IF('360 GHOST line'!X54=0,0,'360 GHOST line'!X54)+IF('360 GHOST line'!$X$62=0,0,'360 GHOST line'!$X$62)=0,"",IF('360 GHOST line'!X54=0,0,'360 GHOST line'!X54)+IF('360 GHOST line'!$X$62=0,0,'360 GHOST line'!$X$62))</f>
        <v/>
      </c>
      <c r="N15" s="436" t="str">
        <f>IF(IF('360 GHOST line'!Y54=0,0,'360 GHOST line'!Y54)+IF('360 GHOST line'!$Y$62=0,0,'360 GHOST line'!$Y$62)=0,"",IF('360 GHOST line'!Y54=0,0,'360 GHOST line'!Y54)+IF('360 GHOST line'!$Y$62=0,0,'360 GHOST line'!$Y$62))</f>
        <v/>
      </c>
      <c r="O15" s="436" t="str">
        <f>IF(IF('360 GHOST line'!Z54=0,0,'360 GHOST line'!Z54)+IF('360 GHOST line'!$Z$62=0,0,'360 GHOST line'!$Z$62)=0,"",IF('360 GHOST line'!Z54=0,0,'360 GHOST line'!Z54)+IF('360 GHOST line'!$Z$62=0,0,'360 GHOST line'!$Z$62))</f>
        <v/>
      </c>
      <c r="P15" s="436" t="str">
        <f>IF(IF('360 GHOST line'!AA54=0,0,'360 GHOST line'!AA54)+IF('360 GHOST line'!$AA$62=0,0,'360 GHOST line'!$AA$62)=0,"",IF('360 GHOST line'!AA54=0,0,'360 GHOST line'!AA54)+IF('360 GHOST line'!$AA$62=0,0,'360 GHOST line'!$AA$62))</f>
        <v/>
      </c>
      <c r="Q15" s="437">
        <f t="shared" si="1"/>
        <v>0</v>
      </c>
      <c r="R15" s="438">
        <f>Q15*'360 GHOST line'!J54</f>
        <v>0</v>
      </c>
      <c r="S15" s="438">
        <f>Q15*'360 GHOST line'!AY54</f>
        <v>0</v>
      </c>
    </row>
    <row r="16" spans="1:27" ht="23.25" customHeight="1" x14ac:dyDescent="0.2">
      <c r="A16" s="434" t="str">
        <f>'360 GHOST line'!D55</f>
        <v>360-609-DT</v>
      </c>
      <c r="B16" s="435" t="s">
        <v>70</v>
      </c>
      <c r="C16" s="436" t="str">
        <f>IF(IF('360 GHOST line'!N55=0,0,'360 GHOST line'!N55)+IF('360 GHOST line'!$N$62=0,0,'360 GHOST line'!$N$62)=0,"",IF('360 GHOST line'!N55=0,0,'360 GHOST line'!N55)+IF('360 GHOST line'!$N$62=0,0,'360 GHOST line'!$N$62))</f>
        <v/>
      </c>
      <c r="D16" s="436" t="str">
        <f>IF(IF('360 GHOST line'!O55=0,0,'360 GHOST line'!O55)+IF('360 GHOST line'!$O$62=0,0,'360 GHOST line'!$O$62)=0,"",IF('360 GHOST line'!O55=0,0,'360 GHOST line'!O55)+IF('360 GHOST line'!$O$62=0,0,'360 GHOST line'!$O$62))</f>
        <v/>
      </c>
      <c r="E16" s="436" t="str">
        <f>IF(IF('360 GHOST line'!P55=0,0,'360 GHOST line'!P55)+IF('360 GHOST line'!$P$62=0,0,'360 GHOST line'!$P$62)=0,"",IF('360 GHOST line'!P55=0,0,'360 GHOST line'!P55)+IF('360 GHOST line'!$P$62=0,0,'360 GHOST line'!$P$62))</f>
        <v/>
      </c>
      <c r="F16" s="436" t="str">
        <f>IF(IF('360 GHOST line'!Q55=0,0,'360 GHOST line'!Q55)+IF('360 GHOST line'!$Q$62=0,0,'360 GHOST line'!$Q$62)=0,"",IF('360 GHOST line'!Q55=0,0,'360 GHOST line'!Q55)+IF('360 GHOST line'!$Q$62=0,0,'360 GHOST line'!$Q$62))</f>
        <v/>
      </c>
      <c r="G16" s="436" t="str">
        <f>IF(IF('360 GHOST line'!R55=0,0,'360 GHOST line'!R55)+IF('360 GHOST line'!$R$62=0,0,'360 GHOST line'!$R$62)=0,"",IF('360 GHOST line'!R55=0,0,'360 GHOST line'!R55)+IF('360 GHOST line'!$R$62=0,0,'360 GHOST line'!$R$62))</f>
        <v/>
      </c>
      <c r="H16" s="436" t="str">
        <f>IF(IF('360 GHOST line'!S55=0,0,'360 GHOST line'!S55)+IF('360 GHOST line'!$S$62=0,0,'360 GHOST line'!$S$62)=0,"",IF('360 GHOST line'!S55=0,0,'360 GHOST line'!S55)+IF('360 GHOST line'!$S$62=0,0,'360 GHOST line'!$S$62))</f>
        <v/>
      </c>
      <c r="I16" s="436" t="str">
        <f>IF(IF('360 GHOST line'!T55=0,0,'360 GHOST line'!T55)+IF('360 GHOST line'!$T$62=0,0,'360 GHOST line'!$T$62)=0,"",IF('360 GHOST line'!T55=0,0,'360 GHOST line'!T55)+IF('360 GHOST line'!$T$62=0,0,'360 GHOST line'!$T$62))</f>
        <v/>
      </c>
      <c r="J16" s="436" t="str">
        <f>IF(IF('360 GHOST line'!U55=0,0,'360 GHOST line'!U55)+IF('360 GHOST line'!$U$62=0,0,'360 GHOST line'!$U$62)=0,"",IF('360 GHOST line'!U55=0,0,'360 GHOST line'!U55)+IF('360 GHOST line'!$U$62=0,0,'360 GHOST line'!$U$62))</f>
        <v/>
      </c>
      <c r="K16" s="436" t="str">
        <f>IF(IF('360 GHOST line'!V55=0,0,'360 GHOST line'!V55)+IF('360 GHOST line'!$V$62=0,0,'360 GHOST line'!$V$62)=0,"",IF('360 GHOST line'!V55=0,0,'360 GHOST line'!V55)+IF('360 GHOST line'!$V$62=0,0,'360 GHOST line'!$V$62))</f>
        <v/>
      </c>
      <c r="L16" s="436" t="str">
        <f>IF(IF('360 GHOST line'!W55=0,0,'360 GHOST line'!W55)+IF('360 GHOST line'!$W$62=0,0,'360 GHOST line'!$W$62)=0,"",IF('360 GHOST line'!W55=0,0,'360 GHOST line'!W55)+IF('360 GHOST line'!$W$62=0,0,'360 GHOST line'!$W$62))</f>
        <v/>
      </c>
      <c r="M16" s="436" t="str">
        <f>IF(IF('360 GHOST line'!X55=0,0,'360 GHOST line'!X55)+IF('360 GHOST line'!$X$62=0,0,'360 GHOST line'!$X$62)=0,"",IF('360 GHOST line'!X55=0,0,'360 GHOST line'!X55)+IF('360 GHOST line'!$X$62=0,0,'360 GHOST line'!$X$62))</f>
        <v/>
      </c>
      <c r="N16" s="436" t="str">
        <f>IF(IF('360 GHOST line'!Y55=0,0,'360 GHOST line'!Y55)+IF('360 GHOST line'!$Y$62=0,0,'360 GHOST line'!$Y$62)=0,"",IF('360 GHOST line'!Y55=0,0,'360 GHOST line'!Y55)+IF('360 GHOST line'!$Y$62=0,0,'360 GHOST line'!$Y$62))</f>
        <v/>
      </c>
      <c r="O16" s="436" t="str">
        <f>IF(IF('360 GHOST line'!Z55=0,0,'360 GHOST line'!Z55)+IF('360 GHOST line'!$Z$62=0,0,'360 GHOST line'!$Z$62)=0,"",IF('360 GHOST line'!Z55=0,0,'360 GHOST line'!Z55)+IF('360 GHOST line'!$Z$62=0,0,'360 GHOST line'!$Z$62))</f>
        <v/>
      </c>
      <c r="P16" s="436" t="str">
        <f>IF(IF('360 GHOST line'!AA55=0,0,'360 GHOST line'!AA55)+IF('360 GHOST line'!$AA$62=0,0,'360 GHOST line'!$AA$62)=0,"",IF('360 GHOST line'!AA55=0,0,'360 GHOST line'!AA55)+IF('360 GHOST line'!$AA$62=0,0,'360 GHOST line'!$AA$62))</f>
        <v/>
      </c>
      <c r="Q16" s="437">
        <f t="shared" si="1"/>
        <v>0</v>
      </c>
      <c r="R16" s="438">
        <f>Q16*'360 GHOST line'!J55</f>
        <v>0</v>
      </c>
      <c r="S16" s="438">
        <f>Q16*'360 GHOST line'!AY55</f>
        <v>0</v>
      </c>
    </row>
    <row r="17" spans="1:19" ht="23.25" customHeight="1" x14ac:dyDescent="0.2">
      <c r="A17" s="434" t="str">
        <f>'360 GHOST line'!D56</f>
        <v>360-610-DT</v>
      </c>
      <c r="B17" s="435" t="s">
        <v>70</v>
      </c>
      <c r="C17" s="436" t="str">
        <f>IF(IF('360 GHOST line'!N56=0,0,'360 GHOST line'!N56)+IF('360 GHOST line'!$N$62=0,0,'360 GHOST line'!$N$62)=0,"",IF('360 GHOST line'!N56=0,0,'360 GHOST line'!N56)+IF('360 GHOST line'!$N$62=0,0,'360 GHOST line'!$N$62))</f>
        <v/>
      </c>
      <c r="D17" s="436" t="str">
        <f>IF(IF('360 GHOST line'!O56=0,0,'360 GHOST line'!O56)+IF('360 GHOST line'!$O$62=0,0,'360 GHOST line'!$O$62)=0,"",IF('360 GHOST line'!O56=0,0,'360 GHOST line'!O56)+IF('360 GHOST line'!$O$62=0,0,'360 GHOST line'!$O$62))</f>
        <v/>
      </c>
      <c r="E17" s="436" t="str">
        <f>IF(IF('360 GHOST line'!P56=0,0,'360 GHOST line'!P56)+IF('360 GHOST line'!$P$62=0,0,'360 GHOST line'!$P$62)=0,"",IF('360 GHOST line'!P56=0,0,'360 GHOST line'!P56)+IF('360 GHOST line'!$P$62=0,0,'360 GHOST line'!$P$62))</f>
        <v/>
      </c>
      <c r="F17" s="436" t="str">
        <f>IF(IF('360 GHOST line'!Q56=0,0,'360 GHOST line'!Q56)+IF('360 GHOST line'!$Q$62=0,0,'360 GHOST line'!$Q$62)=0,"",IF('360 GHOST line'!Q56=0,0,'360 GHOST line'!Q56)+IF('360 GHOST line'!$Q$62=0,0,'360 GHOST line'!$Q$62))</f>
        <v/>
      </c>
      <c r="G17" s="436" t="str">
        <f>IF(IF('360 GHOST line'!R56=0,0,'360 GHOST line'!R56)+IF('360 GHOST line'!$R$62=0,0,'360 GHOST line'!$R$62)=0,"",IF('360 GHOST line'!R56=0,0,'360 GHOST line'!R56)+IF('360 GHOST line'!$R$62=0,0,'360 GHOST line'!$R$62))</f>
        <v/>
      </c>
      <c r="H17" s="436" t="str">
        <f>IF(IF('360 GHOST line'!S56=0,0,'360 GHOST line'!S56)+IF('360 GHOST line'!$S$62=0,0,'360 GHOST line'!$S$62)=0,"",IF('360 GHOST line'!S56=0,0,'360 GHOST line'!S56)+IF('360 GHOST line'!$S$62=0,0,'360 GHOST line'!$S$62))</f>
        <v/>
      </c>
      <c r="I17" s="436" t="str">
        <f>IF(IF('360 GHOST line'!T56=0,0,'360 GHOST line'!T56)+IF('360 GHOST line'!$T$62=0,0,'360 GHOST line'!$T$62)=0,"",IF('360 GHOST line'!T56=0,0,'360 GHOST line'!T56)+IF('360 GHOST line'!$T$62=0,0,'360 GHOST line'!$T$62))</f>
        <v/>
      </c>
      <c r="J17" s="436" t="str">
        <f>IF(IF('360 GHOST line'!U56=0,0,'360 GHOST line'!U56)+IF('360 GHOST line'!$U$62=0,0,'360 GHOST line'!$U$62)=0,"",IF('360 GHOST line'!U56=0,0,'360 GHOST line'!U56)+IF('360 GHOST line'!$U$62=0,0,'360 GHOST line'!$U$62))</f>
        <v/>
      </c>
      <c r="K17" s="436" t="str">
        <f>IF(IF('360 GHOST line'!V56=0,0,'360 GHOST line'!V56)+IF('360 GHOST line'!$V$62=0,0,'360 GHOST line'!$V$62)=0,"",IF('360 GHOST line'!V56=0,0,'360 GHOST line'!V56)+IF('360 GHOST line'!$V$62=0,0,'360 GHOST line'!$V$62))</f>
        <v/>
      </c>
      <c r="L17" s="436" t="str">
        <f>IF(IF('360 GHOST line'!W56=0,0,'360 GHOST line'!W56)+IF('360 GHOST line'!$W$62=0,0,'360 GHOST line'!$W$62)=0,"",IF('360 GHOST line'!W56=0,0,'360 GHOST line'!W56)+IF('360 GHOST line'!$W$62=0,0,'360 GHOST line'!$W$62))</f>
        <v/>
      </c>
      <c r="M17" s="436" t="str">
        <f>IF(IF('360 GHOST line'!X56=0,0,'360 GHOST line'!X56)+IF('360 GHOST line'!$X$62=0,0,'360 GHOST line'!$X$62)=0,"",IF('360 GHOST line'!X56=0,0,'360 GHOST line'!X56)+IF('360 GHOST line'!$X$62=0,0,'360 GHOST line'!$X$62))</f>
        <v/>
      </c>
      <c r="N17" s="436" t="str">
        <f>IF(IF('360 GHOST line'!Y56=0,0,'360 GHOST line'!Y56)+IF('360 GHOST line'!$Y$62=0,0,'360 GHOST line'!$Y$62)=0,"",IF('360 GHOST line'!Y56=0,0,'360 GHOST line'!Y56)+IF('360 GHOST line'!$Y$62=0,0,'360 GHOST line'!$Y$62))</f>
        <v/>
      </c>
      <c r="O17" s="436" t="str">
        <f>IF(IF('360 GHOST line'!Z56=0,0,'360 GHOST line'!Z56)+IF('360 GHOST line'!$Z$62=0,0,'360 GHOST line'!$Z$62)=0,"",IF('360 GHOST line'!Z56=0,0,'360 GHOST line'!Z56)+IF('360 GHOST line'!$Z$62=0,0,'360 GHOST line'!$Z$62))</f>
        <v/>
      </c>
      <c r="P17" s="436" t="str">
        <f>IF(IF('360 GHOST line'!AA56=0,0,'360 GHOST line'!AA56)+IF('360 GHOST line'!$AA$62=0,0,'360 GHOST line'!$AA$62)=0,"",IF('360 GHOST line'!AA56=0,0,'360 GHOST line'!AA56)+IF('360 GHOST line'!$AA$62=0,0,'360 GHOST line'!$AA$62))</f>
        <v/>
      </c>
      <c r="Q17" s="437">
        <f t="shared" si="1"/>
        <v>0</v>
      </c>
      <c r="R17" s="438">
        <f>Q17*'360 GHOST line'!J56</f>
        <v>0</v>
      </c>
      <c r="S17" s="438">
        <f>Q17*'360 GHOST line'!AY56</f>
        <v>0</v>
      </c>
    </row>
    <row r="18" spans="1:19" ht="23.25" customHeight="1" x14ac:dyDescent="0.2">
      <c r="A18" s="434" t="str">
        <f>'360 GHOST line'!D57</f>
        <v>360-611-DT</v>
      </c>
      <c r="B18" s="435" t="s">
        <v>70</v>
      </c>
      <c r="C18" s="436" t="str">
        <f>IF(IF('360 GHOST line'!N57=0,0,'360 GHOST line'!N57)+IF('360 GHOST line'!$N$62=0,0,'360 GHOST line'!$N$62)=0,"",IF('360 GHOST line'!N57=0,0,'360 GHOST line'!N57)+IF('360 GHOST line'!$N$62=0,0,'360 GHOST line'!$N$62))</f>
        <v/>
      </c>
      <c r="D18" s="436" t="str">
        <f>IF(IF('360 GHOST line'!O57=0,0,'360 GHOST line'!O57)+IF('360 GHOST line'!$O$62=0,0,'360 GHOST line'!$O$62)=0,"",IF('360 GHOST line'!O57=0,0,'360 GHOST line'!O57)+IF('360 GHOST line'!$O$62=0,0,'360 GHOST line'!$O$62))</f>
        <v/>
      </c>
      <c r="E18" s="436" t="str">
        <f>IF(IF('360 GHOST line'!P57=0,0,'360 GHOST line'!P57)+IF('360 GHOST line'!$P$62=0,0,'360 GHOST line'!$P$62)=0,"",IF('360 GHOST line'!P57=0,0,'360 GHOST line'!P57)+IF('360 GHOST line'!$P$62=0,0,'360 GHOST line'!$P$62))</f>
        <v/>
      </c>
      <c r="F18" s="436" t="str">
        <f>IF(IF('360 GHOST line'!Q57=0,0,'360 GHOST line'!Q57)+IF('360 GHOST line'!$Q$62=0,0,'360 GHOST line'!$Q$62)=0,"",IF('360 GHOST line'!Q57=0,0,'360 GHOST line'!Q57)+IF('360 GHOST line'!$Q$62=0,0,'360 GHOST line'!$Q$62))</f>
        <v/>
      </c>
      <c r="G18" s="436" t="str">
        <f>IF(IF('360 GHOST line'!R57=0,0,'360 GHOST line'!R57)+IF('360 GHOST line'!$R$62=0,0,'360 GHOST line'!$R$62)=0,"",IF('360 GHOST line'!R57=0,0,'360 GHOST line'!R57)+IF('360 GHOST line'!$R$62=0,0,'360 GHOST line'!$R$62))</f>
        <v/>
      </c>
      <c r="H18" s="436" t="str">
        <f>IF(IF('360 GHOST line'!S57=0,0,'360 GHOST line'!S57)+IF('360 GHOST line'!$S$62=0,0,'360 GHOST line'!$S$62)=0,"",IF('360 GHOST line'!S57=0,0,'360 GHOST line'!S57)+IF('360 GHOST line'!$S$62=0,0,'360 GHOST line'!$S$62))</f>
        <v/>
      </c>
      <c r="I18" s="436" t="str">
        <f>IF(IF('360 GHOST line'!T57=0,0,'360 GHOST line'!T57)+IF('360 GHOST line'!$T$62=0,0,'360 GHOST line'!$T$62)=0,"",IF('360 GHOST line'!T57=0,0,'360 GHOST line'!T57)+IF('360 GHOST line'!$T$62=0,0,'360 GHOST line'!$T$62))</f>
        <v/>
      </c>
      <c r="J18" s="436" t="str">
        <f>IF(IF('360 GHOST line'!U57=0,0,'360 GHOST line'!U57)+IF('360 GHOST line'!$U$62=0,0,'360 GHOST line'!$U$62)=0,"",IF('360 GHOST line'!U57=0,0,'360 GHOST line'!U57)+IF('360 GHOST line'!$U$62=0,0,'360 GHOST line'!$U$62))</f>
        <v/>
      </c>
      <c r="K18" s="436" t="str">
        <f>IF(IF('360 GHOST line'!V57=0,0,'360 GHOST line'!V57)+IF('360 GHOST line'!$V$62=0,0,'360 GHOST line'!$V$62)=0,"",IF('360 GHOST line'!V57=0,0,'360 GHOST line'!V57)+IF('360 GHOST line'!$V$62=0,0,'360 GHOST line'!$V$62))</f>
        <v/>
      </c>
      <c r="L18" s="436" t="str">
        <f>IF(IF('360 GHOST line'!W57=0,0,'360 GHOST line'!W57)+IF('360 GHOST line'!$W$62=0,0,'360 GHOST line'!$W$62)=0,"",IF('360 GHOST line'!W57=0,0,'360 GHOST line'!W57)+IF('360 GHOST line'!$W$62=0,0,'360 GHOST line'!$W$62))</f>
        <v/>
      </c>
      <c r="M18" s="436" t="str">
        <f>IF(IF('360 GHOST line'!X57=0,0,'360 GHOST line'!X57)+IF('360 GHOST line'!$X$62=0,0,'360 GHOST line'!$X$62)=0,"",IF('360 GHOST line'!X57=0,0,'360 GHOST line'!X57)+IF('360 GHOST line'!$X$62=0,0,'360 GHOST line'!$X$62))</f>
        <v/>
      </c>
      <c r="N18" s="436" t="str">
        <f>IF(IF('360 GHOST line'!Y57=0,0,'360 GHOST line'!Y57)+IF('360 GHOST line'!$Y$62=0,0,'360 GHOST line'!$Y$62)=0,"",IF('360 GHOST line'!Y57=0,0,'360 GHOST line'!Y57)+IF('360 GHOST line'!$Y$62=0,0,'360 GHOST line'!$Y$62))</f>
        <v/>
      </c>
      <c r="O18" s="436" t="str">
        <f>IF(IF('360 GHOST line'!Z57=0,0,'360 GHOST line'!Z57)+IF('360 GHOST line'!$Z$62=0,0,'360 GHOST line'!$Z$62)=0,"",IF('360 GHOST line'!Z57=0,0,'360 GHOST line'!Z57)+IF('360 GHOST line'!$Z$62=0,0,'360 GHOST line'!$Z$62))</f>
        <v/>
      </c>
      <c r="P18" s="436" t="str">
        <f>IF(IF('360 GHOST line'!AA57=0,0,'360 GHOST line'!AA57)+IF('360 GHOST line'!$AA$62=0,0,'360 GHOST line'!$AA$62)=0,"",IF('360 GHOST line'!AA57=0,0,'360 GHOST line'!AA57)+IF('360 GHOST line'!$AA$62=0,0,'360 GHOST line'!$AA$62))</f>
        <v/>
      </c>
      <c r="Q18" s="437">
        <f t="shared" si="1"/>
        <v>0</v>
      </c>
      <c r="R18" s="438">
        <f>Q18*'360 GHOST line'!J57</f>
        <v>0</v>
      </c>
      <c r="S18" s="438">
        <f>Q18*'360 GHOST line'!AY57</f>
        <v>0</v>
      </c>
    </row>
    <row r="19" spans="1:19" ht="23.25" customHeight="1" x14ac:dyDescent="0.2">
      <c r="A19" s="434" t="str">
        <f>'360 GHOST line'!D58</f>
        <v>360-612-DT</v>
      </c>
      <c r="B19" s="435" t="s">
        <v>70</v>
      </c>
      <c r="C19" s="436" t="str">
        <f>IF(IF('360 GHOST line'!N58=0,0,'360 GHOST line'!N58)+IF('360 GHOST line'!$N$62=0,0,'360 GHOST line'!$N$62)=0,"",IF('360 GHOST line'!N58=0,0,'360 GHOST line'!N58)+IF('360 GHOST line'!$N$62=0,0,'360 GHOST line'!$N$62))</f>
        <v/>
      </c>
      <c r="D19" s="436" t="str">
        <f>IF(IF('360 GHOST line'!O58=0,0,'360 GHOST line'!O58)+IF('360 GHOST line'!$O$62=0,0,'360 GHOST line'!$O$62)=0,"",IF('360 GHOST line'!O58=0,0,'360 GHOST line'!O58)+IF('360 GHOST line'!$O$62=0,0,'360 GHOST line'!$O$62))</f>
        <v/>
      </c>
      <c r="E19" s="436" t="str">
        <f>IF(IF('360 GHOST line'!P58=0,0,'360 GHOST line'!P58)+IF('360 GHOST line'!$P$62=0,0,'360 GHOST line'!$P$62)=0,"",IF('360 GHOST line'!P58=0,0,'360 GHOST line'!P58)+IF('360 GHOST line'!$P$62=0,0,'360 GHOST line'!$P$62))</f>
        <v/>
      </c>
      <c r="F19" s="436" t="str">
        <f>IF(IF('360 GHOST line'!Q58=0,0,'360 GHOST line'!Q58)+IF('360 GHOST line'!$Q$62=0,0,'360 GHOST line'!$Q$62)=0,"",IF('360 GHOST line'!Q58=0,0,'360 GHOST line'!Q58)+IF('360 GHOST line'!$Q$62=0,0,'360 GHOST line'!$Q$62))</f>
        <v/>
      </c>
      <c r="G19" s="436" t="str">
        <f>IF(IF('360 GHOST line'!R58=0,0,'360 GHOST line'!R58)+IF('360 GHOST line'!$R$62=0,0,'360 GHOST line'!$R$62)=0,"",IF('360 GHOST line'!R58=0,0,'360 GHOST line'!R58)+IF('360 GHOST line'!$R$62=0,0,'360 GHOST line'!$R$62))</f>
        <v/>
      </c>
      <c r="H19" s="436" t="str">
        <f>IF(IF('360 GHOST line'!S58=0,0,'360 GHOST line'!S58)+IF('360 GHOST line'!$S$62=0,0,'360 GHOST line'!$S$62)=0,"",IF('360 GHOST line'!S58=0,0,'360 GHOST line'!S58)+IF('360 GHOST line'!$S$62=0,0,'360 GHOST line'!$S$62))</f>
        <v/>
      </c>
      <c r="I19" s="436" t="str">
        <f>IF(IF('360 GHOST line'!T58=0,0,'360 GHOST line'!T58)+IF('360 GHOST line'!$T$62=0,0,'360 GHOST line'!$T$62)=0,"",IF('360 GHOST line'!T58=0,0,'360 GHOST line'!T58)+IF('360 GHOST line'!$T$62=0,0,'360 GHOST line'!$T$62))</f>
        <v/>
      </c>
      <c r="J19" s="436" t="str">
        <f>IF(IF('360 GHOST line'!U58=0,0,'360 GHOST line'!U58)+IF('360 GHOST line'!$U$62=0,0,'360 GHOST line'!$U$62)=0,"",IF('360 GHOST line'!U58=0,0,'360 GHOST line'!U58)+IF('360 GHOST line'!$U$62=0,0,'360 GHOST line'!$U$62))</f>
        <v/>
      </c>
      <c r="K19" s="436" t="str">
        <f>IF(IF('360 GHOST line'!V58=0,0,'360 GHOST line'!V58)+IF('360 GHOST line'!$V$62=0,0,'360 GHOST line'!$V$62)=0,"",IF('360 GHOST line'!V58=0,0,'360 GHOST line'!V58)+IF('360 GHOST line'!$V$62=0,0,'360 GHOST line'!$V$62))</f>
        <v/>
      </c>
      <c r="L19" s="436" t="str">
        <f>IF(IF('360 GHOST line'!W58=0,0,'360 GHOST line'!W58)+IF('360 GHOST line'!$W$62=0,0,'360 GHOST line'!$W$62)=0,"",IF('360 GHOST line'!W58=0,0,'360 GHOST line'!W58)+IF('360 GHOST line'!$W$62=0,0,'360 GHOST line'!$W$62))</f>
        <v/>
      </c>
      <c r="M19" s="436" t="str">
        <f>IF(IF('360 GHOST line'!X58=0,0,'360 GHOST line'!X58)+IF('360 GHOST line'!$X$62=0,0,'360 GHOST line'!$X$62)=0,"",IF('360 GHOST line'!X58=0,0,'360 GHOST line'!X58)+IF('360 GHOST line'!$X$62=0,0,'360 GHOST line'!$X$62))</f>
        <v/>
      </c>
      <c r="N19" s="436" t="str">
        <f>IF(IF('360 GHOST line'!Y58=0,0,'360 GHOST line'!Y58)+IF('360 GHOST line'!$Y$62=0,0,'360 GHOST line'!$Y$62)=0,"",IF('360 GHOST line'!Y58=0,0,'360 GHOST line'!Y58)+IF('360 GHOST line'!$Y$62=0,0,'360 GHOST line'!$Y$62))</f>
        <v/>
      </c>
      <c r="O19" s="436" t="str">
        <f>IF(IF('360 GHOST line'!Z58=0,0,'360 GHOST line'!Z58)+IF('360 GHOST line'!$Z$62=0,0,'360 GHOST line'!$Z$62)=0,"",IF('360 GHOST line'!Z58=0,0,'360 GHOST line'!Z58)+IF('360 GHOST line'!$Z$62=0,0,'360 GHOST line'!$Z$62))</f>
        <v/>
      </c>
      <c r="P19" s="436" t="str">
        <f>IF(IF('360 GHOST line'!AA58=0,0,'360 GHOST line'!AA58)+IF('360 GHOST line'!$AA$62=0,0,'360 GHOST line'!$AA$62)=0,"",IF('360 GHOST line'!AA58=0,0,'360 GHOST line'!AA58)+IF('360 GHOST line'!$AA$62=0,0,'360 GHOST line'!$AA$62))</f>
        <v/>
      </c>
      <c r="Q19" s="437">
        <f t="shared" si="1"/>
        <v>0</v>
      </c>
      <c r="R19" s="438">
        <f>Q19*'360 GHOST line'!J58</f>
        <v>0</v>
      </c>
      <c r="S19" s="438">
        <f>Q19*'360 GHOST line'!AY58</f>
        <v>0</v>
      </c>
    </row>
    <row r="20" spans="1:19" ht="23.25" customHeight="1" x14ac:dyDescent="0.2">
      <c r="A20" s="434" t="str">
        <f>'360 GHOST line'!D59</f>
        <v>360-613-DT</v>
      </c>
      <c r="B20" s="435" t="s">
        <v>70</v>
      </c>
      <c r="C20" s="436" t="str">
        <f>IF(IF('360 GHOST line'!N59=0,0,'360 GHOST line'!N59)+IF('360 GHOST line'!$N$62=0,0,'360 GHOST line'!$N$62)=0,"",IF('360 GHOST line'!N59=0,0,'360 GHOST line'!N59)+IF('360 GHOST line'!$N$62=0,0,'360 GHOST line'!$N$62))</f>
        <v/>
      </c>
      <c r="D20" s="436" t="str">
        <f>IF(IF('360 GHOST line'!O59=0,0,'360 GHOST line'!O59)+IF('360 GHOST line'!$O$62=0,0,'360 GHOST line'!$O$62)=0,"",IF('360 GHOST line'!O59=0,0,'360 GHOST line'!O59)+IF('360 GHOST line'!$O$62=0,0,'360 GHOST line'!$O$62))</f>
        <v/>
      </c>
      <c r="E20" s="436" t="str">
        <f>IF(IF('360 GHOST line'!P59=0,0,'360 GHOST line'!P59)+IF('360 GHOST line'!$P$62=0,0,'360 GHOST line'!$P$62)=0,"",IF('360 GHOST line'!P59=0,0,'360 GHOST line'!P59)+IF('360 GHOST line'!$P$62=0,0,'360 GHOST line'!$P$62))</f>
        <v/>
      </c>
      <c r="F20" s="436" t="str">
        <f>IF(IF('360 GHOST line'!Q59=0,0,'360 GHOST line'!Q59)+IF('360 GHOST line'!$Q$62=0,0,'360 GHOST line'!$Q$62)=0,"",IF('360 GHOST line'!Q59=0,0,'360 GHOST line'!Q59)+IF('360 GHOST line'!$Q$62=0,0,'360 GHOST line'!$Q$62))</f>
        <v/>
      </c>
      <c r="G20" s="436" t="str">
        <f>IF(IF('360 GHOST line'!R59=0,0,'360 GHOST line'!R59)+IF('360 GHOST line'!$R$62=0,0,'360 GHOST line'!$R$62)=0,"",IF('360 GHOST line'!R59=0,0,'360 GHOST line'!R59)+IF('360 GHOST line'!$R$62=0,0,'360 GHOST line'!$R$62))</f>
        <v/>
      </c>
      <c r="H20" s="436" t="str">
        <f>IF(IF('360 GHOST line'!S59=0,0,'360 GHOST line'!S59)+IF('360 GHOST line'!$S$62=0,0,'360 GHOST line'!$S$62)=0,"",IF('360 GHOST line'!S59=0,0,'360 GHOST line'!S59)+IF('360 GHOST line'!$S$62=0,0,'360 GHOST line'!$S$62))</f>
        <v/>
      </c>
      <c r="I20" s="436" t="str">
        <f>IF(IF('360 GHOST line'!T59=0,0,'360 GHOST line'!T59)+IF('360 GHOST line'!$T$62=0,0,'360 GHOST line'!$T$62)=0,"",IF('360 GHOST line'!T59=0,0,'360 GHOST line'!T59)+IF('360 GHOST line'!$T$62=0,0,'360 GHOST line'!$T$62))</f>
        <v/>
      </c>
      <c r="J20" s="436" t="str">
        <f>IF(IF('360 GHOST line'!U59=0,0,'360 GHOST line'!U59)+IF('360 GHOST line'!$U$62=0,0,'360 GHOST line'!$U$62)=0,"",IF('360 GHOST line'!U59=0,0,'360 GHOST line'!U59)+IF('360 GHOST line'!$U$62=0,0,'360 GHOST line'!$U$62))</f>
        <v/>
      </c>
      <c r="K20" s="436" t="str">
        <f>IF(IF('360 GHOST line'!V59=0,0,'360 GHOST line'!V59)+IF('360 GHOST line'!$V$62=0,0,'360 GHOST line'!$V$62)=0,"",IF('360 GHOST line'!V59=0,0,'360 GHOST line'!V59)+IF('360 GHOST line'!$V$62=0,0,'360 GHOST line'!$V$62))</f>
        <v/>
      </c>
      <c r="L20" s="436" t="str">
        <f>IF(IF('360 GHOST line'!W59=0,0,'360 GHOST line'!W59)+IF('360 GHOST line'!$W$62=0,0,'360 GHOST line'!$W$62)=0,"",IF('360 GHOST line'!W59=0,0,'360 GHOST line'!W59)+IF('360 GHOST line'!$W$62=0,0,'360 GHOST line'!$W$62))</f>
        <v/>
      </c>
      <c r="M20" s="436" t="str">
        <f>IF(IF('360 GHOST line'!X59=0,0,'360 GHOST line'!X59)+IF('360 GHOST line'!$X$62=0,0,'360 GHOST line'!$X$62)=0,"",IF('360 GHOST line'!X59=0,0,'360 GHOST line'!X59)+IF('360 GHOST line'!$X$62=0,0,'360 GHOST line'!$X$62))</f>
        <v/>
      </c>
      <c r="N20" s="436" t="str">
        <f>IF(IF('360 GHOST line'!Y59=0,0,'360 GHOST line'!Y59)+IF('360 GHOST line'!$Y$62=0,0,'360 GHOST line'!$Y$62)=0,"",IF('360 GHOST line'!Y59=0,0,'360 GHOST line'!Y59)+IF('360 GHOST line'!$Y$62=0,0,'360 GHOST line'!$Y$62))</f>
        <v/>
      </c>
      <c r="O20" s="436" t="str">
        <f>IF(IF('360 GHOST line'!Z59=0,0,'360 GHOST line'!Z59)+IF('360 GHOST line'!$Z$62=0,0,'360 GHOST line'!$Z$62)=0,"",IF('360 GHOST line'!Z59=0,0,'360 GHOST line'!Z59)+IF('360 GHOST line'!$Z$62=0,0,'360 GHOST line'!$Z$62))</f>
        <v/>
      </c>
      <c r="P20" s="436" t="str">
        <f>IF(IF('360 GHOST line'!AA59=0,0,'360 GHOST line'!AA59)+IF('360 GHOST line'!$AA$62=0,0,'360 GHOST line'!$AA$62)=0,"",IF('360 GHOST line'!AA59=0,0,'360 GHOST line'!AA59)+IF('360 GHOST line'!$AA$62=0,0,'360 GHOST line'!$AA$62))</f>
        <v/>
      </c>
      <c r="Q20" s="437">
        <f t="shared" si="1"/>
        <v>0</v>
      </c>
      <c r="R20" s="438">
        <f>Q20*'360 GHOST line'!J59</f>
        <v>0</v>
      </c>
      <c r="S20" s="438">
        <f>Q20*'360 GHOST line'!AY59</f>
        <v>0</v>
      </c>
    </row>
    <row r="21" spans="1:19" ht="23.25" customHeight="1" x14ac:dyDescent="0.2">
      <c r="A21" s="434" t="str">
        <f>'360 GHOST line'!D60</f>
        <v>360-614-DT</v>
      </c>
      <c r="B21" s="435" t="s">
        <v>70</v>
      </c>
      <c r="C21" s="436" t="str">
        <f>IF(IF('360 GHOST line'!N60=0,0,'360 GHOST line'!N60)+IF('360 GHOST line'!$N$62=0,0,'360 GHOST line'!$N$62)=0,"",IF('360 GHOST line'!N60=0,0,'360 GHOST line'!N60)+IF('360 GHOST line'!$N$62=0,0,'360 GHOST line'!$N$62))</f>
        <v/>
      </c>
      <c r="D21" s="436" t="str">
        <f>IF(IF('360 GHOST line'!O60=0,0,'360 GHOST line'!O60)+IF('360 GHOST line'!$O$62=0,0,'360 GHOST line'!$O$62)=0,"",IF('360 GHOST line'!O60=0,0,'360 GHOST line'!O60)+IF('360 GHOST line'!$O$62=0,0,'360 GHOST line'!$O$62))</f>
        <v/>
      </c>
      <c r="E21" s="436" t="str">
        <f>IF(IF('360 GHOST line'!P60=0,0,'360 GHOST line'!P60)+IF('360 GHOST line'!$P$62=0,0,'360 GHOST line'!$P$62)=0,"",IF('360 GHOST line'!P60=0,0,'360 GHOST line'!P60)+IF('360 GHOST line'!$P$62=0,0,'360 GHOST line'!$P$62))</f>
        <v/>
      </c>
      <c r="F21" s="436" t="str">
        <f>IF(IF('360 GHOST line'!Q60=0,0,'360 GHOST line'!Q60)+IF('360 GHOST line'!$Q$62=0,0,'360 GHOST line'!$Q$62)=0,"",IF('360 GHOST line'!Q60=0,0,'360 GHOST line'!Q60)+IF('360 GHOST line'!$Q$62=0,0,'360 GHOST line'!$Q$62))</f>
        <v/>
      </c>
      <c r="G21" s="436" t="str">
        <f>IF(IF('360 GHOST line'!R60=0,0,'360 GHOST line'!R60)+IF('360 GHOST line'!$R$62=0,0,'360 GHOST line'!$R$62)=0,"",IF('360 GHOST line'!R60=0,0,'360 GHOST line'!R60)+IF('360 GHOST line'!$R$62=0,0,'360 GHOST line'!$R$62))</f>
        <v/>
      </c>
      <c r="H21" s="436" t="str">
        <f>IF(IF('360 GHOST line'!S60=0,0,'360 GHOST line'!S60)+IF('360 GHOST line'!$S$62=0,0,'360 GHOST line'!$S$62)=0,"",IF('360 GHOST line'!S60=0,0,'360 GHOST line'!S60)+IF('360 GHOST line'!$S$62=0,0,'360 GHOST line'!$S$62))</f>
        <v/>
      </c>
      <c r="I21" s="436" t="str">
        <f>IF(IF('360 GHOST line'!T60=0,0,'360 GHOST line'!T60)+IF('360 GHOST line'!$T$62=0,0,'360 GHOST line'!$T$62)=0,"",IF('360 GHOST line'!T60=0,0,'360 GHOST line'!T60)+IF('360 GHOST line'!$T$62=0,0,'360 GHOST line'!$T$62))</f>
        <v/>
      </c>
      <c r="J21" s="436" t="str">
        <f>IF(IF('360 GHOST line'!U60=0,0,'360 GHOST line'!U60)+IF('360 GHOST line'!$U$62=0,0,'360 GHOST line'!$U$62)=0,"",IF('360 GHOST line'!U60=0,0,'360 GHOST line'!U60)+IF('360 GHOST line'!$U$62=0,0,'360 GHOST line'!$U$62))</f>
        <v/>
      </c>
      <c r="K21" s="436" t="str">
        <f>IF(IF('360 GHOST line'!V60=0,0,'360 GHOST line'!V60)+IF('360 GHOST line'!$V$62=0,0,'360 GHOST line'!$V$62)=0,"",IF('360 GHOST line'!V60=0,0,'360 GHOST line'!V60)+IF('360 GHOST line'!$V$62=0,0,'360 GHOST line'!$V$62))</f>
        <v/>
      </c>
      <c r="L21" s="436" t="str">
        <f>IF(IF('360 GHOST line'!W60=0,0,'360 GHOST line'!W60)+IF('360 GHOST line'!$W$62=0,0,'360 GHOST line'!$W$62)=0,"",IF('360 GHOST line'!W60=0,0,'360 GHOST line'!W60)+IF('360 GHOST line'!$W$62=0,0,'360 GHOST line'!$W$62))</f>
        <v/>
      </c>
      <c r="M21" s="436" t="str">
        <f>IF(IF('360 GHOST line'!X60=0,0,'360 GHOST line'!X60)+IF('360 GHOST line'!$X$62=0,0,'360 GHOST line'!$X$62)=0,"",IF('360 GHOST line'!X60=0,0,'360 GHOST line'!X60)+IF('360 GHOST line'!$X$62=0,0,'360 GHOST line'!$X$62))</f>
        <v/>
      </c>
      <c r="N21" s="436" t="str">
        <f>IF(IF('360 GHOST line'!Y60=0,0,'360 GHOST line'!Y60)+IF('360 GHOST line'!$Y$62=0,0,'360 GHOST line'!$Y$62)=0,"",IF('360 GHOST line'!Y60=0,0,'360 GHOST line'!Y60)+IF('360 GHOST line'!$Y$62=0,0,'360 GHOST line'!$Y$62))</f>
        <v/>
      </c>
      <c r="O21" s="436" t="str">
        <f>IF(IF('360 GHOST line'!Z60=0,0,'360 GHOST line'!Z60)+IF('360 GHOST line'!$Z$62=0,0,'360 GHOST line'!$Z$62)=0,"",IF('360 GHOST line'!Z60=0,0,'360 GHOST line'!Z60)+IF('360 GHOST line'!$Z$62=0,0,'360 GHOST line'!$Z$62))</f>
        <v/>
      </c>
      <c r="P21" s="436" t="str">
        <f>IF(IF('360 GHOST line'!AA60=0,0,'360 GHOST line'!AA60)+IF('360 GHOST line'!$AA$62=0,0,'360 GHOST line'!$AA$62)=0,"",IF('360 GHOST line'!AA60=0,0,'360 GHOST line'!AA60)+IF('360 GHOST line'!$AA$62=0,0,'360 GHOST line'!$AA$62))</f>
        <v/>
      </c>
      <c r="Q21" s="437">
        <f t="shared" si="1"/>
        <v>0</v>
      </c>
      <c r="R21" s="438">
        <f>Q21*'360 GHOST line'!J60</f>
        <v>0</v>
      </c>
      <c r="S21" s="438">
        <f>Q21*'360 GHOST line'!AY60</f>
        <v>0</v>
      </c>
    </row>
    <row r="22" spans="1:19" ht="23.25" customHeight="1" x14ac:dyDescent="0.2">
      <c r="A22" s="434" t="str">
        <f>'360 GHOST line'!D61</f>
        <v>360-615</v>
      </c>
      <c r="B22" s="435"/>
      <c r="C22" s="436" t="str">
        <f>IF(IF('360 GHOST line'!N61=0,0,'360 GHOST line'!N61)+IF('360 GHOST line'!$N$62=0,0,'360 GHOST line'!$N$62)=0,"",IF('360 GHOST line'!N61=0,0,'360 GHOST line'!N61)+IF('360 GHOST line'!$N$62=0,0,'360 GHOST line'!$N$62))</f>
        <v/>
      </c>
      <c r="D22" s="436" t="str">
        <f>IF(IF('360 GHOST line'!O61=0,0,'360 GHOST line'!O61)+IF('360 GHOST line'!$O$62=0,0,'360 GHOST line'!$O$62)=0,"",IF('360 GHOST line'!O61=0,0,'360 GHOST line'!O61)+IF('360 GHOST line'!$O$62=0,0,'360 GHOST line'!$O$62))</f>
        <v/>
      </c>
      <c r="E22" s="436" t="str">
        <f>IF(IF('360 GHOST line'!P61=0,0,'360 GHOST line'!P61)+IF('360 GHOST line'!$P$62=0,0,'360 GHOST line'!$P$62)=0,"",IF('360 GHOST line'!P61=0,0,'360 GHOST line'!P61)+IF('360 GHOST line'!$P$62=0,0,'360 GHOST line'!$P$62))</f>
        <v/>
      </c>
      <c r="F22" s="436" t="str">
        <f>IF(IF('360 GHOST line'!Q61=0,0,'360 GHOST line'!Q61)+IF('360 GHOST line'!$Q$62=0,0,'360 GHOST line'!$Q$62)=0,"",IF('360 GHOST line'!Q61=0,0,'360 GHOST line'!Q61)+IF('360 GHOST line'!$Q$62=0,0,'360 GHOST line'!$Q$62))</f>
        <v/>
      </c>
      <c r="G22" s="436" t="str">
        <f>IF(IF('360 GHOST line'!R61=0,0,'360 GHOST line'!R61)+IF('360 GHOST line'!$R$62=0,0,'360 GHOST line'!$R$62)=0,"",IF('360 GHOST line'!R61=0,0,'360 GHOST line'!R61)+IF('360 GHOST line'!$R$62=0,0,'360 GHOST line'!$R$62))</f>
        <v/>
      </c>
      <c r="H22" s="436" t="str">
        <f>IF(IF('360 GHOST line'!S61=0,0,'360 GHOST line'!S61)+IF('360 GHOST line'!$S$62=0,0,'360 GHOST line'!$S$62)=0,"",IF('360 GHOST line'!S61=0,0,'360 GHOST line'!S61)+IF('360 GHOST line'!$S$62=0,0,'360 GHOST line'!$S$62))</f>
        <v/>
      </c>
      <c r="I22" s="436" t="str">
        <f>IF(IF('360 GHOST line'!T61=0,0,'360 GHOST line'!T61)+IF('360 GHOST line'!$T$62=0,0,'360 GHOST line'!$T$62)=0,"",IF('360 GHOST line'!T61=0,0,'360 GHOST line'!T61)+IF('360 GHOST line'!$T$62=0,0,'360 GHOST line'!$T$62))</f>
        <v/>
      </c>
      <c r="J22" s="436" t="str">
        <f>IF(IF('360 GHOST line'!U61=0,0,'360 GHOST line'!U61)+IF('360 GHOST line'!$U$62=0,0,'360 GHOST line'!$U$62)=0,"",IF('360 GHOST line'!U61=0,0,'360 GHOST line'!U61)+IF('360 GHOST line'!$U$62=0,0,'360 GHOST line'!$U$62))</f>
        <v/>
      </c>
      <c r="K22" s="436" t="str">
        <f>IF(IF('360 GHOST line'!V61=0,0,'360 GHOST line'!V61)+IF('360 GHOST line'!$V$62=0,0,'360 GHOST line'!$V$62)=0,"",IF('360 GHOST line'!V61=0,0,'360 GHOST line'!V61)+IF('360 GHOST line'!$V$62=0,0,'360 GHOST line'!$V$62))</f>
        <v/>
      </c>
      <c r="L22" s="436" t="str">
        <f>IF(IF('360 GHOST line'!W61=0,0,'360 GHOST line'!W61)+IF('360 GHOST line'!$W$62=0,0,'360 GHOST line'!$W$62)=0,"",IF('360 GHOST line'!W61=0,0,'360 GHOST line'!W61)+IF('360 GHOST line'!$W$62=0,0,'360 GHOST line'!$W$62))</f>
        <v/>
      </c>
      <c r="M22" s="436" t="str">
        <f>IF(IF('360 GHOST line'!X61=0,0,'360 GHOST line'!X61)+IF('360 GHOST line'!$X$62=0,0,'360 GHOST line'!$X$62)=0,"",IF('360 GHOST line'!X61=0,0,'360 GHOST line'!X61)+IF('360 GHOST line'!$X$62=0,0,'360 GHOST line'!$X$62))</f>
        <v/>
      </c>
      <c r="N22" s="436" t="str">
        <f>IF(IF('360 GHOST line'!Y61=0,0,'360 GHOST line'!Y61)+IF('360 GHOST line'!$Y$62=0,0,'360 GHOST line'!$Y$62)=0,"",IF('360 GHOST line'!Y61=0,0,'360 GHOST line'!Y61)+IF('360 GHOST line'!$Y$62=0,0,'360 GHOST line'!$Y$62))</f>
        <v/>
      </c>
      <c r="O22" s="436" t="str">
        <f>IF(IF('360 GHOST line'!Z61=0,0,'360 GHOST line'!Z61)+IF('360 GHOST line'!$Z$62=0,0,'360 GHOST line'!$Z$62)=0,"",IF('360 GHOST line'!Z61=0,0,'360 GHOST line'!Z61)+IF('360 GHOST line'!$Z$62=0,0,'360 GHOST line'!$Z$62))</f>
        <v/>
      </c>
      <c r="P22" s="436" t="str">
        <f>IF(IF('360 GHOST line'!AA61=0,0,'360 GHOST line'!AA61)+IF('360 GHOST line'!$AA$62=0,0,'360 GHOST line'!$AA$62)=0,"",IF('360 GHOST line'!AA61=0,0,'360 GHOST line'!AA61)+IF('360 GHOST line'!$AA$62=0,0,'360 GHOST line'!$AA$62))</f>
        <v/>
      </c>
      <c r="Q22" s="437">
        <f t="shared" si="1"/>
        <v>0</v>
      </c>
      <c r="R22" s="438">
        <f>Q22*'360 GHOST line'!J61</f>
        <v>0</v>
      </c>
      <c r="S22" s="438">
        <f>Q22*'360 GHOST line'!AY61</f>
        <v>0</v>
      </c>
    </row>
    <row r="23" spans="1:19" ht="23.25" customHeight="1" x14ac:dyDescent="0.2">
      <c r="A23" s="434">
        <f>'360 GHOST line'!D63</f>
        <v>0</v>
      </c>
      <c r="B23" s="435"/>
      <c r="C23" s="436" t="str">
        <f>IF('360 GHOST line'!N63=0,"",'360 GHOST line'!N63)</f>
        <v/>
      </c>
      <c r="D23" s="436" t="str">
        <f>IF('360 GHOST line'!O63=0,"",'360 GHOST line'!O63)</f>
        <v/>
      </c>
      <c r="E23" s="436" t="str">
        <f>IF('360 GHOST line'!P63=0,"",'360 GHOST line'!P63)</f>
        <v/>
      </c>
      <c r="F23" s="436" t="str">
        <f>IF('360 GHOST line'!Q63=0,"",'360 GHOST line'!Q63)</f>
        <v/>
      </c>
      <c r="G23" s="436" t="str">
        <f>IF('360 GHOST line'!R63=0,"",'360 GHOST line'!R63)</f>
        <v/>
      </c>
      <c r="H23" s="436" t="str">
        <f>IF('360 GHOST line'!S63=0,"",'360 GHOST line'!S63)</f>
        <v/>
      </c>
      <c r="I23" s="436" t="str">
        <f>IF('360 GHOST line'!T63=0,"",'360 GHOST line'!T63)</f>
        <v/>
      </c>
      <c r="J23" s="436" t="str">
        <f>IF('360 GHOST line'!U63=0,"",'360 GHOST line'!U63)</f>
        <v/>
      </c>
      <c r="K23" s="436" t="str">
        <f>IF('360 GHOST line'!V63=0,"",'360 GHOST line'!V63)</f>
        <v/>
      </c>
      <c r="L23" s="436" t="str">
        <f>IF('360 GHOST line'!W63=0,"",'360 GHOST line'!W63)</f>
        <v/>
      </c>
      <c r="M23" s="436" t="str">
        <f>IF('360 GHOST line'!X63=0,"",'360 GHOST line'!X63)</f>
        <v/>
      </c>
      <c r="N23" s="436" t="str">
        <f>IF('360 GHOST line'!Y63=0,"",'360 GHOST line'!Y63)</f>
        <v/>
      </c>
      <c r="O23" s="436" t="str">
        <f>IF('360 GHOST line'!Z63=0,"",'360 GHOST line'!Z63)</f>
        <v/>
      </c>
      <c r="P23" s="436" t="str">
        <f>IF('360 GHOST line'!AA63=0,"",'360 GHOST line'!AA63)</f>
        <v/>
      </c>
      <c r="Q23" s="437">
        <f t="shared" si="1"/>
        <v>0</v>
      </c>
      <c r="R23" s="438">
        <f>Q23*'360 GHOST line'!J63</f>
        <v>0</v>
      </c>
      <c r="S23" s="438">
        <f>Q23*'360 GHOST line'!AY63</f>
        <v>0</v>
      </c>
    </row>
    <row r="24" spans="1:19" ht="23.25" customHeight="1" x14ac:dyDescent="0.2">
      <c r="A24" s="434" t="str">
        <f>'360 GHOST line'!D64</f>
        <v>360-621-WI-DT</v>
      </c>
      <c r="B24" s="435" t="s">
        <v>617</v>
      </c>
      <c r="C24" s="436" t="str">
        <f>IF(IF('360 GHOST line'!N64=0,0,'360 GHOST line'!N64)+IF('360 GHOST line'!N$76=0,0,'360 GHOST line'!N$76)=0,"",IF('360 GHOST line'!N64=0,0,'360 GHOST line'!N64)+IF('360 GHOST line'!N$76=0,0,'360 GHOST line'!N$76))</f>
        <v/>
      </c>
      <c r="D24" s="436" t="str">
        <f>IF(IF('360 GHOST line'!O64=0,0,'360 GHOST line'!O64)+IF('360 GHOST line'!O$76=0,0,'360 GHOST line'!O$76)=0,"",IF('360 GHOST line'!O64=0,0,'360 GHOST line'!O64)+IF('360 GHOST line'!O$76=0,0,'360 GHOST line'!O$76))</f>
        <v/>
      </c>
      <c r="E24" s="436" t="str">
        <f>IF(IF('360 GHOST line'!P64=0,0,'360 GHOST line'!P64)+IF('360 GHOST line'!P$76=0,0,'360 GHOST line'!P$76)=0,"",IF('360 GHOST line'!P64=0,0,'360 GHOST line'!P64)+IF('360 GHOST line'!P$76=0,0,'360 GHOST line'!P$76))</f>
        <v/>
      </c>
      <c r="F24" s="436" t="str">
        <f>IF(IF('360 GHOST line'!Q64=0,0,'360 GHOST line'!Q64)+IF('360 GHOST line'!Q$76=0,0,'360 GHOST line'!Q$76)=0,"",IF('360 GHOST line'!Q64=0,0,'360 GHOST line'!Q64)+IF('360 GHOST line'!Q$76=0,0,'360 GHOST line'!Q$76))</f>
        <v/>
      </c>
      <c r="G24" s="436" t="str">
        <f>IF(IF('360 GHOST line'!R64=0,0,'360 GHOST line'!R64)+IF('360 GHOST line'!R$76=0,0,'360 GHOST line'!R$76)=0,"",IF('360 GHOST line'!R64=0,0,'360 GHOST line'!R64)+IF('360 GHOST line'!R$76=0,0,'360 GHOST line'!R$76))</f>
        <v/>
      </c>
      <c r="H24" s="436" t="str">
        <f>IF(IF('360 GHOST line'!S64=0,0,'360 GHOST line'!S64)+IF('360 GHOST line'!S$76=0,0,'360 GHOST line'!S$76)=0,"",IF('360 GHOST line'!S64=0,0,'360 GHOST line'!S64)+IF('360 GHOST line'!S$76=0,0,'360 GHOST line'!S$76))</f>
        <v/>
      </c>
      <c r="I24" s="436" t="str">
        <f>IF(IF('360 GHOST line'!T64=0,0,'360 GHOST line'!T64)+IF('360 GHOST line'!T$76=0,0,'360 GHOST line'!T$76)=0,"",IF('360 GHOST line'!T64=0,0,'360 GHOST line'!T64)+IF('360 GHOST line'!T$76=0,0,'360 GHOST line'!T$76))</f>
        <v/>
      </c>
      <c r="J24" s="436" t="str">
        <f>IF(IF('360 GHOST line'!U64=0,0,'360 GHOST line'!U64)+IF('360 GHOST line'!U$76=0,0,'360 GHOST line'!U$76)=0,"",IF('360 GHOST line'!U64=0,0,'360 GHOST line'!U64)+IF('360 GHOST line'!U$76=0,0,'360 GHOST line'!U$76))</f>
        <v/>
      </c>
      <c r="K24" s="436" t="str">
        <f>IF(IF('360 GHOST line'!V64=0,0,'360 GHOST line'!V64)+IF('360 GHOST line'!V$76=0,0,'360 GHOST line'!V$76)=0,"",IF('360 GHOST line'!V64=0,0,'360 GHOST line'!V64)+IF('360 GHOST line'!V$76=0,0,'360 GHOST line'!V$76))</f>
        <v/>
      </c>
      <c r="L24" s="436" t="str">
        <f>IF(IF('360 GHOST line'!W64=0,0,'360 GHOST line'!W64)+IF('360 GHOST line'!W$76=0,0,'360 GHOST line'!W$76)=0,"",IF('360 GHOST line'!W64=0,0,'360 GHOST line'!W64)+IF('360 GHOST line'!W$76=0,0,'360 GHOST line'!W$76))</f>
        <v/>
      </c>
      <c r="M24" s="436" t="str">
        <f>IF(IF('360 GHOST line'!X64=0,0,'360 GHOST line'!X64)+IF('360 GHOST line'!X$76=0,0,'360 GHOST line'!X$76)=0,"",IF('360 GHOST line'!X64=0,0,'360 GHOST line'!X64)+IF('360 GHOST line'!X$76=0,0,'360 GHOST line'!X$76))</f>
        <v/>
      </c>
      <c r="N24" s="436" t="str">
        <f>IF(IF('360 GHOST line'!Y64=0,0,'360 GHOST line'!Y64)+IF('360 GHOST line'!Y$76=0,0,'360 GHOST line'!Y$76)=0,"",IF('360 GHOST line'!Y64=0,0,'360 GHOST line'!Y64)+IF('360 GHOST line'!Y$76=0,0,'360 GHOST line'!Y$76))</f>
        <v/>
      </c>
      <c r="O24" s="436" t="str">
        <f>IF(IF('360 GHOST line'!Z64=0,0,'360 GHOST line'!Z64)+IF('360 GHOST line'!Z$76=0,0,'360 GHOST line'!Z$76)=0,"",IF('360 GHOST line'!Z64=0,0,'360 GHOST line'!Z64)+IF('360 GHOST line'!Z$76=0,0,'360 GHOST line'!Z$76))</f>
        <v/>
      </c>
      <c r="P24" s="436" t="str">
        <f>IF(IF('360 GHOST line'!AA64=0,0,'360 GHOST line'!AA64)+IF('360 GHOST line'!AA$76=0,0,'360 GHOST line'!AA$76)=0,"",IF('360 GHOST line'!AA64=0,0,'360 GHOST line'!AA64)+IF('360 GHOST line'!AA$76=0,0,'360 GHOST line'!AA$76))</f>
        <v/>
      </c>
      <c r="Q24" s="437">
        <f t="shared" si="1"/>
        <v>0</v>
      </c>
      <c r="R24" s="438">
        <f>Q24*'360 GHOST line'!J64</f>
        <v>0</v>
      </c>
      <c r="S24" s="438">
        <f>Q24*'360 GHOST line'!AY64</f>
        <v>0</v>
      </c>
    </row>
    <row r="25" spans="1:19" ht="23.25" customHeight="1" x14ac:dyDescent="0.2">
      <c r="A25" s="434" t="str">
        <f>'360 GHOST line'!D65</f>
        <v>360-622-DT</v>
      </c>
      <c r="B25" s="435" t="s">
        <v>70</v>
      </c>
      <c r="C25" s="436" t="str">
        <f>IF(IF('360 GHOST line'!N65=0,0,'360 GHOST line'!N65)+IF('360 GHOST line'!N$76=0,0,'360 GHOST line'!N$76)=0,"",IF('360 GHOST line'!N65=0,0,'360 GHOST line'!N65)+IF('360 GHOST line'!N$76=0,0,'360 GHOST line'!N$76))</f>
        <v/>
      </c>
      <c r="D25" s="436" t="str">
        <f>IF(IF('360 GHOST line'!O65=0,0,'360 GHOST line'!O65)+IF('360 GHOST line'!O$76=0,0,'360 GHOST line'!O$76)=0,"",IF('360 GHOST line'!O65=0,0,'360 GHOST line'!O65)+IF('360 GHOST line'!O$76=0,0,'360 GHOST line'!O$76))</f>
        <v/>
      </c>
      <c r="E25" s="436" t="str">
        <f>IF(IF('360 GHOST line'!P65=0,0,'360 GHOST line'!P65)+IF('360 GHOST line'!P$76=0,0,'360 GHOST line'!P$76)=0,"",IF('360 GHOST line'!P65=0,0,'360 GHOST line'!P65)+IF('360 GHOST line'!P$76=0,0,'360 GHOST line'!P$76))</f>
        <v/>
      </c>
      <c r="F25" s="436" t="str">
        <f>IF(IF('360 GHOST line'!Q65=0,0,'360 GHOST line'!Q65)+IF('360 GHOST line'!Q$76=0,0,'360 GHOST line'!Q$76)=0,"",IF('360 GHOST line'!Q65=0,0,'360 GHOST line'!Q65)+IF('360 GHOST line'!Q$76=0,0,'360 GHOST line'!Q$76))</f>
        <v/>
      </c>
      <c r="G25" s="436" t="str">
        <f>IF(IF('360 GHOST line'!R65=0,0,'360 GHOST line'!R65)+IF('360 GHOST line'!R$76=0,0,'360 GHOST line'!R$76)=0,"",IF('360 GHOST line'!R65=0,0,'360 GHOST line'!R65)+IF('360 GHOST line'!R$76=0,0,'360 GHOST line'!R$76))</f>
        <v/>
      </c>
      <c r="H25" s="436" t="str">
        <f>IF(IF('360 GHOST line'!S65=0,0,'360 GHOST line'!S65)+IF('360 GHOST line'!S$76=0,0,'360 GHOST line'!S$76)=0,"",IF('360 GHOST line'!S65=0,0,'360 GHOST line'!S65)+IF('360 GHOST line'!S$76=0,0,'360 GHOST line'!S$76))</f>
        <v/>
      </c>
      <c r="I25" s="436" t="str">
        <f>IF(IF('360 GHOST line'!T65=0,0,'360 GHOST line'!T65)+IF('360 GHOST line'!T$76=0,0,'360 GHOST line'!T$76)=0,"",IF('360 GHOST line'!T65=0,0,'360 GHOST line'!T65)+IF('360 GHOST line'!T$76=0,0,'360 GHOST line'!T$76))</f>
        <v/>
      </c>
      <c r="J25" s="436" t="str">
        <f>IF(IF('360 GHOST line'!U65=0,0,'360 GHOST line'!U65)+IF('360 GHOST line'!U$76=0,0,'360 GHOST line'!U$76)=0,"",IF('360 GHOST line'!U65=0,0,'360 GHOST line'!U65)+IF('360 GHOST line'!U$76=0,0,'360 GHOST line'!U$76))</f>
        <v/>
      </c>
      <c r="K25" s="436" t="str">
        <f>IF(IF('360 GHOST line'!V65=0,0,'360 GHOST line'!V65)+IF('360 GHOST line'!V$76=0,0,'360 GHOST line'!V$76)=0,"",IF('360 GHOST line'!V65=0,0,'360 GHOST line'!V65)+IF('360 GHOST line'!V$76=0,0,'360 GHOST line'!V$76))</f>
        <v/>
      </c>
      <c r="L25" s="436" t="str">
        <f>IF(IF('360 GHOST line'!W65=0,0,'360 GHOST line'!W65)+IF('360 GHOST line'!W$76=0,0,'360 GHOST line'!W$76)=0,"",IF('360 GHOST line'!W65=0,0,'360 GHOST line'!W65)+IF('360 GHOST line'!W$76=0,0,'360 GHOST line'!W$76))</f>
        <v/>
      </c>
      <c r="M25" s="436" t="str">
        <f>IF(IF('360 GHOST line'!X65=0,0,'360 GHOST line'!X65)+IF('360 GHOST line'!X$76=0,0,'360 GHOST line'!X$76)=0,"",IF('360 GHOST line'!X65=0,0,'360 GHOST line'!X65)+IF('360 GHOST line'!X$76=0,0,'360 GHOST line'!X$76))</f>
        <v/>
      </c>
      <c r="N25" s="436" t="str">
        <f>IF(IF('360 GHOST line'!Y65=0,0,'360 GHOST line'!Y65)+IF('360 GHOST line'!Y$76=0,0,'360 GHOST line'!Y$76)=0,"",IF('360 GHOST line'!Y65=0,0,'360 GHOST line'!Y65)+IF('360 GHOST line'!Y$76=0,0,'360 GHOST line'!Y$76))</f>
        <v/>
      </c>
      <c r="O25" s="436" t="str">
        <f>IF(IF('360 GHOST line'!Z65=0,0,'360 GHOST line'!Z65)+IF('360 GHOST line'!Z$76=0,0,'360 GHOST line'!Z$76)=0,"",IF('360 GHOST line'!Z65=0,0,'360 GHOST line'!Z65)+IF('360 GHOST line'!Z$76=0,0,'360 GHOST line'!Z$76))</f>
        <v/>
      </c>
      <c r="P25" s="436" t="str">
        <f>IF(IF('360 GHOST line'!AA65=0,0,'360 GHOST line'!AA65)+IF('360 GHOST line'!AA$76=0,0,'360 GHOST line'!AA$76)=0,"",IF('360 GHOST line'!AA65=0,0,'360 GHOST line'!AA65)+IF('360 GHOST line'!AA$76=0,0,'360 GHOST line'!AA$76))</f>
        <v/>
      </c>
      <c r="Q25" s="437">
        <f t="shared" si="1"/>
        <v>0</v>
      </c>
      <c r="R25" s="438">
        <f>Q25*'360 GHOST line'!J65</f>
        <v>0</v>
      </c>
      <c r="S25" s="438">
        <f>Q25*'360 GHOST line'!AY65</f>
        <v>0</v>
      </c>
    </row>
    <row r="26" spans="1:19" ht="23.25" customHeight="1" x14ac:dyDescent="0.2">
      <c r="A26" s="434" t="str">
        <f>'360 GHOST line'!D66</f>
        <v>360-623-DT</v>
      </c>
      <c r="B26" s="435" t="s">
        <v>70</v>
      </c>
      <c r="C26" s="436" t="str">
        <f>IF(IF('360 GHOST line'!N66=0,0,'360 GHOST line'!N66)+IF('360 GHOST line'!N$76=0,0,'360 GHOST line'!N$76)=0,"",IF('360 GHOST line'!N66=0,0,'360 GHOST line'!N66)+IF('360 GHOST line'!N$76=0,0,'360 GHOST line'!N$76))</f>
        <v/>
      </c>
      <c r="D26" s="436" t="str">
        <f>IF(IF('360 GHOST line'!O66=0,0,'360 GHOST line'!O66)+IF('360 GHOST line'!O$76=0,0,'360 GHOST line'!O$76)=0,"",IF('360 GHOST line'!O66=0,0,'360 GHOST line'!O66)+IF('360 GHOST line'!O$76=0,0,'360 GHOST line'!O$76))</f>
        <v/>
      </c>
      <c r="E26" s="436" t="str">
        <f>IF(IF('360 GHOST line'!P66=0,0,'360 GHOST line'!P66)+IF('360 GHOST line'!P$76=0,0,'360 GHOST line'!P$76)=0,"",IF('360 GHOST line'!P66=0,0,'360 GHOST line'!P66)+IF('360 GHOST line'!P$76=0,0,'360 GHOST line'!P$76))</f>
        <v/>
      </c>
      <c r="F26" s="436" t="str">
        <f>IF(IF('360 GHOST line'!Q66=0,0,'360 GHOST line'!Q66)+IF('360 GHOST line'!Q$76=0,0,'360 GHOST line'!Q$76)=0,"",IF('360 GHOST line'!Q66=0,0,'360 GHOST line'!Q66)+IF('360 GHOST line'!Q$76=0,0,'360 GHOST line'!Q$76))</f>
        <v/>
      </c>
      <c r="G26" s="436" t="str">
        <f>IF(IF('360 GHOST line'!R66=0,0,'360 GHOST line'!R66)+IF('360 GHOST line'!R$76=0,0,'360 GHOST line'!R$76)=0,"",IF('360 GHOST line'!R66=0,0,'360 GHOST line'!R66)+IF('360 GHOST line'!R$76=0,0,'360 GHOST line'!R$76))</f>
        <v/>
      </c>
      <c r="H26" s="436" t="str">
        <f>IF(IF('360 GHOST line'!S66=0,0,'360 GHOST line'!S66)+IF('360 GHOST line'!S$76=0,0,'360 GHOST line'!S$76)=0,"",IF('360 GHOST line'!S66=0,0,'360 GHOST line'!S66)+IF('360 GHOST line'!S$76=0,0,'360 GHOST line'!S$76))</f>
        <v/>
      </c>
      <c r="I26" s="436" t="str">
        <f>IF(IF('360 GHOST line'!T66=0,0,'360 GHOST line'!T66)+IF('360 GHOST line'!T$76=0,0,'360 GHOST line'!T$76)=0,"",IF('360 GHOST line'!T66=0,0,'360 GHOST line'!T66)+IF('360 GHOST line'!T$76=0,0,'360 GHOST line'!T$76))</f>
        <v/>
      </c>
      <c r="J26" s="436" t="str">
        <f>IF(IF('360 GHOST line'!U66=0,0,'360 GHOST line'!U66)+IF('360 GHOST line'!U$76=0,0,'360 GHOST line'!U$76)=0,"",IF('360 GHOST line'!U66=0,0,'360 GHOST line'!U66)+IF('360 GHOST line'!U$76=0,0,'360 GHOST line'!U$76))</f>
        <v/>
      </c>
      <c r="K26" s="436" t="str">
        <f>IF(IF('360 GHOST line'!V66=0,0,'360 GHOST line'!V66)+IF('360 GHOST line'!V$76=0,0,'360 GHOST line'!V$76)=0,"",IF('360 GHOST line'!V66=0,0,'360 GHOST line'!V66)+IF('360 GHOST line'!V$76=0,0,'360 GHOST line'!V$76))</f>
        <v/>
      </c>
      <c r="L26" s="436" t="str">
        <f>IF(IF('360 GHOST line'!W66=0,0,'360 GHOST line'!W66)+IF('360 GHOST line'!W$76=0,0,'360 GHOST line'!W$76)=0,"",IF('360 GHOST line'!W66=0,0,'360 GHOST line'!W66)+IF('360 GHOST line'!W$76=0,0,'360 GHOST line'!W$76))</f>
        <v/>
      </c>
      <c r="M26" s="436" t="str">
        <f>IF(IF('360 GHOST line'!X66=0,0,'360 GHOST line'!X66)+IF('360 GHOST line'!X$76=0,0,'360 GHOST line'!X$76)=0,"",IF('360 GHOST line'!X66=0,0,'360 GHOST line'!X66)+IF('360 GHOST line'!X$76=0,0,'360 GHOST line'!X$76))</f>
        <v/>
      </c>
      <c r="N26" s="436" t="str">
        <f>IF(IF('360 GHOST line'!Y66=0,0,'360 GHOST line'!Y66)+IF('360 GHOST line'!Y$76=0,0,'360 GHOST line'!Y$76)=0,"",IF('360 GHOST line'!Y66=0,0,'360 GHOST line'!Y66)+IF('360 GHOST line'!Y$76=0,0,'360 GHOST line'!Y$76))</f>
        <v/>
      </c>
      <c r="O26" s="436" t="str">
        <f>IF(IF('360 GHOST line'!Z66=0,0,'360 GHOST line'!Z66)+IF('360 GHOST line'!Z$76=0,0,'360 GHOST line'!Z$76)=0,"",IF('360 GHOST line'!Z66=0,0,'360 GHOST line'!Z66)+IF('360 GHOST line'!Z$76=0,0,'360 GHOST line'!Z$76))</f>
        <v/>
      </c>
      <c r="P26" s="436" t="str">
        <f>IF(IF('360 GHOST line'!AA66=0,0,'360 GHOST line'!AA66)+IF('360 GHOST line'!AA$76=0,0,'360 GHOST line'!AA$76)=0,"",IF('360 GHOST line'!AA66=0,0,'360 GHOST line'!AA66)+IF('360 GHOST line'!AA$76=0,0,'360 GHOST line'!AA$76))</f>
        <v/>
      </c>
      <c r="Q26" s="437">
        <f t="shared" si="1"/>
        <v>0</v>
      </c>
      <c r="R26" s="438">
        <f>Q26*'360 GHOST line'!J66</f>
        <v>0</v>
      </c>
      <c r="S26" s="438">
        <f>Q26*'360 GHOST line'!AY66</f>
        <v>0</v>
      </c>
    </row>
    <row r="27" spans="1:19" ht="23.25" customHeight="1" x14ac:dyDescent="0.2">
      <c r="A27" s="434" t="str">
        <f>'360 GHOST line'!D67</f>
        <v>360-624-DT</v>
      </c>
      <c r="B27" s="435" t="s">
        <v>70</v>
      </c>
      <c r="C27" s="436" t="str">
        <f>IF(IF('360 GHOST line'!N67=0,0,'360 GHOST line'!N67)+IF('360 GHOST line'!N$76=0,0,'360 GHOST line'!N$76)=0,"",IF('360 GHOST line'!N67=0,0,'360 GHOST line'!N67)+IF('360 GHOST line'!N$76=0,0,'360 GHOST line'!N$76))</f>
        <v/>
      </c>
      <c r="D27" s="436" t="str">
        <f>IF(IF('360 GHOST line'!O67=0,0,'360 GHOST line'!O67)+IF('360 GHOST line'!O$76=0,0,'360 GHOST line'!O$76)=0,"",IF('360 GHOST line'!O67=0,0,'360 GHOST line'!O67)+IF('360 GHOST line'!O$76=0,0,'360 GHOST line'!O$76))</f>
        <v/>
      </c>
      <c r="E27" s="436" t="str">
        <f>IF(IF('360 GHOST line'!P67=0,0,'360 GHOST line'!P67)+IF('360 GHOST line'!P$76=0,0,'360 GHOST line'!P$76)=0,"",IF('360 GHOST line'!P67=0,0,'360 GHOST line'!P67)+IF('360 GHOST line'!P$76=0,0,'360 GHOST line'!P$76))</f>
        <v/>
      </c>
      <c r="F27" s="436" t="str">
        <f>IF(IF('360 GHOST line'!Q67=0,0,'360 GHOST line'!Q67)+IF('360 GHOST line'!Q$76=0,0,'360 GHOST line'!Q$76)=0,"",IF('360 GHOST line'!Q67=0,0,'360 GHOST line'!Q67)+IF('360 GHOST line'!Q$76=0,0,'360 GHOST line'!Q$76))</f>
        <v/>
      </c>
      <c r="G27" s="436" t="str">
        <f>IF(IF('360 GHOST line'!R67=0,0,'360 GHOST line'!R67)+IF('360 GHOST line'!R$76=0,0,'360 GHOST line'!R$76)=0,"",IF('360 GHOST line'!R67=0,0,'360 GHOST line'!R67)+IF('360 GHOST line'!R$76=0,0,'360 GHOST line'!R$76))</f>
        <v/>
      </c>
      <c r="H27" s="436" t="str">
        <f>IF(IF('360 GHOST line'!S67=0,0,'360 GHOST line'!S67)+IF('360 GHOST line'!S$76=0,0,'360 GHOST line'!S$76)=0,"",IF('360 GHOST line'!S67=0,0,'360 GHOST line'!S67)+IF('360 GHOST line'!S$76=0,0,'360 GHOST line'!S$76))</f>
        <v/>
      </c>
      <c r="I27" s="436" t="str">
        <f>IF(IF('360 GHOST line'!T67=0,0,'360 GHOST line'!T67)+IF('360 GHOST line'!T$76=0,0,'360 GHOST line'!T$76)=0,"",IF('360 GHOST line'!T67=0,0,'360 GHOST line'!T67)+IF('360 GHOST line'!T$76=0,0,'360 GHOST line'!T$76))</f>
        <v/>
      </c>
      <c r="J27" s="436" t="str">
        <f>IF(IF('360 GHOST line'!U67=0,0,'360 GHOST line'!U67)+IF('360 GHOST line'!U$76=0,0,'360 GHOST line'!U$76)=0,"",IF('360 GHOST line'!U67=0,0,'360 GHOST line'!U67)+IF('360 GHOST line'!U$76=0,0,'360 GHOST line'!U$76))</f>
        <v/>
      </c>
      <c r="K27" s="436" t="str">
        <f>IF(IF('360 GHOST line'!V67=0,0,'360 GHOST line'!V67)+IF('360 GHOST line'!V$76=0,0,'360 GHOST line'!V$76)=0,"",IF('360 GHOST line'!V67=0,0,'360 GHOST line'!V67)+IF('360 GHOST line'!V$76=0,0,'360 GHOST line'!V$76))</f>
        <v/>
      </c>
      <c r="L27" s="436" t="str">
        <f>IF(IF('360 GHOST line'!W67=0,0,'360 GHOST line'!W67)+IF('360 GHOST line'!W$76=0,0,'360 GHOST line'!W$76)=0,"",IF('360 GHOST line'!W67=0,0,'360 GHOST line'!W67)+IF('360 GHOST line'!W$76=0,0,'360 GHOST line'!W$76))</f>
        <v/>
      </c>
      <c r="M27" s="436" t="str">
        <f>IF(IF('360 GHOST line'!X67=0,0,'360 GHOST line'!X67)+IF('360 GHOST line'!X$76=0,0,'360 GHOST line'!X$76)=0,"",IF('360 GHOST line'!X67=0,0,'360 GHOST line'!X67)+IF('360 GHOST line'!X$76=0,0,'360 GHOST line'!X$76))</f>
        <v/>
      </c>
      <c r="N27" s="436" t="str">
        <f>IF(IF('360 GHOST line'!Y67=0,0,'360 GHOST line'!Y67)+IF('360 GHOST line'!Y$76=0,0,'360 GHOST line'!Y$76)=0,"",IF('360 GHOST line'!Y67=0,0,'360 GHOST line'!Y67)+IF('360 GHOST line'!Y$76=0,0,'360 GHOST line'!Y$76))</f>
        <v/>
      </c>
      <c r="O27" s="436" t="str">
        <f>IF(IF('360 GHOST line'!Z67=0,0,'360 GHOST line'!Z67)+IF('360 GHOST line'!Z$76=0,0,'360 GHOST line'!Z$76)=0,"",IF('360 GHOST line'!Z67=0,0,'360 GHOST line'!Z67)+IF('360 GHOST line'!Z$76=0,0,'360 GHOST line'!Z$76))</f>
        <v/>
      </c>
      <c r="P27" s="436" t="str">
        <f>IF(IF('360 GHOST line'!AA67=0,0,'360 GHOST line'!AA67)+IF('360 GHOST line'!AA$76=0,0,'360 GHOST line'!AA$76)=0,"",IF('360 GHOST line'!AA67=0,0,'360 GHOST line'!AA67)+IF('360 GHOST line'!AA$76=0,0,'360 GHOST line'!AA$76))</f>
        <v/>
      </c>
      <c r="Q27" s="437">
        <f t="shared" si="1"/>
        <v>0</v>
      </c>
      <c r="R27" s="438">
        <f>Q27*'360 GHOST line'!J67</f>
        <v>0</v>
      </c>
      <c r="S27" s="438">
        <f>Q27*'360 GHOST line'!AY67</f>
        <v>0</v>
      </c>
    </row>
    <row r="28" spans="1:19" ht="23.25" customHeight="1" x14ac:dyDescent="0.2">
      <c r="A28" s="434" t="str">
        <f>'360 GHOST line'!D68</f>
        <v>360-625</v>
      </c>
      <c r="B28" s="435"/>
      <c r="C28" s="436" t="str">
        <f>IF(IF('360 GHOST line'!N68=0,0,'360 GHOST line'!N68)+IF('360 GHOST line'!N$76=0,0,'360 GHOST line'!N$76)=0,"",IF('360 GHOST line'!N68=0,0,'360 GHOST line'!N68)+IF('360 GHOST line'!N$76=0,0,'360 GHOST line'!N$76))</f>
        <v/>
      </c>
      <c r="D28" s="436" t="str">
        <f>IF(IF('360 GHOST line'!O68=0,0,'360 GHOST line'!O68)+IF('360 GHOST line'!O$76=0,0,'360 GHOST line'!O$76)=0,"",IF('360 GHOST line'!O68=0,0,'360 GHOST line'!O68)+IF('360 GHOST line'!O$76=0,0,'360 GHOST line'!O$76))</f>
        <v/>
      </c>
      <c r="E28" s="436" t="str">
        <f>IF(IF('360 GHOST line'!P68=0,0,'360 GHOST line'!P68)+IF('360 GHOST line'!P$76=0,0,'360 GHOST line'!P$76)=0,"",IF('360 GHOST line'!P68=0,0,'360 GHOST line'!P68)+IF('360 GHOST line'!P$76=0,0,'360 GHOST line'!P$76))</f>
        <v/>
      </c>
      <c r="F28" s="436" t="str">
        <f>IF(IF('360 GHOST line'!Q68=0,0,'360 GHOST line'!Q68)+IF('360 GHOST line'!Q$76=0,0,'360 GHOST line'!Q$76)=0,"",IF('360 GHOST line'!Q68=0,0,'360 GHOST line'!Q68)+IF('360 GHOST line'!Q$76=0,0,'360 GHOST line'!Q$76))</f>
        <v/>
      </c>
      <c r="G28" s="436" t="str">
        <f>IF(IF('360 GHOST line'!R68=0,0,'360 GHOST line'!R68)+IF('360 GHOST line'!R$76=0,0,'360 GHOST line'!R$76)=0,"",IF('360 GHOST line'!R68=0,0,'360 GHOST line'!R68)+IF('360 GHOST line'!R$76=0,0,'360 GHOST line'!R$76))</f>
        <v/>
      </c>
      <c r="H28" s="436" t="str">
        <f>IF(IF('360 GHOST line'!S68=0,0,'360 GHOST line'!S68)+IF('360 GHOST line'!S$76=0,0,'360 GHOST line'!S$76)=0,"",IF('360 GHOST line'!S68=0,0,'360 GHOST line'!S68)+IF('360 GHOST line'!S$76=0,0,'360 GHOST line'!S$76))</f>
        <v/>
      </c>
      <c r="I28" s="436" t="str">
        <f>IF(IF('360 GHOST line'!T68=0,0,'360 GHOST line'!T68)+IF('360 GHOST line'!T$76=0,0,'360 GHOST line'!T$76)=0,"",IF('360 GHOST line'!T68=0,0,'360 GHOST line'!T68)+IF('360 GHOST line'!T$76=0,0,'360 GHOST line'!T$76))</f>
        <v/>
      </c>
      <c r="J28" s="436" t="str">
        <f>IF(IF('360 GHOST line'!U68=0,0,'360 GHOST line'!U68)+IF('360 GHOST line'!U$76=0,0,'360 GHOST line'!U$76)=0,"",IF('360 GHOST line'!U68=0,0,'360 GHOST line'!U68)+IF('360 GHOST line'!U$76=0,0,'360 GHOST line'!U$76))</f>
        <v/>
      </c>
      <c r="K28" s="436" t="str">
        <f>IF(IF('360 GHOST line'!V68=0,0,'360 GHOST line'!V68)+IF('360 GHOST line'!V$76=0,0,'360 GHOST line'!V$76)=0,"",IF('360 GHOST line'!V68=0,0,'360 GHOST line'!V68)+IF('360 GHOST line'!V$76=0,0,'360 GHOST line'!V$76))</f>
        <v/>
      </c>
      <c r="L28" s="436" t="str">
        <f>IF(IF('360 GHOST line'!W68=0,0,'360 GHOST line'!W68)+IF('360 GHOST line'!W$76=0,0,'360 GHOST line'!W$76)=0,"",IF('360 GHOST line'!W68=0,0,'360 GHOST line'!W68)+IF('360 GHOST line'!W$76=0,0,'360 GHOST line'!W$76))</f>
        <v/>
      </c>
      <c r="M28" s="436" t="str">
        <f>IF(IF('360 GHOST line'!X68=0,0,'360 GHOST line'!X68)+IF('360 GHOST line'!X$76=0,0,'360 GHOST line'!X$76)=0,"",IF('360 GHOST line'!X68=0,0,'360 GHOST line'!X68)+IF('360 GHOST line'!X$76=0,0,'360 GHOST line'!X$76))</f>
        <v/>
      </c>
      <c r="N28" s="436" t="str">
        <f>IF(IF('360 GHOST line'!Y68=0,0,'360 GHOST line'!Y68)+IF('360 GHOST line'!Y$76=0,0,'360 GHOST line'!Y$76)=0,"",IF('360 GHOST line'!Y68=0,0,'360 GHOST line'!Y68)+IF('360 GHOST line'!Y$76=0,0,'360 GHOST line'!Y$76))</f>
        <v/>
      </c>
      <c r="O28" s="436" t="str">
        <f>IF(IF('360 GHOST line'!Z68=0,0,'360 GHOST line'!Z68)+IF('360 GHOST line'!Z$76=0,0,'360 GHOST line'!Z$76)=0,"",IF('360 GHOST line'!Z68=0,0,'360 GHOST line'!Z68)+IF('360 GHOST line'!Z$76=0,0,'360 GHOST line'!Z$76))</f>
        <v/>
      </c>
      <c r="P28" s="436" t="str">
        <f>IF(IF('360 GHOST line'!AA68=0,0,'360 GHOST line'!AA68)+IF('360 GHOST line'!AA$76=0,0,'360 GHOST line'!AA$76)=0,"",IF('360 GHOST line'!AA68=0,0,'360 GHOST line'!AA68)+IF('360 GHOST line'!AA$76=0,0,'360 GHOST line'!AA$76))</f>
        <v/>
      </c>
      <c r="Q28" s="437">
        <f t="shared" si="1"/>
        <v>0</v>
      </c>
      <c r="R28" s="438">
        <f>Q28*'360 GHOST line'!J68</f>
        <v>0</v>
      </c>
      <c r="S28" s="438">
        <f>Q28*'360 GHOST line'!AY68</f>
        <v>0</v>
      </c>
    </row>
    <row r="29" spans="1:19" ht="23.25" customHeight="1" x14ac:dyDescent="0.2">
      <c r="A29" s="434" t="str">
        <f>'360 GHOST line'!D69</f>
        <v>360-626-DT</v>
      </c>
      <c r="B29" s="435" t="s">
        <v>70</v>
      </c>
      <c r="C29" s="436" t="str">
        <f>IF(IF('360 GHOST line'!N69=0,0,'360 GHOST line'!N69)+IF('360 GHOST line'!N$76=0,0,'360 GHOST line'!N$76)=0,"",IF('360 GHOST line'!N69=0,0,'360 GHOST line'!N69)+IF('360 GHOST line'!N$76=0,0,'360 GHOST line'!N$76))</f>
        <v/>
      </c>
      <c r="D29" s="436" t="str">
        <f>IF(IF('360 GHOST line'!O69=0,0,'360 GHOST line'!O69)+IF('360 GHOST line'!O$76=0,0,'360 GHOST line'!O$76)=0,"",IF('360 GHOST line'!O69=0,0,'360 GHOST line'!O69)+IF('360 GHOST line'!O$76=0,0,'360 GHOST line'!O$76))</f>
        <v/>
      </c>
      <c r="E29" s="436" t="str">
        <f>IF(IF('360 GHOST line'!P69=0,0,'360 GHOST line'!P69)+IF('360 GHOST line'!P$76=0,0,'360 GHOST line'!P$76)=0,"",IF('360 GHOST line'!P69=0,0,'360 GHOST line'!P69)+IF('360 GHOST line'!P$76=0,0,'360 GHOST line'!P$76))</f>
        <v/>
      </c>
      <c r="F29" s="436" t="str">
        <f>IF(IF('360 GHOST line'!Q69=0,0,'360 GHOST line'!Q69)+IF('360 GHOST line'!Q$76=0,0,'360 GHOST line'!Q$76)=0,"",IF('360 GHOST line'!Q69=0,0,'360 GHOST line'!Q69)+IF('360 GHOST line'!Q$76=0,0,'360 GHOST line'!Q$76))</f>
        <v/>
      </c>
      <c r="G29" s="436" t="str">
        <f>IF(IF('360 GHOST line'!R69=0,0,'360 GHOST line'!R69)+IF('360 GHOST line'!R$76=0,0,'360 GHOST line'!R$76)=0,"",IF('360 GHOST line'!R69=0,0,'360 GHOST line'!R69)+IF('360 GHOST line'!R$76=0,0,'360 GHOST line'!R$76))</f>
        <v/>
      </c>
      <c r="H29" s="436" t="str">
        <f>IF(IF('360 GHOST line'!S69=0,0,'360 GHOST line'!S69)+IF('360 GHOST line'!S$76=0,0,'360 GHOST line'!S$76)=0,"",IF('360 GHOST line'!S69=0,0,'360 GHOST line'!S69)+IF('360 GHOST line'!S$76=0,0,'360 GHOST line'!S$76))</f>
        <v/>
      </c>
      <c r="I29" s="436" t="str">
        <f>IF(IF('360 GHOST line'!T69=0,0,'360 GHOST line'!T69)+IF('360 GHOST line'!T$76=0,0,'360 GHOST line'!T$76)=0,"",IF('360 GHOST line'!T69=0,0,'360 GHOST line'!T69)+IF('360 GHOST line'!T$76=0,0,'360 GHOST line'!T$76))</f>
        <v/>
      </c>
      <c r="J29" s="436" t="str">
        <f>IF(IF('360 GHOST line'!U69=0,0,'360 GHOST line'!U69)+IF('360 GHOST line'!U$76=0,0,'360 GHOST line'!U$76)=0,"",IF('360 GHOST line'!U69=0,0,'360 GHOST line'!U69)+IF('360 GHOST line'!U$76=0,0,'360 GHOST line'!U$76))</f>
        <v/>
      </c>
      <c r="K29" s="436" t="str">
        <f>IF(IF('360 GHOST line'!V69=0,0,'360 GHOST line'!V69)+IF('360 GHOST line'!V$76=0,0,'360 GHOST line'!V$76)=0,"",IF('360 GHOST line'!V69=0,0,'360 GHOST line'!V69)+IF('360 GHOST line'!V$76=0,0,'360 GHOST line'!V$76))</f>
        <v/>
      </c>
      <c r="L29" s="436" t="str">
        <f>IF(IF('360 GHOST line'!W69=0,0,'360 GHOST line'!W69)+IF('360 GHOST line'!W$76=0,0,'360 GHOST line'!W$76)=0,"",IF('360 GHOST line'!W69=0,0,'360 GHOST line'!W69)+IF('360 GHOST line'!W$76=0,0,'360 GHOST line'!W$76))</f>
        <v/>
      </c>
      <c r="M29" s="436" t="str">
        <f>IF(IF('360 GHOST line'!X69=0,0,'360 GHOST line'!X69)+IF('360 GHOST line'!X$76=0,0,'360 GHOST line'!X$76)=0,"",IF('360 GHOST line'!X69=0,0,'360 GHOST line'!X69)+IF('360 GHOST line'!X$76=0,0,'360 GHOST line'!X$76))</f>
        <v/>
      </c>
      <c r="N29" s="436" t="str">
        <f>IF(IF('360 GHOST line'!Y69=0,0,'360 GHOST line'!Y69)+IF('360 GHOST line'!Y$76=0,0,'360 GHOST line'!Y$76)=0,"",IF('360 GHOST line'!Y69=0,0,'360 GHOST line'!Y69)+IF('360 GHOST line'!Y$76=0,0,'360 GHOST line'!Y$76))</f>
        <v/>
      </c>
      <c r="O29" s="436" t="str">
        <f>IF(IF('360 GHOST line'!Z69=0,0,'360 GHOST line'!Z69)+IF('360 GHOST line'!Z$76=0,0,'360 GHOST line'!Z$76)=0,"",IF('360 GHOST line'!Z69=0,0,'360 GHOST line'!Z69)+IF('360 GHOST line'!Z$76=0,0,'360 GHOST line'!Z$76))</f>
        <v/>
      </c>
      <c r="P29" s="436" t="str">
        <f>IF(IF('360 GHOST line'!AA69=0,0,'360 GHOST line'!AA69)+IF('360 GHOST line'!AA$76=0,0,'360 GHOST line'!AA$76)=0,"",IF('360 GHOST line'!AA69=0,0,'360 GHOST line'!AA69)+IF('360 GHOST line'!AA$76=0,0,'360 GHOST line'!AA$76))</f>
        <v/>
      </c>
      <c r="Q29" s="437">
        <f t="shared" si="1"/>
        <v>0</v>
      </c>
      <c r="R29" s="438">
        <f>Q29*'360 GHOST line'!J69</f>
        <v>0</v>
      </c>
      <c r="S29" s="438">
        <f>Q29*'360 GHOST line'!AY69</f>
        <v>0</v>
      </c>
    </row>
    <row r="30" spans="1:19" ht="23.25" customHeight="1" x14ac:dyDescent="0.2">
      <c r="A30" s="434" t="str">
        <f>'360 GHOST line'!D70</f>
        <v>360-627</v>
      </c>
      <c r="B30" s="435"/>
      <c r="C30" s="436" t="str">
        <f>IF(IF('360 GHOST line'!N70=0,0,'360 GHOST line'!N70)+IF('360 GHOST line'!N$76=0,0,'360 GHOST line'!N$76)=0,"",IF('360 GHOST line'!N70=0,0,'360 GHOST line'!N70)+IF('360 GHOST line'!N$76=0,0,'360 GHOST line'!N$76))</f>
        <v/>
      </c>
      <c r="D30" s="436" t="str">
        <f>IF(IF('360 GHOST line'!O70=0,0,'360 GHOST line'!O70)+IF('360 GHOST line'!O$76=0,0,'360 GHOST line'!O$76)=0,"",IF('360 GHOST line'!O70=0,0,'360 GHOST line'!O70)+IF('360 GHOST line'!O$76=0,0,'360 GHOST line'!O$76))</f>
        <v/>
      </c>
      <c r="E30" s="436" t="str">
        <f>IF(IF('360 GHOST line'!P70=0,0,'360 GHOST line'!P70)+IF('360 GHOST line'!P$76=0,0,'360 GHOST line'!P$76)=0,"",IF('360 GHOST line'!P70=0,0,'360 GHOST line'!P70)+IF('360 GHOST line'!P$76=0,0,'360 GHOST line'!P$76))</f>
        <v/>
      </c>
      <c r="F30" s="436" t="str">
        <f>IF(IF('360 GHOST line'!Q70=0,0,'360 GHOST line'!Q70)+IF('360 GHOST line'!Q$76=0,0,'360 GHOST line'!Q$76)=0,"",IF('360 GHOST line'!Q70=0,0,'360 GHOST line'!Q70)+IF('360 GHOST line'!Q$76=0,0,'360 GHOST line'!Q$76))</f>
        <v/>
      </c>
      <c r="G30" s="436" t="str">
        <f>IF(IF('360 GHOST line'!R70=0,0,'360 GHOST line'!R70)+IF('360 GHOST line'!R$76=0,0,'360 GHOST line'!R$76)=0,"",IF('360 GHOST line'!R70=0,0,'360 GHOST line'!R70)+IF('360 GHOST line'!R$76=0,0,'360 GHOST line'!R$76))</f>
        <v/>
      </c>
      <c r="H30" s="436" t="str">
        <f>IF(IF('360 GHOST line'!S70=0,0,'360 GHOST line'!S70)+IF('360 GHOST line'!S$76=0,0,'360 GHOST line'!S$76)=0,"",IF('360 GHOST line'!S70=0,0,'360 GHOST line'!S70)+IF('360 GHOST line'!S$76=0,0,'360 GHOST line'!S$76))</f>
        <v/>
      </c>
      <c r="I30" s="436" t="str">
        <f>IF(IF('360 GHOST line'!T70=0,0,'360 GHOST line'!T70)+IF('360 GHOST line'!T$76=0,0,'360 GHOST line'!T$76)=0,"",IF('360 GHOST line'!T70=0,0,'360 GHOST line'!T70)+IF('360 GHOST line'!T$76=0,0,'360 GHOST line'!T$76))</f>
        <v/>
      </c>
      <c r="J30" s="436" t="str">
        <f>IF(IF('360 GHOST line'!U70=0,0,'360 GHOST line'!U70)+IF('360 GHOST line'!U$76=0,0,'360 GHOST line'!U$76)=0,"",IF('360 GHOST line'!U70=0,0,'360 GHOST line'!U70)+IF('360 GHOST line'!U$76=0,0,'360 GHOST line'!U$76))</f>
        <v/>
      </c>
      <c r="K30" s="436" t="str">
        <f>IF(IF('360 GHOST line'!V70=0,0,'360 GHOST line'!V70)+IF('360 GHOST line'!V$76=0,0,'360 GHOST line'!V$76)=0,"",IF('360 GHOST line'!V70=0,0,'360 GHOST line'!V70)+IF('360 GHOST line'!V$76=0,0,'360 GHOST line'!V$76))</f>
        <v/>
      </c>
      <c r="L30" s="436" t="str">
        <f>IF(IF('360 GHOST line'!W70=0,0,'360 GHOST line'!W70)+IF('360 GHOST line'!W$76=0,0,'360 GHOST line'!W$76)=0,"",IF('360 GHOST line'!W70=0,0,'360 GHOST line'!W70)+IF('360 GHOST line'!W$76=0,0,'360 GHOST line'!W$76))</f>
        <v/>
      </c>
      <c r="M30" s="436" t="str">
        <f>IF(IF('360 GHOST line'!X70=0,0,'360 GHOST line'!X70)+IF('360 GHOST line'!X$76=0,0,'360 GHOST line'!X$76)=0,"",IF('360 GHOST line'!X70=0,0,'360 GHOST line'!X70)+IF('360 GHOST line'!X$76=0,0,'360 GHOST line'!X$76))</f>
        <v/>
      </c>
      <c r="N30" s="436" t="str">
        <f>IF(IF('360 GHOST line'!Y70=0,0,'360 GHOST line'!Y70)+IF('360 GHOST line'!Y$76=0,0,'360 GHOST line'!Y$76)=0,"",IF('360 GHOST line'!Y70=0,0,'360 GHOST line'!Y70)+IF('360 GHOST line'!Y$76=0,0,'360 GHOST line'!Y$76))</f>
        <v/>
      </c>
      <c r="O30" s="436" t="str">
        <f>IF(IF('360 GHOST line'!Z70=0,0,'360 GHOST line'!Z70)+IF('360 GHOST line'!Z$76=0,0,'360 GHOST line'!Z$76)=0,"",IF('360 GHOST line'!Z70=0,0,'360 GHOST line'!Z70)+IF('360 GHOST line'!Z$76=0,0,'360 GHOST line'!Z$76))</f>
        <v/>
      </c>
      <c r="P30" s="436" t="str">
        <f>IF(IF('360 GHOST line'!AA70=0,0,'360 GHOST line'!AA70)+IF('360 GHOST line'!AA$76=0,0,'360 GHOST line'!AA$76)=0,"",IF('360 GHOST line'!AA70=0,0,'360 GHOST line'!AA70)+IF('360 GHOST line'!AA$76=0,0,'360 GHOST line'!AA$76))</f>
        <v/>
      </c>
      <c r="Q30" s="437">
        <f t="shared" si="1"/>
        <v>0</v>
      </c>
      <c r="R30" s="438">
        <f>Q30*'360 GHOST line'!J70</f>
        <v>0</v>
      </c>
      <c r="S30" s="438">
        <f>Q30*'360 GHOST line'!AY70</f>
        <v>0</v>
      </c>
    </row>
    <row r="31" spans="1:19" ht="23.25" customHeight="1" x14ac:dyDescent="0.2">
      <c r="A31" s="434" t="str">
        <f>'360 GHOST line'!D71</f>
        <v>360-628</v>
      </c>
      <c r="B31" s="435"/>
      <c r="C31" s="436" t="str">
        <f>IF(IF('360 GHOST line'!N71=0,0,'360 GHOST line'!N71)+IF('360 GHOST line'!N$76=0,0,'360 GHOST line'!N$76)=0,"",IF('360 GHOST line'!N71=0,0,'360 GHOST line'!N71)+IF('360 GHOST line'!N$76=0,0,'360 GHOST line'!N$76))</f>
        <v/>
      </c>
      <c r="D31" s="436" t="str">
        <f>IF(IF('360 GHOST line'!O71=0,0,'360 GHOST line'!O71)+IF('360 GHOST line'!O$76=0,0,'360 GHOST line'!O$76)=0,"",IF('360 GHOST line'!O71=0,0,'360 GHOST line'!O71)+IF('360 GHOST line'!O$76=0,0,'360 GHOST line'!O$76))</f>
        <v/>
      </c>
      <c r="E31" s="436" t="str">
        <f>IF(IF('360 GHOST line'!P71=0,0,'360 GHOST line'!P71)+IF('360 GHOST line'!P$76=0,0,'360 GHOST line'!P$76)=0,"",IF('360 GHOST line'!P71=0,0,'360 GHOST line'!P71)+IF('360 GHOST line'!P$76=0,0,'360 GHOST line'!P$76))</f>
        <v/>
      </c>
      <c r="F31" s="436" t="str">
        <f>IF(IF('360 GHOST line'!Q71=0,0,'360 GHOST line'!Q71)+IF('360 GHOST line'!Q$76=0,0,'360 GHOST line'!Q$76)=0,"",IF('360 GHOST line'!Q71=0,0,'360 GHOST line'!Q71)+IF('360 GHOST line'!Q$76=0,0,'360 GHOST line'!Q$76))</f>
        <v/>
      </c>
      <c r="G31" s="436" t="str">
        <f>IF(IF('360 GHOST line'!R71=0,0,'360 GHOST line'!R71)+IF('360 GHOST line'!R$76=0,0,'360 GHOST line'!R$76)=0,"",IF('360 GHOST line'!R71=0,0,'360 GHOST line'!R71)+IF('360 GHOST line'!R$76=0,0,'360 GHOST line'!R$76))</f>
        <v/>
      </c>
      <c r="H31" s="436" t="str">
        <f>IF(IF('360 GHOST line'!S71=0,0,'360 GHOST line'!S71)+IF('360 GHOST line'!S$76=0,0,'360 GHOST line'!S$76)=0,"",IF('360 GHOST line'!S71=0,0,'360 GHOST line'!S71)+IF('360 GHOST line'!S$76=0,0,'360 GHOST line'!S$76))</f>
        <v/>
      </c>
      <c r="I31" s="436" t="str">
        <f>IF(IF('360 GHOST line'!T71=0,0,'360 GHOST line'!T71)+IF('360 GHOST line'!T$76=0,0,'360 GHOST line'!T$76)=0,"",IF('360 GHOST line'!T71=0,0,'360 GHOST line'!T71)+IF('360 GHOST line'!T$76=0,0,'360 GHOST line'!T$76))</f>
        <v/>
      </c>
      <c r="J31" s="436" t="str">
        <f>IF(IF('360 GHOST line'!U71=0,0,'360 GHOST line'!U71)+IF('360 GHOST line'!U$76=0,0,'360 GHOST line'!U$76)=0,"",IF('360 GHOST line'!U71=0,0,'360 GHOST line'!U71)+IF('360 GHOST line'!U$76=0,0,'360 GHOST line'!U$76))</f>
        <v/>
      </c>
      <c r="K31" s="436" t="str">
        <f>IF(IF('360 GHOST line'!V71=0,0,'360 GHOST line'!V71)+IF('360 GHOST line'!V$76=0,0,'360 GHOST line'!V$76)=0,"",IF('360 GHOST line'!V71=0,0,'360 GHOST line'!V71)+IF('360 GHOST line'!V$76=0,0,'360 GHOST line'!V$76))</f>
        <v/>
      </c>
      <c r="L31" s="436" t="str">
        <f>IF(IF('360 GHOST line'!W71=0,0,'360 GHOST line'!W71)+IF('360 GHOST line'!W$76=0,0,'360 GHOST line'!W$76)=0,"",IF('360 GHOST line'!W71=0,0,'360 GHOST line'!W71)+IF('360 GHOST line'!W$76=0,0,'360 GHOST line'!W$76))</f>
        <v/>
      </c>
      <c r="M31" s="436" t="str">
        <f>IF(IF('360 GHOST line'!X71=0,0,'360 GHOST line'!X71)+IF('360 GHOST line'!X$76=0,0,'360 GHOST line'!X$76)=0,"",IF('360 GHOST line'!X71=0,0,'360 GHOST line'!X71)+IF('360 GHOST line'!X$76=0,0,'360 GHOST line'!X$76))</f>
        <v/>
      </c>
      <c r="N31" s="436" t="str">
        <f>IF(IF('360 GHOST line'!Y71=0,0,'360 GHOST line'!Y71)+IF('360 GHOST line'!Y$76=0,0,'360 GHOST line'!Y$76)=0,"",IF('360 GHOST line'!Y71=0,0,'360 GHOST line'!Y71)+IF('360 GHOST line'!Y$76=0,0,'360 GHOST line'!Y$76))</f>
        <v/>
      </c>
      <c r="O31" s="436" t="str">
        <f>IF(IF('360 GHOST line'!Z71=0,0,'360 GHOST line'!Z71)+IF('360 GHOST line'!Z$76=0,0,'360 GHOST line'!Z$76)=0,"",IF('360 GHOST line'!Z71=0,0,'360 GHOST line'!Z71)+IF('360 GHOST line'!Z$76=0,0,'360 GHOST line'!Z$76))</f>
        <v/>
      </c>
      <c r="P31" s="436" t="str">
        <f>IF(IF('360 GHOST line'!AA71=0,0,'360 GHOST line'!AA71)+IF('360 GHOST line'!AA$76=0,0,'360 GHOST line'!AA$76)=0,"",IF('360 GHOST line'!AA71=0,0,'360 GHOST line'!AA71)+IF('360 GHOST line'!AA$76=0,0,'360 GHOST line'!AA$76))</f>
        <v/>
      </c>
      <c r="Q31" s="437">
        <f t="shared" si="1"/>
        <v>0</v>
      </c>
      <c r="R31" s="438">
        <f>Q31*'360 GHOST line'!J71</f>
        <v>0</v>
      </c>
      <c r="S31" s="438">
        <f>Q31*'360 GHOST line'!AY71</f>
        <v>0</v>
      </c>
    </row>
    <row r="32" spans="1:19" ht="23.25" customHeight="1" x14ac:dyDescent="0.2">
      <c r="A32" s="434" t="str">
        <f>'360 GHOST line'!D72</f>
        <v>360-629-DT</v>
      </c>
      <c r="B32" s="435" t="s">
        <v>70</v>
      </c>
      <c r="C32" s="436" t="str">
        <f>IF(IF('360 GHOST line'!N72=0,0,'360 GHOST line'!N72)+IF('360 GHOST line'!N$76=0,0,'360 GHOST line'!N$76)=0,"",IF('360 GHOST line'!N72=0,0,'360 GHOST line'!N72)+IF('360 GHOST line'!N$76=0,0,'360 GHOST line'!N$76))</f>
        <v/>
      </c>
      <c r="D32" s="436" t="str">
        <f>IF(IF('360 GHOST line'!O72=0,0,'360 GHOST line'!O72)+IF('360 GHOST line'!O$76=0,0,'360 GHOST line'!O$76)=0,"",IF('360 GHOST line'!O72=0,0,'360 GHOST line'!O72)+IF('360 GHOST line'!O$76=0,0,'360 GHOST line'!O$76))</f>
        <v/>
      </c>
      <c r="E32" s="436" t="str">
        <f>IF(IF('360 GHOST line'!P72=0,0,'360 GHOST line'!P72)+IF('360 GHOST line'!P$76=0,0,'360 GHOST line'!P$76)=0,"",IF('360 GHOST line'!P72=0,0,'360 GHOST line'!P72)+IF('360 GHOST line'!P$76=0,0,'360 GHOST line'!P$76))</f>
        <v/>
      </c>
      <c r="F32" s="436" t="str">
        <f>IF(IF('360 GHOST line'!Q72=0,0,'360 GHOST line'!Q72)+IF('360 GHOST line'!Q$76=0,0,'360 GHOST line'!Q$76)=0,"",IF('360 GHOST line'!Q72=0,0,'360 GHOST line'!Q72)+IF('360 GHOST line'!Q$76=0,0,'360 GHOST line'!Q$76))</f>
        <v/>
      </c>
      <c r="G32" s="436" t="str">
        <f>IF(IF('360 GHOST line'!R72=0,0,'360 GHOST line'!R72)+IF('360 GHOST line'!R$76=0,0,'360 GHOST line'!R$76)=0,"",IF('360 GHOST line'!R72=0,0,'360 GHOST line'!R72)+IF('360 GHOST line'!R$76=0,0,'360 GHOST line'!R$76))</f>
        <v/>
      </c>
      <c r="H32" s="436" t="str">
        <f>IF(IF('360 GHOST line'!S72=0,0,'360 GHOST line'!S72)+IF('360 GHOST line'!S$76=0,0,'360 GHOST line'!S$76)=0,"",IF('360 GHOST line'!S72=0,0,'360 GHOST line'!S72)+IF('360 GHOST line'!S$76=0,0,'360 GHOST line'!S$76))</f>
        <v/>
      </c>
      <c r="I32" s="436" t="str">
        <f>IF(IF('360 GHOST line'!T72=0,0,'360 GHOST line'!T72)+IF('360 GHOST line'!T$76=0,0,'360 GHOST line'!T$76)=0,"",IF('360 GHOST line'!T72=0,0,'360 GHOST line'!T72)+IF('360 GHOST line'!T$76=0,0,'360 GHOST line'!T$76))</f>
        <v/>
      </c>
      <c r="J32" s="436" t="str">
        <f>IF(IF('360 GHOST line'!U72=0,0,'360 GHOST line'!U72)+IF('360 GHOST line'!U$76=0,0,'360 GHOST line'!U$76)=0,"",IF('360 GHOST line'!U72=0,0,'360 GHOST line'!U72)+IF('360 GHOST line'!U$76=0,0,'360 GHOST line'!U$76))</f>
        <v/>
      </c>
      <c r="K32" s="436" t="str">
        <f>IF(IF('360 GHOST line'!V72=0,0,'360 GHOST line'!V72)+IF('360 GHOST line'!V$76=0,0,'360 GHOST line'!V$76)=0,"",IF('360 GHOST line'!V72=0,0,'360 GHOST line'!V72)+IF('360 GHOST line'!V$76=0,0,'360 GHOST line'!V$76))</f>
        <v/>
      </c>
      <c r="L32" s="436" t="str">
        <f>IF(IF('360 GHOST line'!W72=0,0,'360 GHOST line'!W72)+IF('360 GHOST line'!W$76=0,0,'360 GHOST line'!W$76)=0,"",IF('360 GHOST line'!W72=0,0,'360 GHOST line'!W72)+IF('360 GHOST line'!W$76=0,0,'360 GHOST line'!W$76))</f>
        <v/>
      </c>
      <c r="M32" s="436" t="str">
        <f>IF(IF('360 GHOST line'!X72=0,0,'360 GHOST line'!X72)+IF('360 GHOST line'!X$76=0,0,'360 GHOST line'!X$76)=0,"",IF('360 GHOST line'!X72=0,0,'360 GHOST line'!X72)+IF('360 GHOST line'!X$76=0,0,'360 GHOST line'!X$76))</f>
        <v/>
      </c>
      <c r="N32" s="436" t="str">
        <f>IF(IF('360 GHOST line'!Y72=0,0,'360 GHOST line'!Y72)+IF('360 GHOST line'!Y$76=0,0,'360 GHOST line'!Y$76)=0,"",IF('360 GHOST line'!Y72=0,0,'360 GHOST line'!Y72)+IF('360 GHOST line'!Y$76=0,0,'360 GHOST line'!Y$76))</f>
        <v/>
      </c>
      <c r="O32" s="436" t="str">
        <f>IF(IF('360 GHOST line'!Z72=0,0,'360 GHOST line'!Z72)+IF('360 GHOST line'!Z$76=0,0,'360 GHOST line'!Z$76)=0,"",IF('360 GHOST line'!Z72=0,0,'360 GHOST line'!Z72)+IF('360 GHOST line'!Z$76=0,0,'360 GHOST line'!Z$76))</f>
        <v/>
      </c>
      <c r="P32" s="436" t="str">
        <f>IF(IF('360 GHOST line'!AA72=0,0,'360 GHOST line'!AA72)+IF('360 GHOST line'!AA$76=0,0,'360 GHOST line'!AA$76)=0,"",IF('360 GHOST line'!AA72=0,0,'360 GHOST line'!AA72)+IF('360 GHOST line'!AA$76=0,0,'360 GHOST line'!AA$76))</f>
        <v/>
      </c>
      <c r="Q32" s="437">
        <f t="shared" si="1"/>
        <v>0</v>
      </c>
      <c r="R32" s="438">
        <f>Q32*'360 GHOST line'!J72</f>
        <v>0</v>
      </c>
      <c r="S32" s="438">
        <f>Q32*'360 GHOST line'!AY72</f>
        <v>0</v>
      </c>
    </row>
    <row r="33" spans="1:19" ht="23.25" customHeight="1" x14ac:dyDescent="0.2">
      <c r="A33" s="434" t="str">
        <f>'360 GHOST line'!D73</f>
        <v>360-630-DT</v>
      </c>
      <c r="B33" s="435" t="s">
        <v>70</v>
      </c>
      <c r="C33" s="436" t="str">
        <f>IF(IF('360 GHOST line'!N73=0,0,'360 GHOST line'!N73)+IF('360 GHOST line'!N$76=0,0,'360 GHOST line'!N$76)=0,"",IF('360 GHOST line'!N73=0,0,'360 GHOST line'!N73)+IF('360 GHOST line'!N$76=0,0,'360 GHOST line'!N$76))</f>
        <v/>
      </c>
      <c r="D33" s="436" t="str">
        <f>IF(IF('360 GHOST line'!O73=0,0,'360 GHOST line'!O73)+IF('360 GHOST line'!O$76=0,0,'360 GHOST line'!O$76)=0,"",IF('360 GHOST line'!O73=0,0,'360 GHOST line'!O73)+IF('360 GHOST line'!O$76=0,0,'360 GHOST line'!O$76))</f>
        <v/>
      </c>
      <c r="E33" s="436" t="str">
        <f>IF(IF('360 GHOST line'!P73=0,0,'360 GHOST line'!P73)+IF('360 GHOST line'!P$76=0,0,'360 GHOST line'!P$76)=0,"",IF('360 GHOST line'!P73=0,0,'360 GHOST line'!P73)+IF('360 GHOST line'!P$76=0,0,'360 GHOST line'!P$76))</f>
        <v/>
      </c>
      <c r="F33" s="436" t="str">
        <f>IF(IF('360 GHOST line'!Q73=0,0,'360 GHOST line'!Q73)+IF('360 GHOST line'!Q$76=0,0,'360 GHOST line'!Q$76)=0,"",IF('360 GHOST line'!Q73=0,0,'360 GHOST line'!Q73)+IF('360 GHOST line'!Q$76=0,0,'360 GHOST line'!Q$76))</f>
        <v/>
      </c>
      <c r="G33" s="436" t="str">
        <f>IF(IF('360 GHOST line'!R73=0,0,'360 GHOST line'!R73)+IF('360 GHOST line'!R$76=0,0,'360 GHOST line'!R$76)=0,"",IF('360 GHOST line'!R73=0,0,'360 GHOST line'!R73)+IF('360 GHOST line'!R$76=0,0,'360 GHOST line'!R$76))</f>
        <v/>
      </c>
      <c r="H33" s="436" t="str">
        <f>IF(IF('360 GHOST line'!S73=0,0,'360 GHOST line'!S73)+IF('360 GHOST line'!S$76=0,0,'360 GHOST line'!S$76)=0,"",IF('360 GHOST line'!S73=0,0,'360 GHOST line'!S73)+IF('360 GHOST line'!S$76=0,0,'360 GHOST line'!S$76))</f>
        <v/>
      </c>
      <c r="I33" s="436" t="str">
        <f>IF(IF('360 GHOST line'!T73=0,0,'360 GHOST line'!T73)+IF('360 GHOST line'!T$76=0,0,'360 GHOST line'!T$76)=0,"",IF('360 GHOST line'!T73=0,0,'360 GHOST line'!T73)+IF('360 GHOST line'!T$76=0,0,'360 GHOST line'!T$76))</f>
        <v/>
      </c>
      <c r="J33" s="436" t="str">
        <f>IF(IF('360 GHOST line'!U73=0,0,'360 GHOST line'!U73)+IF('360 GHOST line'!U$76=0,0,'360 GHOST line'!U$76)=0,"",IF('360 GHOST line'!U73=0,0,'360 GHOST line'!U73)+IF('360 GHOST line'!U$76=0,0,'360 GHOST line'!U$76))</f>
        <v/>
      </c>
      <c r="K33" s="436" t="str">
        <f>IF(IF('360 GHOST line'!V73=0,0,'360 GHOST line'!V73)+IF('360 GHOST line'!V$76=0,0,'360 GHOST line'!V$76)=0,"",IF('360 GHOST line'!V73=0,0,'360 GHOST line'!V73)+IF('360 GHOST line'!V$76=0,0,'360 GHOST line'!V$76))</f>
        <v/>
      </c>
      <c r="L33" s="436" t="str">
        <f>IF(IF('360 GHOST line'!W73=0,0,'360 GHOST line'!W73)+IF('360 GHOST line'!W$76=0,0,'360 GHOST line'!W$76)=0,"",IF('360 GHOST line'!W73=0,0,'360 GHOST line'!W73)+IF('360 GHOST line'!W$76=0,0,'360 GHOST line'!W$76))</f>
        <v/>
      </c>
      <c r="M33" s="436" t="str">
        <f>IF(IF('360 GHOST line'!X73=0,0,'360 GHOST line'!X73)+IF('360 GHOST line'!X$76=0,0,'360 GHOST line'!X$76)=0,"",IF('360 GHOST line'!X73=0,0,'360 GHOST line'!X73)+IF('360 GHOST line'!X$76=0,0,'360 GHOST line'!X$76))</f>
        <v/>
      </c>
      <c r="N33" s="436" t="str">
        <f>IF(IF('360 GHOST line'!Y73=0,0,'360 GHOST line'!Y73)+IF('360 GHOST line'!Y$76=0,0,'360 GHOST line'!Y$76)=0,"",IF('360 GHOST line'!Y73=0,0,'360 GHOST line'!Y73)+IF('360 GHOST line'!Y$76=0,0,'360 GHOST line'!Y$76))</f>
        <v/>
      </c>
      <c r="O33" s="436" t="str">
        <f>IF(IF('360 GHOST line'!Z73=0,0,'360 GHOST line'!Z73)+IF('360 GHOST line'!Z$76=0,0,'360 GHOST line'!Z$76)=0,"",IF('360 GHOST line'!Z73=0,0,'360 GHOST line'!Z73)+IF('360 GHOST line'!Z$76=0,0,'360 GHOST line'!Z$76))</f>
        <v/>
      </c>
      <c r="P33" s="436" t="str">
        <f>IF(IF('360 GHOST line'!AA73=0,0,'360 GHOST line'!AA73)+IF('360 GHOST line'!AA$76=0,0,'360 GHOST line'!AA$76)=0,"",IF('360 GHOST line'!AA73=0,0,'360 GHOST line'!AA73)+IF('360 GHOST line'!AA$76=0,0,'360 GHOST line'!AA$76))</f>
        <v/>
      </c>
      <c r="Q33" s="437">
        <f t="shared" si="1"/>
        <v>0</v>
      </c>
      <c r="R33" s="438">
        <f>Q33*'360 GHOST line'!J73</f>
        <v>0</v>
      </c>
      <c r="S33" s="438">
        <f>Q33*'360 GHOST line'!AY73</f>
        <v>0</v>
      </c>
    </row>
    <row r="34" spans="1:19" ht="23.25" customHeight="1" x14ac:dyDescent="0.2">
      <c r="A34" s="434" t="str">
        <f>'360 GHOST line'!D74</f>
        <v>360-631-DT</v>
      </c>
      <c r="B34" s="435" t="s">
        <v>70</v>
      </c>
      <c r="C34" s="436" t="str">
        <f>IF(IF('360 GHOST line'!N74=0,0,'360 GHOST line'!N74)+IF('360 GHOST line'!N$76=0,0,'360 GHOST line'!N$76)=0,"",IF('360 GHOST line'!N74=0,0,'360 GHOST line'!N74)+IF('360 GHOST line'!N$76=0,0,'360 GHOST line'!N$76))</f>
        <v/>
      </c>
      <c r="D34" s="436" t="str">
        <f>IF(IF('360 GHOST line'!O74=0,0,'360 GHOST line'!O74)+IF('360 GHOST line'!O$76=0,0,'360 GHOST line'!O$76)=0,"",IF('360 GHOST line'!O74=0,0,'360 GHOST line'!O74)+IF('360 GHOST line'!O$76=0,0,'360 GHOST line'!O$76))</f>
        <v/>
      </c>
      <c r="E34" s="436" t="str">
        <f>IF(IF('360 GHOST line'!P74=0,0,'360 GHOST line'!P74)+IF('360 GHOST line'!P$76=0,0,'360 GHOST line'!P$76)=0,"",IF('360 GHOST line'!P74=0,0,'360 GHOST line'!P74)+IF('360 GHOST line'!P$76=0,0,'360 GHOST line'!P$76))</f>
        <v/>
      </c>
      <c r="F34" s="436" t="str">
        <f>IF(IF('360 GHOST line'!Q74=0,0,'360 GHOST line'!Q74)+IF('360 GHOST line'!Q$76=0,0,'360 GHOST line'!Q$76)=0,"",IF('360 GHOST line'!Q74=0,0,'360 GHOST line'!Q74)+IF('360 GHOST line'!Q$76=0,0,'360 GHOST line'!Q$76))</f>
        <v/>
      </c>
      <c r="G34" s="436" t="str">
        <f>IF(IF('360 GHOST line'!R74=0,0,'360 GHOST line'!R74)+IF('360 GHOST line'!R$76=0,0,'360 GHOST line'!R$76)=0,"",IF('360 GHOST line'!R74=0,0,'360 GHOST line'!R74)+IF('360 GHOST line'!R$76=0,0,'360 GHOST line'!R$76))</f>
        <v/>
      </c>
      <c r="H34" s="436" t="str">
        <f>IF(IF('360 GHOST line'!S74=0,0,'360 GHOST line'!S74)+IF('360 GHOST line'!S$76=0,0,'360 GHOST line'!S$76)=0,"",IF('360 GHOST line'!S74=0,0,'360 GHOST line'!S74)+IF('360 GHOST line'!S$76=0,0,'360 GHOST line'!S$76))</f>
        <v/>
      </c>
      <c r="I34" s="436" t="str">
        <f>IF(IF('360 GHOST line'!T74=0,0,'360 GHOST line'!T74)+IF('360 GHOST line'!T$76=0,0,'360 GHOST line'!T$76)=0,"",IF('360 GHOST line'!T74=0,0,'360 GHOST line'!T74)+IF('360 GHOST line'!T$76=0,0,'360 GHOST line'!T$76))</f>
        <v/>
      </c>
      <c r="J34" s="436" t="str">
        <f>IF(IF('360 GHOST line'!U74=0,0,'360 GHOST line'!U74)+IF('360 GHOST line'!U$76=0,0,'360 GHOST line'!U$76)=0,"",IF('360 GHOST line'!U74=0,0,'360 GHOST line'!U74)+IF('360 GHOST line'!U$76=0,0,'360 GHOST line'!U$76))</f>
        <v/>
      </c>
      <c r="K34" s="436" t="str">
        <f>IF(IF('360 GHOST line'!V74=0,0,'360 GHOST line'!V74)+IF('360 GHOST line'!V$76=0,0,'360 GHOST line'!V$76)=0,"",IF('360 GHOST line'!V74=0,0,'360 GHOST line'!V74)+IF('360 GHOST line'!V$76=0,0,'360 GHOST line'!V$76))</f>
        <v/>
      </c>
      <c r="L34" s="436" t="str">
        <f>IF(IF('360 GHOST line'!W74=0,0,'360 GHOST line'!W74)+IF('360 GHOST line'!W$76=0,0,'360 GHOST line'!W$76)=0,"",IF('360 GHOST line'!W74=0,0,'360 GHOST line'!W74)+IF('360 GHOST line'!W$76=0,0,'360 GHOST line'!W$76))</f>
        <v/>
      </c>
      <c r="M34" s="436" t="str">
        <f>IF(IF('360 GHOST line'!X74=0,0,'360 GHOST line'!X74)+IF('360 GHOST line'!X$76=0,0,'360 GHOST line'!X$76)=0,"",IF('360 GHOST line'!X74=0,0,'360 GHOST line'!X74)+IF('360 GHOST line'!X$76=0,0,'360 GHOST line'!X$76))</f>
        <v/>
      </c>
      <c r="N34" s="436" t="str">
        <f>IF(IF('360 GHOST line'!Y74=0,0,'360 GHOST line'!Y74)+IF('360 GHOST line'!Y$76=0,0,'360 GHOST line'!Y$76)=0,"",IF('360 GHOST line'!Y74=0,0,'360 GHOST line'!Y74)+IF('360 GHOST line'!Y$76=0,0,'360 GHOST line'!Y$76))</f>
        <v/>
      </c>
      <c r="O34" s="436" t="str">
        <f>IF(IF('360 GHOST line'!Z74=0,0,'360 GHOST line'!Z74)+IF('360 GHOST line'!Z$76=0,0,'360 GHOST line'!Z$76)=0,"",IF('360 GHOST line'!Z74=0,0,'360 GHOST line'!Z74)+IF('360 GHOST line'!Z$76=0,0,'360 GHOST line'!Z$76))</f>
        <v/>
      </c>
      <c r="P34" s="436" t="str">
        <f>IF(IF('360 GHOST line'!AA74=0,0,'360 GHOST line'!AA74)+IF('360 GHOST line'!AA$76=0,0,'360 GHOST line'!AA$76)=0,"",IF('360 GHOST line'!AA74=0,0,'360 GHOST line'!AA74)+IF('360 GHOST line'!AA$76=0,0,'360 GHOST line'!AA$76))</f>
        <v/>
      </c>
      <c r="Q34" s="437">
        <f t="shared" si="1"/>
        <v>0</v>
      </c>
      <c r="R34" s="438">
        <f>Q34*'360 GHOST line'!J74</f>
        <v>0</v>
      </c>
      <c r="S34" s="438">
        <f>Q34*'360 GHOST line'!AY74</f>
        <v>0</v>
      </c>
    </row>
    <row r="35" spans="1:19" ht="23.25" customHeight="1" x14ac:dyDescent="0.2">
      <c r="A35" s="434" t="str">
        <f>'360 GHOST line'!D75</f>
        <v>360-632-WI-DT</v>
      </c>
      <c r="B35" s="435" t="s">
        <v>617</v>
      </c>
      <c r="C35" s="436" t="str">
        <f>IF(IF('360 GHOST line'!N75=0,0,'360 GHOST line'!N75)+IF('360 GHOST line'!N$76=0,0,'360 GHOST line'!N$76)=0,"",IF('360 GHOST line'!N75=0,0,'360 GHOST line'!N75)+IF('360 GHOST line'!N$76=0,0,'360 GHOST line'!N$76))</f>
        <v/>
      </c>
      <c r="D35" s="436" t="str">
        <f>IF(IF('360 GHOST line'!O75=0,0,'360 GHOST line'!O75)+IF('360 GHOST line'!O$76=0,0,'360 GHOST line'!O$76)=0,"",IF('360 GHOST line'!O75=0,0,'360 GHOST line'!O75)+IF('360 GHOST line'!O$76=0,0,'360 GHOST line'!O$76))</f>
        <v/>
      </c>
      <c r="E35" s="436" t="str">
        <f>IF(IF('360 GHOST line'!P75=0,0,'360 GHOST line'!P75)+IF('360 GHOST line'!P$76=0,0,'360 GHOST line'!P$76)=0,"",IF('360 GHOST line'!P75=0,0,'360 GHOST line'!P75)+IF('360 GHOST line'!P$76=0,0,'360 GHOST line'!P$76))</f>
        <v/>
      </c>
      <c r="F35" s="436" t="str">
        <f>IF(IF('360 GHOST line'!Q75=0,0,'360 GHOST line'!Q75)+IF('360 GHOST line'!Q$76=0,0,'360 GHOST line'!Q$76)=0,"",IF('360 GHOST line'!Q75=0,0,'360 GHOST line'!Q75)+IF('360 GHOST line'!Q$76=0,0,'360 GHOST line'!Q$76))</f>
        <v/>
      </c>
      <c r="G35" s="436" t="str">
        <f>IF(IF('360 GHOST line'!R75=0,0,'360 GHOST line'!R75)+IF('360 GHOST line'!R$76=0,0,'360 GHOST line'!R$76)=0,"",IF('360 GHOST line'!R75=0,0,'360 GHOST line'!R75)+IF('360 GHOST line'!R$76=0,0,'360 GHOST line'!R$76))</f>
        <v/>
      </c>
      <c r="H35" s="436" t="str">
        <f>IF(IF('360 GHOST line'!S75=0,0,'360 GHOST line'!S75)+IF('360 GHOST line'!S$76=0,0,'360 GHOST line'!S$76)=0,"",IF('360 GHOST line'!S75=0,0,'360 GHOST line'!S75)+IF('360 GHOST line'!S$76=0,0,'360 GHOST line'!S$76))</f>
        <v/>
      </c>
      <c r="I35" s="436" t="str">
        <f>IF(IF('360 GHOST line'!T75=0,0,'360 GHOST line'!T75)+IF('360 GHOST line'!T$76=0,0,'360 GHOST line'!T$76)=0,"",IF('360 GHOST line'!T75=0,0,'360 GHOST line'!T75)+IF('360 GHOST line'!T$76=0,0,'360 GHOST line'!T$76))</f>
        <v/>
      </c>
      <c r="J35" s="436" t="str">
        <f>IF(IF('360 GHOST line'!U75=0,0,'360 GHOST line'!U75)+IF('360 GHOST line'!U$76=0,0,'360 GHOST line'!U$76)=0,"",IF('360 GHOST line'!U75=0,0,'360 GHOST line'!U75)+IF('360 GHOST line'!U$76=0,0,'360 GHOST line'!U$76))</f>
        <v/>
      </c>
      <c r="K35" s="436" t="str">
        <f>IF(IF('360 GHOST line'!V75=0,0,'360 GHOST line'!V75)+IF('360 GHOST line'!V$76=0,0,'360 GHOST line'!V$76)=0,"",IF('360 GHOST line'!V75=0,0,'360 GHOST line'!V75)+IF('360 GHOST line'!V$76=0,0,'360 GHOST line'!V$76))</f>
        <v/>
      </c>
      <c r="L35" s="436" t="str">
        <f>IF(IF('360 GHOST line'!W75=0,0,'360 GHOST line'!W75)+IF('360 GHOST line'!W$76=0,0,'360 GHOST line'!W$76)=0,"",IF('360 GHOST line'!W75=0,0,'360 GHOST line'!W75)+IF('360 GHOST line'!W$76=0,0,'360 GHOST line'!W$76))</f>
        <v/>
      </c>
      <c r="M35" s="436" t="str">
        <f>IF(IF('360 GHOST line'!X75=0,0,'360 GHOST line'!X75)+IF('360 GHOST line'!X$76=0,0,'360 GHOST line'!X$76)=0,"",IF('360 GHOST line'!X75=0,0,'360 GHOST line'!X75)+IF('360 GHOST line'!X$76=0,0,'360 GHOST line'!X$76))</f>
        <v/>
      </c>
      <c r="N35" s="436" t="str">
        <f>IF(IF('360 GHOST line'!Y75=0,0,'360 GHOST line'!Y75)+IF('360 GHOST line'!Y$76=0,0,'360 GHOST line'!Y$76)=0,"",IF('360 GHOST line'!Y75=0,0,'360 GHOST line'!Y75)+IF('360 GHOST line'!Y$76=0,0,'360 GHOST line'!Y$76))</f>
        <v/>
      </c>
      <c r="O35" s="436" t="str">
        <f>IF(IF('360 GHOST line'!Z75=0,0,'360 GHOST line'!Z75)+IF('360 GHOST line'!Z$76=0,0,'360 GHOST line'!Z$76)=0,"",IF('360 GHOST line'!Z75=0,0,'360 GHOST line'!Z75)+IF('360 GHOST line'!Z$76=0,0,'360 GHOST line'!Z$76))</f>
        <v/>
      </c>
      <c r="P35" s="436" t="str">
        <f>IF(IF('360 GHOST line'!AA75=0,0,'360 GHOST line'!AA75)+IF('360 GHOST line'!AA$76=0,0,'360 GHOST line'!AA$76)=0,"",IF('360 GHOST line'!AA75=0,0,'360 GHOST line'!AA75)+IF('360 GHOST line'!AA$76=0,0,'360 GHOST line'!AA$76))</f>
        <v/>
      </c>
      <c r="Q35" s="437">
        <f>SUM(C35:P35)</f>
        <v>0</v>
      </c>
      <c r="R35" s="438">
        <f>Q35*'360 GHOST line'!J75</f>
        <v>0</v>
      </c>
      <c r="S35" s="438">
        <f>Q35*'360 GHOST line'!AY75</f>
        <v>0</v>
      </c>
    </row>
    <row r="36" spans="1:19" ht="23.25" customHeight="1" x14ac:dyDescent="0.2">
      <c r="A36" s="434"/>
      <c r="B36" s="435"/>
      <c r="C36" s="436"/>
      <c r="D36" s="436"/>
      <c r="E36" s="436"/>
      <c r="F36" s="436"/>
      <c r="G36" s="436"/>
      <c r="H36" s="436"/>
      <c r="I36" s="436"/>
      <c r="J36" s="436"/>
      <c r="K36" s="436"/>
      <c r="L36" s="436"/>
      <c r="M36" s="436"/>
      <c r="N36" s="436"/>
      <c r="O36" s="436"/>
      <c r="P36" s="436"/>
      <c r="Q36" s="437"/>
      <c r="R36" s="438"/>
      <c r="S36" s="438"/>
    </row>
    <row r="37" spans="1:19" ht="23.25" customHeight="1" x14ac:dyDescent="0.2">
      <c r="A37" s="434" t="str">
        <f>'360 GHOST line'!D33</f>
        <v>360-641-DT</v>
      </c>
      <c r="B37" s="435" t="s">
        <v>70</v>
      </c>
      <c r="C37" s="436" t="str">
        <f>IF(IF('360 GHOST line'!N33=0,0,'360 GHOST line'!N33)+IF('360 GHOST line'!N$45=0,0,'360 GHOST line'!N$45)=0,"",IF('360 GHOST line'!N33=0,0,'360 GHOST line'!N33)+IF('360 GHOST line'!N$45=0,0,'360 GHOST line'!N$45))</f>
        <v/>
      </c>
      <c r="D37" s="436" t="str">
        <f>IF(IF('360 GHOST line'!O33=0,0,'360 GHOST line'!O33)+IF('360 GHOST line'!O$45=0,0,'360 GHOST line'!O$45)=0,"",IF('360 GHOST line'!O33=0,0,'360 GHOST line'!O33)+IF('360 GHOST line'!O$45=0,0,'360 GHOST line'!O$45))</f>
        <v/>
      </c>
      <c r="E37" s="436" t="str">
        <f>IF(IF('360 GHOST line'!P33=0,0,'360 GHOST line'!P33)+IF('360 GHOST line'!P$45=0,0,'360 GHOST line'!P$45)=0,"",IF('360 GHOST line'!P33=0,0,'360 GHOST line'!P33)+IF('360 GHOST line'!P$45=0,0,'360 GHOST line'!P$45))</f>
        <v/>
      </c>
      <c r="F37" s="436" t="str">
        <f>IF(IF('360 GHOST line'!Q33=0,0,'360 GHOST line'!Q33)+IF('360 GHOST line'!Q$45=0,0,'360 GHOST line'!Q$45)=0,"",IF('360 GHOST line'!Q33=0,0,'360 GHOST line'!Q33)+IF('360 GHOST line'!Q$45=0,0,'360 GHOST line'!Q$45))</f>
        <v/>
      </c>
      <c r="G37" s="436" t="str">
        <f>IF(IF('360 GHOST line'!R33=0,0,'360 GHOST line'!R33)+IF('360 GHOST line'!R$45=0,0,'360 GHOST line'!R$45)=0,"",IF('360 GHOST line'!R33=0,0,'360 GHOST line'!R33)+IF('360 GHOST line'!R$45=0,0,'360 GHOST line'!R$45))</f>
        <v/>
      </c>
      <c r="H37" s="436" t="str">
        <f>IF(IF('360 GHOST line'!S33=0,0,'360 GHOST line'!S33)+IF('360 GHOST line'!S$45=0,0,'360 GHOST line'!S$45)=0,"",IF('360 GHOST line'!S33=0,0,'360 GHOST line'!S33)+IF('360 GHOST line'!S$45=0,0,'360 GHOST line'!S$45))</f>
        <v/>
      </c>
      <c r="I37" s="436" t="str">
        <f>IF(IF('360 GHOST line'!T33=0,0,'360 GHOST line'!T33)+IF('360 GHOST line'!T$45=0,0,'360 GHOST line'!T$45)=0,"",IF('360 GHOST line'!T33=0,0,'360 GHOST line'!T33)+IF('360 GHOST line'!T$45=0,0,'360 GHOST line'!T$45))</f>
        <v/>
      </c>
      <c r="J37" s="436" t="str">
        <f>IF(IF('360 GHOST line'!U33=0,0,'360 GHOST line'!U33)+IF('360 GHOST line'!U$45=0,0,'360 GHOST line'!U$45)=0,"",IF('360 GHOST line'!U33=0,0,'360 GHOST line'!U33)+IF('360 GHOST line'!U$45=0,0,'360 GHOST line'!U$45))</f>
        <v/>
      </c>
      <c r="K37" s="436" t="str">
        <f>IF(IF('360 GHOST line'!V33=0,0,'360 GHOST line'!V33)+IF('360 GHOST line'!V$45=0,0,'360 GHOST line'!V$45)=0,"",IF('360 GHOST line'!V33=0,0,'360 GHOST line'!V33)+IF('360 GHOST line'!V$45=0,0,'360 GHOST line'!V$45))</f>
        <v/>
      </c>
      <c r="L37" s="436" t="str">
        <f>IF(IF('360 GHOST line'!W33=0,0,'360 GHOST line'!W33)+IF('360 GHOST line'!W$45=0,0,'360 GHOST line'!W$45)=0,"",IF('360 GHOST line'!W33=0,0,'360 GHOST line'!W33)+IF('360 GHOST line'!W$45=0,0,'360 GHOST line'!W$45))</f>
        <v/>
      </c>
      <c r="M37" s="436" t="str">
        <f>IF(IF('360 GHOST line'!X33=0,0,'360 GHOST line'!X33)+IF('360 GHOST line'!X$45=0,0,'360 GHOST line'!X$45)=0,"",IF('360 GHOST line'!X33=0,0,'360 GHOST line'!X33)+IF('360 GHOST line'!X$45=0,0,'360 GHOST line'!X$45))</f>
        <v/>
      </c>
      <c r="N37" s="436" t="str">
        <f>IF(IF('360 GHOST line'!Y33=0,0,'360 GHOST line'!Y33)+IF('360 GHOST line'!Y$45=0,0,'360 GHOST line'!Y$45)=0,"",IF('360 GHOST line'!Y33=0,0,'360 GHOST line'!Y33)+IF('360 GHOST line'!Y$45=0,0,'360 GHOST line'!Y$45))</f>
        <v/>
      </c>
      <c r="O37" s="436" t="str">
        <f>IF(IF('360 GHOST line'!Z33=0,0,'360 GHOST line'!Z33)+IF('360 GHOST line'!Z$45=0,0,'360 GHOST line'!Z$45)=0,"",IF('360 GHOST line'!Z33=0,0,'360 GHOST line'!Z33)+IF('360 GHOST line'!Z$45=0,0,'360 GHOST line'!Z$45))</f>
        <v/>
      </c>
      <c r="P37" s="436" t="str">
        <f>IF(IF('360 GHOST line'!AA33=0,0,'360 GHOST line'!AA33)+IF('360 GHOST line'!AA$45=0,0,'360 GHOST line'!AA$45)=0,"",IF('360 GHOST line'!AA33=0,0,'360 GHOST line'!AA33)+IF('360 GHOST line'!AA$45=0,0,'360 GHOST line'!AA$45))</f>
        <v/>
      </c>
      <c r="Q37" s="437">
        <f>SUM(C37:P37)</f>
        <v>0</v>
      </c>
      <c r="R37" s="438">
        <f>SUM(C37:P37)</f>
        <v>0</v>
      </c>
      <c r="S37" s="438">
        <f>SUM(C37:P37)*'360 GHOST line'!AF33</f>
        <v>0</v>
      </c>
    </row>
    <row r="38" spans="1:19" ht="23.25" customHeight="1" x14ac:dyDescent="0.2">
      <c r="A38" s="434" t="str">
        <f>'360 GHOST line'!D34</f>
        <v>360-642-B-DT</v>
      </c>
      <c r="B38" s="435" t="s">
        <v>70</v>
      </c>
      <c r="C38" s="436" t="str">
        <f>IF(IF('360 GHOST line'!N34=0,0,'360 GHOST line'!N34)+IF('360 GHOST line'!N$45=0,0,'360 GHOST line'!N$45)=0,"",IF('360 GHOST line'!N34=0,0,'360 GHOST line'!N34)+IF('360 GHOST line'!N$45=0,0,'360 GHOST line'!N$45))</f>
        <v/>
      </c>
      <c r="D38" s="436" t="str">
        <f>IF(IF('360 GHOST line'!O34=0,0,'360 GHOST line'!O34)+IF('360 GHOST line'!O$45=0,0,'360 GHOST line'!O$45)=0,"",IF('360 GHOST line'!O34=0,0,'360 GHOST line'!O34)+IF('360 GHOST line'!O$45=0,0,'360 GHOST line'!O$45))</f>
        <v/>
      </c>
      <c r="E38" s="436" t="str">
        <f>IF(IF('360 GHOST line'!P34=0,0,'360 GHOST line'!P34)+IF('360 GHOST line'!P$45=0,0,'360 GHOST line'!P$45)=0,"",IF('360 GHOST line'!P34=0,0,'360 GHOST line'!P34)+IF('360 GHOST line'!P$45=0,0,'360 GHOST line'!P$45))</f>
        <v/>
      </c>
      <c r="F38" s="436" t="str">
        <f>IF(IF('360 GHOST line'!Q34=0,0,'360 GHOST line'!Q34)+IF('360 GHOST line'!Q$45=0,0,'360 GHOST line'!Q$45)=0,"",IF('360 GHOST line'!Q34=0,0,'360 GHOST line'!Q34)+IF('360 GHOST line'!Q$45=0,0,'360 GHOST line'!Q$45))</f>
        <v/>
      </c>
      <c r="G38" s="436" t="str">
        <f>IF(IF('360 GHOST line'!R34=0,0,'360 GHOST line'!R34)+IF('360 GHOST line'!R$45=0,0,'360 GHOST line'!R$45)=0,"",IF('360 GHOST line'!R34=0,0,'360 GHOST line'!R34)+IF('360 GHOST line'!R$45=0,0,'360 GHOST line'!R$45))</f>
        <v/>
      </c>
      <c r="H38" s="436" t="str">
        <f>IF(IF('360 GHOST line'!S34=0,0,'360 GHOST line'!S34)+IF('360 GHOST line'!S$45=0,0,'360 GHOST line'!S$45)=0,"",IF('360 GHOST line'!S34=0,0,'360 GHOST line'!S34)+IF('360 GHOST line'!S$45=0,0,'360 GHOST line'!S$45))</f>
        <v/>
      </c>
      <c r="I38" s="436" t="str">
        <f>IF(IF('360 GHOST line'!T34=0,0,'360 GHOST line'!T34)+IF('360 GHOST line'!T$45=0,0,'360 GHOST line'!T$45)=0,"",IF('360 GHOST line'!T34=0,0,'360 GHOST line'!T34)+IF('360 GHOST line'!T$45=0,0,'360 GHOST line'!T$45))</f>
        <v/>
      </c>
      <c r="J38" s="436" t="str">
        <f>IF(IF('360 GHOST line'!U34=0,0,'360 GHOST line'!U34)+IF('360 GHOST line'!U$45=0,0,'360 GHOST line'!U$45)=0,"",IF('360 GHOST line'!U34=0,0,'360 GHOST line'!U34)+IF('360 GHOST line'!U$45=0,0,'360 GHOST line'!U$45))</f>
        <v/>
      </c>
      <c r="K38" s="436" t="str">
        <f>IF(IF('360 GHOST line'!V34=0,0,'360 GHOST line'!V34)+IF('360 GHOST line'!V$45=0,0,'360 GHOST line'!V$45)=0,"",IF('360 GHOST line'!V34=0,0,'360 GHOST line'!V34)+IF('360 GHOST line'!V$45=0,0,'360 GHOST line'!V$45))</f>
        <v/>
      </c>
      <c r="L38" s="436" t="str">
        <f>IF(IF('360 GHOST line'!W34=0,0,'360 GHOST line'!W34)+IF('360 GHOST line'!W$45=0,0,'360 GHOST line'!W$45)=0,"",IF('360 GHOST line'!W34=0,0,'360 GHOST line'!W34)+IF('360 GHOST line'!W$45=0,0,'360 GHOST line'!W$45))</f>
        <v/>
      </c>
      <c r="M38" s="436" t="str">
        <f>IF(IF('360 GHOST line'!X34=0,0,'360 GHOST line'!X34)+IF('360 GHOST line'!X$45=0,0,'360 GHOST line'!X$45)=0,"",IF('360 GHOST line'!X34=0,0,'360 GHOST line'!X34)+IF('360 GHOST line'!X$45=0,0,'360 GHOST line'!X$45))</f>
        <v/>
      </c>
      <c r="N38" s="436" t="str">
        <f>IF(IF('360 GHOST line'!Y34=0,0,'360 GHOST line'!Y34)+IF('360 GHOST line'!Y$45=0,0,'360 GHOST line'!Y$45)=0,"",IF('360 GHOST line'!Y34=0,0,'360 GHOST line'!Y34)+IF('360 GHOST line'!Y$45=0,0,'360 GHOST line'!Y$45))</f>
        <v/>
      </c>
      <c r="O38" s="436" t="str">
        <f>IF(IF('360 GHOST line'!Z34=0,0,'360 GHOST line'!Z34)+IF('360 GHOST line'!Z$45=0,0,'360 GHOST line'!Z$45)=0,"",IF('360 GHOST line'!Z34=0,0,'360 GHOST line'!Z34)+IF('360 GHOST line'!Z$45=0,0,'360 GHOST line'!Z$45))</f>
        <v/>
      </c>
      <c r="P38" s="436" t="str">
        <f>IF(IF('360 GHOST line'!AA34=0,0,'360 GHOST line'!AA34)+IF('360 GHOST line'!AA$45=0,0,'360 GHOST line'!AA$45)=0,"",IF('360 GHOST line'!AA34=0,0,'360 GHOST line'!AA34)+IF('360 GHOST line'!AA$45=0,0,'360 GHOST line'!AA$45))</f>
        <v/>
      </c>
      <c r="Q38" s="437">
        <f>SUM(C38:P38)</f>
        <v>0</v>
      </c>
      <c r="R38" s="438">
        <f t="shared" ref="R38:R48" si="2">SUM(C38:P38)</f>
        <v>0</v>
      </c>
      <c r="S38" s="438">
        <f>SUM(C38:P38)*'360 GHOST line'!AF34</f>
        <v>0</v>
      </c>
    </row>
    <row r="39" spans="1:19" ht="23.25" customHeight="1" x14ac:dyDescent="0.2">
      <c r="A39" s="434" t="str">
        <f>'360 GHOST line'!D35</f>
        <v>360-643-B-DT</v>
      </c>
      <c r="B39" s="435" t="s">
        <v>70</v>
      </c>
      <c r="C39" s="436" t="str">
        <f>IF(IF('360 GHOST line'!N35=0,0,'360 GHOST line'!N35)+IF('360 GHOST line'!N$45=0,0,'360 GHOST line'!N$45)=0,"",IF('360 GHOST line'!N35=0,0,'360 GHOST line'!N35)+IF('360 GHOST line'!N$45=0,0,'360 GHOST line'!N$45))</f>
        <v/>
      </c>
      <c r="D39" s="436" t="str">
        <f>IF(IF('360 GHOST line'!O35=0,0,'360 GHOST line'!O35)+IF('360 GHOST line'!O$45=0,0,'360 GHOST line'!O$45)=0,"",IF('360 GHOST line'!O35=0,0,'360 GHOST line'!O35)+IF('360 GHOST line'!O$45=0,0,'360 GHOST line'!O$45))</f>
        <v/>
      </c>
      <c r="E39" s="436" t="str">
        <f>IF(IF('360 GHOST line'!P35=0,0,'360 GHOST line'!P35)+IF('360 GHOST line'!P$45=0,0,'360 GHOST line'!P$45)=0,"",IF('360 GHOST line'!P35=0,0,'360 GHOST line'!P35)+IF('360 GHOST line'!P$45=0,0,'360 GHOST line'!P$45))</f>
        <v/>
      </c>
      <c r="F39" s="436" t="str">
        <f>IF(IF('360 GHOST line'!Q35=0,0,'360 GHOST line'!Q35)+IF('360 GHOST line'!Q$45=0,0,'360 GHOST line'!Q$45)=0,"",IF('360 GHOST line'!Q35=0,0,'360 GHOST line'!Q35)+IF('360 GHOST line'!Q$45=0,0,'360 GHOST line'!Q$45))</f>
        <v/>
      </c>
      <c r="G39" s="436" t="str">
        <f>IF(IF('360 GHOST line'!R35=0,0,'360 GHOST line'!R35)+IF('360 GHOST line'!R$45=0,0,'360 GHOST line'!R$45)=0,"",IF('360 GHOST line'!R35=0,0,'360 GHOST line'!R35)+IF('360 GHOST line'!R$45=0,0,'360 GHOST line'!R$45))</f>
        <v/>
      </c>
      <c r="H39" s="436" t="str">
        <f>IF(IF('360 GHOST line'!S35=0,0,'360 GHOST line'!S35)+IF('360 GHOST line'!S$45=0,0,'360 GHOST line'!S$45)=0,"",IF('360 GHOST line'!S35=0,0,'360 GHOST line'!S35)+IF('360 GHOST line'!S$45=0,0,'360 GHOST line'!S$45))</f>
        <v/>
      </c>
      <c r="I39" s="436" t="str">
        <f>IF(IF('360 GHOST line'!T35=0,0,'360 GHOST line'!T35)+IF('360 GHOST line'!T$45=0,0,'360 GHOST line'!T$45)=0,"",IF('360 GHOST line'!T35=0,0,'360 GHOST line'!T35)+IF('360 GHOST line'!T$45=0,0,'360 GHOST line'!T$45))</f>
        <v/>
      </c>
      <c r="J39" s="436" t="str">
        <f>IF(IF('360 GHOST line'!U35=0,0,'360 GHOST line'!U35)+IF('360 GHOST line'!U$45=0,0,'360 GHOST line'!U$45)=0,"",IF('360 GHOST line'!U35=0,0,'360 GHOST line'!U35)+IF('360 GHOST line'!U$45=0,0,'360 GHOST line'!U$45))</f>
        <v/>
      </c>
      <c r="K39" s="436" t="str">
        <f>IF(IF('360 GHOST line'!V35=0,0,'360 GHOST line'!V35)+IF('360 GHOST line'!V$45=0,0,'360 GHOST line'!V$45)=0,"",IF('360 GHOST line'!V35=0,0,'360 GHOST line'!V35)+IF('360 GHOST line'!V$45=0,0,'360 GHOST line'!V$45))</f>
        <v/>
      </c>
      <c r="L39" s="436" t="str">
        <f>IF(IF('360 GHOST line'!W35=0,0,'360 GHOST line'!W35)+IF('360 GHOST line'!W$45=0,0,'360 GHOST line'!W$45)=0,"",IF('360 GHOST line'!W35=0,0,'360 GHOST line'!W35)+IF('360 GHOST line'!W$45=0,0,'360 GHOST line'!W$45))</f>
        <v/>
      </c>
      <c r="M39" s="436" t="str">
        <f>IF(IF('360 GHOST line'!X35=0,0,'360 GHOST line'!X35)+IF('360 GHOST line'!X$45=0,0,'360 GHOST line'!X$45)=0,"",IF('360 GHOST line'!X35=0,0,'360 GHOST line'!X35)+IF('360 GHOST line'!X$45=0,0,'360 GHOST line'!X$45))</f>
        <v/>
      </c>
      <c r="N39" s="436" t="str">
        <f>IF(IF('360 GHOST line'!Y35=0,0,'360 GHOST line'!Y35)+IF('360 GHOST line'!Y$45=0,0,'360 GHOST line'!Y$45)=0,"",IF('360 GHOST line'!Y35=0,0,'360 GHOST line'!Y35)+IF('360 GHOST line'!Y$45=0,0,'360 GHOST line'!Y$45))</f>
        <v/>
      </c>
      <c r="O39" s="436" t="str">
        <f>IF(IF('360 GHOST line'!Z35=0,0,'360 GHOST line'!Z35)+IF('360 GHOST line'!Z$45=0,0,'360 GHOST line'!Z$45)=0,"",IF('360 GHOST line'!Z35=0,0,'360 GHOST line'!Z35)+IF('360 GHOST line'!Z$45=0,0,'360 GHOST line'!Z$45))</f>
        <v/>
      </c>
      <c r="P39" s="436" t="str">
        <f>IF(IF('360 GHOST line'!AA35=0,0,'360 GHOST line'!AA35)+IF('360 GHOST line'!AA$45=0,0,'360 GHOST line'!AA$45)=0,"",IF('360 GHOST line'!AA35=0,0,'360 GHOST line'!AA35)+IF('360 GHOST line'!AA$45=0,0,'360 GHOST line'!AA$45))</f>
        <v/>
      </c>
      <c r="Q39" s="437">
        <f t="shared" ref="Q39:Q43" si="3">SUM(C39:P39)</f>
        <v>0</v>
      </c>
      <c r="R39" s="438">
        <f t="shared" si="2"/>
        <v>0</v>
      </c>
      <c r="S39" s="438">
        <f>SUM(C39:P39)*'360 GHOST line'!AF35</f>
        <v>0</v>
      </c>
    </row>
    <row r="40" spans="1:19" ht="23.25" customHeight="1" x14ac:dyDescent="0.2">
      <c r="A40" s="434" t="str">
        <f>'360 GHOST line'!D36</f>
        <v>360-644-B-DT</v>
      </c>
      <c r="B40" s="435" t="s">
        <v>70</v>
      </c>
      <c r="C40" s="436" t="str">
        <f>IF(IF('360 GHOST line'!N36=0,0,'360 GHOST line'!N36)+IF('360 GHOST line'!N$45=0,0,'360 GHOST line'!N$45)=0,"",IF('360 GHOST line'!N36=0,0,'360 GHOST line'!N36)+IF('360 GHOST line'!N$45=0,0,'360 GHOST line'!N$45))</f>
        <v/>
      </c>
      <c r="D40" s="436" t="str">
        <f>IF(IF('360 GHOST line'!O36=0,0,'360 GHOST line'!O36)+IF('360 GHOST line'!O$45=0,0,'360 GHOST line'!O$45)=0,"",IF('360 GHOST line'!O36=0,0,'360 GHOST line'!O36)+IF('360 GHOST line'!O$45=0,0,'360 GHOST line'!O$45))</f>
        <v/>
      </c>
      <c r="E40" s="436" t="str">
        <f>IF(IF('360 GHOST line'!P36=0,0,'360 GHOST line'!P36)+IF('360 GHOST line'!P$45=0,0,'360 GHOST line'!P$45)=0,"",IF('360 GHOST line'!P36=0,0,'360 GHOST line'!P36)+IF('360 GHOST line'!P$45=0,0,'360 GHOST line'!P$45))</f>
        <v/>
      </c>
      <c r="F40" s="436" t="str">
        <f>IF(IF('360 GHOST line'!Q36=0,0,'360 GHOST line'!Q36)+IF('360 GHOST line'!Q$45=0,0,'360 GHOST line'!Q$45)=0,"",IF('360 GHOST line'!Q36=0,0,'360 GHOST line'!Q36)+IF('360 GHOST line'!Q$45=0,0,'360 GHOST line'!Q$45))</f>
        <v/>
      </c>
      <c r="G40" s="436" t="str">
        <f>IF(IF('360 GHOST line'!R36=0,0,'360 GHOST line'!R36)+IF('360 GHOST line'!R$45=0,0,'360 GHOST line'!R$45)=0,"",IF('360 GHOST line'!R36=0,0,'360 GHOST line'!R36)+IF('360 GHOST line'!R$45=0,0,'360 GHOST line'!R$45))</f>
        <v/>
      </c>
      <c r="H40" s="436" t="str">
        <f>IF(IF('360 GHOST line'!S36=0,0,'360 GHOST line'!S36)+IF('360 GHOST line'!S$45=0,0,'360 GHOST line'!S$45)=0,"",IF('360 GHOST line'!S36=0,0,'360 GHOST line'!S36)+IF('360 GHOST line'!S$45=0,0,'360 GHOST line'!S$45))</f>
        <v/>
      </c>
      <c r="I40" s="436" t="str">
        <f>IF(IF('360 GHOST line'!T36=0,0,'360 GHOST line'!T36)+IF('360 GHOST line'!T$45=0,0,'360 GHOST line'!T$45)=0,"",IF('360 GHOST line'!T36=0,0,'360 GHOST line'!T36)+IF('360 GHOST line'!T$45=0,0,'360 GHOST line'!T$45))</f>
        <v/>
      </c>
      <c r="J40" s="436" t="str">
        <f>IF(IF('360 GHOST line'!U36=0,0,'360 GHOST line'!U36)+IF('360 GHOST line'!U$45=0,0,'360 GHOST line'!U$45)=0,"",IF('360 GHOST line'!U36=0,0,'360 GHOST line'!U36)+IF('360 GHOST line'!U$45=0,0,'360 GHOST line'!U$45))</f>
        <v/>
      </c>
      <c r="K40" s="436" t="str">
        <f>IF(IF('360 GHOST line'!V36=0,0,'360 GHOST line'!V36)+IF('360 GHOST line'!V$45=0,0,'360 GHOST line'!V$45)=0,"",IF('360 GHOST line'!V36=0,0,'360 GHOST line'!V36)+IF('360 GHOST line'!V$45=0,0,'360 GHOST line'!V$45))</f>
        <v/>
      </c>
      <c r="L40" s="436" t="str">
        <f>IF(IF('360 GHOST line'!W36=0,0,'360 GHOST line'!W36)+IF('360 GHOST line'!W$45=0,0,'360 GHOST line'!W$45)=0,"",IF('360 GHOST line'!W36=0,0,'360 GHOST line'!W36)+IF('360 GHOST line'!W$45=0,0,'360 GHOST line'!W$45))</f>
        <v/>
      </c>
      <c r="M40" s="436" t="str">
        <f>IF(IF('360 GHOST line'!X36=0,0,'360 GHOST line'!X36)+IF('360 GHOST line'!X$45=0,0,'360 GHOST line'!X$45)=0,"",IF('360 GHOST line'!X36=0,0,'360 GHOST line'!X36)+IF('360 GHOST line'!X$45=0,0,'360 GHOST line'!X$45))</f>
        <v/>
      </c>
      <c r="N40" s="436" t="str">
        <f>IF(IF('360 GHOST line'!Y36=0,0,'360 GHOST line'!Y36)+IF('360 GHOST line'!Y$45=0,0,'360 GHOST line'!Y$45)=0,"",IF('360 GHOST line'!Y36=0,0,'360 GHOST line'!Y36)+IF('360 GHOST line'!Y$45=0,0,'360 GHOST line'!Y$45))</f>
        <v/>
      </c>
      <c r="O40" s="436" t="str">
        <f>IF(IF('360 GHOST line'!Z36=0,0,'360 GHOST line'!Z36)+IF('360 GHOST line'!Z$45=0,0,'360 GHOST line'!Z$45)=0,"",IF('360 GHOST line'!Z36=0,0,'360 GHOST line'!Z36)+IF('360 GHOST line'!Z$45=0,0,'360 GHOST line'!Z$45))</f>
        <v/>
      </c>
      <c r="P40" s="436" t="str">
        <f>IF(IF('360 GHOST line'!AA36=0,0,'360 GHOST line'!AA36)+IF('360 GHOST line'!AA$45=0,0,'360 GHOST line'!AA$45)=0,"",IF('360 GHOST line'!AA36=0,0,'360 GHOST line'!AA36)+IF('360 GHOST line'!AA$45=0,0,'360 GHOST line'!AA$45))</f>
        <v/>
      </c>
      <c r="Q40" s="437">
        <f t="shared" si="3"/>
        <v>0</v>
      </c>
      <c r="R40" s="438">
        <f t="shared" si="2"/>
        <v>0</v>
      </c>
      <c r="S40" s="438">
        <f>SUM(C40:P40)*'360 GHOST line'!AF36</f>
        <v>0</v>
      </c>
    </row>
    <row r="41" spans="1:19" ht="23.25" customHeight="1" x14ac:dyDescent="0.2">
      <c r="A41" s="434" t="str">
        <f>'360 GHOST line'!D37</f>
        <v>360-645-DT</v>
      </c>
      <c r="B41" s="435" t="s">
        <v>70</v>
      </c>
      <c r="C41" s="436" t="str">
        <f>IF(IF('360 GHOST line'!N37=0,0,'360 GHOST line'!N37)+IF('360 GHOST line'!N$45=0,0,'360 GHOST line'!N$45)=0,"",IF('360 GHOST line'!N37=0,0,'360 GHOST line'!N37)+IF('360 GHOST line'!N$45=0,0,'360 GHOST line'!N$45))</f>
        <v/>
      </c>
      <c r="D41" s="436" t="str">
        <f>IF(IF('360 GHOST line'!O37=0,0,'360 GHOST line'!O37)+IF('360 GHOST line'!O$45=0,0,'360 GHOST line'!O$45)=0,"",IF('360 GHOST line'!O37=0,0,'360 GHOST line'!O37)+IF('360 GHOST line'!O$45=0,0,'360 GHOST line'!O$45))</f>
        <v/>
      </c>
      <c r="E41" s="436" t="str">
        <f>IF(IF('360 GHOST line'!P37=0,0,'360 GHOST line'!P37)+IF('360 GHOST line'!P$45=0,0,'360 GHOST line'!P$45)=0,"",IF('360 GHOST line'!P37=0,0,'360 GHOST line'!P37)+IF('360 GHOST line'!P$45=0,0,'360 GHOST line'!P$45))</f>
        <v/>
      </c>
      <c r="F41" s="436" t="str">
        <f>IF(IF('360 GHOST line'!Q37=0,0,'360 GHOST line'!Q37)+IF('360 GHOST line'!Q$45=0,0,'360 GHOST line'!Q$45)=0,"",IF('360 GHOST line'!Q37=0,0,'360 GHOST line'!Q37)+IF('360 GHOST line'!Q$45=0,0,'360 GHOST line'!Q$45))</f>
        <v/>
      </c>
      <c r="G41" s="436" t="str">
        <f>IF(IF('360 GHOST line'!R37=0,0,'360 GHOST line'!R37)+IF('360 GHOST line'!R$45=0,0,'360 GHOST line'!R$45)=0,"",IF('360 GHOST line'!R37=0,0,'360 GHOST line'!R37)+IF('360 GHOST line'!R$45=0,0,'360 GHOST line'!R$45))</f>
        <v/>
      </c>
      <c r="H41" s="436" t="str">
        <f>IF(IF('360 GHOST line'!S37=0,0,'360 GHOST line'!S37)+IF('360 GHOST line'!S$45=0,0,'360 GHOST line'!S$45)=0,"",IF('360 GHOST line'!S37=0,0,'360 GHOST line'!S37)+IF('360 GHOST line'!S$45=0,0,'360 GHOST line'!S$45))</f>
        <v/>
      </c>
      <c r="I41" s="436" t="str">
        <f>IF(IF('360 GHOST line'!T37=0,0,'360 GHOST line'!T37)+IF('360 GHOST line'!T$45=0,0,'360 GHOST line'!T$45)=0,"",IF('360 GHOST line'!T37=0,0,'360 GHOST line'!T37)+IF('360 GHOST line'!T$45=0,0,'360 GHOST line'!T$45))</f>
        <v/>
      </c>
      <c r="J41" s="436" t="str">
        <f>IF(IF('360 GHOST line'!U37=0,0,'360 GHOST line'!U37)+IF('360 GHOST line'!U$45=0,0,'360 GHOST line'!U$45)=0,"",IF('360 GHOST line'!U37=0,0,'360 GHOST line'!U37)+IF('360 GHOST line'!U$45=0,0,'360 GHOST line'!U$45))</f>
        <v/>
      </c>
      <c r="K41" s="436" t="str">
        <f>IF(IF('360 GHOST line'!V37=0,0,'360 GHOST line'!V37)+IF('360 GHOST line'!V$45=0,0,'360 GHOST line'!V$45)=0,"",IF('360 GHOST line'!V37=0,0,'360 GHOST line'!V37)+IF('360 GHOST line'!V$45=0,0,'360 GHOST line'!V$45))</f>
        <v/>
      </c>
      <c r="L41" s="436" t="str">
        <f>IF(IF('360 GHOST line'!W37=0,0,'360 GHOST line'!W37)+IF('360 GHOST line'!W$45=0,0,'360 GHOST line'!W$45)=0,"",IF('360 GHOST line'!W37=0,0,'360 GHOST line'!W37)+IF('360 GHOST line'!W$45=0,0,'360 GHOST line'!W$45))</f>
        <v/>
      </c>
      <c r="M41" s="436" t="str">
        <f>IF(IF('360 GHOST line'!X37=0,0,'360 GHOST line'!X37)+IF('360 GHOST line'!X$45=0,0,'360 GHOST line'!X$45)=0,"",IF('360 GHOST line'!X37=0,0,'360 GHOST line'!X37)+IF('360 GHOST line'!X$45=0,0,'360 GHOST line'!X$45))</f>
        <v/>
      </c>
      <c r="N41" s="436" t="str">
        <f>IF(IF('360 GHOST line'!Y37=0,0,'360 GHOST line'!Y37)+IF('360 GHOST line'!Y$45=0,0,'360 GHOST line'!Y$45)=0,"",IF('360 GHOST line'!Y37=0,0,'360 GHOST line'!Y37)+IF('360 GHOST line'!Y$45=0,0,'360 GHOST line'!Y$45))</f>
        <v/>
      </c>
      <c r="O41" s="436" t="str">
        <f>IF(IF('360 GHOST line'!Z37=0,0,'360 GHOST line'!Z37)+IF('360 GHOST line'!Z$45=0,0,'360 GHOST line'!Z$45)=0,"",IF('360 GHOST line'!Z37=0,0,'360 GHOST line'!Z37)+IF('360 GHOST line'!Z$45=0,0,'360 GHOST line'!Z$45))</f>
        <v/>
      </c>
      <c r="P41" s="436" t="str">
        <f>IF(IF('360 GHOST line'!AA37=0,0,'360 GHOST line'!AA37)+IF('360 GHOST line'!AA$45=0,0,'360 GHOST line'!AA$45)=0,"",IF('360 GHOST line'!AA37=0,0,'360 GHOST line'!AA37)+IF('360 GHOST line'!AA$45=0,0,'360 GHOST line'!AA$45))</f>
        <v/>
      </c>
      <c r="Q41" s="437">
        <f>SUM(C41:P41)</f>
        <v>0</v>
      </c>
      <c r="R41" s="438">
        <f t="shared" si="2"/>
        <v>0</v>
      </c>
      <c r="S41" s="438">
        <f>SUM(C41:P41)*'360 GHOST line'!AF37</f>
        <v>0</v>
      </c>
    </row>
    <row r="42" spans="1:19" ht="23.25" customHeight="1" x14ac:dyDescent="0.2">
      <c r="A42" s="434" t="str">
        <f>'360 GHOST line'!D38</f>
        <v>360-646-DT</v>
      </c>
      <c r="B42" s="435" t="s">
        <v>70</v>
      </c>
      <c r="C42" s="436" t="str">
        <f>IF(IF('360 GHOST line'!N38=0,0,'360 GHOST line'!N38)+IF('360 GHOST line'!N$45=0,0,'360 GHOST line'!N$45)=0,"",IF('360 GHOST line'!N38=0,0,'360 GHOST line'!N38)+IF('360 GHOST line'!N$45=0,0,'360 GHOST line'!N$45))</f>
        <v/>
      </c>
      <c r="D42" s="436" t="str">
        <f>IF(IF('360 GHOST line'!O38=0,0,'360 GHOST line'!O38)+IF('360 GHOST line'!O$45=0,0,'360 GHOST line'!O$45)=0,"",IF('360 GHOST line'!O38=0,0,'360 GHOST line'!O38)+IF('360 GHOST line'!O$45=0,0,'360 GHOST line'!O$45))</f>
        <v/>
      </c>
      <c r="E42" s="436" t="str">
        <f>IF(IF('360 GHOST line'!P38=0,0,'360 GHOST line'!P38)+IF('360 GHOST line'!P$45=0,0,'360 GHOST line'!P$45)=0,"",IF('360 GHOST line'!P38=0,0,'360 GHOST line'!P38)+IF('360 GHOST line'!P$45=0,0,'360 GHOST line'!P$45))</f>
        <v/>
      </c>
      <c r="F42" s="436" t="str">
        <f>IF(IF('360 GHOST line'!Q38=0,0,'360 GHOST line'!Q38)+IF('360 GHOST line'!Q$45=0,0,'360 GHOST line'!Q$45)=0,"",IF('360 GHOST line'!Q38=0,0,'360 GHOST line'!Q38)+IF('360 GHOST line'!Q$45=0,0,'360 GHOST line'!Q$45))</f>
        <v/>
      </c>
      <c r="G42" s="436" t="str">
        <f>IF(IF('360 GHOST line'!R38=0,0,'360 GHOST line'!R38)+IF('360 GHOST line'!R$45=0,0,'360 GHOST line'!R$45)=0,"",IF('360 GHOST line'!R38=0,0,'360 GHOST line'!R38)+IF('360 GHOST line'!R$45=0,0,'360 GHOST line'!R$45))</f>
        <v/>
      </c>
      <c r="H42" s="436" t="str">
        <f>IF(IF('360 GHOST line'!S38=0,0,'360 GHOST line'!S38)+IF('360 GHOST line'!S$45=0,0,'360 GHOST line'!S$45)=0,"",IF('360 GHOST line'!S38=0,0,'360 GHOST line'!S38)+IF('360 GHOST line'!S$45=0,0,'360 GHOST line'!S$45))</f>
        <v/>
      </c>
      <c r="I42" s="436" t="str">
        <f>IF(IF('360 GHOST line'!T38=0,0,'360 GHOST line'!T38)+IF('360 GHOST line'!T$45=0,0,'360 GHOST line'!T$45)=0,"",IF('360 GHOST line'!T38=0,0,'360 GHOST line'!T38)+IF('360 GHOST line'!T$45=0,0,'360 GHOST line'!T$45))</f>
        <v/>
      </c>
      <c r="J42" s="436" t="str">
        <f>IF(IF('360 GHOST line'!U38=0,0,'360 GHOST line'!U38)+IF('360 GHOST line'!U$45=0,0,'360 GHOST line'!U$45)=0,"",IF('360 GHOST line'!U38=0,0,'360 GHOST line'!U38)+IF('360 GHOST line'!U$45=0,0,'360 GHOST line'!U$45))</f>
        <v/>
      </c>
      <c r="K42" s="436" t="str">
        <f>IF(IF('360 GHOST line'!V38=0,0,'360 GHOST line'!V38)+IF('360 GHOST line'!V$45=0,0,'360 GHOST line'!V$45)=0,"",IF('360 GHOST line'!V38=0,0,'360 GHOST line'!V38)+IF('360 GHOST line'!V$45=0,0,'360 GHOST line'!V$45))</f>
        <v/>
      </c>
      <c r="L42" s="436" t="str">
        <f>IF(IF('360 GHOST line'!W38=0,0,'360 GHOST line'!W38)+IF('360 GHOST line'!W$45=0,0,'360 GHOST line'!W$45)=0,"",IF('360 GHOST line'!W38=0,0,'360 GHOST line'!W38)+IF('360 GHOST line'!W$45=0,0,'360 GHOST line'!W$45))</f>
        <v/>
      </c>
      <c r="M42" s="436" t="str">
        <f>IF(IF('360 GHOST line'!X38=0,0,'360 GHOST line'!X38)+IF('360 GHOST line'!X$45=0,0,'360 GHOST line'!X$45)=0,"",IF('360 GHOST line'!X38=0,0,'360 GHOST line'!X38)+IF('360 GHOST line'!X$45=0,0,'360 GHOST line'!X$45))</f>
        <v/>
      </c>
      <c r="N42" s="436" t="str">
        <f>IF(IF('360 GHOST line'!Y38=0,0,'360 GHOST line'!Y38)+IF('360 GHOST line'!Y$45=0,0,'360 GHOST line'!Y$45)=0,"",IF('360 GHOST line'!Y38=0,0,'360 GHOST line'!Y38)+IF('360 GHOST line'!Y$45=0,0,'360 GHOST line'!Y$45))</f>
        <v/>
      </c>
      <c r="O42" s="436" t="str">
        <f>IF(IF('360 GHOST line'!Z38=0,0,'360 GHOST line'!Z38)+IF('360 GHOST line'!Z$45=0,0,'360 GHOST line'!Z$45)=0,"",IF('360 GHOST line'!Z38=0,0,'360 GHOST line'!Z38)+IF('360 GHOST line'!Z$45=0,0,'360 GHOST line'!Z$45))</f>
        <v/>
      </c>
      <c r="P42" s="436" t="str">
        <f>IF(IF('360 GHOST line'!AA38=0,0,'360 GHOST line'!AA38)+IF('360 GHOST line'!AA$45=0,0,'360 GHOST line'!AA$45)=0,"",IF('360 GHOST line'!AA38=0,0,'360 GHOST line'!AA38)+IF('360 GHOST line'!AA$45=0,0,'360 GHOST line'!AA$45))</f>
        <v/>
      </c>
      <c r="Q42" s="437">
        <f t="shared" si="3"/>
        <v>0</v>
      </c>
      <c r="R42" s="438">
        <f t="shared" si="2"/>
        <v>0</v>
      </c>
      <c r="S42" s="438">
        <f>SUM(C42:P42)*'360 GHOST line'!AF38</f>
        <v>0</v>
      </c>
    </row>
    <row r="43" spans="1:19" ht="23.25" customHeight="1" x14ac:dyDescent="0.2">
      <c r="A43" s="434" t="str">
        <f>'360 GHOST line'!D39</f>
        <v>360-647-DT</v>
      </c>
      <c r="B43" s="435" t="s">
        <v>70</v>
      </c>
      <c r="C43" s="436" t="str">
        <f>IF(IF('360 GHOST line'!N39=0,0,'360 GHOST line'!N39)+IF('360 GHOST line'!N$45=0,0,'360 GHOST line'!N$45)=0,"",IF('360 GHOST line'!N39=0,0,'360 GHOST line'!N39)+IF('360 GHOST line'!N$45=0,0,'360 GHOST line'!N$45))</f>
        <v/>
      </c>
      <c r="D43" s="436" t="str">
        <f>IF(IF('360 GHOST line'!O39=0,0,'360 GHOST line'!O39)+IF('360 GHOST line'!O$45=0,0,'360 GHOST line'!O$45)=0,"",IF('360 GHOST line'!O39=0,0,'360 GHOST line'!O39)+IF('360 GHOST line'!O$45=0,0,'360 GHOST line'!O$45))</f>
        <v/>
      </c>
      <c r="E43" s="436" t="str">
        <f>IF(IF('360 GHOST line'!P39=0,0,'360 GHOST line'!P39)+IF('360 GHOST line'!P$45=0,0,'360 GHOST line'!P$45)=0,"",IF('360 GHOST line'!P39=0,0,'360 GHOST line'!P39)+IF('360 GHOST line'!P$45=0,0,'360 GHOST line'!P$45))</f>
        <v/>
      </c>
      <c r="F43" s="436" t="str">
        <f>IF(IF('360 GHOST line'!Q39=0,0,'360 GHOST line'!Q39)+IF('360 GHOST line'!Q$45=0,0,'360 GHOST line'!Q$45)=0,"",IF('360 GHOST line'!Q39=0,0,'360 GHOST line'!Q39)+IF('360 GHOST line'!Q$45=0,0,'360 GHOST line'!Q$45))</f>
        <v/>
      </c>
      <c r="G43" s="436" t="str">
        <f>IF(IF('360 GHOST line'!R39=0,0,'360 GHOST line'!R39)+IF('360 GHOST line'!R$45=0,0,'360 GHOST line'!R$45)=0,"",IF('360 GHOST line'!R39=0,0,'360 GHOST line'!R39)+IF('360 GHOST line'!R$45=0,0,'360 GHOST line'!R$45))</f>
        <v/>
      </c>
      <c r="H43" s="436" t="str">
        <f>IF(IF('360 GHOST line'!S39=0,0,'360 GHOST line'!S39)+IF('360 GHOST line'!S$45=0,0,'360 GHOST line'!S$45)=0,"",IF('360 GHOST line'!S39=0,0,'360 GHOST line'!S39)+IF('360 GHOST line'!S$45=0,0,'360 GHOST line'!S$45))</f>
        <v/>
      </c>
      <c r="I43" s="436" t="str">
        <f>IF(IF('360 GHOST line'!T39=0,0,'360 GHOST line'!T39)+IF('360 GHOST line'!T$45=0,0,'360 GHOST line'!T$45)=0,"",IF('360 GHOST line'!T39=0,0,'360 GHOST line'!T39)+IF('360 GHOST line'!T$45=0,0,'360 GHOST line'!T$45))</f>
        <v/>
      </c>
      <c r="J43" s="436" t="str">
        <f>IF(IF('360 GHOST line'!U39=0,0,'360 GHOST line'!U39)+IF('360 GHOST line'!U$45=0,0,'360 GHOST line'!U$45)=0,"",IF('360 GHOST line'!U39=0,0,'360 GHOST line'!U39)+IF('360 GHOST line'!U$45=0,0,'360 GHOST line'!U$45))</f>
        <v/>
      </c>
      <c r="K43" s="436" t="str">
        <f>IF(IF('360 GHOST line'!V39=0,0,'360 GHOST line'!V39)+IF('360 GHOST line'!V$45=0,0,'360 GHOST line'!V$45)=0,"",IF('360 GHOST line'!V39=0,0,'360 GHOST line'!V39)+IF('360 GHOST line'!V$45=0,0,'360 GHOST line'!V$45))</f>
        <v/>
      </c>
      <c r="L43" s="436" t="str">
        <f>IF(IF('360 GHOST line'!W39=0,0,'360 GHOST line'!W39)+IF('360 GHOST line'!W$45=0,0,'360 GHOST line'!W$45)=0,"",IF('360 GHOST line'!W39=0,0,'360 GHOST line'!W39)+IF('360 GHOST line'!W$45=0,0,'360 GHOST line'!W$45))</f>
        <v/>
      </c>
      <c r="M43" s="436" t="str">
        <f>IF(IF('360 GHOST line'!X39=0,0,'360 GHOST line'!X39)+IF('360 GHOST line'!X$45=0,0,'360 GHOST line'!X$45)=0,"",IF('360 GHOST line'!X39=0,0,'360 GHOST line'!X39)+IF('360 GHOST line'!X$45=0,0,'360 GHOST line'!X$45))</f>
        <v/>
      </c>
      <c r="N43" s="436" t="str">
        <f>IF(IF('360 GHOST line'!Y39=0,0,'360 GHOST line'!Y39)+IF('360 GHOST line'!Y$45=0,0,'360 GHOST line'!Y$45)=0,"",IF('360 GHOST line'!Y39=0,0,'360 GHOST line'!Y39)+IF('360 GHOST line'!Y$45=0,0,'360 GHOST line'!Y$45))</f>
        <v/>
      </c>
      <c r="O43" s="436" t="str">
        <f>IF(IF('360 GHOST line'!Z39=0,0,'360 GHOST line'!Z39)+IF('360 GHOST line'!Z$45=0,0,'360 GHOST line'!Z$45)=0,"",IF('360 GHOST line'!Z39=0,0,'360 GHOST line'!Z39)+IF('360 GHOST line'!Z$45=0,0,'360 GHOST line'!Z$45))</f>
        <v/>
      </c>
      <c r="P43" s="436" t="str">
        <f>IF(IF('360 GHOST line'!AA39=0,0,'360 GHOST line'!AA39)+IF('360 GHOST line'!AA$45=0,0,'360 GHOST line'!AA$45)=0,"",IF('360 GHOST line'!AA39=0,0,'360 GHOST line'!AA39)+IF('360 GHOST line'!AA$45=0,0,'360 GHOST line'!AA$45))</f>
        <v/>
      </c>
      <c r="Q43" s="437">
        <f t="shared" si="3"/>
        <v>0</v>
      </c>
      <c r="R43" s="438">
        <f t="shared" si="2"/>
        <v>0</v>
      </c>
      <c r="S43" s="438">
        <f>SUM(C43:P43)*'360 GHOST line'!AF39</f>
        <v>0</v>
      </c>
    </row>
    <row r="44" spans="1:19" ht="23.25" customHeight="1" x14ac:dyDescent="0.2">
      <c r="A44" s="434" t="str">
        <f>'360 GHOST line'!D40</f>
        <v>360-648-DT</v>
      </c>
      <c r="B44" s="435" t="s">
        <v>70</v>
      </c>
      <c r="C44" s="436" t="str">
        <f>IF(IF('360 GHOST line'!N40=0,0,'360 GHOST line'!N40)+IF('360 GHOST line'!N$45=0,0,'360 GHOST line'!N$45)=0,"",IF('360 GHOST line'!N40=0,0,'360 GHOST line'!N40)+IF('360 GHOST line'!N$45=0,0,'360 GHOST line'!N$45))</f>
        <v/>
      </c>
      <c r="D44" s="436" t="str">
        <f>IF(IF('360 GHOST line'!O40=0,0,'360 GHOST line'!O40)+IF('360 GHOST line'!O$45=0,0,'360 GHOST line'!O$45)=0,"",IF('360 GHOST line'!O40=0,0,'360 GHOST line'!O40)+IF('360 GHOST line'!O$45=0,0,'360 GHOST line'!O$45))</f>
        <v/>
      </c>
      <c r="E44" s="436" t="str">
        <f>IF(IF('360 GHOST line'!P40=0,0,'360 GHOST line'!P40)+IF('360 GHOST line'!P$45=0,0,'360 GHOST line'!P$45)=0,"",IF('360 GHOST line'!P40=0,0,'360 GHOST line'!P40)+IF('360 GHOST line'!P$45=0,0,'360 GHOST line'!P$45))</f>
        <v/>
      </c>
      <c r="F44" s="436" t="str">
        <f>IF(IF('360 GHOST line'!Q40=0,0,'360 GHOST line'!Q40)+IF('360 GHOST line'!Q$45=0,0,'360 GHOST line'!Q$45)=0,"",IF('360 GHOST line'!Q40=0,0,'360 GHOST line'!Q40)+IF('360 GHOST line'!Q$45=0,0,'360 GHOST line'!Q$45))</f>
        <v/>
      </c>
      <c r="G44" s="436" t="str">
        <f>IF(IF('360 GHOST line'!R40=0,0,'360 GHOST line'!R40)+IF('360 GHOST line'!R$45=0,0,'360 GHOST line'!R$45)=0,"",IF('360 GHOST line'!R40=0,0,'360 GHOST line'!R40)+IF('360 GHOST line'!R$45=0,0,'360 GHOST line'!R$45))</f>
        <v/>
      </c>
      <c r="H44" s="436" t="str">
        <f>IF(IF('360 GHOST line'!S40=0,0,'360 GHOST line'!S40)+IF('360 GHOST line'!S$45=0,0,'360 GHOST line'!S$45)=0,"",IF('360 GHOST line'!S40=0,0,'360 GHOST line'!S40)+IF('360 GHOST line'!S$45=0,0,'360 GHOST line'!S$45))</f>
        <v/>
      </c>
      <c r="I44" s="436" t="str">
        <f>IF(IF('360 GHOST line'!T40=0,0,'360 GHOST line'!T40)+IF('360 GHOST line'!T$45=0,0,'360 GHOST line'!T$45)=0,"",IF('360 GHOST line'!T40=0,0,'360 GHOST line'!T40)+IF('360 GHOST line'!T$45=0,0,'360 GHOST line'!T$45))</f>
        <v/>
      </c>
      <c r="J44" s="436" t="str">
        <f>IF(IF('360 GHOST line'!U40=0,0,'360 GHOST line'!U40)+IF('360 GHOST line'!U$45=0,0,'360 GHOST line'!U$45)=0,"",IF('360 GHOST line'!U40=0,0,'360 GHOST line'!U40)+IF('360 GHOST line'!U$45=0,0,'360 GHOST line'!U$45))</f>
        <v/>
      </c>
      <c r="K44" s="436" t="str">
        <f>IF(IF('360 GHOST line'!V40=0,0,'360 GHOST line'!V40)+IF('360 GHOST line'!V$45=0,0,'360 GHOST line'!V$45)=0,"",IF('360 GHOST line'!V40=0,0,'360 GHOST line'!V40)+IF('360 GHOST line'!V$45=0,0,'360 GHOST line'!V$45))</f>
        <v/>
      </c>
      <c r="L44" s="436" t="str">
        <f>IF(IF('360 GHOST line'!W40=0,0,'360 GHOST line'!W40)+IF('360 GHOST line'!W$45=0,0,'360 GHOST line'!W$45)=0,"",IF('360 GHOST line'!W40=0,0,'360 GHOST line'!W40)+IF('360 GHOST line'!W$45=0,0,'360 GHOST line'!W$45))</f>
        <v/>
      </c>
      <c r="M44" s="436" t="str">
        <f>IF(IF('360 GHOST line'!X40=0,0,'360 GHOST line'!X40)+IF('360 GHOST line'!X$45=0,0,'360 GHOST line'!X$45)=0,"",IF('360 GHOST line'!X40=0,0,'360 GHOST line'!X40)+IF('360 GHOST line'!X$45=0,0,'360 GHOST line'!X$45))</f>
        <v/>
      </c>
      <c r="N44" s="436" t="str">
        <f>IF(IF('360 GHOST line'!Y40=0,0,'360 GHOST line'!Y40)+IF('360 GHOST line'!Y$45=0,0,'360 GHOST line'!Y$45)=0,"",IF('360 GHOST line'!Y40=0,0,'360 GHOST line'!Y40)+IF('360 GHOST line'!Y$45=0,0,'360 GHOST line'!Y$45))</f>
        <v/>
      </c>
      <c r="O44" s="436" t="str">
        <f>IF(IF('360 GHOST line'!Z40=0,0,'360 GHOST line'!Z40)+IF('360 GHOST line'!Z$45=0,0,'360 GHOST line'!Z$45)=0,"",IF('360 GHOST line'!Z40=0,0,'360 GHOST line'!Z40)+IF('360 GHOST line'!Z$45=0,0,'360 GHOST line'!Z$45))</f>
        <v/>
      </c>
      <c r="P44" s="436" t="str">
        <f>IF(IF('360 GHOST line'!AA40=0,0,'360 GHOST line'!AA40)+IF('360 GHOST line'!AA$45=0,0,'360 GHOST line'!AA$45)=0,"",IF('360 GHOST line'!AA40=0,0,'360 GHOST line'!AA40)+IF('360 GHOST line'!AA$45=0,0,'360 GHOST line'!AA$45))</f>
        <v/>
      </c>
      <c r="Q44" s="437">
        <f>SUM(C44:P44)</f>
        <v>0</v>
      </c>
      <c r="R44" s="438">
        <f t="shared" si="2"/>
        <v>0</v>
      </c>
      <c r="S44" s="438">
        <f>SUM(C44:P44)*'360 GHOST line'!AF40</f>
        <v>0</v>
      </c>
    </row>
    <row r="45" spans="1:19" ht="23.25" customHeight="1" x14ac:dyDescent="0.2">
      <c r="A45" s="434" t="str">
        <f>'360 GHOST line'!D41</f>
        <v>360-649-DT</v>
      </c>
      <c r="B45" s="435" t="s">
        <v>70</v>
      </c>
      <c r="C45" s="436" t="str">
        <f>IF(IF('360 GHOST line'!N41=0,0,'360 GHOST line'!N41)+IF('360 GHOST line'!N$45=0,0,'360 GHOST line'!N$45)=0,"",IF('360 GHOST line'!N41=0,0,'360 GHOST line'!N41)+IF('360 GHOST line'!N$45=0,0,'360 GHOST line'!N$45))</f>
        <v/>
      </c>
      <c r="D45" s="436" t="str">
        <f>IF(IF('360 GHOST line'!O41=0,0,'360 GHOST line'!O41)+IF('360 GHOST line'!O$45=0,0,'360 GHOST line'!O$45)=0,"",IF('360 GHOST line'!O41=0,0,'360 GHOST line'!O41)+IF('360 GHOST line'!O$45=0,0,'360 GHOST line'!O$45))</f>
        <v/>
      </c>
      <c r="E45" s="436" t="str">
        <f>IF(IF('360 GHOST line'!P41=0,0,'360 GHOST line'!P41)+IF('360 GHOST line'!P$45=0,0,'360 GHOST line'!P$45)=0,"",IF('360 GHOST line'!P41=0,0,'360 GHOST line'!P41)+IF('360 GHOST line'!P$45=0,0,'360 GHOST line'!P$45))</f>
        <v/>
      </c>
      <c r="F45" s="436" t="str">
        <f>IF(IF('360 GHOST line'!Q41=0,0,'360 GHOST line'!Q41)+IF('360 GHOST line'!Q$45=0,0,'360 GHOST line'!Q$45)=0,"",IF('360 GHOST line'!Q41=0,0,'360 GHOST line'!Q41)+IF('360 GHOST line'!Q$45=0,0,'360 GHOST line'!Q$45))</f>
        <v/>
      </c>
      <c r="G45" s="436" t="str">
        <f>IF(IF('360 GHOST line'!R41=0,0,'360 GHOST line'!R41)+IF('360 GHOST line'!R$45=0,0,'360 GHOST line'!R$45)=0,"",IF('360 GHOST line'!R41=0,0,'360 GHOST line'!R41)+IF('360 GHOST line'!R$45=0,0,'360 GHOST line'!R$45))</f>
        <v/>
      </c>
      <c r="H45" s="436" t="str">
        <f>IF(IF('360 GHOST line'!S41=0,0,'360 GHOST line'!S41)+IF('360 GHOST line'!S$45=0,0,'360 GHOST line'!S$45)=0,"",IF('360 GHOST line'!S41=0,0,'360 GHOST line'!S41)+IF('360 GHOST line'!S$45=0,0,'360 GHOST line'!S$45))</f>
        <v/>
      </c>
      <c r="I45" s="436" t="str">
        <f>IF(IF('360 GHOST line'!T41=0,0,'360 GHOST line'!T41)+IF('360 GHOST line'!T$45=0,0,'360 GHOST line'!T$45)=0,"",IF('360 GHOST line'!T41=0,0,'360 GHOST line'!T41)+IF('360 GHOST line'!T$45=0,0,'360 GHOST line'!T$45))</f>
        <v/>
      </c>
      <c r="J45" s="436" t="str">
        <f>IF(IF('360 GHOST line'!U41=0,0,'360 GHOST line'!U41)+IF('360 GHOST line'!U$45=0,0,'360 GHOST line'!U$45)=0,"",IF('360 GHOST line'!U41=0,0,'360 GHOST line'!U41)+IF('360 GHOST line'!U$45=0,0,'360 GHOST line'!U$45))</f>
        <v/>
      </c>
      <c r="K45" s="436" t="str">
        <f>IF(IF('360 GHOST line'!V41=0,0,'360 GHOST line'!V41)+IF('360 GHOST line'!V$45=0,0,'360 GHOST line'!V$45)=0,"",IF('360 GHOST line'!V41=0,0,'360 GHOST line'!V41)+IF('360 GHOST line'!V$45=0,0,'360 GHOST line'!V$45))</f>
        <v/>
      </c>
      <c r="L45" s="436" t="str">
        <f>IF(IF('360 GHOST line'!W41=0,0,'360 GHOST line'!W41)+IF('360 GHOST line'!W$45=0,0,'360 GHOST line'!W$45)=0,"",IF('360 GHOST line'!W41=0,0,'360 GHOST line'!W41)+IF('360 GHOST line'!W$45=0,0,'360 GHOST line'!W$45))</f>
        <v/>
      </c>
      <c r="M45" s="436" t="str">
        <f>IF(IF('360 GHOST line'!X41=0,0,'360 GHOST line'!X41)+IF('360 GHOST line'!X$45=0,0,'360 GHOST line'!X$45)=0,"",IF('360 GHOST line'!X41=0,0,'360 GHOST line'!X41)+IF('360 GHOST line'!X$45=0,0,'360 GHOST line'!X$45))</f>
        <v/>
      </c>
      <c r="N45" s="436" t="str">
        <f>IF(IF('360 GHOST line'!Y41=0,0,'360 GHOST line'!Y41)+IF('360 GHOST line'!Y$45=0,0,'360 GHOST line'!Y$45)=0,"",IF('360 GHOST line'!Y41=0,0,'360 GHOST line'!Y41)+IF('360 GHOST line'!Y$45=0,0,'360 GHOST line'!Y$45))</f>
        <v/>
      </c>
      <c r="O45" s="436" t="str">
        <f>IF(IF('360 GHOST line'!Z41=0,0,'360 GHOST line'!Z41)+IF('360 GHOST line'!Z$45=0,0,'360 GHOST line'!Z$45)=0,"",IF('360 GHOST line'!Z41=0,0,'360 GHOST line'!Z41)+IF('360 GHOST line'!Z$45=0,0,'360 GHOST line'!Z$45))</f>
        <v/>
      </c>
      <c r="P45" s="436" t="str">
        <f>IF(IF('360 GHOST line'!AA41=0,0,'360 GHOST line'!AA41)+IF('360 GHOST line'!AA$45=0,0,'360 GHOST line'!AA$45)=0,"",IF('360 GHOST line'!AA41=0,0,'360 GHOST line'!AA41)+IF('360 GHOST line'!AA$45=0,0,'360 GHOST line'!AA$45))</f>
        <v/>
      </c>
      <c r="Q45" s="437">
        <f t="shared" ref="Q45:Q46" si="4">SUM(C45:P45)</f>
        <v>0</v>
      </c>
      <c r="R45" s="438">
        <f t="shared" si="2"/>
        <v>0</v>
      </c>
      <c r="S45" s="438">
        <f>SUM(C45:P45)*'360 GHOST line'!AF41</f>
        <v>0</v>
      </c>
    </row>
    <row r="46" spans="1:19" ht="23.25" customHeight="1" x14ac:dyDescent="0.2">
      <c r="A46" s="434" t="str">
        <f>'360 GHOST line'!D42</f>
        <v>360-650</v>
      </c>
      <c r="B46" s="435" t="s">
        <v>70</v>
      </c>
      <c r="C46" s="436" t="str">
        <f>IF(IF('360 GHOST line'!N42=0,0,'360 GHOST line'!N42)+IF('360 GHOST line'!N$45=0,0,'360 GHOST line'!N$45)=0,"",IF('360 GHOST line'!N42=0,0,'360 GHOST line'!N42)+IF('360 GHOST line'!N$45=0,0,'360 GHOST line'!N$45))</f>
        <v/>
      </c>
      <c r="D46" s="436" t="str">
        <f>IF(IF('360 GHOST line'!O42=0,0,'360 GHOST line'!O42)+IF('360 GHOST line'!O$45=0,0,'360 GHOST line'!O$45)=0,"",IF('360 GHOST line'!O42=0,0,'360 GHOST line'!O42)+IF('360 GHOST line'!O$45=0,0,'360 GHOST line'!O$45))</f>
        <v/>
      </c>
      <c r="E46" s="436" t="str">
        <f>IF(IF('360 GHOST line'!P42=0,0,'360 GHOST line'!P42)+IF('360 GHOST line'!P$45=0,0,'360 GHOST line'!P$45)=0,"",IF('360 GHOST line'!P42=0,0,'360 GHOST line'!P42)+IF('360 GHOST line'!P$45=0,0,'360 GHOST line'!P$45))</f>
        <v/>
      </c>
      <c r="F46" s="436" t="str">
        <f>IF(IF('360 GHOST line'!Q42=0,0,'360 GHOST line'!Q42)+IF('360 GHOST line'!Q$45=0,0,'360 GHOST line'!Q$45)=0,"",IF('360 GHOST line'!Q42=0,0,'360 GHOST line'!Q42)+IF('360 GHOST line'!Q$45=0,0,'360 GHOST line'!Q$45))</f>
        <v/>
      </c>
      <c r="G46" s="436" t="str">
        <f>IF(IF('360 GHOST line'!R42=0,0,'360 GHOST line'!R42)+IF('360 GHOST line'!R$45=0,0,'360 GHOST line'!R$45)=0,"",IF('360 GHOST line'!R42=0,0,'360 GHOST line'!R42)+IF('360 GHOST line'!R$45=0,0,'360 GHOST line'!R$45))</f>
        <v/>
      </c>
      <c r="H46" s="436" t="str">
        <f>IF(IF('360 GHOST line'!S42=0,0,'360 GHOST line'!S42)+IF('360 GHOST line'!S$45=0,0,'360 GHOST line'!S$45)=0,"",IF('360 GHOST line'!S42=0,0,'360 GHOST line'!S42)+IF('360 GHOST line'!S$45=0,0,'360 GHOST line'!S$45))</f>
        <v/>
      </c>
      <c r="I46" s="436" t="str">
        <f>IF(IF('360 GHOST line'!T42=0,0,'360 GHOST line'!T42)+IF('360 GHOST line'!T$45=0,0,'360 GHOST line'!T$45)=0,"",IF('360 GHOST line'!T42=0,0,'360 GHOST line'!T42)+IF('360 GHOST line'!T$45=0,0,'360 GHOST line'!T$45))</f>
        <v/>
      </c>
      <c r="J46" s="436" t="str">
        <f>IF(IF('360 GHOST line'!U42=0,0,'360 GHOST line'!U42)+IF('360 GHOST line'!U$45=0,0,'360 GHOST line'!U$45)=0,"",IF('360 GHOST line'!U42=0,0,'360 GHOST line'!U42)+IF('360 GHOST line'!U$45=0,0,'360 GHOST line'!U$45))</f>
        <v/>
      </c>
      <c r="K46" s="436" t="str">
        <f>IF(IF('360 GHOST line'!V42=0,0,'360 GHOST line'!V42)+IF('360 GHOST line'!V$45=0,0,'360 GHOST line'!V$45)=0,"",IF('360 GHOST line'!V42=0,0,'360 GHOST line'!V42)+IF('360 GHOST line'!V$45=0,0,'360 GHOST line'!V$45))</f>
        <v/>
      </c>
      <c r="L46" s="436" t="str">
        <f>IF(IF('360 GHOST line'!W42=0,0,'360 GHOST line'!W42)+IF('360 GHOST line'!W$45=0,0,'360 GHOST line'!W$45)=0,"",IF('360 GHOST line'!W42=0,0,'360 GHOST line'!W42)+IF('360 GHOST line'!W$45=0,0,'360 GHOST line'!W$45))</f>
        <v/>
      </c>
      <c r="M46" s="436" t="str">
        <f>IF(IF('360 GHOST line'!X42=0,0,'360 GHOST line'!X42)+IF('360 GHOST line'!X$45=0,0,'360 GHOST line'!X$45)=0,"",IF('360 GHOST line'!X42=0,0,'360 GHOST line'!X42)+IF('360 GHOST line'!X$45=0,0,'360 GHOST line'!X$45))</f>
        <v/>
      </c>
      <c r="N46" s="436" t="str">
        <f>IF(IF('360 GHOST line'!Y42=0,0,'360 GHOST line'!Y42)+IF('360 GHOST line'!Y$45=0,0,'360 GHOST line'!Y$45)=0,"",IF('360 GHOST line'!Y42=0,0,'360 GHOST line'!Y42)+IF('360 GHOST line'!Y$45=0,0,'360 GHOST line'!Y$45))</f>
        <v/>
      </c>
      <c r="O46" s="436" t="str">
        <f>IF(IF('360 GHOST line'!Z42=0,0,'360 GHOST line'!Z42)+IF('360 GHOST line'!Z$45=0,0,'360 GHOST line'!Z$45)=0,"",IF('360 GHOST line'!Z42=0,0,'360 GHOST line'!Z42)+IF('360 GHOST line'!Z$45=0,0,'360 GHOST line'!Z$45))</f>
        <v/>
      </c>
      <c r="P46" s="436" t="str">
        <f>IF(IF('360 GHOST line'!AA42=0,0,'360 GHOST line'!AA42)+IF('360 GHOST line'!AA$45=0,0,'360 GHOST line'!AA$45)=0,"",IF('360 GHOST line'!AA42=0,0,'360 GHOST line'!AA42)+IF('360 GHOST line'!AA$45=0,0,'360 GHOST line'!AA$45))</f>
        <v/>
      </c>
      <c r="Q46" s="437">
        <f t="shared" si="4"/>
        <v>0</v>
      </c>
      <c r="R46" s="438">
        <f t="shared" si="2"/>
        <v>0</v>
      </c>
      <c r="S46" s="438">
        <f>SUM(C46:P46)*'360 GHOST line'!AF42</f>
        <v>0</v>
      </c>
    </row>
    <row r="47" spans="1:19" ht="23.25" customHeight="1" x14ac:dyDescent="0.2">
      <c r="A47" s="434" t="str">
        <f>'360 GHOST line'!D43</f>
        <v>360-651</v>
      </c>
      <c r="B47" s="435" t="s">
        <v>70</v>
      </c>
      <c r="C47" s="436" t="str">
        <f>IF(IF('360 GHOST line'!N43=0,0,'360 GHOST line'!N43)+IF('360 GHOST line'!N$45=0,0,'360 GHOST line'!N$45)=0,"",IF('360 GHOST line'!N43=0,0,'360 GHOST line'!N43)+IF('360 GHOST line'!N$45=0,0,'360 GHOST line'!N$45))</f>
        <v/>
      </c>
      <c r="D47" s="436" t="str">
        <f>IF(IF('360 GHOST line'!O43=0,0,'360 GHOST line'!O43)+IF('360 GHOST line'!O$45=0,0,'360 GHOST line'!O$45)=0,"",IF('360 GHOST line'!O43=0,0,'360 GHOST line'!O43)+IF('360 GHOST line'!O$45=0,0,'360 GHOST line'!O$45))</f>
        <v/>
      </c>
      <c r="E47" s="436" t="str">
        <f>IF(IF('360 GHOST line'!P43=0,0,'360 GHOST line'!P43)+IF('360 GHOST line'!P$45=0,0,'360 GHOST line'!P$45)=0,"",IF('360 GHOST line'!P43=0,0,'360 GHOST line'!P43)+IF('360 GHOST line'!P$45=0,0,'360 GHOST line'!P$45))</f>
        <v/>
      </c>
      <c r="F47" s="436" t="str">
        <f>IF(IF('360 GHOST line'!Q43=0,0,'360 GHOST line'!Q43)+IF('360 GHOST line'!Q$45=0,0,'360 GHOST line'!Q$45)=0,"",IF('360 GHOST line'!Q43=0,0,'360 GHOST line'!Q43)+IF('360 GHOST line'!Q$45=0,0,'360 GHOST line'!Q$45))</f>
        <v/>
      </c>
      <c r="G47" s="436" t="str">
        <f>IF(IF('360 GHOST line'!R43=0,0,'360 GHOST line'!R43)+IF('360 GHOST line'!R$45=0,0,'360 GHOST line'!R$45)=0,"",IF('360 GHOST line'!R43=0,0,'360 GHOST line'!R43)+IF('360 GHOST line'!R$45=0,0,'360 GHOST line'!R$45))</f>
        <v/>
      </c>
      <c r="H47" s="436" t="str">
        <f>IF(IF('360 GHOST line'!S43=0,0,'360 GHOST line'!S43)+IF('360 GHOST line'!S$45=0,0,'360 GHOST line'!S$45)=0,"",IF('360 GHOST line'!S43=0,0,'360 GHOST line'!S43)+IF('360 GHOST line'!S$45=0,0,'360 GHOST line'!S$45))</f>
        <v/>
      </c>
      <c r="I47" s="436" t="str">
        <f>IF(IF('360 GHOST line'!T43=0,0,'360 GHOST line'!T43)+IF('360 GHOST line'!T$45=0,0,'360 GHOST line'!T$45)=0,"",IF('360 GHOST line'!T43=0,0,'360 GHOST line'!T43)+IF('360 GHOST line'!T$45=0,0,'360 GHOST line'!T$45))</f>
        <v/>
      </c>
      <c r="J47" s="436" t="str">
        <f>IF(IF('360 GHOST line'!U43=0,0,'360 GHOST line'!U43)+IF('360 GHOST line'!U$45=0,0,'360 GHOST line'!U$45)=0,"",IF('360 GHOST line'!U43=0,0,'360 GHOST line'!U43)+IF('360 GHOST line'!U$45=0,0,'360 GHOST line'!U$45))</f>
        <v/>
      </c>
      <c r="K47" s="436" t="str">
        <f>IF(IF('360 GHOST line'!V43=0,0,'360 GHOST line'!V43)+IF('360 GHOST line'!V$45=0,0,'360 GHOST line'!V$45)=0,"",IF('360 GHOST line'!V43=0,0,'360 GHOST line'!V43)+IF('360 GHOST line'!V$45=0,0,'360 GHOST line'!V$45))</f>
        <v/>
      </c>
      <c r="L47" s="436" t="str">
        <f>IF(IF('360 GHOST line'!W43=0,0,'360 GHOST line'!W43)+IF('360 GHOST line'!W$45=0,0,'360 GHOST line'!W$45)=0,"",IF('360 GHOST line'!W43=0,0,'360 GHOST line'!W43)+IF('360 GHOST line'!W$45=0,0,'360 GHOST line'!W$45))</f>
        <v/>
      </c>
      <c r="M47" s="436" t="str">
        <f>IF(IF('360 GHOST line'!X43=0,0,'360 GHOST line'!X43)+IF('360 GHOST line'!X$45=0,0,'360 GHOST line'!X$45)=0,"",IF('360 GHOST line'!X43=0,0,'360 GHOST line'!X43)+IF('360 GHOST line'!X$45=0,0,'360 GHOST line'!X$45))</f>
        <v/>
      </c>
      <c r="N47" s="436" t="str">
        <f>IF(IF('360 GHOST line'!Y43=0,0,'360 GHOST line'!Y43)+IF('360 GHOST line'!Y$45=0,0,'360 GHOST line'!Y$45)=0,"",IF('360 GHOST line'!Y43=0,0,'360 GHOST line'!Y43)+IF('360 GHOST line'!Y$45=0,0,'360 GHOST line'!Y$45))</f>
        <v/>
      </c>
      <c r="O47" s="436" t="str">
        <f>IF(IF('360 GHOST line'!Z43=0,0,'360 GHOST line'!Z43)+IF('360 GHOST line'!Z$45=0,0,'360 GHOST line'!Z$45)=0,"",IF('360 GHOST line'!Z43=0,0,'360 GHOST line'!Z43)+IF('360 GHOST line'!Z$45=0,0,'360 GHOST line'!Z$45))</f>
        <v/>
      </c>
      <c r="P47" s="436" t="str">
        <f>IF(IF('360 GHOST line'!AA43=0,0,'360 GHOST line'!AA43)+IF('360 GHOST line'!AA$45=0,0,'360 GHOST line'!AA$45)=0,"",IF('360 GHOST line'!AA43=0,0,'360 GHOST line'!AA43)+IF('360 GHOST line'!AA$45=0,0,'360 GHOST line'!AA$45))</f>
        <v/>
      </c>
      <c r="Q47" s="437">
        <f>SUM(C47:P47)</f>
        <v>0</v>
      </c>
      <c r="R47" s="438">
        <f t="shared" si="2"/>
        <v>0</v>
      </c>
      <c r="S47" s="438">
        <f>SUM(C47:P47)*'360 GHOST line'!AF43</f>
        <v>0</v>
      </c>
    </row>
    <row r="48" spans="1:19" ht="23.25" customHeight="1" x14ac:dyDescent="0.2">
      <c r="A48" s="434" t="str">
        <f>'360 GHOST line'!D44</f>
        <v>360-652</v>
      </c>
      <c r="B48" s="435" t="s">
        <v>70</v>
      </c>
      <c r="C48" s="436" t="str">
        <f>IF(IF('360 GHOST line'!N44=0,0,'360 GHOST line'!N44)+IF('360 GHOST line'!N$45=0,0,'360 GHOST line'!N$45)=0,"",IF('360 GHOST line'!N44=0,0,'360 GHOST line'!N44)+IF('360 GHOST line'!N$45=0,0,'360 GHOST line'!N$45))</f>
        <v/>
      </c>
      <c r="D48" s="436" t="str">
        <f>IF(IF('360 GHOST line'!O44=0,0,'360 GHOST line'!O44)+IF('360 GHOST line'!O$45=0,0,'360 GHOST line'!O$45)=0,"",IF('360 GHOST line'!O44=0,0,'360 GHOST line'!O44)+IF('360 GHOST line'!O$45=0,0,'360 GHOST line'!O$45))</f>
        <v/>
      </c>
      <c r="E48" s="436" t="str">
        <f>IF(IF('360 GHOST line'!P44=0,0,'360 GHOST line'!P44)+IF('360 GHOST line'!P$45=0,0,'360 GHOST line'!P$45)=0,"",IF('360 GHOST line'!P44=0,0,'360 GHOST line'!P44)+IF('360 GHOST line'!P$45=0,0,'360 GHOST line'!P$45))</f>
        <v/>
      </c>
      <c r="F48" s="436" t="str">
        <f>IF(IF('360 GHOST line'!Q44=0,0,'360 GHOST line'!Q44)+IF('360 GHOST line'!Q$45=0,0,'360 GHOST line'!Q$45)=0,"",IF('360 GHOST line'!Q44=0,0,'360 GHOST line'!Q44)+IF('360 GHOST line'!Q$45=0,0,'360 GHOST line'!Q$45))</f>
        <v/>
      </c>
      <c r="G48" s="436" t="str">
        <f>IF(IF('360 GHOST line'!R44=0,0,'360 GHOST line'!R44)+IF('360 GHOST line'!R$45=0,0,'360 GHOST line'!R$45)=0,"",IF('360 GHOST line'!R44=0,0,'360 GHOST line'!R44)+IF('360 GHOST line'!R$45=0,0,'360 GHOST line'!R$45))</f>
        <v/>
      </c>
      <c r="H48" s="436" t="str">
        <f>IF(IF('360 GHOST line'!S44=0,0,'360 GHOST line'!S44)+IF('360 GHOST line'!S$45=0,0,'360 GHOST line'!S$45)=0,"",IF('360 GHOST line'!S44=0,0,'360 GHOST line'!S44)+IF('360 GHOST line'!S$45=0,0,'360 GHOST line'!S$45))</f>
        <v/>
      </c>
      <c r="I48" s="436" t="str">
        <f>IF(IF('360 GHOST line'!T44=0,0,'360 GHOST line'!T44)+IF('360 GHOST line'!T$45=0,0,'360 GHOST line'!T$45)=0,"",IF('360 GHOST line'!T44=0,0,'360 GHOST line'!T44)+IF('360 GHOST line'!T$45=0,0,'360 GHOST line'!T$45))</f>
        <v/>
      </c>
      <c r="J48" s="436" t="str">
        <f>IF(IF('360 GHOST line'!U44=0,0,'360 GHOST line'!U44)+IF('360 GHOST line'!U$45=0,0,'360 GHOST line'!U$45)=0,"",IF('360 GHOST line'!U44=0,0,'360 GHOST line'!U44)+IF('360 GHOST line'!U$45=0,0,'360 GHOST line'!U$45))</f>
        <v/>
      </c>
      <c r="K48" s="436" t="str">
        <f>IF(IF('360 GHOST line'!V44=0,0,'360 GHOST line'!V44)+IF('360 GHOST line'!V$45=0,0,'360 GHOST line'!V$45)=0,"",IF('360 GHOST line'!V44=0,0,'360 GHOST line'!V44)+IF('360 GHOST line'!V$45=0,0,'360 GHOST line'!V$45))</f>
        <v/>
      </c>
      <c r="L48" s="436" t="str">
        <f>IF(IF('360 GHOST line'!W44=0,0,'360 GHOST line'!W44)+IF('360 GHOST line'!W$45=0,0,'360 GHOST line'!W$45)=0,"",IF('360 GHOST line'!W44=0,0,'360 GHOST line'!W44)+IF('360 GHOST line'!W$45=0,0,'360 GHOST line'!W$45))</f>
        <v/>
      </c>
      <c r="M48" s="436" t="str">
        <f>IF(IF('360 GHOST line'!X44=0,0,'360 GHOST line'!X44)+IF('360 GHOST line'!X$45=0,0,'360 GHOST line'!X$45)=0,"",IF('360 GHOST line'!X44=0,0,'360 GHOST line'!X44)+IF('360 GHOST line'!X$45=0,0,'360 GHOST line'!X$45))</f>
        <v/>
      </c>
      <c r="N48" s="436" t="str">
        <f>IF(IF('360 GHOST line'!Y44=0,0,'360 GHOST line'!Y44)+IF('360 GHOST line'!Y$45=0,0,'360 GHOST line'!Y$45)=0,"",IF('360 GHOST line'!Y44=0,0,'360 GHOST line'!Y44)+IF('360 GHOST line'!Y$45=0,0,'360 GHOST line'!Y$45))</f>
        <v/>
      </c>
      <c r="O48" s="436" t="str">
        <f>IF(IF('360 GHOST line'!Z44=0,0,'360 GHOST line'!Z44)+IF('360 GHOST line'!Z$45=0,0,'360 GHOST line'!Z$45)=0,"",IF('360 GHOST line'!Z44=0,0,'360 GHOST line'!Z44)+IF('360 GHOST line'!Z$45=0,0,'360 GHOST line'!Z$45))</f>
        <v/>
      </c>
      <c r="P48" s="436" t="str">
        <f>IF(IF('360 GHOST line'!AA44=0,0,'360 GHOST line'!AA44)+IF('360 GHOST line'!AA$45=0,0,'360 GHOST line'!AA$45)=0,"",IF('360 GHOST line'!AA44=0,0,'360 GHOST line'!AA44)+IF('360 GHOST line'!AA$45=0,0,'360 GHOST line'!AA$45))</f>
        <v/>
      </c>
      <c r="Q48" s="437">
        <f t="shared" ref="Q48" si="5">SUM(C48:P48)</f>
        <v>0</v>
      </c>
      <c r="R48" s="438">
        <f t="shared" si="2"/>
        <v>0</v>
      </c>
      <c r="S48" s="438">
        <f>SUM(C48:P48)*'360 GHOST line'!AF44</f>
        <v>0</v>
      </c>
    </row>
    <row r="50" spans="1:16" ht="23.25" customHeight="1" x14ac:dyDescent="0.2">
      <c r="A50" s="442"/>
      <c r="B50" s="442"/>
      <c r="C50" s="1221"/>
      <c r="D50" s="441"/>
      <c r="E50" s="441"/>
      <c r="F50" s="12" t="s">
        <v>38</v>
      </c>
      <c r="G50" s="16"/>
      <c r="H50" s="16"/>
      <c r="I50" s="16"/>
      <c r="J50" s="16"/>
      <c r="K50" s="443"/>
      <c r="L50" s="443"/>
      <c r="M50" s="443"/>
      <c r="N50" s="443"/>
      <c r="O50" s="443"/>
      <c r="P50" s="440"/>
    </row>
    <row r="51" spans="1:16" ht="23.25" customHeight="1" x14ac:dyDescent="0.2">
      <c r="A51" s="1172" t="s">
        <v>993</v>
      </c>
      <c r="B51" s="442"/>
      <c r="C51" s="1333"/>
      <c r="D51" s="1334"/>
      <c r="E51" s="441"/>
      <c r="F51" s="12" t="s">
        <v>37</v>
      </c>
      <c r="G51" s="33"/>
      <c r="H51" s="33"/>
      <c r="I51" s="33"/>
      <c r="J51" s="33"/>
      <c r="K51" s="444"/>
      <c r="L51" s="444"/>
      <c r="M51" s="444"/>
      <c r="N51" s="443"/>
      <c r="O51" s="443"/>
      <c r="P51" s="440"/>
    </row>
    <row r="52" spans="1:16" ht="23.25" customHeight="1" x14ac:dyDescent="0.2">
      <c r="A52" s="442"/>
      <c r="B52" s="442"/>
      <c r="C52" s="1335"/>
      <c r="D52" s="1336"/>
      <c r="E52" s="441"/>
      <c r="F52" s="12" t="s">
        <v>39</v>
      </c>
      <c r="G52" s="33"/>
      <c r="H52" s="33"/>
      <c r="I52" s="33"/>
      <c r="J52" s="33"/>
      <c r="K52" s="444"/>
      <c r="L52" s="444"/>
      <c r="M52" s="444"/>
      <c r="N52" s="443"/>
      <c r="O52" s="443"/>
      <c r="P52" s="440"/>
    </row>
  </sheetData>
  <sheetProtection selectLockedCells="1" selectUnlockedCells="1"/>
  <autoFilter ref="Q5:S48" xr:uid="{8FDD837C-77D8-4F5C-A479-4217B26923E0}"/>
  <mergeCells count="6">
    <mergeCell ref="C51:D52"/>
    <mergeCell ref="P3:S3"/>
    <mergeCell ref="A3:O3"/>
    <mergeCell ref="Y10:AA10"/>
    <mergeCell ref="A5:A6"/>
    <mergeCell ref="B5:B6"/>
  </mergeCells>
  <pageMargins left="0.23622047244094491" right="0.23622047244094491" top="0.74803149606299213" bottom="0.74803149606299213" header="0.31496062992125984" footer="0.31496062992125984"/>
  <pageSetup paperSize="9" scale="57" fitToHeight="0" orientation="landscape" r:id="rId1"/>
  <headerFooter differentFirst="1" alignWithMargins="0">
    <oddFooter>Stran &amp;P od &amp;N</oddFooter>
    <firstHeader>&amp;L&amp;"System Font,Regular"&amp;10&amp;K000000PRODUCTION/PACKING LIST&amp;R360 GHOST GRP</firstHeader>
    <firstFooter>Stran &amp;P od 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9A668-2E11-0A4C-A307-05AD6AECFD0A}">
  <sheetPr>
    <tabColor theme="8" tint="0.59999389629810485"/>
    <pageSetUpPr fitToPage="1"/>
  </sheetPr>
  <dimension ref="A1:S26"/>
  <sheetViews>
    <sheetView showGridLines="0" zoomScaleNormal="100" workbookViewId="0">
      <selection activeCell="Q19" sqref="Q19"/>
    </sheetView>
  </sheetViews>
  <sheetFormatPr baseColWidth="10" defaultColWidth="12.1640625" defaultRowHeight="23.25" customHeight="1" x14ac:dyDescent="0.2"/>
  <cols>
    <col min="1" max="1" width="17.6640625" style="164" customWidth="1"/>
    <col min="2" max="2" width="5" style="165" customWidth="1"/>
    <col min="3" max="13" width="6.1640625" style="181" customWidth="1"/>
    <col min="14" max="14" width="10" style="181" bestFit="1" customWidth="1"/>
    <col min="15" max="16" width="6.1640625" style="181" customWidth="1"/>
    <col min="17" max="17" width="6.83203125" style="11" customWidth="1"/>
    <col min="18" max="18" width="10" style="11" bestFit="1" customWidth="1"/>
    <col min="19" max="19" width="7" style="11" customWidth="1"/>
    <col min="20" max="16384" width="12.1640625" style="11"/>
  </cols>
  <sheetData>
    <row r="1" spans="1:19" ht="23.25" customHeight="1" x14ac:dyDescent="0.2">
      <c r="A1" s="331" t="s">
        <v>994</v>
      </c>
      <c r="B1" s="331"/>
      <c r="C1" s="180"/>
      <c r="H1" s="182"/>
      <c r="I1" s="182"/>
      <c r="L1" s="317" t="s">
        <v>58</v>
      </c>
      <c r="M1" s="313"/>
      <c r="N1" s="315" t="s">
        <v>28</v>
      </c>
      <c r="O1" s="183"/>
      <c r="P1" s="183"/>
    </row>
    <row r="2" spans="1:19" ht="28.25" customHeight="1" x14ac:dyDescent="0.2">
      <c r="A2" s="162" t="s">
        <v>46</v>
      </c>
      <c r="F2" s="184"/>
      <c r="G2" s="184"/>
      <c r="H2" s="184"/>
      <c r="I2" s="184"/>
      <c r="L2" s="746">
        <f>R5</f>
        <v>0</v>
      </c>
      <c r="M2" s="316"/>
      <c r="N2" s="319">
        <f>SUM('360 GHOST line'!AJ13:AJ26)</f>
        <v>0</v>
      </c>
      <c r="O2" s="314"/>
      <c r="P2" s="320" t="s">
        <v>30</v>
      </c>
      <c r="Q2" s="1350"/>
      <c r="R2" s="1350"/>
      <c r="S2" s="158"/>
    </row>
    <row r="3" spans="1:19" ht="40.25" customHeight="1" x14ac:dyDescent="0.2">
      <c r="A3" s="1351">
        <f>'Order SUM Made in EU'!E7</f>
        <v>0</v>
      </c>
      <c r="B3" s="1352"/>
      <c r="C3" s="1352"/>
      <c r="D3" s="1352"/>
      <c r="E3" s="1352"/>
      <c r="F3" s="1352"/>
      <c r="G3" s="1352"/>
      <c r="H3" s="1352"/>
      <c r="I3" s="1352"/>
      <c r="J3" s="1352"/>
      <c r="K3" s="1352"/>
      <c r="L3" s="1353"/>
      <c r="M3" s="318"/>
      <c r="N3" s="1354">
        <f>'Order SUM Made in EU'!I7</f>
        <v>0</v>
      </c>
      <c r="O3" s="1355"/>
      <c r="P3" s="1356"/>
    </row>
    <row r="4" spans="1:19" ht="23.25" customHeight="1" x14ac:dyDescent="0.2">
      <c r="A4" s="634"/>
      <c r="B4" s="31"/>
      <c r="Q4" s="32"/>
    </row>
    <row r="5" spans="1:19" ht="23.25" customHeight="1" x14ac:dyDescent="0.2">
      <c r="A5" s="634" t="s">
        <v>919</v>
      </c>
      <c r="Q5" s="167">
        <f>SUM(Q7:Q47)</f>
        <v>0</v>
      </c>
      <c r="R5" s="747">
        <f>SUM(R7:R47)</f>
        <v>0</v>
      </c>
      <c r="S5" s="747">
        <f>SUM(S7:S47)</f>
        <v>0</v>
      </c>
    </row>
    <row r="6" spans="1:19" ht="23" customHeight="1" x14ac:dyDescent="0.2">
      <c r="A6" s="507" t="s">
        <v>538</v>
      </c>
      <c r="B6" s="506" t="s">
        <v>448</v>
      </c>
      <c r="C6" s="291" t="s">
        <v>40</v>
      </c>
      <c r="D6" s="291" t="s">
        <v>36</v>
      </c>
      <c r="E6" s="291" t="s">
        <v>42</v>
      </c>
      <c r="F6" s="291" t="s">
        <v>41</v>
      </c>
      <c r="G6" s="291" t="s">
        <v>43</v>
      </c>
      <c r="H6" s="291" t="s">
        <v>714</v>
      </c>
      <c r="I6" s="291" t="s">
        <v>698</v>
      </c>
      <c r="J6" s="291" t="s">
        <v>715</v>
      </c>
      <c r="K6" s="291" t="s">
        <v>650</v>
      </c>
      <c r="L6" s="291" t="s">
        <v>44</v>
      </c>
      <c r="M6" s="291" t="s">
        <v>624</v>
      </c>
      <c r="N6" s="291" t="s">
        <v>45</v>
      </c>
      <c r="O6" s="291" t="s">
        <v>487</v>
      </c>
      <c r="P6" s="291" t="s">
        <v>625</v>
      </c>
      <c r="Q6" s="291" t="s">
        <v>33</v>
      </c>
      <c r="R6" s="291" t="s">
        <v>34</v>
      </c>
      <c r="S6" s="291" t="s">
        <v>317</v>
      </c>
    </row>
    <row r="7" spans="1:19" ht="23" customHeight="1" x14ac:dyDescent="0.2">
      <c r="A7" s="507"/>
      <c r="B7" s="506"/>
      <c r="C7" s="922" t="s">
        <v>618</v>
      </c>
      <c r="D7" s="923" t="s">
        <v>622</v>
      </c>
      <c r="E7" s="923" t="s">
        <v>618</v>
      </c>
      <c r="F7" s="923" t="s">
        <v>622</v>
      </c>
      <c r="G7" s="923" t="s">
        <v>618</v>
      </c>
      <c r="H7" s="923" t="s">
        <v>618</v>
      </c>
      <c r="I7" s="923" t="s">
        <v>618</v>
      </c>
      <c r="J7" s="923" t="s">
        <v>622</v>
      </c>
      <c r="K7" s="923" t="s">
        <v>622</v>
      </c>
      <c r="L7" s="923" t="s">
        <v>622</v>
      </c>
      <c r="M7" s="923" t="s">
        <v>618</v>
      </c>
      <c r="N7" s="923" t="s">
        <v>618</v>
      </c>
      <c r="O7" s="923" t="s">
        <v>622</v>
      </c>
      <c r="P7" s="923" t="s">
        <v>618</v>
      </c>
      <c r="Q7" s="291"/>
      <c r="R7" s="291"/>
      <c r="S7" s="291"/>
    </row>
    <row r="8" spans="1:19" ht="15" customHeight="1" x14ac:dyDescent="0.2">
      <c r="A8" s="507"/>
      <c r="B8" s="506"/>
      <c r="C8" s="1347" t="s">
        <v>918</v>
      </c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9"/>
      <c r="Q8" s="291"/>
      <c r="R8" s="291"/>
      <c r="S8" s="291"/>
    </row>
    <row r="9" spans="1:19" ht="23.25" customHeight="1" x14ac:dyDescent="0.2">
      <c r="A9" s="163" t="str">
        <f>'360 GHOST line'!D13</f>
        <v>360-1-G-N-DT-w</v>
      </c>
      <c r="B9" s="166" t="s">
        <v>70</v>
      </c>
      <c r="C9" s="185" t="str">
        <f>IF('360 GHOST line'!N13=0,"",'360 GHOST line'!N13)</f>
        <v/>
      </c>
      <c r="D9" s="185" t="str">
        <f>IF('360 GHOST line'!O13=0,"",'360 GHOST line'!O13)</f>
        <v/>
      </c>
      <c r="E9" s="185" t="str">
        <f>IF('360 GHOST line'!P13=0,"",'360 GHOST line'!P13)</f>
        <v/>
      </c>
      <c r="F9" s="185" t="str">
        <f>IF('360 GHOST line'!Q13=0,"",'360 GHOST line'!Q13)</f>
        <v/>
      </c>
      <c r="G9" s="185" t="str">
        <f>IF('360 GHOST line'!R13=0,"",'360 GHOST line'!R13)</f>
        <v/>
      </c>
      <c r="H9" s="185" t="str">
        <f>IF('360 GHOST line'!S13=0,"",'360 GHOST line'!S13)</f>
        <v/>
      </c>
      <c r="I9" s="185" t="str">
        <f>IF('360 GHOST line'!T13=0,"",'360 GHOST line'!T13)</f>
        <v/>
      </c>
      <c r="J9" s="185" t="str">
        <f>IF('360 GHOST line'!U13=0,"",'360 GHOST line'!U13)</f>
        <v/>
      </c>
      <c r="K9" s="185" t="str">
        <f>IF('360 GHOST line'!V13=0,"",'360 GHOST line'!V13)</f>
        <v/>
      </c>
      <c r="L9" s="185" t="str">
        <f>IF('360 GHOST line'!W13=0,"",'360 GHOST line'!W13)</f>
        <v/>
      </c>
      <c r="M9" s="185" t="str">
        <f>IF('360 GHOST line'!X13=0,"",'360 GHOST line'!X13)</f>
        <v/>
      </c>
      <c r="N9" s="185" t="str">
        <f>IF('360 GHOST line'!Y13=0,"",'360 GHOST line'!Y13)</f>
        <v/>
      </c>
      <c r="O9" s="185" t="str">
        <f>IF('360 GHOST line'!Z13=0,"",'360 GHOST line'!Z13)</f>
        <v/>
      </c>
      <c r="P9" s="185" t="str">
        <f>IF('360 GHOST line'!AA13=0,"",'360 GHOST line'!AA13)</f>
        <v/>
      </c>
      <c r="Q9" s="4">
        <f t="shared" ref="Q9:Q22" si="0">SUM(C9:P9)</f>
        <v>0</v>
      </c>
      <c r="R9" s="3">
        <f>Q9*'360 GHOST line'!J13</f>
        <v>0</v>
      </c>
      <c r="S9" s="3">
        <f>Q9*'360 GHOST line'!AF13</f>
        <v>0</v>
      </c>
    </row>
    <row r="10" spans="1:19" ht="23.25" customHeight="1" x14ac:dyDescent="0.2">
      <c r="A10" s="163" t="str">
        <f>'360 GHOST line'!D14</f>
        <v>360-2-G-N-DT-w</v>
      </c>
      <c r="B10" s="166" t="s">
        <v>70</v>
      </c>
      <c r="C10" s="185" t="str">
        <f>IF('360 GHOST line'!N14=0,"",'360 GHOST line'!N14)</f>
        <v/>
      </c>
      <c r="D10" s="185" t="str">
        <f>IF('360 GHOST line'!O14=0,"",'360 GHOST line'!O14)</f>
        <v/>
      </c>
      <c r="E10" s="185" t="str">
        <f>IF('360 GHOST line'!P14=0,"",'360 GHOST line'!P14)</f>
        <v/>
      </c>
      <c r="F10" s="185" t="str">
        <f>IF('360 GHOST line'!Q14=0,"",'360 GHOST line'!Q14)</f>
        <v/>
      </c>
      <c r="G10" s="185" t="str">
        <f>IF('360 GHOST line'!R14=0,"",'360 GHOST line'!R14)</f>
        <v/>
      </c>
      <c r="H10" s="185" t="str">
        <f>IF('360 GHOST line'!S14=0,"",'360 GHOST line'!S14)</f>
        <v/>
      </c>
      <c r="I10" s="185" t="str">
        <f>IF('360 GHOST line'!T14=0,"",'360 GHOST line'!T14)</f>
        <v/>
      </c>
      <c r="J10" s="185" t="str">
        <f>IF('360 GHOST line'!U14=0,"",'360 GHOST line'!U14)</f>
        <v/>
      </c>
      <c r="K10" s="185" t="str">
        <f>IF('360 GHOST line'!V14=0,"",'360 GHOST line'!V14)</f>
        <v/>
      </c>
      <c r="L10" s="185" t="str">
        <f>IF('360 GHOST line'!W14=0,"",'360 GHOST line'!W14)</f>
        <v/>
      </c>
      <c r="M10" s="185" t="str">
        <f>IF('360 GHOST line'!X14=0,"",'360 GHOST line'!X14)</f>
        <v/>
      </c>
      <c r="N10" s="185" t="str">
        <f>IF('360 GHOST line'!Y14=0,"",'360 GHOST line'!Y14)</f>
        <v/>
      </c>
      <c r="O10" s="185" t="str">
        <f>IF('360 GHOST line'!Z14=0,"",'360 GHOST line'!Z14)</f>
        <v/>
      </c>
      <c r="P10" s="185" t="str">
        <f>IF('360 GHOST line'!AA14=0,"",'360 GHOST line'!AA14)</f>
        <v/>
      </c>
      <c r="Q10" s="4">
        <f t="shared" si="0"/>
        <v>0</v>
      </c>
      <c r="R10" s="3">
        <f>Q10*'360 GHOST line'!J14</f>
        <v>0</v>
      </c>
      <c r="S10" s="3">
        <f>Q10*'360 GHOST line'!AF14</f>
        <v>0</v>
      </c>
    </row>
    <row r="11" spans="1:19" ht="23.25" customHeight="1" x14ac:dyDescent="0.2">
      <c r="A11" s="163" t="str">
        <f>'360 GHOST line'!D15</f>
        <v>360-3.1-GNDT-w</v>
      </c>
      <c r="B11" s="166" t="s">
        <v>70</v>
      </c>
      <c r="C11" s="185" t="str">
        <f>IF('360 GHOST line'!N15=0,"",'360 GHOST line'!N15)</f>
        <v/>
      </c>
      <c r="D11" s="185" t="str">
        <f>IF('360 GHOST line'!O15=0,"",'360 GHOST line'!O15)</f>
        <v/>
      </c>
      <c r="E11" s="185" t="str">
        <f>IF('360 GHOST line'!P15=0,"",'360 GHOST line'!P15)</f>
        <v/>
      </c>
      <c r="F11" s="185" t="str">
        <f>IF('360 GHOST line'!Q15=0,"",'360 GHOST line'!Q15)</f>
        <v/>
      </c>
      <c r="G11" s="185" t="str">
        <f>IF('360 GHOST line'!R15=0,"",'360 GHOST line'!R15)</f>
        <v/>
      </c>
      <c r="H11" s="185" t="str">
        <f>IF('360 GHOST line'!S15=0,"",'360 GHOST line'!S15)</f>
        <v/>
      </c>
      <c r="I11" s="185" t="str">
        <f>IF('360 GHOST line'!T15=0,"",'360 GHOST line'!T15)</f>
        <v/>
      </c>
      <c r="J11" s="185" t="str">
        <f>IF('360 GHOST line'!U15=0,"",'360 GHOST line'!U15)</f>
        <v/>
      </c>
      <c r="K11" s="185" t="str">
        <f>IF('360 GHOST line'!V15=0,"",'360 GHOST line'!V15)</f>
        <v/>
      </c>
      <c r="L11" s="185" t="str">
        <f>IF('360 GHOST line'!W15=0,"",'360 GHOST line'!W15)</f>
        <v/>
      </c>
      <c r="M11" s="185" t="str">
        <f>IF('360 GHOST line'!X15=0,"",'360 GHOST line'!X15)</f>
        <v/>
      </c>
      <c r="N11" s="185" t="str">
        <f>IF('360 GHOST line'!Y15=0,"",'360 GHOST line'!Y15)</f>
        <v/>
      </c>
      <c r="O11" s="185" t="str">
        <f>IF('360 GHOST line'!Z15=0,"",'360 GHOST line'!Z15)</f>
        <v/>
      </c>
      <c r="P11" s="185" t="str">
        <f>IF('360 GHOST line'!AA15=0,"",'360 GHOST line'!AA15)</f>
        <v/>
      </c>
      <c r="Q11" s="4">
        <f t="shared" si="0"/>
        <v>0</v>
      </c>
      <c r="R11" s="3">
        <f>Q11*'360 GHOST line'!J15</f>
        <v>0</v>
      </c>
      <c r="S11" s="3">
        <f>Q11*'360 GHOST line'!AF15</f>
        <v>0</v>
      </c>
    </row>
    <row r="12" spans="1:19" ht="23.25" customHeight="1" x14ac:dyDescent="0.2">
      <c r="A12" s="163" t="str">
        <f>'360 GHOST line'!D16</f>
        <v>360-3.2-GNDT-w</v>
      </c>
      <c r="B12" s="166" t="s">
        <v>70</v>
      </c>
      <c r="C12" s="185" t="str">
        <f>IF('360 GHOST line'!N16=0,"",'360 GHOST line'!N16)</f>
        <v/>
      </c>
      <c r="D12" s="185" t="str">
        <f>IF('360 GHOST line'!O16=0,"",'360 GHOST line'!O16)</f>
        <v/>
      </c>
      <c r="E12" s="185" t="str">
        <f>IF('360 GHOST line'!P16=0,"",'360 GHOST line'!P16)</f>
        <v/>
      </c>
      <c r="F12" s="185" t="str">
        <f>IF('360 GHOST line'!Q16=0,"",'360 GHOST line'!Q16)</f>
        <v/>
      </c>
      <c r="G12" s="185" t="str">
        <f>IF('360 GHOST line'!R16=0,"",'360 GHOST line'!R16)</f>
        <v/>
      </c>
      <c r="H12" s="185" t="str">
        <f>IF('360 GHOST line'!S16=0,"",'360 GHOST line'!S16)</f>
        <v/>
      </c>
      <c r="I12" s="185" t="str">
        <f>IF('360 GHOST line'!T16=0,"",'360 GHOST line'!T16)</f>
        <v/>
      </c>
      <c r="J12" s="185" t="str">
        <f>IF('360 GHOST line'!U16=0,"",'360 GHOST line'!U16)</f>
        <v/>
      </c>
      <c r="K12" s="185" t="str">
        <f>IF('360 GHOST line'!V16=0,"",'360 GHOST line'!V16)</f>
        <v/>
      </c>
      <c r="L12" s="185" t="str">
        <f>IF('360 GHOST line'!W16=0,"",'360 GHOST line'!W16)</f>
        <v/>
      </c>
      <c r="M12" s="185" t="str">
        <f>IF('360 GHOST line'!X16=0,"",'360 GHOST line'!X16)</f>
        <v/>
      </c>
      <c r="N12" s="185" t="str">
        <f>IF('360 GHOST line'!Y16=0,"",'360 GHOST line'!Y16)</f>
        <v/>
      </c>
      <c r="O12" s="185" t="str">
        <f>IF('360 GHOST line'!Z16=0,"",'360 GHOST line'!Z16)</f>
        <v/>
      </c>
      <c r="P12" s="185" t="str">
        <f>IF('360 GHOST line'!AA16=0,"",'360 GHOST line'!AA16)</f>
        <v/>
      </c>
      <c r="Q12" s="4">
        <f t="shared" si="0"/>
        <v>0</v>
      </c>
      <c r="R12" s="3">
        <f>Q12*'360 GHOST line'!J16</f>
        <v>0</v>
      </c>
      <c r="S12" s="3">
        <f>Q12*'360 GHOST line'!AF16</f>
        <v>0</v>
      </c>
    </row>
    <row r="13" spans="1:19" ht="23.25" customHeight="1" x14ac:dyDescent="0.2">
      <c r="A13" s="163" t="str">
        <f>'360 GHOST line'!D17</f>
        <v>360-4.1-GNDT-w</v>
      </c>
      <c r="B13" s="166" t="s">
        <v>70</v>
      </c>
      <c r="C13" s="185" t="str">
        <f>IF('360 GHOST line'!N17=0,"",'360 GHOST line'!N17)</f>
        <v/>
      </c>
      <c r="D13" s="185" t="str">
        <f>IF('360 GHOST line'!O17=0,"",'360 GHOST line'!O17)</f>
        <v/>
      </c>
      <c r="E13" s="185" t="str">
        <f>IF('360 GHOST line'!P17=0,"",'360 GHOST line'!P17)</f>
        <v/>
      </c>
      <c r="F13" s="185" t="str">
        <f>IF('360 GHOST line'!Q17=0,"",'360 GHOST line'!Q17)</f>
        <v/>
      </c>
      <c r="G13" s="185" t="str">
        <f>IF('360 GHOST line'!R17=0,"",'360 GHOST line'!R17)</f>
        <v/>
      </c>
      <c r="H13" s="185" t="str">
        <f>IF('360 GHOST line'!S17=0,"",'360 GHOST line'!S17)</f>
        <v/>
      </c>
      <c r="I13" s="185" t="str">
        <f>IF('360 GHOST line'!T17=0,"",'360 GHOST line'!T17)</f>
        <v/>
      </c>
      <c r="J13" s="185" t="str">
        <f>IF('360 GHOST line'!U17=0,"",'360 GHOST line'!U17)</f>
        <v/>
      </c>
      <c r="K13" s="185" t="str">
        <f>IF('360 GHOST line'!V17=0,"",'360 GHOST line'!V17)</f>
        <v/>
      </c>
      <c r="L13" s="185" t="str">
        <f>IF('360 GHOST line'!W17=0,"",'360 GHOST line'!W17)</f>
        <v/>
      </c>
      <c r="M13" s="185" t="str">
        <f>IF('360 GHOST line'!X17=0,"",'360 GHOST line'!X17)</f>
        <v/>
      </c>
      <c r="N13" s="185" t="str">
        <f>IF('360 GHOST line'!Y17=0,"",'360 GHOST line'!Y17)</f>
        <v/>
      </c>
      <c r="O13" s="185" t="str">
        <f>IF('360 GHOST line'!Z17=0,"",'360 GHOST line'!Z17)</f>
        <v/>
      </c>
      <c r="P13" s="185" t="str">
        <f>IF('360 GHOST line'!AA17=0,"",'360 GHOST line'!AA17)</f>
        <v/>
      </c>
      <c r="Q13" s="4">
        <f t="shared" si="0"/>
        <v>0</v>
      </c>
      <c r="R13" s="3">
        <f>Q13*'360 GHOST line'!J17</f>
        <v>0</v>
      </c>
      <c r="S13" s="3">
        <f>Q13*'360 GHOST line'!AF17</f>
        <v>0</v>
      </c>
    </row>
    <row r="14" spans="1:19" ht="23.25" customHeight="1" x14ac:dyDescent="0.2">
      <c r="A14" s="163" t="str">
        <f>'360 GHOST line'!D18</f>
        <v>360-4.2-GNDT-w</v>
      </c>
      <c r="B14" s="166" t="s">
        <v>70</v>
      </c>
      <c r="C14" s="185" t="str">
        <f>IF('360 GHOST line'!N18=0,"",'360 GHOST line'!N18)</f>
        <v/>
      </c>
      <c r="D14" s="185" t="str">
        <f>IF('360 GHOST line'!O18=0,"",'360 GHOST line'!O18)</f>
        <v/>
      </c>
      <c r="E14" s="185" t="str">
        <f>IF('360 GHOST line'!P18=0,"",'360 GHOST line'!P18)</f>
        <v/>
      </c>
      <c r="F14" s="185" t="str">
        <f>IF('360 GHOST line'!Q18=0,"",'360 GHOST line'!Q18)</f>
        <v/>
      </c>
      <c r="G14" s="185" t="str">
        <f>IF('360 GHOST line'!R18=0,"",'360 GHOST line'!R18)</f>
        <v/>
      </c>
      <c r="H14" s="185" t="str">
        <f>IF('360 GHOST line'!S18=0,"",'360 GHOST line'!S18)</f>
        <v/>
      </c>
      <c r="I14" s="185" t="str">
        <f>IF('360 GHOST line'!T18=0,"",'360 GHOST line'!T18)</f>
        <v/>
      </c>
      <c r="J14" s="185" t="str">
        <f>IF('360 GHOST line'!U18=0,"",'360 GHOST line'!U18)</f>
        <v/>
      </c>
      <c r="K14" s="185" t="str">
        <f>IF('360 GHOST line'!V18=0,"",'360 GHOST line'!V18)</f>
        <v/>
      </c>
      <c r="L14" s="185" t="str">
        <f>IF('360 GHOST line'!W18=0,"",'360 GHOST line'!W18)</f>
        <v/>
      </c>
      <c r="M14" s="185" t="str">
        <f>IF('360 GHOST line'!X18=0,"",'360 GHOST line'!X18)</f>
        <v/>
      </c>
      <c r="N14" s="185" t="str">
        <f>IF('360 GHOST line'!Y18=0,"",'360 GHOST line'!Y18)</f>
        <v/>
      </c>
      <c r="O14" s="185" t="str">
        <f>IF('360 GHOST line'!Z18=0,"",'360 GHOST line'!Z18)</f>
        <v/>
      </c>
      <c r="P14" s="185" t="str">
        <f>IF('360 GHOST line'!AA18=0,"",'360 GHOST line'!AA18)</f>
        <v/>
      </c>
      <c r="Q14" s="4">
        <f t="shared" si="0"/>
        <v>0</v>
      </c>
      <c r="R14" s="3">
        <f>Q14*'360 GHOST line'!J18</f>
        <v>0</v>
      </c>
      <c r="S14" s="3">
        <f>Q14*'360 GHOST line'!AF18</f>
        <v>0</v>
      </c>
    </row>
    <row r="15" spans="1:19" ht="23.25" customHeight="1" x14ac:dyDescent="0.2">
      <c r="A15" s="163" t="str">
        <f>'360 GHOST line'!D19</f>
        <v>360-13.1-GNDT-w</v>
      </c>
      <c r="B15" s="166" t="s">
        <v>70</v>
      </c>
      <c r="C15" s="185" t="str">
        <f>IF('360 GHOST line'!N19=0,"",'360 GHOST line'!N19)</f>
        <v/>
      </c>
      <c r="D15" s="185" t="str">
        <f>IF('360 GHOST line'!O19=0,"",'360 GHOST line'!O19)</f>
        <v/>
      </c>
      <c r="E15" s="185" t="str">
        <f>IF('360 GHOST line'!P19=0,"",'360 GHOST line'!P19)</f>
        <v/>
      </c>
      <c r="F15" s="185" t="str">
        <f>IF('360 GHOST line'!Q19=0,"",'360 GHOST line'!Q19)</f>
        <v/>
      </c>
      <c r="G15" s="185" t="str">
        <f>IF('360 GHOST line'!R19=0,"",'360 GHOST line'!R19)</f>
        <v/>
      </c>
      <c r="H15" s="185" t="str">
        <f>IF('360 GHOST line'!S19=0,"",'360 GHOST line'!S19)</f>
        <v/>
      </c>
      <c r="I15" s="185" t="str">
        <f>IF('360 GHOST line'!T19=0,"",'360 GHOST line'!T19)</f>
        <v/>
      </c>
      <c r="J15" s="185" t="str">
        <f>IF('360 GHOST line'!U19=0,"",'360 GHOST line'!U19)</f>
        <v/>
      </c>
      <c r="K15" s="185" t="str">
        <f>IF('360 GHOST line'!V19=0,"",'360 GHOST line'!V19)</f>
        <v/>
      </c>
      <c r="L15" s="185" t="str">
        <f>IF('360 GHOST line'!W19=0,"",'360 GHOST line'!W19)</f>
        <v/>
      </c>
      <c r="M15" s="185" t="str">
        <f>IF('360 GHOST line'!X19=0,"",'360 GHOST line'!X19)</f>
        <v/>
      </c>
      <c r="N15" s="185" t="str">
        <f>IF('360 GHOST line'!Y19=0,"",'360 GHOST line'!Y19)</f>
        <v/>
      </c>
      <c r="O15" s="185" t="str">
        <f>IF('360 GHOST line'!Z19=0,"",'360 GHOST line'!Z19)</f>
        <v/>
      </c>
      <c r="P15" s="185" t="str">
        <f>IF('360 GHOST line'!AA19=0,"",'360 GHOST line'!AA19)</f>
        <v/>
      </c>
      <c r="Q15" s="4">
        <f t="shared" si="0"/>
        <v>0</v>
      </c>
      <c r="R15" s="3">
        <f>Q15*'360 GHOST line'!J19</f>
        <v>0</v>
      </c>
      <c r="S15" s="3">
        <f>Q15*'360 GHOST line'!AF19</f>
        <v>0</v>
      </c>
    </row>
    <row r="16" spans="1:19" ht="23.25" customHeight="1" x14ac:dyDescent="0.2">
      <c r="A16" s="163" t="str">
        <f>'360 GHOST line'!D20</f>
        <v>360-13.2-GNDT-w</v>
      </c>
      <c r="B16" s="166" t="s">
        <v>70</v>
      </c>
      <c r="C16" s="185" t="str">
        <f>IF('360 GHOST line'!N20=0,"",'360 GHOST line'!N20)</f>
        <v/>
      </c>
      <c r="D16" s="185" t="str">
        <f>IF('360 GHOST line'!O20=0,"",'360 GHOST line'!O20)</f>
        <v/>
      </c>
      <c r="E16" s="185" t="str">
        <f>IF('360 GHOST line'!P20=0,"",'360 GHOST line'!P20)</f>
        <v/>
      </c>
      <c r="F16" s="185" t="str">
        <f>IF('360 GHOST line'!Q20=0,"",'360 GHOST line'!Q20)</f>
        <v/>
      </c>
      <c r="G16" s="185" t="str">
        <f>IF('360 GHOST line'!R20=0,"",'360 GHOST line'!R20)</f>
        <v/>
      </c>
      <c r="H16" s="185" t="str">
        <f>IF('360 GHOST line'!S20=0,"",'360 GHOST line'!S20)</f>
        <v/>
      </c>
      <c r="I16" s="185" t="str">
        <f>IF('360 GHOST line'!T20=0,"",'360 GHOST line'!T20)</f>
        <v/>
      </c>
      <c r="J16" s="185" t="str">
        <f>IF('360 GHOST line'!U20=0,"",'360 GHOST line'!U20)</f>
        <v/>
      </c>
      <c r="K16" s="185" t="str">
        <f>IF('360 GHOST line'!V20=0,"",'360 GHOST line'!V20)</f>
        <v/>
      </c>
      <c r="L16" s="185" t="str">
        <f>IF('360 GHOST line'!W20=0,"",'360 GHOST line'!W20)</f>
        <v/>
      </c>
      <c r="M16" s="185" t="str">
        <f>IF('360 GHOST line'!X20=0,"",'360 GHOST line'!X20)</f>
        <v/>
      </c>
      <c r="N16" s="185" t="str">
        <f>IF('360 GHOST line'!Y20=0,"",'360 GHOST line'!Y20)</f>
        <v/>
      </c>
      <c r="O16" s="185" t="str">
        <f>IF('360 GHOST line'!Z20=0,"",'360 GHOST line'!Z20)</f>
        <v/>
      </c>
      <c r="P16" s="185" t="str">
        <f>IF('360 GHOST line'!AA20=0,"",'360 GHOST line'!AA20)</f>
        <v/>
      </c>
      <c r="Q16" s="4">
        <f t="shared" si="0"/>
        <v>0</v>
      </c>
      <c r="R16" s="3">
        <f>Q16*'360 GHOST line'!J20</f>
        <v>0</v>
      </c>
      <c r="S16" s="3">
        <f>Q16*'360 GHOST line'!AF20</f>
        <v>0</v>
      </c>
    </row>
    <row r="17" spans="1:19" ht="23.25" customHeight="1" x14ac:dyDescent="0.2">
      <c r="A17" s="163" t="str">
        <f>'360 GHOST line'!D21</f>
        <v>360-14.1-GNDT-w</v>
      </c>
      <c r="B17" s="166" t="s">
        <v>70</v>
      </c>
      <c r="C17" s="185" t="str">
        <f>IF('360 GHOST line'!N21=0,"",'360 GHOST line'!N21)</f>
        <v/>
      </c>
      <c r="D17" s="185" t="str">
        <f>IF('360 GHOST line'!O21=0,"",'360 GHOST line'!O21)</f>
        <v/>
      </c>
      <c r="E17" s="185" t="str">
        <f>IF('360 GHOST line'!P21=0,"",'360 GHOST line'!P21)</f>
        <v/>
      </c>
      <c r="F17" s="185" t="str">
        <f>IF('360 GHOST line'!Q21=0,"",'360 GHOST line'!Q21)</f>
        <v/>
      </c>
      <c r="G17" s="185" t="str">
        <f>IF('360 GHOST line'!R21=0,"",'360 GHOST line'!R21)</f>
        <v/>
      </c>
      <c r="H17" s="185" t="str">
        <f>IF('360 GHOST line'!S21=0,"",'360 GHOST line'!S21)</f>
        <v/>
      </c>
      <c r="I17" s="185" t="str">
        <f>IF('360 GHOST line'!T21=0,"",'360 GHOST line'!T21)</f>
        <v/>
      </c>
      <c r="J17" s="185" t="str">
        <f>IF('360 GHOST line'!U21=0,"",'360 GHOST line'!U21)</f>
        <v/>
      </c>
      <c r="K17" s="185" t="str">
        <f>IF('360 GHOST line'!V21=0,"",'360 GHOST line'!V21)</f>
        <v/>
      </c>
      <c r="L17" s="185" t="str">
        <f>IF('360 GHOST line'!W21=0,"",'360 GHOST line'!W21)</f>
        <v/>
      </c>
      <c r="M17" s="185" t="str">
        <f>IF('360 GHOST line'!X21=0,"",'360 GHOST line'!X21)</f>
        <v/>
      </c>
      <c r="N17" s="185" t="str">
        <f>IF('360 GHOST line'!Y21=0,"",'360 GHOST line'!Y21)</f>
        <v/>
      </c>
      <c r="O17" s="185" t="str">
        <f>IF('360 GHOST line'!Z21=0,"",'360 GHOST line'!Z21)</f>
        <v/>
      </c>
      <c r="P17" s="185" t="str">
        <f>IF('360 GHOST line'!AA21=0,"",'360 GHOST line'!AA21)</f>
        <v/>
      </c>
      <c r="Q17" s="4">
        <f t="shared" si="0"/>
        <v>0</v>
      </c>
      <c r="R17" s="3">
        <f>Q17*'360 GHOST line'!J21</f>
        <v>0</v>
      </c>
      <c r="S17" s="3">
        <f>Q17*'360 GHOST line'!AF21</f>
        <v>0</v>
      </c>
    </row>
    <row r="18" spans="1:19" ht="23.25" customHeight="1" x14ac:dyDescent="0.2">
      <c r="A18" s="163" t="str">
        <f>'360 GHOST line'!D22</f>
        <v>360-14.2-GNDT-w</v>
      </c>
      <c r="B18" s="166" t="s">
        <v>70</v>
      </c>
      <c r="C18" s="185" t="str">
        <f>IF('360 GHOST line'!N22=0,"",'360 GHOST line'!N22)</f>
        <v/>
      </c>
      <c r="D18" s="185" t="str">
        <f>IF('360 GHOST line'!O22=0,"",'360 GHOST line'!O22)</f>
        <v/>
      </c>
      <c r="E18" s="185" t="str">
        <f>IF('360 GHOST line'!P22=0,"",'360 GHOST line'!P22)</f>
        <v/>
      </c>
      <c r="F18" s="185" t="str">
        <f>IF('360 GHOST line'!Q22=0,"",'360 GHOST line'!Q22)</f>
        <v/>
      </c>
      <c r="G18" s="185" t="str">
        <f>IF('360 GHOST line'!R22=0,"",'360 GHOST line'!R22)</f>
        <v/>
      </c>
      <c r="H18" s="185" t="str">
        <f>IF('360 GHOST line'!S22=0,"",'360 GHOST line'!S22)</f>
        <v/>
      </c>
      <c r="I18" s="185" t="str">
        <f>IF('360 GHOST line'!T22=0,"",'360 GHOST line'!T22)</f>
        <v/>
      </c>
      <c r="J18" s="185" t="str">
        <f>IF('360 GHOST line'!U22=0,"",'360 GHOST line'!U22)</f>
        <v/>
      </c>
      <c r="K18" s="185" t="str">
        <f>IF('360 GHOST line'!V22=0,"",'360 GHOST line'!V22)</f>
        <v/>
      </c>
      <c r="L18" s="185" t="str">
        <f>IF('360 GHOST line'!W22=0,"",'360 GHOST line'!W22)</f>
        <v/>
      </c>
      <c r="M18" s="185" t="str">
        <f>IF('360 GHOST line'!X22=0,"",'360 GHOST line'!X22)</f>
        <v/>
      </c>
      <c r="N18" s="185" t="str">
        <f>IF('360 GHOST line'!Y22=0,"",'360 GHOST line'!Y22)</f>
        <v/>
      </c>
      <c r="O18" s="185" t="str">
        <f>IF('360 GHOST line'!Z22=0,"",'360 GHOST line'!Z22)</f>
        <v/>
      </c>
      <c r="P18" s="185" t="str">
        <f>IF('360 GHOST line'!AA22=0,"",'360 GHOST line'!AA22)</f>
        <v/>
      </c>
      <c r="Q18" s="4">
        <f t="shared" si="0"/>
        <v>0</v>
      </c>
      <c r="R18" s="3">
        <f>Q18*'360 GHOST line'!J22</f>
        <v>0</v>
      </c>
      <c r="S18" s="3">
        <f>Q18*'360 GHOST line'!AF22</f>
        <v>0</v>
      </c>
    </row>
    <row r="19" spans="1:19" ht="23.25" customHeight="1" x14ac:dyDescent="0.2">
      <c r="A19" s="163" t="str">
        <f>'360 GHOST line'!D23</f>
        <v>360-23.1-GNDT-w</v>
      </c>
      <c r="B19" s="166" t="s">
        <v>70</v>
      </c>
      <c r="C19" s="185" t="str">
        <f>IF('360 GHOST line'!N23=0,"",'360 GHOST line'!N23)</f>
        <v/>
      </c>
      <c r="D19" s="185" t="str">
        <f>IF('360 GHOST line'!O23=0,"",'360 GHOST line'!O23)</f>
        <v/>
      </c>
      <c r="E19" s="185" t="str">
        <f>IF('360 GHOST line'!P23=0,"",'360 GHOST line'!P23)</f>
        <v/>
      </c>
      <c r="F19" s="185" t="str">
        <f>IF('360 GHOST line'!Q23=0,"",'360 GHOST line'!Q23)</f>
        <v/>
      </c>
      <c r="G19" s="185" t="str">
        <f>IF('360 GHOST line'!R23=0,"",'360 GHOST line'!R23)</f>
        <v/>
      </c>
      <c r="H19" s="185" t="str">
        <f>IF('360 GHOST line'!S23=0,"",'360 GHOST line'!S23)</f>
        <v/>
      </c>
      <c r="I19" s="185" t="str">
        <f>IF('360 GHOST line'!T23=0,"",'360 GHOST line'!T23)</f>
        <v/>
      </c>
      <c r="J19" s="185" t="str">
        <f>IF('360 GHOST line'!U23=0,"",'360 GHOST line'!U23)</f>
        <v/>
      </c>
      <c r="K19" s="185" t="str">
        <f>IF('360 GHOST line'!V23=0,"",'360 GHOST line'!V23)</f>
        <v/>
      </c>
      <c r="L19" s="185" t="str">
        <f>IF('360 GHOST line'!W23=0,"",'360 GHOST line'!W23)</f>
        <v/>
      </c>
      <c r="M19" s="185" t="str">
        <f>IF('360 GHOST line'!X23=0,"",'360 GHOST line'!X23)</f>
        <v/>
      </c>
      <c r="N19" s="185" t="str">
        <f>IF('360 GHOST line'!Y23=0,"",'360 GHOST line'!Y23)</f>
        <v/>
      </c>
      <c r="O19" s="185" t="str">
        <f>IF('360 GHOST line'!Z23=0,"",'360 GHOST line'!Z23)</f>
        <v/>
      </c>
      <c r="P19" s="185" t="str">
        <f>IF('360 GHOST line'!AA23=0,"",'360 GHOST line'!AA23)</f>
        <v/>
      </c>
      <c r="Q19" s="4">
        <f t="shared" si="0"/>
        <v>0</v>
      </c>
      <c r="R19" s="3">
        <f>Q19*'360 GHOST line'!J23</f>
        <v>0</v>
      </c>
      <c r="S19" s="3">
        <f>Q19*'360 GHOST line'!AF23</f>
        <v>0</v>
      </c>
    </row>
    <row r="20" spans="1:19" ht="23.25" customHeight="1" x14ac:dyDescent="0.2">
      <c r="A20" s="163" t="str">
        <f>'360 GHOST line'!D24</f>
        <v>360-23.2GNDT-w</v>
      </c>
      <c r="B20" s="166" t="s">
        <v>70</v>
      </c>
      <c r="C20" s="185" t="str">
        <f>IF('360 GHOST line'!N24=0,"",'360 GHOST line'!N24)</f>
        <v/>
      </c>
      <c r="D20" s="185" t="str">
        <f>IF('360 GHOST line'!O24=0,"",'360 GHOST line'!O24)</f>
        <v/>
      </c>
      <c r="E20" s="185" t="str">
        <f>IF('360 GHOST line'!P24=0,"",'360 GHOST line'!P24)</f>
        <v/>
      </c>
      <c r="F20" s="185" t="str">
        <f>IF('360 GHOST line'!Q24=0,"",'360 GHOST line'!Q24)</f>
        <v/>
      </c>
      <c r="G20" s="185" t="str">
        <f>IF('360 GHOST line'!R24=0,"",'360 GHOST line'!R24)</f>
        <v/>
      </c>
      <c r="H20" s="185" t="str">
        <f>IF('360 GHOST line'!S24=0,"",'360 GHOST line'!S24)</f>
        <v/>
      </c>
      <c r="I20" s="185" t="str">
        <f>IF('360 GHOST line'!T24=0,"",'360 GHOST line'!T24)</f>
        <v/>
      </c>
      <c r="J20" s="185" t="str">
        <f>IF('360 GHOST line'!U24=0,"",'360 GHOST line'!U24)</f>
        <v/>
      </c>
      <c r="K20" s="185" t="str">
        <f>IF('360 GHOST line'!V24=0,"",'360 GHOST line'!V24)</f>
        <v/>
      </c>
      <c r="L20" s="185" t="str">
        <f>IF('360 GHOST line'!W24=0,"",'360 GHOST line'!W24)</f>
        <v/>
      </c>
      <c r="M20" s="185" t="str">
        <f>IF('360 GHOST line'!X24=0,"",'360 GHOST line'!X24)</f>
        <v/>
      </c>
      <c r="N20" s="185" t="str">
        <f>IF('360 GHOST line'!Y24=0,"",'360 GHOST line'!Y24)</f>
        <v/>
      </c>
      <c r="O20" s="185" t="str">
        <f>IF('360 GHOST line'!Z24=0,"",'360 GHOST line'!Z24)</f>
        <v/>
      </c>
      <c r="P20" s="185" t="str">
        <f>IF('360 GHOST line'!AA24=0,"",'360 GHOST line'!AA24)</f>
        <v/>
      </c>
      <c r="Q20" s="4">
        <f t="shared" si="0"/>
        <v>0</v>
      </c>
      <c r="R20" s="3">
        <f>Q20*'360 GHOST line'!J24</f>
        <v>0</v>
      </c>
      <c r="S20" s="3">
        <f>Q20*'360 GHOST line'!AF24</f>
        <v>0</v>
      </c>
    </row>
    <row r="21" spans="1:19" ht="23.25" customHeight="1" x14ac:dyDescent="0.2">
      <c r="A21" s="163" t="str">
        <f>'360 GHOST line'!D25</f>
        <v>360-24.1-GNDT-w</v>
      </c>
      <c r="B21" s="166" t="s">
        <v>70</v>
      </c>
      <c r="C21" s="185" t="str">
        <f>IF('360 GHOST line'!N25=0,"",'360 GHOST line'!N25)</f>
        <v/>
      </c>
      <c r="D21" s="185" t="str">
        <f>IF('360 GHOST line'!O25=0,"",'360 GHOST line'!O25)</f>
        <v/>
      </c>
      <c r="E21" s="185" t="str">
        <f>IF('360 GHOST line'!P25=0,"",'360 GHOST line'!P25)</f>
        <v/>
      </c>
      <c r="F21" s="185" t="str">
        <f>IF('360 GHOST line'!Q25=0,"",'360 GHOST line'!Q25)</f>
        <v/>
      </c>
      <c r="G21" s="185" t="str">
        <f>IF('360 GHOST line'!R25=0,"",'360 GHOST line'!R25)</f>
        <v/>
      </c>
      <c r="H21" s="185" t="str">
        <f>IF('360 GHOST line'!S25=0,"",'360 GHOST line'!S25)</f>
        <v/>
      </c>
      <c r="I21" s="185" t="str">
        <f>IF('360 GHOST line'!T25=0,"",'360 GHOST line'!T25)</f>
        <v/>
      </c>
      <c r="J21" s="185" t="str">
        <f>IF('360 GHOST line'!U25=0,"",'360 GHOST line'!U25)</f>
        <v/>
      </c>
      <c r="K21" s="185" t="str">
        <f>IF('360 GHOST line'!V25=0,"",'360 GHOST line'!V25)</f>
        <v/>
      </c>
      <c r="L21" s="185" t="str">
        <f>IF('360 GHOST line'!W25=0,"",'360 GHOST line'!W25)</f>
        <v/>
      </c>
      <c r="M21" s="185" t="str">
        <f>IF('360 GHOST line'!X25=0,"",'360 GHOST line'!X25)</f>
        <v/>
      </c>
      <c r="N21" s="185" t="str">
        <f>IF('360 GHOST line'!Y25=0,"",'360 GHOST line'!Y25)</f>
        <v/>
      </c>
      <c r="O21" s="185" t="str">
        <f>IF('360 GHOST line'!Z25=0,"",'360 GHOST line'!Z25)</f>
        <v/>
      </c>
      <c r="P21" s="185" t="str">
        <f>IF('360 GHOST line'!AA25=0,"",'360 GHOST line'!AA25)</f>
        <v/>
      </c>
      <c r="Q21" s="4">
        <f t="shared" si="0"/>
        <v>0</v>
      </c>
      <c r="R21" s="3">
        <f>Q21*'360 GHOST line'!J25</f>
        <v>0</v>
      </c>
      <c r="S21" s="3">
        <f>Q21*'360 GHOST line'!AF25</f>
        <v>0</v>
      </c>
    </row>
    <row r="22" spans="1:19" ht="23.25" customHeight="1" x14ac:dyDescent="0.2">
      <c r="A22" s="163" t="str">
        <f>'360 GHOST line'!D26</f>
        <v>360-24.2-GNDT-w</v>
      </c>
      <c r="B22" s="166" t="s">
        <v>70</v>
      </c>
      <c r="C22" s="185" t="str">
        <f>IF('360 GHOST line'!N26=0,"",'360 GHOST line'!N26)</f>
        <v/>
      </c>
      <c r="D22" s="185" t="str">
        <f>IF('360 GHOST line'!O26=0,"",'360 GHOST line'!O26)</f>
        <v/>
      </c>
      <c r="E22" s="185" t="str">
        <f>IF('360 GHOST line'!P26=0,"",'360 GHOST line'!P26)</f>
        <v/>
      </c>
      <c r="F22" s="185" t="str">
        <f>IF('360 GHOST line'!Q26=0,"",'360 GHOST line'!Q26)</f>
        <v/>
      </c>
      <c r="G22" s="185" t="str">
        <f>IF('360 GHOST line'!R26=0,"",'360 GHOST line'!R26)</f>
        <v/>
      </c>
      <c r="H22" s="185" t="str">
        <f>IF('360 GHOST line'!S26=0,"",'360 GHOST line'!S26)</f>
        <v/>
      </c>
      <c r="I22" s="185" t="str">
        <f>IF('360 GHOST line'!T26=0,"",'360 GHOST line'!T26)</f>
        <v/>
      </c>
      <c r="J22" s="185" t="str">
        <f>IF('360 GHOST line'!U26=0,"",'360 GHOST line'!U26)</f>
        <v/>
      </c>
      <c r="K22" s="185" t="str">
        <f>IF('360 GHOST line'!V26=0,"",'360 GHOST line'!V26)</f>
        <v/>
      </c>
      <c r="L22" s="185" t="str">
        <f>IF('360 GHOST line'!W26=0,"",'360 GHOST line'!W26)</f>
        <v/>
      </c>
      <c r="M22" s="185" t="str">
        <f>IF('360 GHOST line'!X26=0,"",'360 GHOST line'!X26)</f>
        <v/>
      </c>
      <c r="N22" s="185" t="str">
        <f>IF('360 GHOST line'!Y26=0,"",'360 GHOST line'!Y26)</f>
        <v/>
      </c>
      <c r="O22" s="185" t="str">
        <f>IF('360 GHOST line'!Z26=0,"",'360 GHOST line'!Z26)</f>
        <v/>
      </c>
      <c r="P22" s="185" t="str">
        <f>IF('360 GHOST line'!AA26=0,"",'360 GHOST line'!AA26)</f>
        <v/>
      </c>
      <c r="Q22" s="4">
        <f t="shared" si="0"/>
        <v>0</v>
      </c>
      <c r="R22" s="3">
        <f>Q22*'360 GHOST line'!J26</f>
        <v>0</v>
      </c>
      <c r="S22" s="3">
        <f>Q22*'360 GHOST line'!AF26</f>
        <v>0</v>
      </c>
    </row>
    <row r="24" spans="1:19" ht="23.25" customHeight="1" x14ac:dyDescent="0.2">
      <c r="A24" s="442"/>
      <c r="B24" s="442"/>
      <c r="C24" s="1221"/>
      <c r="D24" s="441"/>
      <c r="E24" s="441"/>
      <c r="F24" s="12" t="s">
        <v>38</v>
      </c>
      <c r="G24" s="16"/>
      <c r="H24" s="16"/>
      <c r="I24" s="16"/>
      <c r="J24" s="16"/>
      <c r="K24" s="443"/>
      <c r="L24" s="443"/>
      <c r="M24" s="443"/>
      <c r="N24" s="443"/>
      <c r="O24" s="443"/>
      <c r="P24" s="440"/>
    </row>
    <row r="25" spans="1:19" ht="23.25" customHeight="1" x14ac:dyDescent="0.2">
      <c r="A25" s="1172" t="s">
        <v>993</v>
      </c>
      <c r="B25" s="442"/>
      <c r="C25" s="1333"/>
      <c r="D25" s="1334"/>
      <c r="E25" s="441"/>
      <c r="F25" s="12" t="s">
        <v>37</v>
      </c>
      <c r="G25" s="33"/>
      <c r="H25" s="33"/>
      <c r="I25" s="33"/>
      <c r="J25" s="33"/>
      <c r="K25" s="444"/>
      <c r="L25" s="444"/>
      <c r="M25" s="444"/>
      <c r="N25" s="443"/>
      <c r="O25" s="443"/>
      <c r="P25" s="440"/>
    </row>
    <row r="26" spans="1:19" ht="23.25" customHeight="1" x14ac:dyDescent="0.2">
      <c r="A26" s="442"/>
      <c r="B26" s="442"/>
      <c r="C26" s="1335"/>
      <c r="D26" s="1336"/>
      <c r="E26" s="441"/>
      <c r="F26" s="12" t="s">
        <v>39</v>
      </c>
      <c r="G26" s="33"/>
      <c r="H26" s="33"/>
      <c r="I26" s="33"/>
      <c r="J26" s="33"/>
      <c r="K26" s="444"/>
      <c r="L26" s="444"/>
      <c r="M26" s="444"/>
      <c r="N26" s="443"/>
      <c r="O26" s="443"/>
      <c r="P26" s="440"/>
    </row>
  </sheetData>
  <sheetProtection selectLockedCells="1" selectUnlockedCells="1"/>
  <autoFilter ref="Q6:S22" xr:uid="{3709A668-2E11-0A4C-A307-05AD6AECFD0A}"/>
  <mergeCells count="5">
    <mergeCell ref="C8:P8"/>
    <mergeCell ref="Q2:R2"/>
    <mergeCell ref="A3:L3"/>
    <mergeCell ref="N3:P3"/>
    <mergeCell ref="C25:D26"/>
  </mergeCells>
  <pageMargins left="0.23622047244094491" right="0.23622047244094491" top="0.74803149606299213" bottom="0.74803149606299213" header="0.31496062992125984" footer="0.31496062992125984"/>
  <pageSetup paperSize="9" scale="98" fitToHeight="0" orientation="landscape" horizontalDpi="4294967292" verticalDpi="4294967292" r:id="rId1"/>
  <headerFooter differentFirst="1" alignWithMargins="0">
    <oddFooter>Stran &amp;P od &amp;N</oddFooter>
    <firstHeader>&amp;LPRODUCTION/PACKING LIST&amp;R360 GHOST PLYWOOD</firstHeader>
    <firstFooter>Stran &amp;P od 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theme="0" tint="-4.9989318521683403E-2"/>
    <pageSetUpPr fitToPage="1"/>
  </sheetPr>
  <dimension ref="A1:XDD292"/>
  <sheetViews>
    <sheetView showGridLines="0" showRowColHeaders="0" zoomScale="80" zoomScaleNormal="80" zoomScaleSheetLayoutView="70" workbookViewId="0">
      <pane ySplit="9" topLeftCell="A11" activePane="bottomLeft" state="frozen"/>
      <selection activeCell="K13" sqref="K13"/>
      <selection pane="bottomLeft" activeCell="N12" sqref="N12"/>
    </sheetView>
  </sheetViews>
  <sheetFormatPr baseColWidth="10" defaultColWidth="0" defaultRowHeight="16" zeroHeight="1" x14ac:dyDescent="0.2"/>
  <cols>
    <col min="1" max="1" width="3.5" customWidth="1"/>
    <col min="2" max="2" width="3" style="127" customWidth="1"/>
    <col min="3" max="3" width="14.33203125" customWidth="1"/>
    <col min="4" max="4" width="14.33203125" style="977" customWidth="1"/>
    <col min="5" max="6" width="4.5" style="341" customWidth="1"/>
    <col min="7" max="7" width="8" style="172" customWidth="1"/>
    <col min="8" max="8" width="4.6640625" customWidth="1"/>
    <col min="9" max="9" width="15" style="693" customWidth="1"/>
    <col min="10" max="11" width="5" style="1097" customWidth="1"/>
    <col min="12" max="12" width="9.1640625" customWidth="1"/>
    <col min="13" max="13" width="13" style="176" customWidth="1"/>
    <col min="14" max="20" width="9.6640625" style="1" customWidth="1"/>
    <col min="21" max="22" width="9.6640625" style="18" customWidth="1"/>
    <col min="23" max="27" width="9.6640625" style="1" customWidth="1"/>
    <col min="28" max="29" width="9.6640625" style="45" customWidth="1"/>
    <col min="30" max="31" width="9.6640625" style="1" customWidth="1"/>
    <col min="32" max="32" width="15.6640625" style="15" customWidth="1"/>
    <col min="33" max="33" width="7.6640625" customWidth="1"/>
    <col min="34" max="34" width="8" style="38" customWidth="1"/>
    <col min="35" max="35" width="10.1640625" style="38" customWidth="1"/>
    <col min="36" max="36" width="10.1640625" customWidth="1"/>
    <col min="37" max="38" width="10" style="238" customWidth="1"/>
    <col min="39" max="39" width="10" style="42" hidden="1" customWidth="1"/>
    <col min="40" max="40" width="10.6640625" style="42" hidden="1" customWidth="1"/>
    <col min="41" max="41" width="6.5" style="349" hidden="1" customWidth="1"/>
    <col min="42" max="42" width="6.5" style="326" hidden="1" customWidth="1"/>
    <col min="43" max="43" width="6.5" style="364" hidden="1" customWidth="1"/>
    <col min="44" max="44" width="5.6640625" style="152" hidden="1" customWidth="1"/>
    <col min="45" max="45" width="5.5" style="152" hidden="1" customWidth="1"/>
    <col min="46" max="46" width="4.6640625" style="152" hidden="1" customWidth="1"/>
    <col min="47" max="47" width="6.6640625" style="152" hidden="1" customWidth="1"/>
    <col min="48" max="57" width="5" style="152" hidden="1" customWidth="1"/>
    <col min="58" max="59" width="5" style="277" hidden="1" customWidth="1"/>
    <col min="60" max="61" width="6.1640625" style="159" hidden="1" customWidth="1"/>
    <col min="62" max="62" width="5" style="329" hidden="1" customWidth="1"/>
    <col min="63" max="63" width="6.6640625" style="152" hidden="1" customWidth="1"/>
    <col min="64" max="64" width="7" style="270" hidden="1" customWidth="1"/>
    <col min="65" max="65" width="7" style="42" hidden="1" customWidth="1"/>
    <col min="66" max="66" width="6.5" style="270" hidden="1" customWidth="1"/>
    <col min="67" max="67" width="6.5" style="42" hidden="1" customWidth="1"/>
    <col min="68" max="68" width="7.5" style="270" hidden="1" customWidth="1"/>
    <col min="69" max="69" width="7.5" style="42" hidden="1" customWidth="1"/>
    <col min="70" max="70" width="7.5" style="270" hidden="1" customWidth="1"/>
    <col min="71" max="71" width="7.5" style="42" hidden="1" customWidth="1"/>
    <col min="72" max="72" width="7.5" style="270" hidden="1" customWidth="1"/>
    <col min="73" max="73" width="7.5" style="42" hidden="1" customWidth="1"/>
    <col min="74" max="74" width="7" style="725" hidden="1" customWidth="1"/>
    <col min="75" max="75" width="7" style="42" hidden="1" customWidth="1"/>
    <col min="76" max="76" width="7" style="725" hidden="1" customWidth="1"/>
    <col min="77" max="77" width="7" style="42" hidden="1" customWidth="1"/>
    <col min="78" max="78" width="7" style="725" hidden="1" customWidth="1"/>
    <col min="79" max="79" width="7" style="42" hidden="1" customWidth="1"/>
    <col min="80" max="80" width="7" style="725" hidden="1" customWidth="1"/>
    <col min="81" max="81" width="7" style="42" hidden="1" customWidth="1"/>
    <col min="82" max="82" width="7" style="725" hidden="1" customWidth="1"/>
    <col min="83" max="83" width="7" style="42" hidden="1" customWidth="1"/>
    <col min="84" max="84" width="8" style="725" hidden="1" customWidth="1"/>
    <col min="85" max="85" width="8" style="42" hidden="1" customWidth="1"/>
    <col min="86" max="86" width="8" style="725" hidden="1" customWidth="1"/>
    <col min="87" max="87" width="8" style="42" hidden="1" customWidth="1"/>
    <col min="88" max="88" width="9.6640625" style="725" hidden="1" customWidth="1"/>
    <col min="89" max="89" width="9.6640625" style="42" hidden="1" customWidth="1"/>
    <col min="90" max="90" width="8" style="725" hidden="1" customWidth="1"/>
    <col min="91" max="91" width="8" style="42" hidden="1" customWidth="1"/>
    <col min="92" max="92" width="8" style="725" hidden="1" customWidth="1"/>
    <col min="93" max="93" width="8" style="42" hidden="1" customWidth="1"/>
    <col min="94" max="94" width="8" style="725" hidden="1" customWidth="1"/>
    <col min="95" max="95" width="8" style="42" hidden="1" customWidth="1"/>
    <col min="96" max="96" width="5" style="152" hidden="1" customWidth="1"/>
    <col min="97" max="123" width="11" hidden="1" customWidth="1"/>
    <col min="124" max="124" width="13.6640625" hidden="1" customWidth="1"/>
    <col min="125" max="129" width="11" customWidth="1"/>
    <col min="16333" max="16384" width="11" hidden="1"/>
  </cols>
  <sheetData>
    <row r="1" spans="2:124" ht="19" x14ac:dyDescent="0.2">
      <c r="AK1"/>
      <c r="AL1"/>
    </row>
    <row r="2" spans="2:124" ht="22.5" customHeight="1" x14ac:dyDescent="0.25">
      <c r="D2" s="1369" t="s">
        <v>59</v>
      </c>
      <c r="L2" s="25"/>
      <c r="M2" s="240" t="s">
        <v>451</v>
      </c>
      <c r="N2" s="1370">
        <f>SUM(AF12:AF234)</f>
        <v>0</v>
      </c>
      <c r="O2" s="1370"/>
      <c r="P2" s="510" t="s">
        <v>7</v>
      </c>
      <c r="R2" s="508"/>
      <c r="S2" s="508"/>
      <c r="T2" s="508"/>
      <c r="U2" s="508"/>
      <c r="V2" s="508"/>
      <c r="W2" s="508"/>
      <c r="X2" s="1391"/>
      <c r="Y2" s="1391"/>
      <c r="Z2" s="1391"/>
      <c r="AA2" s="10"/>
      <c r="AB2" s="1382" t="s">
        <v>700</v>
      </c>
      <c r="AC2" s="1383"/>
      <c r="AD2" s="1383"/>
      <c r="AE2" s="1384"/>
      <c r="AF2" s="1394" t="s">
        <v>862</v>
      </c>
      <c r="AG2" s="1395"/>
      <c r="AH2" s="1395"/>
      <c r="AI2" s="771">
        <f>AL8</f>
        <v>0</v>
      </c>
      <c r="AJ2" s="1362"/>
      <c r="AK2" s="10"/>
      <c r="AL2" s="10"/>
      <c r="AM2" s="10"/>
      <c r="AN2" s="10"/>
      <c r="BL2" s="271"/>
      <c r="BM2" s="274"/>
      <c r="BN2" s="271"/>
      <c r="BO2" s="274"/>
      <c r="BP2" s="271"/>
      <c r="BQ2" s="274"/>
      <c r="BR2" s="271"/>
      <c r="BS2" s="274"/>
      <c r="BT2" s="271"/>
      <c r="BU2" s="274"/>
      <c r="BV2" s="726"/>
      <c r="BW2" s="274"/>
      <c r="BX2" s="726"/>
      <c r="BY2" s="274"/>
      <c r="BZ2" s="726"/>
      <c r="CA2" s="274"/>
      <c r="CB2" s="726"/>
      <c r="CC2" s="274"/>
      <c r="CD2" s="726"/>
      <c r="CE2" s="274"/>
      <c r="CF2" s="726"/>
      <c r="CG2" s="274"/>
      <c r="CH2" s="726"/>
      <c r="CI2" s="274"/>
      <c r="CJ2" s="726"/>
      <c r="CK2" s="274"/>
      <c r="CL2" s="726"/>
      <c r="CM2" s="274"/>
      <c r="CN2" s="726"/>
      <c r="CO2" s="274"/>
      <c r="CP2" s="726"/>
      <c r="CQ2" s="274"/>
    </row>
    <row r="3" spans="2:124" ht="23" customHeight="1" x14ac:dyDescent="0.25">
      <c r="D3" s="1369"/>
      <c r="E3" s="342"/>
      <c r="F3" s="342"/>
      <c r="G3" s="45"/>
      <c r="H3" s="200"/>
      <c r="I3" s="1083"/>
      <c r="L3" s="25"/>
      <c r="M3" s="171" t="s">
        <v>453</v>
      </c>
      <c r="N3" s="1396">
        <f>SUM(N12:AE225)</f>
        <v>0</v>
      </c>
      <c r="O3" s="1396"/>
      <c r="P3" s="511"/>
      <c r="R3" s="269"/>
      <c r="S3" s="269"/>
      <c r="T3" s="269"/>
      <c r="U3" s="269"/>
      <c r="V3" s="1"/>
      <c r="X3" s="1391"/>
      <c r="Y3" s="1391"/>
      <c r="Z3" s="1391"/>
      <c r="AB3" s="1385"/>
      <c r="AC3" s="1386"/>
      <c r="AD3" s="1386"/>
      <c r="AE3" s="1387"/>
      <c r="AF3" s="1"/>
      <c r="AG3" s="1"/>
      <c r="AH3" s="1"/>
      <c r="AI3" s="585"/>
      <c r="AJ3" s="1362"/>
      <c r="AK3" s="26"/>
      <c r="AL3" s="26"/>
      <c r="AM3" s="26"/>
      <c r="AN3" s="26"/>
      <c r="AO3" s="350"/>
      <c r="AP3" s="327"/>
      <c r="AQ3" s="365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451"/>
      <c r="BG3" s="451"/>
      <c r="BH3" s="711"/>
      <c r="BI3" s="711"/>
      <c r="BL3" s="271"/>
      <c r="BM3" s="274"/>
      <c r="BN3" s="271"/>
      <c r="BO3" s="274"/>
      <c r="BP3" s="271"/>
      <c r="BQ3" s="274"/>
      <c r="BR3" s="271"/>
      <c r="BS3" s="274"/>
      <c r="BT3" s="271"/>
      <c r="BU3" s="274"/>
      <c r="BV3" s="726"/>
      <c r="BW3" s="274"/>
      <c r="BX3" s="726"/>
      <c r="BY3" s="274"/>
      <c r="BZ3" s="726"/>
      <c r="CA3" s="274"/>
      <c r="CB3" s="726"/>
      <c r="CC3" s="274"/>
      <c r="CD3" s="726"/>
      <c r="CE3" s="274"/>
      <c r="CF3" s="726"/>
      <c r="CG3" s="274"/>
      <c r="CH3" s="726"/>
      <c r="CI3" s="274"/>
      <c r="CJ3" s="726"/>
      <c r="CK3" s="274"/>
      <c r="CL3" s="726"/>
      <c r="CM3" s="274"/>
      <c r="CN3" s="726"/>
      <c r="CO3" s="274"/>
      <c r="CP3" s="726"/>
      <c r="CQ3" s="274"/>
      <c r="CR3" s="157"/>
      <c r="DT3" s="1357" t="s">
        <v>315</v>
      </c>
    </row>
    <row r="4" spans="2:124" ht="21" customHeight="1" x14ac:dyDescent="0.25">
      <c r="D4" s="1369"/>
      <c r="E4" s="342"/>
      <c r="F4" s="342"/>
      <c r="G4" s="45"/>
      <c r="H4" s="200"/>
      <c r="I4" s="1083"/>
      <c r="L4" s="25"/>
      <c r="M4" s="171" t="s">
        <v>12</v>
      </c>
      <c r="N4" s="1397">
        <f>SUM(AP11:AP234)</f>
        <v>0</v>
      </c>
      <c r="O4" s="1397"/>
      <c r="P4" s="115" t="s">
        <v>5</v>
      </c>
      <c r="Q4"/>
      <c r="U4" s="1"/>
      <c r="V4" s="1"/>
      <c r="X4" s="1391"/>
      <c r="Y4" s="1391"/>
      <c r="Z4" s="1391"/>
      <c r="AB4" s="1385"/>
      <c r="AC4" s="1386"/>
      <c r="AD4" s="1386"/>
      <c r="AE4" s="1387"/>
      <c r="AF4" s="26"/>
      <c r="AG4" s="1"/>
      <c r="AH4" s="1"/>
      <c r="AI4" s="585"/>
      <c r="AJ4" s="1362"/>
      <c r="AK4" s="26"/>
      <c r="AL4" s="26"/>
      <c r="AM4" s="26"/>
      <c r="AN4" s="26"/>
      <c r="AO4" s="350"/>
      <c r="AP4" s="327"/>
      <c r="AQ4" s="365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451"/>
      <c r="BG4" s="451"/>
      <c r="BH4" s="711"/>
      <c r="BI4" s="711"/>
      <c r="BK4" s="168"/>
      <c r="BL4" s="271"/>
      <c r="BM4" s="274"/>
      <c r="BN4" s="271"/>
      <c r="BO4" s="274"/>
      <c r="BP4" s="271"/>
      <c r="BQ4" s="274"/>
      <c r="BR4" s="271"/>
      <c r="BS4" s="274"/>
      <c r="BT4" s="271"/>
      <c r="BU4" s="274"/>
      <c r="BV4" s="726"/>
      <c r="BW4" s="274"/>
      <c r="BX4" s="726"/>
      <c r="BY4" s="274"/>
      <c r="BZ4" s="726"/>
      <c r="CA4" s="274"/>
      <c r="CB4" s="726"/>
      <c r="CC4" s="274"/>
      <c r="CD4" s="726"/>
      <c r="CE4" s="274"/>
      <c r="CF4" s="726"/>
      <c r="CG4" s="274"/>
      <c r="CH4" s="726"/>
      <c r="CI4" s="274"/>
      <c r="CJ4" s="726"/>
      <c r="CK4" s="274"/>
      <c r="CL4" s="726"/>
      <c r="CM4" s="274"/>
      <c r="CN4" s="726"/>
      <c r="CO4" s="274"/>
      <c r="CP4" s="726"/>
      <c r="CQ4" s="274"/>
      <c r="CR4" s="157"/>
      <c r="DT4" s="1358"/>
    </row>
    <row r="5" spans="2:124" ht="12.5" customHeight="1" x14ac:dyDescent="0.25">
      <c r="D5" s="1369"/>
      <c r="E5" s="342"/>
      <c r="F5" s="342"/>
      <c r="G5" s="45"/>
      <c r="H5" s="200"/>
      <c r="I5" s="1083"/>
      <c r="K5" s="1108"/>
      <c r="L5" s="570"/>
      <c r="M5" s="571"/>
      <c r="N5" s="570"/>
      <c r="O5" s="26"/>
      <c r="P5" s="572"/>
      <c r="Q5" s="26"/>
      <c r="R5" s="18"/>
      <c r="S5" s="241"/>
      <c r="T5" s="241"/>
      <c r="U5" s="23"/>
      <c r="V5" s="115"/>
      <c r="X5" s="1391"/>
      <c r="Y5" s="1391"/>
      <c r="Z5" s="1391"/>
      <c r="AA5" s="570"/>
      <c r="AB5" s="1388"/>
      <c r="AC5" s="1389"/>
      <c r="AD5" s="1389"/>
      <c r="AE5" s="1390"/>
      <c r="AK5"/>
      <c r="AL5" s="44"/>
      <c r="AM5" s="282"/>
      <c r="AN5" s="282"/>
      <c r="AO5" s="350"/>
      <c r="AP5" s="327"/>
      <c r="AQ5" s="365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  <c r="BE5" s="157"/>
      <c r="BF5" s="451"/>
      <c r="BG5" s="451"/>
      <c r="BH5" s="711"/>
      <c r="BI5" s="711"/>
      <c r="BK5" s="168"/>
      <c r="BL5" s="271"/>
      <c r="BM5" s="274"/>
      <c r="BN5" s="271"/>
      <c r="BO5" s="274"/>
      <c r="BP5" s="271"/>
      <c r="BQ5" s="274"/>
      <c r="BR5" s="271"/>
      <c r="BS5" s="274"/>
      <c r="BT5" s="271"/>
      <c r="BU5" s="274"/>
      <c r="BV5" s="726"/>
      <c r="BW5" s="274"/>
      <c r="BX5" s="726"/>
      <c r="BY5" s="274"/>
      <c r="BZ5" s="726"/>
      <c r="CA5" s="274"/>
      <c r="CB5" s="726"/>
      <c r="CC5" s="274"/>
      <c r="CD5" s="726"/>
      <c r="CE5" s="274"/>
      <c r="CF5" s="726"/>
      <c r="CG5" s="274"/>
      <c r="CH5" s="726"/>
      <c r="CI5" s="274"/>
      <c r="CJ5" s="726"/>
      <c r="CK5" s="274"/>
      <c r="CL5" s="726"/>
      <c r="CM5" s="274"/>
      <c r="CN5" s="726"/>
      <c r="CO5" s="274"/>
      <c r="CP5" s="726"/>
      <c r="CQ5" s="274"/>
      <c r="CR5" s="157"/>
      <c r="DT5" s="1359"/>
    </row>
    <row r="6" spans="2:124" ht="17.25" customHeight="1" x14ac:dyDescent="0.2">
      <c r="D6" s="1369"/>
      <c r="E6" s="342"/>
      <c r="F6" s="342"/>
      <c r="G6" s="45"/>
      <c r="H6" s="200"/>
      <c r="I6" s="1083"/>
      <c r="M6" s="174"/>
      <c r="Q6"/>
      <c r="R6"/>
      <c r="S6"/>
      <c r="T6" s="589"/>
      <c r="U6" s="20"/>
      <c r="V6" s="169"/>
      <c r="W6"/>
      <c r="X6"/>
      <c r="Y6"/>
      <c r="Z6" s="169"/>
      <c r="AA6" s="169"/>
      <c r="AB6" s="450" t="s">
        <v>784</v>
      </c>
      <c r="AC6" s="450" t="s">
        <v>784</v>
      </c>
      <c r="AD6" s="450" t="s">
        <v>784</v>
      </c>
      <c r="AE6" s="450" t="s">
        <v>784</v>
      </c>
      <c r="AF6" s="242" t="s">
        <v>450</v>
      </c>
      <c r="AK6"/>
      <c r="AL6" s="44"/>
      <c r="AM6" s="282"/>
      <c r="AN6" s="282"/>
      <c r="AO6" s="350"/>
      <c r="AP6" s="327"/>
      <c r="AQ6" s="365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451"/>
      <c r="BG6" s="451"/>
      <c r="BH6" s="711"/>
      <c r="BI6" s="711"/>
      <c r="BK6" s="168"/>
      <c r="BL6" s="273"/>
      <c r="BT6" s="273"/>
      <c r="BU6" s="26"/>
      <c r="BV6" s="262"/>
      <c r="BW6" s="26"/>
      <c r="BX6" s="262"/>
      <c r="BY6" s="26"/>
      <c r="BZ6" s="262"/>
      <c r="CA6" s="26"/>
      <c r="CB6" s="262"/>
      <c r="CC6" s="26"/>
      <c r="CD6" s="262"/>
      <c r="CE6" s="26"/>
      <c r="CF6" s="262"/>
      <c r="CG6" s="26"/>
      <c r="CH6" s="262"/>
      <c r="CI6" s="26"/>
      <c r="CJ6" s="262"/>
      <c r="CK6" s="26"/>
      <c r="CL6" s="262"/>
      <c r="CM6" s="26"/>
      <c r="CN6" s="262"/>
      <c r="CO6" s="26"/>
      <c r="CP6" s="262"/>
      <c r="CQ6" s="26"/>
      <c r="CR6" s="157"/>
    </row>
    <row r="7" spans="2:124" ht="19.25" hidden="1" customHeight="1" x14ac:dyDescent="0.2">
      <c r="AK7"/>
      <c r="BK7" s="168"/>
      <c r="BT7" s="273"/>
      <c r="BU7" s="26"/>
      <c r="BV7" s="262"/>
      <c r="BW7" s="26"/>
      <c r="BX7" s="262"/>
      <c r="BY7" s="26"/>
      <c r="BZ7" s="262"/>
      <c r="CA7" s="26"/>
      <c r="CB7" s="262"/>
      <c r="CC7" s="26"/>
      <c r="CD7" s="262"/>
      <c r="CE7" s="26"/>
      <c r="CF7" s="262"/>
      <c r="CG7" s="26"/>
      <c r="CH7" s="262"/>
      <c r="CI7" s="26"/>
      <c r="CJ7" s="262"/>
      <c r="CK7" s="26"/>
      <c r="CL7" s="262"/>
      <c r="CM7" s="26"/>
      <c r="CN7" s="262"/>
      <c r="CO7" s="26"/>
      <c r="CP7" s="262"/>
      <c r="CQ7" s="26"/>
    </row>
    <row r="8" spans="2:124" ht="23.75" customHeight="1" x14ac:dyDescent="0.2">
      <c r="B8" s="128"/>
      <c r="E8" s="343"/>
      <c r="F8" s="343"/>
      <c r="G8" s="203"/>
      <c r="H8" s="5"/>
      <c r="L8" s="27"/>
      <c r="M8" s="8" t="s">
        <v>449</v>
      </c>
      <c r="N8" s="221">
        <f t="shared" ref="N8:AE8" si="0">SUM(AR11:AR234)</f>
        <v>0</v>
      </c>
      <c r="O8" s="221">
        <f t="shared" si="0"/>
        <v>0</v>
      </c>
      <c r="P8" s="221">
        <f t="shared" si="0"/>
        <v>0</v>
      </c>
      <c r="Q8" s="221">
        <f t="shared" si="0"/>
        <v>0</v>
      </c>
      <c r="R8" s="221">
        <f t="shared" si="0"/>
        <v>0</v>
      </c>
      <c r="S8" s="221">
        <f t="shared" si="0"/>
        <v>0</v>
      </c>
      <c r="T8" s="221">
        <f t="shared" si="0"/>
        <v>0</v>
      </c>
      <c r="U8" s="221">
        <f t="shared" si="0"/>
        <v>0</v>
      </c>
      <c r="V8" s="221">
        <f t="shared" si="0"/>
        <v>0</v>
      </c>
      <c r="W8" s="221">
        <f t="shared" si="0"/>
        <v>0</v>
      </c>
      <c r="X8" s="221">
        <f t="shared" si="0"/>
        <v>0</v>
      </c>
      <c r="Y8" s="221">
        <f t="shared" si="0"/>
        <v>0</v>
      </c>
      <c r="Z8" s="221">
        <f t="shared" si="0"/>
        <v>0</v>
      </c>
      <c r="AA8" s="221">
        <f t="shared" si="0"/>
        <v>0</v>
      </c>
      <c r="AB8" s="1025">
        <f t="shared" si="0"/>
        <v>0</v>
      </c>
      <c r="AC8" s="221">
        <f t="shared" si="0"/>
        <v>0</v>
      </c>
      <c r="AD8" s="221">
        <f t="shared" si="0"/>
        <v>0</v>
      </c>
      <c r="AE8" s="221">
        <f t="shared" si="0"/>
        <v>0</v>
      </c>
      <c r="AF8" s="148">
        <f>SUM(N8:AE8)</f>
        <v>0</v>
      </c>
      <c r="AG8" s="47"/>
      <c r="AH8" s="49"/>
      <c r="AI8" s="49"/>
      <c r="AK8" s="243" t="s">
        <v>316</v>
      </c>
      <c r="AL8" s="370">
        <f>SUM(AL12:AL231)</f>
        <v>0</v>
      </c>
      <c r="AM8" s="6"/>
      <c r="AN8" s="6"/>
      <c r="AO8" s="351"/>
      <c r="AP8" s="328"/>
      <c r="AQ8" s="366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335"/>
      <c r="BG8" s="335"/>
      <c r="BH8" s="712"/>
      <c r="BI8" s="712"/>
      <c r="BK8" s="168"/>
      <c r="BL8" s="273" t="s">
        <v>845</v>
      </c>
      <c r="BM8" s="26" t="s">
        <v>21</v>
      </c>
      <c r="BN8" s="273" t="s">
        <v>847</v>
      </c>
      <c r="BO8" s="26" t="s">
        <v>21</v>
      </c>
      <c r="BP8" s="273" t="s">
        <v>848</v>
      </c>
      <c r="BQ8" s="26" t="s">
        <v>21</v>
      </c>
      <c r="BR8" s="273" t="s">
        <v>851</v>
      </c>
      <c r="BS8" s="26" t="s">
        <v>21</v>
      </c>
      <c r="BT8" s="273" t="s">
        <v>852</v>
      </c>
      <c r="BU8" s="26" t="s">
        <v>21</v>
      </c>
      <c r="BV8" s="262" t="s">
        <v>853</v>
      </c>
      <c r="BW8" s="26" t="s">
        <v>21</v>
      </c>
      <c r="BX8" s="262" t="s">
        <v>854</v>
      </c>
      <c r="BY8" s="26" t="s">
        <v>21</v>
      </c>
      <c r="BZ8" s="262" t="s">
        <v>845</v>
      </c>
      <c r="CA8" s="26" t="s">
        <v>21</v>
      </c>
      <c r="CB8" s="262" t="s">
        <v>847</v>
      </c>
      <c r="CC8" s="26" t="s">
        <v>21</v>
      </c>
      <c r="CD8" s="262" t="s">
        <v>848</v>
      </c>
      <c r="CE8" s="26" t="s">
        <v>21</v>
      </c>
      <c r="CF8" s="262" t="s">
        <v>859</v>
      </c>
      <c r="CG8" s="26" t="s">
        <v>21</v>
      </c>
      <c r="CH8" s="262" t="s">
        <v>851</v>
      </c>
      <c r="CI8" s="26" t="s">
        <v>21</v>
      </c>
      <c r="CJ8" s="262" t="s">
        <v>855</v>
      </c>
      <c r="CK8" s="26" t="s">
        <v>21</v>
      </c>
      <c r="CL8" s="262" t="s">
        <v>856</v>
      </c>
      <c r="CM8" s="26" t="s">
        <v>21</v>
      </c>
      <c r="CN8" s="262" t="s">
        <v>860</v>
      </c>
      <c r="CO8" s="26" t="s">
        <v>21</v>
      </c>
      <c r="CP8" s="262" t="s">
        <v>858</v>
      </c>
      <c r="CQ8" s="26" t="s">
        <v>21</v>
      </c>
      <c r="CR8" s="151"/>
      <c r="CS8" s="1">
        <f t="shared" ref="CS8:DS8" si="1">SUM(CS11:CS225)</f>
        <v>0</v>
      </c>
      <c r="CT8" s="1">
        <f t="shared" si="1"/>
        <v>0</v>
      </c>
      <c r="CU8" s="1">
        <f t="shared" si="1"/>
        <v>0</v>
      </c>
      <c r="CV8" s="1">
        <f t="shared" si="1"/>
        <v>0</v>
      </c>
      <c r="CW8" s="1">
        <f t="shared" si="1"/>
        <v>0</v>
      </c>
      <c r="CX8" s="1">
        <f t="shared" si="1"/>
        <v>0</v>
      </c>
      <c r="CY8" s="1">
        <f t="shared" si="1"/>
        <v>0</v>
      </c>
      <c r="CZ8" s="1">
        <f t="shared" si="1"/>
        <v>0</v>
      </c>
      <c r="DA8" s="1">
        <f t="shared" si="1"/>
        <v>0</v>
      </c>
      <c r="DB8" s="1">
        <f t="shared" si="1"/>
        <v>0</v>
      </c>
      <c r="DC8" s="1">
        <f t="shared" si="1"/>
        <v>0</v>
      </c>
      <c r="DD8" s="1">
        <f t="shared" si="1"/>
        <v>0</v>
      </c>
      <c r="DE8" s="1">
        <f t="shared" si="1"/>
        <v>0</v>
      </c>
      <c r="DF8" s="1">
        <f t="shared" si="1"/>
        <v>0</v>
      </c>
      <c r="DG8" s="1">
        <f t="shared" si="1"/>
        <v>0</v>
      </c>
      <c r="DH8" s="1">
        <f t="shared" si="1"/>
        <v>0</v>
      </c>
      <c r="DI8" s="1">
        <f t="shared" si="1"/>
        <v>0</v>
      </c>
      <c r="DJ8" s="1">
        <f t="shared" si="1"/>
        <v>0</v>
      </c>
      <c r="DK8" s="1">
        <f t="shared" si="1"/>
        <v>0</v>
      </c>
      <c r="DL8" s="1">
        <f t="shared" si="1"/>
        <v>0</v>
      </c>
      <c r="DM8" s="1">
        <f t="shared" si="1"/>
        <v>0</v>
      </c>
      <c r="DN8" s="1">
        <f t="shared" si="1"/>
        <v>0</v>
      </c>
      <c r="DO8" s="1">
        <f t="shared" si="1"/>
        <v>0</v>
      </c>
      <c r="DP8" s="1">
        <f t="shared" si="1"/>
        <v>0</v>
      </c>
      <c r="DQ8" s="1">
        <f t="shared" si="1"/>
        <v>0</v>
      </c>
      <c r="DR8" s="1">
        <f t="shared" si="1"/>
        <v>0</v>
      </c>
      <c r="DS8" s="1">
        <f t="shared" si="1"/>
        <v>0</v>
      </c>
    </row>
    <row r="9" spans="2:124" s="5" customFormat="1" ht="57.75" customHeight="1" x14ac:dyDescent="0.2">
      <c r="B9" s="218" t="s">
        <v>8</v>
      </c>
      <c r="C9" s="29"/>
      <c r="D9" s="1066" t="s">
        <v>439</v>
      </c>
      <c r="E9" s="339" t="s">
        <v>676</v>
      </c>
      <c r="F9" s="339" t="s">
        <v>448</v>
      </c>
      <c r="G9" s="219" t="s">
        <v>447</v>
      </c>
      <c r="H9" s="222" t="s">
        <v>443</v>
      </c>
      <c r="I9" s="1084" t="s">
        <v>442</v>
      </c>
      <c r="J9" s="1084" t="s">
        <v>440</v>
      </c>
      <c r="K9" s="1109" t="s">
        <v>445</v>
      </c>
      <c r="L9" s="222" t="s">
        <v>446</v>
      </c>
      <c r="M9" s="596" t="s">
        <v>441</v>
      </c>
      <c r="N9" s="600" t="s">
        <v>592</v>
      </c>
      <c r="O9" s="82" t="s">
        <v>36</v>
      </c>
      <c r="P9" s="601" t="s">
        <v>593</v>
      </c>
      <c r="Q9" s="602" t="s">
        <v>594</v>
      </c>
      <c r="R9" s="603" t="s">
        <v>595</v>
      </c>
      <c r="S9" s="604" t="s">
        <v>709</v>
      </c>
      <c r="T9" s="605" t="s">
        <v>708</v>
      </c>
      <c r="U9" s="606" t="s">
        <v>710</v>
      </c>
      <c r="V9" s="607" t="s">
        <v>452</v>
      </c>
      <c r="W9" s="608" t="s">
        <v>596</v>
      </c>
      <c r="X9" s="609" t="s">
        <v>597</v>
      </c>
      <c r="Y9" s="610" t="s">
        <v>598</v>
      </c>
      <c r="Z9" s="611" t="s">
        <v>489</v>
      </c>
      <c r="AA9" s="612" t="s">
        <v>488</v>
      </c>
      <c r="AB9" s="1016" t="s">
        <v>949</v>
      </c>
      <c r="AC9" s="1017" t="s">
        <v>950</v>
      </c>
      <c r="AD9" s="1018" t="s">
        <v>951</v>
      </c>
      <c r="AE9" s="1019" t="s">
        <v>952</v>
      </c>
      <c r="AF9" s="249" t="s">
        <v>12</v>
      </c>
      <c r="AG9" s="278" t="s">
        <v>8</v>
      </c>
      <c r="AH9" s="613" t="s">
        <v>13</v>
      </c>
      <c r="AI9" s="588" t="s">
        <v>733</v>
      </c>
      <c r="AK9" s="369" t="s">
        <v>314</v>
      </c>
      <c r="AL9" s="371" t="s">
        <v>315</v>
      </c>
      <c r="AM9" s="422"/>
      <c r="AN9" s="239"/>
      <c r="AO9" s="349" t="s">
        <v>5</v>
      </c>
      <c r="AP9" s="326" t="s">
        <v>6</v>
      </c>
      <c r="AQ9" s="364"/>
      <c r="AR9" s="632" t="s">
        <v>2</v>
      </c>
      <c r="AS9" s="632" t="s">
        <v>3</v>
      </c>
      <c r="AT9" s="632" t="s">
        <v>10</v>
      </c>
      <c r="AU9" s="632" t="s">
        <v>11</v>
      </c>
      <c r="AV9" s="632" t="s">
        <v>4</v>
      </c>
      <c r="AW9" s="632" t="s">
        <v>20</v>
      </c>
      <c r="AX9" s="632" t="s">
        <v>701</v>
      </c>
      <c r="AY9" s="632" t="s">
        <v>17</v>
      </c>
      <c r="AZ9" s="632" t="s">
        <v>313</v>
      </c>
      <c r="BA9" s="632" t="s">
        <v>18</v>
      </c>
      <c r="BB9" s="632" t="s">
        <v>19</v>
      </c>
      <c r="BC9" s="632" t="s">
        <v>23</v>
      </c>
      <c r="BD9" s="632" t="s">
        <v>277</v>
      </c>
      <c r="BE9" s="632" t="s">
        <v>278</v>
      </c>
      <c r="BF9" s="452" t="str">
        <f>AB9</f>
        <v>FLUORO PINK</v>
      </c>
      <c r="BG9" s="452" t="str">
        <f t="shared" ref="BG9:BI9" si="2">AC9</f>
        <v>FLUORO ORANGE</v>
      </c>
      <c r="BH9" s="342" t="str">
        <f t="shared" si="2"/>
        <v>FLUORO YELLOW</v>
      </c>
      <c r="BI9" s="342" t="str">
        <f t="shared" si="2"/>
        <v>FLUORO GREEN</v>
      </c>
      <c r="BJ9" s="330" t="s">
        <v>312</v>
      </c>
      <c r="BK9" s="1035" t="s">
        <v>953</v>
      </c>
      <c r="BL9" s="272"/>
      <c r="BM9" s="358">
        <f>SUM(BM11:BM254)</f>
        <v>0</v>
      </c>
      <c r="BN9" s="272"/>
      <c r="BO9" s="358">
        <f>SUM(BO11:BO254)</f>
        <v>0</v>
      </c>
      <c r="BP9" s="272"/>
      <c r="BQ9" s="358">
        <f>SUM(BQ11:BQ254)</f>
        <v>0</v>
      </c>
      <c r="BR9" s="272"/>
      <c r="BS9" s="358">
        <f>SUM(BS11:BS254)</f>
        <v>0</v>
      </c>
      <c r="BT9" s="272"/>
      <c r="BU9" s="358">
        <f>SUM(BU11:BU254)</f>
        <v>0</v>
      </c>
      <c r="BV9" s="261"/>
      <c r="BW9" s="358">
        <f>SUM(BW11:BW254)</f>
        <v>0</v>
      </c>
      <c r="BX9" s="261"/>
      <c r="BY9" s="358">
        <f>SUM(BY11:BY254)</f>
        <v>0</v>
      </c>
      <c r="BZ9" s="261"/>
      <c r="CA9" s="358">
        <f>SUM(CA11:CA254)</f>
        <v>0</v>
      </c>
      <c r="CB9" s="261"/>
      <c r="CC9" s="358">
        <f>SUM(CC11:CC254)</f>
        <v>0</v>
      </c>
      <c r="CD9" s="261"/>
      <c r="CE9" s="358">
        <f>SUM(CE11:CE254)</f>
        <v>0</v>
      </c>
      <c r="CF9" s="261"/>
      <c r="CG9" s="358">
        <f>SUM(CG11:CG254)</f>
        <v>0</v>
      </c>
      <c r="CH9" s="261"/>
      <c r="CI9" s="358">
        <f>SUM(CI11:CI254)</f>
        <v>0</v>
      </c>
      <c r="CJ9" s="261"/>
      <c r="CK9" s="358">
        <f>SUM(CK11:CK254)</f>
        <v>0</v>
      </c>
      <c r="CL9" s="261"/>
      <c r="CM9" s="358">
        <f>SUM(CM11:CM254)</f>
        <v>0</v>
      </c>
      <c r="CN9" s="261"/>
      <c r="CO9" s="358">
        <f>SUM(CO11:CO254)</f>
        <v>0</v>
      </c>
      <c r="CP9" s="261"/>
      <c r="CQ9" s="358">
        <f>SUM(CQ11:CQ254)</f>
        <v>0</v>
      </c>
      <c r="CR9" s="168"/>
      <c r="CS9" s="5" t="s">
        <v>669</v>
      </c>
      <c r="CT9" s="5" t="s">
        <v>670</v>
      </c>
      <c r="CU9" s="5" t="s">
        <v>671</v>
      </c>
      <c r="CV9" s="5" t="s">
        <v>672</v>
      </c>
      <c r="CW9" s="5" t="s">
        <v>673</v>
      </c>
      <c r="CX9" s="5" t="s">
        <v>668</v>
      </c>
      <c r="CY9" s="5" t="s">
        <v>674</v>
      </c>
      <c r="CZ9" s="5" t="s">
        <v>675</v>
      </c>
      <c r="DB9" s="5" t="s">
        <v>653</v>
      </c>
      <c r="DC9" s="5" t="s">
        <v>654</v>
      </c>
      <c r="DE9" s="5" t="s">
        <v>0</v>
      </c>
      <c r="DF9" s="5" t="s">
        <v>656</v>
      </c>
      <c r="DG9" s="5" t="s">
        <v>146</v>
      </c>
      <c r="DH9" s="5" t="s">
        <v>15</v>
      </c>
      <c r="DI9" s="5" t="s">
        <v>412</v>
      </c>
      <c r="DJ9" s="5" t="s">
        <v>309</v>
      </c>
      <c r="DK9" s="5" t="s">
        <v>50</v>
      </c>
      <c r="DL9" s="5" t="s">
        <v>398</v>
      </c>
      <c r="DM9" s="5" t="s">
        <v>281</v>
      </c>
      <c r="DN9" s="5" t="s">
        <v>414</v>
      </c>
      <c r="DO9" s="5" t="s">
        <v>411</v>
      </c>
      <c r="DP9" s="5" t="s">
        <v>413</v>
      </c>
      <c r="DQ9" s="49" t="s">
        <v>657</v>
      </c>
      <c r="DR9" s="49" t="s">
        <v>658</v>
      </c>
      <c r="DS9" s="5" t="s">
        <v>675</v>
      </c>
    </row>
    <row r="10" spans="2:124" s="5" customFormat="1" ht="27" hidden="1" customHeight="1" x14ac:dyDescent="0.2">
      <c r="B10" s="134"/>
      <c r="C10" s="1"/>
      <c r="D10" s="1067"/>
      <c r="E10" s="597"/>
      <c r="F10" s="597"/>
      <c r="G10" s="247"/>
      <c r="I10" s="1085"/>
      <c r="J10" s="1085"/>
      <c r="K10" s="1085"/>
      <c r="M10" s="247"/>
      <c r="N10" s="615" t="s">
        <v>468</v>
      </c>
      <c r="O10" s="616" t="s">
        <v>469</v>
      </c>
      <c r="P10" s="615" t="s">
        <v>470</v>
      </c>
      <c r="Q10" s="615" t="s">
        <v>471</v>
      </c>
      <c r="R10" s="615" t="s">
        <v>472</v>
      </c>
      <c r="S10" s="615" t="s">
        <v>473</v>
      </c>
      <c r="T10" s="615" t="s">
        <v>702</v>
      </c>
      <c r="U10" s="615" t="s">
        <v>705</v>
      </c>
      <c r="V10" s="615" t="s">
        <v>706</v>
      </c>
      <c r="W10" s="615" t="s">
        <v>474</v>
      </c>
      <c r="X10" s="615" t="s">
        <v>703</v>
      </c>
      <c r="Y10" s="615" t="s">
        <v>485</v>
      </c>
      <c r="Z10" s="615" t="s">
        <v>486</v>
      </c>
      <c r="AA10" s="615" t="s">
        <v>704</v>
      </c>
      <c r="AB10" s="1026" t="s">
        <v>707</v>
      </c>
      <c r="AC10" s="615" t="s">
        <v>962</v>
      </c>
      <c r="AD10" s="615" t="s">
        <v>963</v>
      </c>
      <c r="AE10" s="615" t="s">
        <v>964</v>
      </c>
      <c r="AG10" s="589"/>
      <c r="AH10" s="614"/>
      <c r="AI10" s="598"/>
      <c r="AK10" s="599"/>
      <c r="AL10" s="599"/>
      <c r="AM10" s="422"/>
      <c r="AN10" s="239"/>
      <c r="AO10" s="349"/>
      <c r="AP10" s="326"/>
      <c r="AQ10" s="364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452"/>
      <c r="BG10" s="452"/>
      <c r="BH10" s="876"/>
      <c r="BI10" s="876"/>
      <c r="BJ10" s="330"/>
      <c r="BK10" s="168"/>
      <c r="BL10" s="559"/>
      <c r="BM10" s="68"/>
      <c r="BN10" s="559"/>
      <c r="BO10" s="68"/>
      <c r="BP10" s="559"/>
      <c r="BQ10" s="68"/>
      <c r="BR10" s="559"/>
      <c r="BS10" s="68"/>
      <c r="BT10" s="559"/>
      <c r="BU10" s="68"/>
      <c r="BV10" s="727"/>
      <c r="BW10" s="68"/>
      <c r="BX10" s="727"/>
      <c r="BY10" s="68"/>
      <c r="BZ10" s="727"/>
      <c r="CA10" s="68"/>
      <c r="CB10" s="727"/>
      <c r="CC10" s="68"/>
      <c r="CD10" s="727"/>
      <c r="CE10" s="68"/>
      <c r="CF10" s="727"/>
      <c r="CG10" s="68"/>
      <c r="CH10" s="727"/>
      <c r="CI10" s="68"/>
      <c r="CJ10" s="727"/>
      <c r="CK10" s="68"/>
      <c r="CL10" s="727"/>
      <c r="CM10" s="68"/>
      <c r="CN10" s="727"/>
      <c r="CO10" s="68"/>
      <c r="CP10" s="727"/>
      <c r="CQ10" s="68"/>
      <c r="CR10" s="168"/>
      <c r="DQ10" s="49"/>
      <c r="DR10" s="49"/>
    </row>
    <row r="11" spans="2:124" s="6" customFormat="1" ht="29" customHeight="1" x14ac:dyDescent="0.2">
      <c r="B11" s="999"/>
      <c r="C11" s="26"/>
      <c r="D11" s="971"/>
      <c r="E11" s="340"/>
      <c r="F11" s="340"/>
      <c r="G11" s="105"/>
      <c r="I11" s="1086"/>
      <c r="J11" s="1086"/>
      <c r="K11" s="1086"/>
      <c r="L11" s="706" t="s">
        <v>955</v>
      </c>
      <c r="N11" s="615"/>
      <c r="O11" s="615"/>
      <c r="P11" s="615"/>
      <c r="Q11" s="615"/>
      <c r="R11" s="615"/>
      <c r="S11" s="615"/>
      <c r="T11" s="615"/>
      <c r="U11" s="615"/>
      <c r="V11" s="615"/>
      <c r="W11" s="615"/>
      <c r="X11" s="615"/>
      <c r="Y11" s="615"/>
      <c r="Z11" s="615"/>
      <c r="AA11" s="615"/>
      <c r="AB11" s="1026"/>
      <c r="AC11" s="615"/>
      <c r="AD11" s="615"/>
      <c r="AE11" s="615"/>
      <c r="AG11" s="276"/>
      <c r="AH11" s="363"/>
      <c r="AI11" s="363"/>
      <c r="AK11" s="633"/>
      <c r="AL11" s="633"/>
      <c r="AM11" s="633"/>
      <c r="AN11" s="633"/>
      <c r="AO11" s="349"/>
      <c r="AP11" s="326"/>
      <c r="AQ11" s="364"/>
      <c r="AR11" s="152">
        <f t="shared" ref="AR11:AR17" si="3">N11*J11</f>
        <v>0</v>
      </c>
      <c r="AS11" s="152">
        <f t="shared" ref="AS11" si="4">O11*J11</f>
        <v>0</v>
      </c>
      <c r="AT11" s="152">
        <f t="shared" ref="AT11:AT17" si="5">P11*J11</f>
        <v>0</v>
      </c>
      <c r="AU11" s="152">
        <f t="shared" ref="AU11:AU17" si="6">Q11*J11</f>
        <v>0</v>
      </c>
      <c r="AV11" s="152">
        <f t="shared" ref="AV11:AV17" si="7">R11*J11</f>
        <v>0</v>
      </c>
      <c r="AW11" s="152">
        <f>S11*$J$19</f>
        <v>0</v>
      </c>
      <c r="AX11" s="152">
        <f>T11*J11</f>
        <v>0</v>
      </c>
      <c r="AY11" s="152">
        <f t="shared" ref="AY11:BE12" si="8">U11*$J$19</f>
        <v>0</v>
      </c>
      <c r="AZ11" s="152">
        <f t="shared" si="8"/>
        <v>0</v>
      </c>
      <c r="BA11" s="152">
        <f t="shared" si="8"/>
        <v>0</v>
      </c>
      <c r="BB11" s="152">
        <f t="shared" si="8"/>
        <v>0</v>
      </c>
      <c r="BC11" s="152">
        <f t="shared" si="8"/>
        <v>0</v>
      </c>
      <c r="BD11" s="152">
        <f t="shared" si="8"/>
        <v>0</v>
      </c>
      <c r="BE11" s="152">
        <f t="shared" si="8"/>
        <v>0</v>
      </c>
      <c r="BF11" s="152">
        <f t="shared" ref="BF11:BF74" si="9">AB11*$J11</f>
        <v>0</v>
      </c>
      <c r="BG11" s="152">
        <f t="shared" ref="BG11:BH74" si="10">AC11*$J11</f>
        <v>0</v>
      </c>
      <c r="BH11" s="152">
        <f t="shared" ref="BH11:BH74" si="11">AD11*$J11</f>
        <v>0</v>
      </c>
      <c r="BI11" s="152">
        <f t="shared" ref="BI11:BI74" si="12">AE11*$J11</f>
        <v>0</v>
      </c>
      <c r="BJ11" s="745"/>
      <c r="BK11" s="68">
        <f>SUM(BK12:BK225)</f>
        <v>0</v>
      </c>
      <c r="BL11" s="1376" t="s">
        <v>846</v>
      </c>
      <c r="BM11" s="1376"/>
      <c r="BN11" s="1376"/>
      <c r="BO11" s="1376"/>
      <c r="BP11" s="1376"/>
      <c r="BQ11" s="1376"/>
      <c r="BR11" s="1376"/>
      <c r="BS11" s="1376"/>
      <c r="BT11" s="1376"/>
      <c r="BU11" s="1376"/>
      <c r="BV11" s="1381" t="s">
        <v>861</v>
      </c>
      <c r="BW11" s="1381"/>
      <c r="BX11" s="1381"/>
      <c r="BY11" s="1381"/>
      <c r="BZ11" s="1381"/>
      <c r="CA11" s="1381"/>
      <c r="CB11" s="1381"/>
      <c r="CC11" s="1381"/>
      <c r="CD11" s="1381"/>
      <c r="CE11" s="1381"/>
      <c r="CF11" s="1381"/>
      <c r="CG11" s="1381"/>
      <c r="CH11" s="1381"/>
      <c r="CI11" s="1381"/>
      <c r="CJ11" s="1381"/>
      <c r="CK11" s="1381"/>
      <c r="CL11" s="1381"/>
      <c r="CM11" s="1381"/>
      <c r="CN11" s="1381"/>
      <c r="CO11" s="1381"/>
      <c r="CP11" s="1381"/>
      <c r="CQ11" s="168"/>
      <c r="CR11" s="1"/>
      <c r="CS11" s="1"/>
      <c r="CT11" s="1"/>
      <c r="CU11" s="1"/>
      <c r="CV11" s="522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2:124" s="6" customFormat="1" ht="65.25" customHeight="1" x14ac:dyDescent="0.2">
      <c r="B12" s="142" t="s">
        <v>8</v>
      </c>
      <c r="C12" s="1061"/>
      <c r="D12" s="981" t="s">
        <v>941</v>
      </c>
      <c r="E12" s="384"/>
      <c r="F12" s="1062" t="s">
        <v>947</v>
      </c>
      <c r="G12" s="58" t="s">
        <v>412</v>
      </c>
      <c r="H12" s="57" t="s">
        <v>63</v>
      </c>
      <c r="I12" s="1087" t="s">
        <v>273</v>
      </c>
      <c r="J12" s="1098">
        <v>1</v>
      </c>
      <c r="K12" s="1098"/>
      <c r="L12" s="57" t="s">
        <v>693</v>
      </c>
      <c r="M12" s="489">
        <v>405.90000000000003</v>
      </c>
      <c r="N12" s="467"/>
      <c r="O12" s="467"/>
      <c r="P12" s="467"/>
      <c r="Q12" s="467"/>
      <c r="R12" s="467"/>
      <c r="S12" s="467"/>
      <c r="T12" s="467"/>
      <c r="U12" s="467"/>
      <c r="V12" s="803"/>
      <c r="W12" s="776"/>
      <c r="X12" s="776"/>
      <c r="Y12" s="776"/>
      <c r="Z12" s="776"/>
      <c r="AA12" s="833"/>
      <c r="AB12" s="1174"/>
      <c r="AC12" s="1175"/>
      <c r="AD12" s="836"/>
      <c r="AE12" s="1176"/>
      <c r="AF12" s="60">
        <f>SUM(N12:AA12)*M12+SUM(AB12:AE12)*1.1*M12</f>
        <v>0</v>
      </c>
      <c r="AG12" s="60" t="str">
        <f t="shared" ref="AG12:AG17" si="13">IF(B12="New","Yes","No")</f>
        <v>Yes</v>
      </c>
      <c r="AH12" s="208" t="str">
        <f>IF(SUM(N12:AE12)&gt;0,"Yes","No")</f>
        <v>No</v>
      </c>
      <c r="AI12" s="61" t="str">
        <f>IF(F12="P24 cat.","Yes","No")</f>
        <v>No</v>
      </c>
      <c r="AK12" s="187">
        <f>BJ12</f>
        <v>2</v>
      </c>
      <c r="AL12" s="188">
        <f>SUM(N12:AE12)*AK12</f>
        <v>0</v>
      </c>
      <c r="AM12" s="633"/>
      <c r="AN12" s="633"/>
      <c r="AO12" s="349">
        <v>14.24</v>
      </c>
      <c r="AP12" s="326">
        <f>SUM(N12:AE12)*AO12</f>
        <v>0</v>
      </c>
      <c r="AQ12" s="364"/>
      <c r="AR12" s="152">
        <f t="shared" si="3"/>
        <v>0</v>
      </c>
      <c r="AS12" s="152">
        <f>O12*J12</f>
        <v>0</v>
      </c>
      <c r="AT12" s="152">
        <f t="shared" si="5"/>
        <v>0</v>
      </c>
      <c r="AU12" s="152">
        <f t="shared" si="6"/>
        <v>0</v>
      </c>
      <c r="AV12" s="152">
        <f t="shared" si="7"/>
        <v>0</v>
      </c>
      <c r="AW12" s="152">
        <f>S12*$J$19</f>
        <v>0</v>
      </c>
      <c r="AX12" s="152">
        <f>T12*J12</f>
        <v>0</v>
      </c>
      <c r="AY12" s="152">
        <f t="shared" si="8"/>
        <v>0</v>
      </c>
      <c r="AZ12" s="152">
        <f t="shared" si="8"/>
        <v>0</v>
      </c>
      <c r="BA12" s="152">
        <f t="shared" si="8"/>
        <v>0</v>
      </c>
      <c r="BB12" s="152">
        <f t="shared" si="8"/>
        <v>0</v>
      </c>
      <c r="BC12" s="152">
        <f t="shared" si="8"/>
        <v>0</v>
      </c>
      <c r="BD12" s="152">
        <f t="shared" si="8"/>
        <v>0</v>
      </c>
      <c r="BE12" s="152">
        <f t="shared" si="8"/>
        <v>0</v>
      </c>
      <c r="BF12" s="152">
        <f t="shared" si="9"/>
        <v>0</v>
      </c>
      <c r="BG12" s="152">
        <f t="shared" si="10"/>
        <v>0</v>
      </c>
      <c r="BH12" s="152">
        <f t="shared" si="11"/>
        <v>0</v>
      </c>
      <c r="BI12" s="152">
        <f t="shared" si="12"/>
        <v>0</v>
      </c>
      <c r="BJ12" s="330">
        <v>2</v>
      </c>
      <c r="BK12" s="1036">
        <f>SUM(BM12+BO12+BQ12+BS12+BU12)</f>
        <v>0</v>
      </c>
      <c r="BL12" s="716">
        <v>10</v>
      </c>
      <c r="BM12" s="357">
        <f>SUM(N12:AE12)*BL12</f>
        <v>0</v>
      </c>
      <c r="BN12" s="716"/>
      <c r="BO12" s="357">
        <f>SUM(N12:AE12)*BN12</f>
        <v>0</v>
      </c>
      <c r="BP12" s="716"/>
      <c r="BQ12" s="357">
        <f>SUM(N12:AE12)*BP12</f>
        <v>0</v>
      </c>
      <c r="BR12" s="716"/>
      <c r="BS12" s="357">
        <f>SUM(N12:AE12)*BR12</f>
        <v>0</v>
      </c>
      <c r="BT12" s="716"/>
      <c r="BU12" s="357">
        <f>SUM(N12:AE12)*BT12</f>
        <v>0</v>
      </c>
      <c r="BV12" s="728"/>
      <c r="BW12" s="357">
        <f>SUM(N12:AE12)*BV12</f>
        <v>0</v>
      </c>
      <c r="BX12" s="728"/>
      <c r="BY12" s="357">
        <f>SUM(N12:AE12)*BX12</f>
        <v>0</v>
      </c>
      <c r="BZ12" s="728"/>
      <c r="CA12" s="357">
        <f>SUM(N12:AE12)*BZ12</f>
        <v>0</v>
      </c>
      <c r="CB12" s="728"/>
      <c r="CC12" s="357">
        <f>SUM(N12:AE12)*CB12</f>
        <v>0</v>
      </c>
      <c r="CD12" s="728"/>
      <c r="CE12" s="357">
        <f>SUM(N12:AE12)*CD12</f>
        <v>0</v>
      </c>
      <c r="CF12" s="728"/>
      <c r="CG12" s="357">
        <f>SUM(N12:AE12)*CF12</f>
        <v>0</v>
      </c>
      <c r="CH12" s="728"/>
      <c r="CI12" s="357">
        <f>SUM(N12:AE12)*CH12</f>
        <v>0</v>
      </c>
      <c r="CJ12" s="728"/>
      <c r="CK12" s="357">
        <f>SUM(N12:AE12)*CJ12</f>
        <v>0</v>
      </c>
      <c r="CL12" s="728"/>
      <c r="CM12" s="357">
        <f>SUM(N12:AE12)*CL12</f>
        <v>0</v>
      </c>
      <c r="CN12" s="728"/>
      <c r="CO12" s="357">
        <f>SUM(N12:AE12)*CN12</f>
        <v>0</v>
      </c>
      <c r="CP12" s="729"/>
      <c r="CQ12" s="357">
        <f>SUM(N12:AE12)*CP12</f>
        <v>0</v>
      </c>
      <c r="CR12" s="1"/>
      <c r="CS12" s="1">
        <f>IF(H12="XS",IF(SUM(AR12:BI12)&gt;0,SUM(AR12:BI12),0),0)</f>
        <v>0</v>
      </c>
      <c r="CT12" s="1">
        <f>IF(H12="S",IF(SUM(AR12:BI12)&gt;0,SUM(AR12:BI12),0),0)</f>
        <v>0</v>
      </c>
      <c r="CU12" s="1">
        <f>IF(H12="M",IF(SUM(AR12:BI12)&gt;0,SUM(AR12:BI12),0),0)</f>
        <v>0</v>
      </c>
      <c r="CV12" s="1">
        <f>IF(H12="L",IF(SUM(AR12:BI12)&gt;0,SUM(AR12:BI12),0),0)</f>
        <v>0</v>
      </c>
      <c r="CW12" s="522">
        <f>IF(H12="XL",IF(SUM(AR12:BI12)&gt;0,SUM(AR12:BI12),0),0)</f>
        <v>0</v>
      </c>
      <c r="CX12" s="1">
        <f>IF(H12="2XL",IF(SUM(AR12:BI12)&gt;0,SUM(AR12:BI12),0),0)</f>
        <v>0</v>
      </c>
      <c r="CY12" s="1">
        <f>IF(H12="3XL",IF(SUM(AR12:BI12)&gt;0,SUM(AR12:BI12),0),0)</f>
        <v>0</v>
      </c>
      <c r="CZ12" s="1">
        <f>IF(H12="various",IF(SUM(AR12:BI12)&gt;0,SUM(AR12:BI12),0),0)</f>
        <v>0</v>
      </c>
      <c r="DA12" s="1"/>
      <c r="DB12" s="1">
        <f>IF(E12="",IF(SUM(AR12:BI12)&gt;0,SUM(AR12:BI12),0),0)</f>
        <v>0</v>
      </c>
      <c r="DC12" s="1">
        <f>IF(E12="Dual Tex.",IF(SUM(AR12:BI12)&gt;0,SUM(AR12:BI12),0),0)</f>
        <v>0</v>
      </c>
      <c r="DD12" s="1"/>
      <c r="DE12" s="1">
        <f>IF(G12="sloper",IF(SUM(AR12:BI12)&gt;0,SUM(AR12:BI12),0),0)</f>
        <v>0</v>
      </c>
      <c r="DF12" s="1">
        <f>IF(G12="footholds",IF(SUM(AR12:BI12)&gt;0,SUM(AR12:BI12),0),0)</f>
        <v>0</v>
      </c>
      <c r="DG12" s="1">
        <f>IF(G12="micros",IF(SUM(AR12:BI12)&gt;0,SUM(AR12:BI12),0),0)</f>
        <v>0</v>
      </c>
      <c r="DH12" s="1">
        <f>IF(G12="jug",IF(SUM(AR12:BI12)&gt;0,SUM(AR12:BI12),0),0)</f>
        <v>0</v>
      </c>
      <c r="DI12" s="1">
        <f>IF(G12="ledge",IF(SUM(AR12:BI12)&gt;0,SUM(AR12:BI12),0),0)</f>
        <v>0</v>
      </c>
      <c r="DJ12" s="1">
        <f>IF(G12="edge",IF(SUM(AR12:BI12)&gt;0,SUM(AR12:BI12),0),0)</f>
        <v>0</v>
      </c>
      <c r="DK12" s="1">
        <f>IF(G12="crimp",IF(SUM(AR12:BI12)&gt;0,SUM(AR12:BI12),0),0)</f>
        <v>0</v>
      </c>
      <c r="DL12" s="1">
        <f>IF(G12="incut",IF(SUM(AR12:BI12)&gt;0,SUM(AR12:BI12),0),0)</f>
        <v>0</v>
      </c>
      <c r="DM12" s="1">
        <f>IF(G12="dish",IF(SUM(AR12:BI12)&gt;0,SUM(AR12:BI12),0),0)</f>
        <v>0</v>
      </c>
      <c r="DN12" s="1">
        <f>IF(G12="pinch",IF(SUM(AR12:BI12)&gt;0,SUM(AR12:BI12),0),0)</f>
        <v>0</v>
      </c>
      <c r="DO12" s="1">
        <f>IF(G12="pocket",IF(SUM(AR12:BI12)&gt;0,SUM(AR12:BI12),0),0)</f>
        <v>0</v>
      </c>
      <c r="DP12" s="1">
        <f>IF(G12="insert",IF(SUM(AR12:BI12)&gt;0,SUM(AR12:BI12),0),0)</f>
        <v>0</v>
      </c>
      <c r="DQ12" s="1">
        <f>IF(G12="feature",IF(SUM(AR12:BI12)&gt;0,SUM(AR12:BI12),0),0)</f>
        <v>0</v>
      </c>
      <c r="DR12" s="1">
        <f>IF(G12="scoop",IF(SUM(AR12:BI12)&gt;0,SUM(AR12:BI12),0),0)</f>
        <v>0</v>
      </c>
      <c r="DS12" s="1">
        <f>IF(G12="various",IF(SUM(AR12:BI12)&gt;0,SUM(AR12:BI12),0),0)</f>
        <v>0</v>
      </c>
    </row>
    <row r="13" spans="2:124" s="6" customFormat="1" ht="65.25" customHeight="1" x14ac:dyDescent="0.2">
      <c r="B13" s="139" t="s">
        <v>8</v>
      </c>
      <c r="C13" s="68"/>
      <c r="D13" s="1068" t="s">
        <v>942</v>
      </c>
      <c r="E13" s="528"/>
      <c r="F13" s="1063" t="s">
        <v>947</v>
      </c>
      <c r="G13" s="529" t="s">
        <v>412</v>
      </c>
      <c r="H13" s="530" t="s">
        <v>63</v>
      </c>
      <c r="I13" s="1088" t="s">
        <v>274</v>
      </c>
      <c r="J13" s="1099">
        <v>1</v>
      </c>
      <c r="K13" s="1099"/>
      <c r="L13" s="530" t="s">
        <v>693</v>
      </c>
      <c r="M13" s="1033">
        <v>361.90000000000003</v>
      </c>
      <c r="N13" s="777"/>
      <c r="O13" s="777"/>
      <c r="P13" s="777"/>
      <c r="Q13" s="777"/>
      <c r="R13" s="777"/>
      <c r="S13" s="777"/>
      <c r="T13" s="777"/>
      <c r="U13" s="777"/>
      <c r="V13" s="807"/>
      <c r="W13" s="805"/>
      <c r="X13" s="805"/>
      <c r="Y13" s="805"/>
      <c r="Z13" s="805"/>
      <c r="AA13" s="804"/>
      <c r="AB13" s="1029"/>
      <c r="AC13" s="781"/>
      <c r="AD13" s="837"/>
      <c r="AE13" s="1020"/>
      <c r="AF13" s="532">
        <f t="shared" ref="AF13:AF76" si="14">SUM(N13:AA13)*M13+SUM(AB13:AE13)*1.1*M13</f>
        <v>0</v>
      </c>
      <c r="AG13" s="532" t="str">
        <f t="shared" si="13"/>
        <v>Yes</v>
      </c>
      <c r="AH13" s="545" t="str">
        <f t="shared" ref="AH13:AH76" si="15">IF(SUM(N13:AE13)&gt;0,"Yes","No")</f>
        <v>No</v>
      </c>
      <c r="AI13" s="527" t="str">
        <f t="shared" ref="AI13:AI17" si="16">IF(F13="P24 cat.","Yes","No")</f>
        <v>No</v>
      </c>
      <c r="AK13" s="187">
        <f t="shared" ref="AK13:AK76" si="17">BJ13</f>
        <v>5</v>
      </c>
      <c r="AL13" s="188">
        <f t="shared" ref="AL13:AL76" si="18">SUM(N13:AE13)*AK13</f>
        <v>0</v>
      </c>
      <c r="AM13" s="633"/>
      <c r="AN13" s="633"/>
      <c r="AO13" s="349">
        <v>11.12</v>
      </c>
      <c r="AP13" s="326">
        <f t="shared" ref="AP13:AP76" si="19">SUM(N13:AE13)*AO13</f>
        <v>0</v>
      </c>
      <c r="AQ13" s="364"/>
      <c r="AR13" s="152">
        <f t="shared" si="3"/>
        <v>0</v>
      </c>
      <c r="AS13" s="152">
        <f t="shared" ref="AS13:AS17" si="20">O13*J13</f>
        <v>0</v>
      </c>
      <c r="AT13" s="152">
        <f t="shared" si="5"/>
        <v>0</v>
      </c>
      <c r="AU13" s="152">
        <f t="shared" si="6"/>
        <v>0</v>
      </c>
      <c r="AV13" s="152">
        <f t="shared" si="7"/>
        <v>0</v>
      </c>
      <c r="AW13" s="152">
        <f>S13*J13</f>
        <v>0</v>
      </c>
      <c r="AX13" s="152">
        <f t="shared" ref="AX13:BE13" si="21">T13*$J$20</f>
        <v>0</v>
      </c>
      <c r="AY13" s="152">
        <f t="shared" si="21"/>
        <v>0</v>
      </c>
      <c r="AZ13" s="152">
        <f t="shared" si="21"/>
        <v>0</v>
      </c>
      <c r="BA13" s="152">
        <f t="shared" si="21"/>
        <v>0</v>
      </c>
      <c r="BB13" s="152">
        <f t="shared" si="21"/>
        <v>0</v>
      </c>
      <c r="BC13" s="152">
        <f t="shared" si="21"/>
        <v>0</v>
      </c>
      <c r="BD13" s="152">
        <f t="shared" si="21"/>
        <v>0</v>
      </c>
      <c r="BE13" s="152">
        <f t="shared" si="21"/>
        <v>0</v>
      </c>
      <c r="BF13" s="152">
        <f t="shared" si="9"/>
        <v>0</v>
      </c>
      <c r="BG13" s="152">
        <f t="shared" si="10"/>
        <v>0</v>
      </c>
      <c r="BH13" s="152">
        <f t="shared" si="11"/>
        <v>0</v>
      </c>
      <c r="BI13" s="152">
        <f t="shared" si="12"/>
        <v>0</v>
      </c>
      <c r="BJ13" s="330">
        <v>5</v>
      </c>
      <c r="BK13" s="1036">
        <f t="shared" ref="BK13:BK76" si="22">SUM(BM13+BO13+BQ13+BS13+BU13)</f>
        <v>0</v>
      </c>
      <c r="BL13" s="716">
        <v>10</v>
      </c>
      <c r="BM13" s="357">
        <f t="shared" ref="BM13:BM76" si="23">SUM(N13:AE13)*BL13</f>
        <v>0</v>
      </c>
      <c r="BN13" s="716"/>
      <c r="BO13" s="357">
        <f t="shared" ref="BO13:BO76" si="24">SUM(N13:AE13)*BN13</f>
        <v>0</v>
      </c>
      <c r="BP13" s="716"/>
      <c r="BQ13" s="357">
        <f t="shared" ref="BQ13:BQ76" si="25">SUM(N13:AE13)*BP13</f>
        <v>0</v>
      </c>
      <c r="BR13" s="716"/>
      <c r="BS13" s="357">
        <f t="shared" ref="BS13:BS76" si="26">SUM(N13:AE13)*BR13</f>
        <v>0</v>
      </c>
      <c r="BT13" s="716"/>
      <c r="BU13" s="357">
        <f t="shared" ref="BU13:BU76" si="27">SUM(N13:AE13)*BT13</f>
        <v>0</v>
      </c>
      <c r="BV13" s="728"/>
      <c r="BW13" s="357">
        <f t="shared" ref="BW13:BW76" si="28">SUM(N13:AE13)*BV13</f>
        <v>0</v>
      </c>
      <c r="BX13" s="728"/>
      <c r="BY13" s="357">
        <f t="shared" ref="BY13:BY76" si="29">SUM(N13:AE13)*BX13</f>
        <v>0</v>
      </c>
      <c r="BZ13" s="728"/>
      <c r="CA13" s="357">
        <f t="shared" ref="CA13:CA76" si="30">SUM(N13:AE13)*BZ13</f>
        <v>0</v>
      </c>
      <c r="CB13" s="728"/>
      <c r="CC13" s="357">
        <f t="shared" ref="CC13:CC76" si="31">SUM(N13:AE13)*CB13</f>
        <v>0</v>
      </c>
      <c r="CD13" s="728"/>
      <c r="CE13" s="357">
        <f t="shared" ref="CE13:CE76" si="32">SUM(N13:AE13)*CD13</f>
        <v>0</v>
      </c>
      <c r="CF13" s="728"/>
      <c r="CG13" s="357">
        <f t="shared" ref="CG13:CG76" si="33">SUM(N13:AE13)*CF13</f>
        <v>0</v>
      </c>
      <c r="CH13" s="728"/>
      <c r="CI13" s="357">
        <f t="shared" ref="CI13:CI76" si="34">SUM(N13:AE13)*CH13</f>
        <v>0</v>
      </c>
      <c r="CJ13" s="728"/>
      <c r="CK13" s="357">
        <f t="shared" ref="CK13:CK76" si="35">SUM(N13:AE13)*CJ13</f>
        <v>0</v>
      </c>
      <c r="CL13" s="728"/>
      <c r="CM13" s="357">
        <f t="shared" ref="CM13:CM76" si="36">SUM(N13:AE13)*CL13</f>
        <v>0</v>
      </c>
      <c r="CN13" s="728"/>
      <c r="CO13" s="357">
        <f t="shared" ref="CO13:CO76" si="37">SUM(N13:AE13)*CN13</f>
        <v>0</v>
      </c>
      <c r="CP13" s="729"/>
      <c r="CQ13" s="357">
        <f t="shared" ref="CQ13:CQ76" si="38">SUM(N13:AE13)*CP13</f>
        <v>0</v>
      </c>
      <c r="CR13" s="1"/>
      <c r="CS13" s="1">
        <f t="shared" ref="CS13:CS76" si="39">IF(H13="XS",IF(SUM(AR13:BI13)&gt;0,SUM(AR13:BI13),0),0)</f>
        <v>0</v>
      </c>
      <c r="CT13" s="1">
        <f t="shared" ref="CT13:CT76" si="40">IF(H13="S",IF(SUM(AR13:BI13)&gt;0,SUM(AR13:BI13),0),0)</f>
        <v>0</v>
      </c>
      <c r="CU13" s="1">
        <f t="shared" ref="CU13:CU76" si="41">IF(H13="M",IF(SUM(AR13:BI13)&gt;0,SUM(AR13:BI13),0),0)</f>
        <v>0</v>
      </c>
      <c r="CV13" s="1">
        <f t="shared" ref="CV13:CV76" si="42">IF(H13="L",IF(SUM(AR13:BI13)&gt;0,SUM(AR13:BI13),0),0)</f>
        <v>0</v>
      </c>
      <c r="CW13" s="522">
        <f t="shared" ref="CW13:CW76" si="43">IF(H13="XL",IF(SUM(AR13:BI13)&gt;0,SUM(AR13:BI13),0),0)</f>
        <v>0</v>
      </c>
      <c r="CX13" s="1">
        <f t="shared" ref="CX13:CX76" si="44">IF(H13="2XL",IF(SUM(AR13:BI13)&gt;0,SUM(AR13:BI13),0),0)</f>
        <v>0</v>
      </c>
      <c r="CY13" s="1">
        <f t="shared" ref="CY13:CY76" si="45">IF(H13="3XL",IF(SUM(AR13:BI13)&gt;0,SUM(AR13:BI13),0),0)</f>
        <v>0</v>
      </c>
      <c r="CZ13" s="1">
        <f t="shared" ref="CZ13:CZ76" si="46">IF(H13="various",IF(SUM(AR13:BI13)&gt;0,SUM(AR13:BI13),0),0)</f>
        <v>0</v>
      </c>
      <c r="DA13" s="1"/>
      <c r="DB13" s="1">
        <f t="shared" ref="DB13:DB76" si="47">IF(E13="",IF(SUM(AR13:BI13)&gt;0,SUM(AR13:BI13),0),0)</f>
        <v>0</v>
      </c>
      <c r="DC13" s="1">
        <f t="shared" ref="DC13:DC76" si="48">IF(E13="Dual Tex.",IF(SUM(AR13:BI13)&gt;0,SUM(AR13:BI13),0),0)</f>
        <v>0</v>
      </c>
      <c r="DD13" s="1"/>
      <c r="DE13" s="1">
        <f t="shared" ref="DE13:DE76" si="49">IF(G13="sloper",IF(SUM(AR13:BI13)&gt;0,SUM(AR13:BI13),0),0)</f>
        <v>0</v>
      </c>
      <c r="DF13" s="1">
        <f t="shared" ref="DF13:DF76" si="50">IF(G13="footholds",IF(SUM(AR13:BI13)&gt;0,SUM(AR13:BI13),0),0)</f>
        <v>0</v>
      </c>
      <c r="DG13" s="1">
        <f t="shared" ref="DG13:DG76" si="51">IF(G13="micros",IF(SUM(AR13:BI13)&gt;0,SUM(AR13:BI13),0),0)</f>
        <v>0</v>
      </c>
      <c r="DH13" s="1">
        <f t="shared" ref="DH13:DH76" si="52">IF(G13="jug",IF(SUM(AR13:BI13)&gt;0,SUM(AR13:BI13),0),0)</f>
        <v>0</v>
      </c>
      <c r="DI13" s="1">
        <f t="shared" ref="DI13:DI76" si="53">IF(G13="ledge",IF(SUM(AR13:BI13)&gt;0,SUM(AR13:BI13),0),0)</f>
        <v>0</v>
      </c>
      <c r="DJ13" s="1">
        <f t="shared" ref="DJ13:DJ76" si="54">IF(G13="edge",IF(SUM(AR13:BI13)&gt;0,SUM(AR13:BI13),0),0)</f>
        <v>0</v>
      </c>
      <c r="DK13" s="1">
        <f t="shared" ref="DK13:DK76" si="55">IF(G13="crimp",IF(SUM(AR13:BI13)&gt;0,SUM(AR13:BI13),0),0)</f>
        <v>0</v>
      </c>
      <c r="DL13" s="1">
        <f t="shared" ref="DL13:DL76" si="56">IF(G13="incut",IF(SUM(AR13:BI13)&gt;0,SUM(AR13:BI13),0),0)</f>
        <v>0</v>
      </c>
      <c r="DM13" s="1">
        <f t="shared" ref="DM13:DM76" si="57">IF(G13="dish",IF(SUM(AR13:BI13)&gt;0,SUM(AR13:BI13),0),0)</f>
        <v>0</v>
      </c>
      <c r="DN13" s="1">
        <f t="shared" ref="DN13:DN76" si="58">IF(G13="pinch",IF(SUM(AR13:BI13)&gt;0,SUM(AR13:BI13),0),0)</f>
        <v>0</v>
      </c>
      <c r="DO13" s="1">
        <f t="shared" ref="DO13:DO76" si="59">IF(G13="pocket",IF(SUM(AR13:BI13)&gt;0,SUM(AR13:BI13),0),0)</f>
        <v>0</v>
      </c>
      <c r="DP13" s="1">
        <f t="shared" ref="DP13:DP76" si="60">IF(G13="insert",IF(SUM(AR13:BI13)&gt;0,SUM(AR13:BI13),0),0)</f>
        <v>0</v>
      </c>
      <c r="DQ13" s="1">
        <f t="shared" ref="DQ13:DQ76" si="61">IF(G13="feature",IF(SUM(AR13:BI13)&gt;0,SUM(AR13:BI13),0),0)</f>
        <v>0</v>
      </c>
      <c r="DR13" s="1">
        <f t="shared" ref="DR13:DR76" si="62">IF(G13="scoop",IF(SUM(AR13:BI13)&gt;0,SUM(AR13:BI13),0),0)</f>
        <v>0</v>
      </c>
      <c r="DS13" s="1">
        <f t="shared" ref="DS13:DS76" si="63">IF(G13="various",IF(SUM(AR13:BI13)&gt;0,SUM(AR13:BI13),0),0)</f>
        <v>0</v>
      </c>
    </row>
    <row r="14" spans="2:124" s="6" customFormat="1" ht="65.25" customHeight="1" x14ac:dyDescent="0.2">
      <c r="B14" s="139" t="s">
        <v>8</v>
      </c>
      <c r="C14" s="68"/>
      <c r="D14" s="977" t="s">
        <v>943</v>
      </c>
      <c r="E14" s="380"/>
      <c r="F14" s="1064"/>
      <c r="G14" s="68" t="s">
        <v>412</v>
      </c>
      <c r="H14" s="26" t="s">
        <v>63</v>
      </c>
      <c r="I14" s="693" t="s">
        <v>275</v>
      </c>
      <c r="J14" s="1100">
        <v>1</v>
      </c>
      <c r="K14" s="1100"/>
      <c r="L14" s="26" t="s">
        <v>693</v>
      </c>
      <c r="M14" s="360">
        <v>256.3</v>
      </c>
      <c r="N14" s="778"/>
      <c r="O14" s="778"/>
      <c r="P14" s="778"/>
      <c r="Q14" s="778"/>
      <c r="R14" s="778"/>
      <c r="S14" s="778"/>
      <c r="T14" s="778"/>
      <c r="U14" s="778"/>
      <c r="V14" s="802"/>
      <c r="W14" s="779"/>
      <c r="X14" s="779"/>
      <c r="Y14" s="779"/>
      <c r="Z14" s="779"/>
      <c r="AA14" s="801"/>
      <c r="AB14" s="1028"/>
      <c r="AC14" s="782"/>
      <c r="AD14" s="838"/>
      <c r="AE14" s="1021"/>
      <c r="AF14" s="70">
        <f t="shared" si="14"/>
        <v>0</v>
      </c>
      <c r="AG14" s="70" t="str">
        <f t="shared" si="13"/>
        <v>Yes</v>
      </c>
      <c r="AH14" s="362" t="str">
        <f t="shared" si="15"/>
        <v>No</v>
      </c>
      <c r="AI14" s="71" t="str">
        <f t="shared" si="16"/>
        <v>No</v>
      </c>
      <c r="AK14" s="187">
        <f t="shared" si="17"/>
        <v>1</v>
      </c>
      <c r="AL14" s="188">
        <f t="shared" si="18"/>
        <v>0</v>
      </c>
      <c r="AM14" s="633"/>
      <c r="AN14" s="633"/>
      <c r="AO14" s="349">
        <v>4.1399999999999997</v>
      </c>
      <c r="AP14" s="326">
        <f t="shared" si="19"/>
        <v>0</v>
      </c>
      <c r="AQ14" s="364"/>
      <c r="AR14" s="152">
        <f t="shared" si="3"/>
        <v>0</v>
      </c>
      <c r="AS14" s="152">
        <f t="shared" si="20"/>
        <v>0</v>
      </c>
      <c r="AT14" s="152">
        <f t="shared" si="5"/>
        <v>0</v>
      </c>
      <c r="AU14" s="152">
        <f t="shared" si="6"/>
        <v>0</v>
      </c>
      <c r="AV14" s="152">
        <f t="shared" si="7"/>
        <v>0</v>
      </c>
      <c r="AW14" s="152">
        <f t="shared" ref="AW14:AW19" si="64">S14*$J$19</f>
        <v>0</v>
      </c>
      <c r="AX14" s="152">
        <f t="shared" ref="AX14:AX17" si="65">T14*J14</f>
        <v>0</v>
      </c>
      <c r="AY14" s="152">
        <f t="shared" ref="AY14:BE17" si="66">U14*$J$19</f>
        <v>0</v>
      </c>
      <c r="AZ14" s="152">
        <f t="shared" si="66"/>
        <v>0</v>
      </c>
      <c r="BA14" s="152">
        <f t="shared" si="66"/>
        <v>0</v>
      </c>
      <c r="BB14" s="152">
        <f t="shared" si="66"/>
        <v>0</v>
      </c>
      <c r="BC14" s="152">
        <f t="shared" si="66"/>
        <v>0</v>
      </c>
      <c r="BD14" s="152">
        <f t="shared" si="66"/>
        <v>0</v>
      </c>
      <c r="BE14" s="152">
        <f t="shared" si="66"/>
        <v>0</v>
      </c>
      <c r="BF14" s="152">
        <f t="shared" si="9"/>
        <v>0</v>
      </c>
      <c r="BG14" s="152">
        <f t="shared" si="10"/>
        <v>0</v>
      </c>
      <c r="BH14" s="152">
        <f t="shared" si="11"/>
        <v>0</v>
      </c>
      <c r="BI14" s="152">
        <f t="shared" si="12"/>
        <v>0</v>
      </c>
      <c r="BJ14" s="330">
        <v>1</v>
      </c>
      <c r="BK14" s="1036">
        <f t="shared" si="22"/>
        <v>0</v>
      </c>
      <c r="BL14" s="716">
        <v>8</v>
      </c>
      <c r="BM14" s="357">
        <f t="shared" si="23"/>
        <v>0</v>
      </c>
      <c r="BN14" s="716"/>
      <c r="BO14" s="357">
        <f t="shared" si="24"/>
        <v>0</v>
      </c>
      <c r="BP14" s="716"/>
      <c r="BQ14" s="357">
        <f t="shared" si="25"/>
        <v>0</v>
      </c>
      <c r="BR14" s="716"/>
      <c r="BS14" s="357">
        <f t="shared" si="26"/>
        <v>0</v>
      </c>
      <c r="BT14" s="716"/>
      <c r="BU14" s="357">
        <f t="shared" si="27"/>
        <v>0</v>
      </c>
      <c r="BV14" s="728"/>
      <c r="BW14" s="357">
        <f t="shared" si="28"/>
        <v>0</v>
      </c>
      <c r="BX14" s="728"/>
      <c r="BY14" s="357">
        <f t="shared" si="29"/>
        <v>0</v>
      </c>
      <c r="BZ14" s="728"/>
      <c r="CA14" s="357">
        <f t="shared" si="30"/>
        <v>0</v>
      </c>
      <c r="CB14" s="728"/>
      <c r="CC14" s="357">
        <f t="shared" si="31"/>
        <v>0</v>
      </c>
      <c r="CD14" s="728"/>
      <c r="CE14" s="357">
        <f t="shared" si="32"/>
        <v>0</v>
      </c>
      <c r="CF14" s="728"/>
      <c r="CG14" s="357">
        <f t="shared" si="33"/>
        <v>0</v>
      </c>
      <c r="CH14" s="728"/>
      <c r="CI14" s="357">
        <f t="shared" si="34"/>
        <v>0</v>
      </c>
      <c r="CJ14" s="728"/>
      <c r="CK14" s="357">
        <f t="shared" si="35"/>
        <v>0</v>
      </c>
      <c r="CL14" s="728"/>
      <c r="CM14" s="357">
        <f t="shared" si="36"/>
        <v>0</v>
      </c>
      <c r="CN14" s="728"/>
      <c r="CO14" s="357">
        <f t="shared" si="37"/>
        <v>0</v>
      </c>
      <c r="CP14" s="729"/>
      <c r="CQ14" s="357">
        <f t="shared" si="38"/>
        <v>0</v>
      </c>
      <c r="CR14" s="1"/>
      <c r="CS14" s="1">
        <f t="shared" si="39"/>
        <v>0</v>
      </c>
      <c r="CT14" s="1">
        <f t="shared" si="40"/>
        <v>0</v>
      </c>
      <c r="CU14" s="1">
        <f t="shared" si="41"/>
        <v>0</v>
      </c>
      <c r="CV14" s="1">
        <f t="shared" si="42"/>
        <v>0</v>
      </c>
      <c r="CW14" s="522">
        <f t="shared" si="43"/>
        <v>0</v>
      </c>
      <c r="CX14" s="1">
        <f t="shared" si="44"/>
        <v>0</v>
      </c>
      <c r="CY14" s="1">
        <f t="shared" si="45"/>
        <v>0</v>
      </c>
      <c r="CZ14" s="1">
        <f t="shared" si="46"/>
        <v>0</v>
      </c>
      <c r="DA14" s="1"/>
      <c r="DB14" s="1">
        <f t="shared" si="47"/>
        <v>0</v>
      </c>
      <c r="DC14" s="1">
        <f t="shared" si="48"/>
        <v>0</v>
      </c>
      <c r="DD14" s="1"/>
      <c r="DE14" s="1">
        <f t="shared" si="49"/>
        <v>0</v>
      </c>
      <c r="DF14" s="1">
        <f t="shared" si="50"/>
        <v>0</v>
      </c>
      <c r="DG14" s="1">
        <f t="shared" si="51"/>
        <v>0</v>
      </c>
      <c r="DH14" s="1">
        <f t="shared" si="52"/>
        <v>0</v>
      </c>
      <c r="DI14" s="1">
        <f t="shared" si="53"/>
        <v>0</v>
      </c>
      <c r="DJ14" s="1">
        <f t="shared" si="54"/>
        <v>0</v>
      </c>
      <c r="DK14" s="1">
        <f t="shared" si="55"/>
        <v>0</v>
      </c>
      <c r="DL14" s="1">
        <f t="shared" si="56"/>
        <v>0</v>
      </c>
      <c r="DM14" s="1">
        <f t="shared" si="57"/>
        <v>0</v>
      </c>
      <c r="DN14" s="1">
        <f t="shared" si="58"/>
        <v>0</v>
      </c>
      <c r="DO14" s="1">
        <f t="shared" si="59"/>
        <v>0</v>
      </c>
      <c r="DP14" s="1">
        <f t="shared" si="60"/>
        <v>0</v>
      </c>
      <c r="DQ14" s="1">
        <f t="shared" si="61"/>
        <v>0</v>
      </c>
      <c r="DR14" s="1">
        <f t="shared" si="62"/>
        <v>0</v>
      </c>
      <c r="DS14" s="1">
        <f t="shared" si="63"/>
        <v>0</v>
      </c>
    </row>
    <row r="15" spans="2:124" s="6" customFormat="1" ht="65.25" customHeight="1" x14ac:dyDescent="0.2">
      <c r="B15" s="139" t="s">
        <v>8</v>
      </c>
      <c r="C15" s="68"/>
      <c r="D15" s="1068" t="s">
        <v>944</v>
      </c>
      <c r="E15" s="528"/>
      <c r="F15" s="1063" t="s">
        <v>947</v>
      </c>
      <c r="G15" s="529" t="s">
        <v>412</v>
      </c>
      <c r="H15" s="530" t="s">
        <v>63</v>
      </c>
      <c r="I15" s="1088" t="s">
        <v>275</v>
      </c>
      <c r="J15" s="1099">
        <v>1</v>
      </c>
      <c r="K15" s="1099"/>
      <c r="L15" s="530" t="s">
        <v>693</v>
      </c>
      <c r="M15" s="1033">
        <v>278.3</v>
      </c>
      <c r="N15" s="777"/>
      <c r="O15" s="777"/>
      <c r="P15" s="777"/>
      <c r="Q15" s="777"/>
      <c r="R15" s="777"/>
      <c r="S15" s="777"/>
      <c r="T15" s="777"/>
      <c r="U15" s="777"/>
      <c r="V15" s="807"/>
      <c r="W15" s="805"/>
      <c r="X15" s="805"/>
      <c r="Y15" s="805"/>
      <c r="Z15" s="805"/>
      <c r="AA15" s="804"/>
      <c r="AB15" s="1029"/>
      <c r="AC15" s="781"/>
      <c r="AD15" s="837"/>
      <c r="AE15" s="1020"/>
      <c r="AF15" s="532">
        <f t="shared" si="14"/>
        <v>0</v>
      </c>
      <c r="AG15" s="532" t="str">
        <f t="shared" si="13"/>
        <v>Yes</v>
      </c>
      <c r="AH15" s="545" t="str">
        <f t="shared" si="15"/>
        <v>No</v>
      </c>
      <c r="AI15" s="527" t="str">
        <f t="shared" si="16"/>
        <v>No</v>
      </c>
      <c r="AK15" s="187">
        <f t="shared" si="17"/>
        <v>1</v>
      </c>
      <c r="AL15" s="188">
        <f t="shared" si="18"/>
        <v>0</v>
      </c>
      <c r="AM15" s="633"/>
      <c r="AN15" s="633"/>
      <c r="AO15" s="349">
        <v>5.4</v>
      </c>
      <c r="AP15" s="326">
        <f t="shared" si="19"/>
        <v>0</v>
      </c>
      <c r="AQ15" s="364"/>
      <c r="AR15" s="152">
        <f t="shared" si="3"/>
        <v>0</v>
      </c>
      <c r="AS15" s="152">
        <f t="shared" si="20"/>
        <v>0</v>
      </c>
      <c r="AT15" s="152">
        <f t="shared" si="5"/>
        <v>0</v>
      </c>
      <c r="AU15" s="152">
        <f t="shared" si="6"/>
        <v>0</v>
      </c>
      <c r="AV15" s="152">
        <f t="shared" si="7"/>
        <v>0</v>
      </c>
      <c r="AW15" s="152">
        <f t="shared" si="64"/>
        <v>0</v>
      </c>
      <c r="AX15" s="152">
        <f t="shared" si="65"/>
        <v>0</v>
      </c>
      <c r="AY15" s="152">
        <f t="shared" si="66"/>
        <v>0</v>
      </c>
      <c r="AZ15" s="152">
        <f t="shared" si="66"/>
        <v>0</v>
      </c>
      <c r="BA15" s="152">
        <f t="shared" si="66"/>
        <v>0</v>
      </c>
      <c r="BB15" s="152">
        <f t="shared" si="66"/>
        <v>0</v>
      </c>
      <c r="BC15" s="152">
        <f t="shared" si="66"/>
        <v>0</v>
      </c>
      <c r="BD15" s="152">
        <f t="shared" si="66"/>
        <v>0</v>
      </c>
      <c r="BE15" s="152">
        <f t="shared" si="66"/>
        <v>0</v>
      </c>
      <c r="BF15" s="152">
        <f t="shared" si="9"/>
        <v>0</v>
      </c>
      <c r="BG15" s="152">
        <f t="shared" si="10"/>
        <v>0</v>
      </c>
      <c r="BH15" s="152">
        <f t="shared" si="11"/>
        <v>0</v>
      </c>
      <c r="BI15" s="152">
        <f t="shared" si="12"/>
        <v>0</v>
      </c>
      <c r="BJ15" s="330">
        <v>1</v>
      </c>
      <c r="BK15" s="1036">
        <f t="shared" si="22"/>
        <v>0</v>
      </c>
      <c r="BL15" s="716">
        <v>8</v>
      </c>
      <c r="BM15" s="357">
        <f t="shared" si="23"/>
        <v>0</v>
      </c>
      <c r="BN15" s="716"/>
      <c r="BO15" s="357">
        <f t="shared" si="24"/>
        <v>0</v>
      </c>
      <c r="BP15" s="716"/>
      <c r="BQ15" s="357">
        <f t="shared" si="25"/>
        <v>0</v>
      </c>
      <c r="BR15" s="716"/>
      <c r="BS15" s="357">
        <f t="shared" si="26"/>
        <v>0</v>
      </c>
      <c r="BT15" s="716"/>
      <c r="BU15" s="357">
        <f t="shared" si="27"/>
        <v>0</v>
      </c>
      <c r="BV15" s="728"/>
      <c r="BW15" s="357">
        <f t="shared" si="28"/>
        <v>0</v>
      </c>
      <c r="BX15" s="728"/>
      <c r="BY15" s="357">
        <f t="shared" si="29"/>
        <v>0</v>
      </c>
      <c r="BZ15" s="728"/>
      <c r="CA15" s="357">
        <f t="shared" si="30"/>
        <v>0</v>
      </c>
      <c r="CB15" s="728"/>
      <c r="CC15" s="357">
        <f t="shared" si="31"/>
        <v>0</v>
      </c>
      <c r="CD15" s="728"/>
      <c r="CE15" s="357">
        <f t="shared" si="32"/>
        <v>0</v>
      </c>
      <c r="CF15" s="728"/>
      <c r="CG15" s="357">
        <f t="shared" si="33"/>
        <v>0</v>
      </c>
      <c r="CH15" s="728"/>
      <c r="CI15" s="357">
        <f t="shared" si="34"/>
        <v>0</v>
      </c>
      <c r="CJ15" s="728"/>
      <c r="CK15" s="357">
        <f t="shared" si="35"/>
        <v>0</v>
      </c>
      <c r="CL15" s="728"/>
      <c r="CM15" s="357">
        <f t="shared" si="36"/>
        <v>0</v>
      </c>
      <c r="CN15" s="728"/>
      <c r="CO15" s="357">
        <f t="shared" si="37"/>
        <v>0</v>
      </c>
      <c r="CP15" s="729"/>
      <c r="CQ15" s="357">
        <f t="shared" si="38"/>
        <v>0</v>
      </c>
      <c r="CR15" s="1"/>
      <c r="CS15" s="1">
        <f t="shared" si="39"/>
        <v>0</v>
      </c>
      <c r="CT15" s="1">
        <f t="shared" si="40"/>
        <v>0</v>
      </c>
      <c r="CU15" s="1">
        <f t="shared" si="41"/>
        <v>0</v>
      </c>
      <c r="CV15" s="1">
        <f t="shared" si="42"/>
        <v>0</v>
      </c>
      <c r="CW15" s="522">
        <f t="shared" si="43"/>
        <v>0</v>
      </c>
      <c r="CX15" s="1">
        <f t="shared" si="44"/>
        <v>0</v>
      </c>
      <c r="CY15" s="1">
        <f t="shared" si="45"/>
        <v>0</v>
      </c>
      <c r="CZ15" s="1">
        <f t="shared" si="46"/>
        <v>0</v>
      </c>
      <c r="DA15" s="1"/>
      <c r="DB15" s="1">
        <f t="shared" si="47"/>
        <v>0</v>
      </c>
      <c r="DC15" s="1">
        <f t="shared" si="48"/>
        <v>0</v>
      </c>
      <c r="DD15" s="1"/>
      <c r="DE15" s="1">
        <f t="shared" si="49"/>
        <v>0</v>
      </c>
      <c r="DF15" s="1">
        <f t="shared" si="50"/>
        <v>0</v>
      </c>
      <c r="DG15" s="1">
        <f t="shared" si="51"/>
        <v>0</v>
      </c>
      <c r="DH15" s="1">
        <f t="shared" si="52"/>
        <v>0</v>
      </c>
      <c r="DI15" s="1">
        <f t="shared" si="53"/>
        <v>0</v>
      </c>
      <c r="DJ15" s="1">
        <f t="shared" si="54"/>
        <v>0</v>
      </c>
      <c r="DK15" s="1">
        <f t="shared" si="55"/>
        <v>0</v>
      </c>
      <c r="DL15" s="1">
        <f t="shared" si="56"/>
        <v>0</v>
      </c>
      <c r="DM15" s="1">
        <f t="shared" si="57"/>
        <v>0</v>
      </c>
      <c r="DN15" s="1">
        <f t="shared" si="58"/>
        <v>0</v>
      </c>
      <c r="DO15" s="1">
        <f t="shared" si="59"/>
        <v>0</v>
      </c>
      <c r="DP15" s="1">
        <f t="shared" si="60"/>
        <v>0</v>
      </c>
      <c r="DQ15" s="1">
        <f t="shared" si="61"/>
        <v>0</v>
      </c>
      <c r="DR15" s="1">
        <f t="shared" si="62"/>
        <v>0</v>
      </c>
      <c r="DS15" s="1">
        <f t="shared" si="63"/>
        <v>0</v>
      </c>
    </row>
    <row r="16" spans="2:124" s="6" customFormat="1" ht="65.25" customHeight="1" x14ac:dyDescent="0.2">
      <c r="B16" s="139" t="s">
        <v>8</v>
      </c>
      <c r="C16" s="68"/>
      <c r="D16" s="977" t="s">
        <v>945</v>
      </c>
      <c r="E16" s="380"/>
      <c r="F16" s="1064"/>
      <c r="G16" s="68" t="s">
        <v>412</v>
      </c>
      <c r="H16" s="26" t="s">
        <v>67</v>
      </c>
      <c r="I16" s="693" t="s">
        <v>659</v>
      </c>
      <c r="J16" s="1100">
        <v>1</v>
      </c>
      <c r="K16" s="1100"/>
      <c r="L16" s="26" t="s">
        <v>693</v>
      </c>
      <c r="M16" s="360">
        <v>181.50000000000003</v>
      </c>
      <c r="N16" s="778"/>
      <c r="O16" s="778"/>
      <c r="P16" s="778"/>
      <c r="Q16" s="778"/>
      <c r="R16" s="778"/>
      <c r="S16" s="778"/>
      <c r="T16" s="778"/>
      <c r="U16" s="778"/>
      <c r="V16" s="802"/>
      <c r="W16" s="779"/>
      <c r="X16" s="779"/>
      <c r="Y16" s="779"/>
      <c r="Z16" s="779"/>
      <c r="AA16" s="801"/>
      <c r="AB16" s="1028"/>
      <c r="AC16" s="782"/>
      <c r="AD16" s="838"/>
      <c r="AE16" s="1021"/>
      <c r="AF16" s="70">
        <f t="shared" si="14"/>
        <v>0</v>
      </c>
      <c r="AG16" s="70" t="str">
        <f t="shared" si="13"/>
        <v>Yes</v>
      </c>
      <c r="AH16" s="362" t="str">
        <f t="shared" si="15"/>
        <v>No</v>
      </c>
      <c r="AI16" s="71" t="str">
        <f t="shared" si="16"/>
        <v>No</v>
      </c>
      <c r="AK16" s="187">
        <f t="shared" si="17"/>
        <v>1</v>
      </c>
      <c r="AL16" s="188">
        <f t="shared" si="18"/>
        <v>0</v>
      </c>
      <c r="AM16" s="633"/>
      <c r="AN16" s="633"/>
      <c r="AO16" s="349">
        <v>1.94</v>
      </c>
      <c r="AP16" s="326">
        <f t="shared" si="19"/>
        <v>0</v>
      </c>
      <c r="AQ16" s="364"/>
      <c r="AR16" s="152">
        <f t="shared" si="3"/>
        <v>0</v>
      </c>
      <c r="AS16" s="152">
        <f t="shared" si="20"/>
        <v>0</v>
      </c>
      <c r="AT16" s="152">
        <f t="shared" si="5"/>
        <v>0</v>
      </c>
      <c r="AU16" s="152">
        <f t="shared" si="6"/>
        <v>0</v>
      </c>
      <c r="AV16" s="152">
        <f t="shared" si="7"/>
        <v>0</v>
      </c>
      <c r="AW16" s="152">
        <f t="shared" si="64"/>
        <v>0</v>
      </c>
      <c r="AX16" s="152">
        <f t="shared" si="65"/>
        <v>0</v>
      </c>
      <c r="AY16" s="152">
        <f t="shared" si="66"/>
        <v>0</v>
      </c>
      <c r="AZ16" s="152">
        <f t="shared" si="66"/>
        <v>0</v>
      </c>
      <c r="BA16" s="152">
        <f t="shared" si="66"/>
        <v>0</v>
      </c>
      <c r="BB16" s="152">
        <f t="shared" si="66"/>
        <v>0</v>
      </c>
      <c r="BC16" s="152">
        <f t="shared" si="66"/>
        <v>0</v>
      </c>
      <c r="BD16" s="152">
        <f t="shared" si="66"/>
        <v>0</v>
      </c>
      <c r="BE16" s="152">
        <f t="shared" si="66"/>
        <v>0</v>
      </c>
      <c r="BF16" s="152">
        <f t="shared" si="9"/>
        <v>0</v>
      </c>
      <c r="BG16" s="152">
        <f t="shared" si="10"/>
        <v>0</v>
      </c>
      <c r="BH16" s="152">
        <f t="shared" si="11"/>
        <v>0</v>
      </c>
      <c r="BI16" s="152">
        <f t="shared" si="12"/>
        <v>0</v>
      </c>
      <c r="BJ16" s="330">
        <v>1</v>
      </c>
      <c r="BK16" s="1036">
        <f t="shared" si="22"/>
        <v>0</v>
      </c>
      <c r="BL16" s="716">
        <v>3</v>
      </c>
      <c r="BM16" s="357">
        <f t="shared" si="23"/>
        <v>0</v>
      </c>
      <c r="BN16" s="716"/>
      <c r="BO16" s="357">
        <f t="shared" si="24"/>
        <v>0</v>
      </c>
      <c r="BP16" s="716"/>
      <c r="BQ16" s="357">
        <f t="shared" si="25"/>
        <v>0</v>
      </c>
      <c r="BR16" s="716">
        <v>3</v>
      </c>
      <c r="BS16" s="357">
        <f t="shared" si="26"/>
        <v>0</v>
      </c>
      <c r="BT16" s="716"/>
      <c r="BU16" s="357">
        <f t="shared" si="27"/>
        <v>0</v>
      </c>
      <c r="BV16" s="728"/>
      <c r="BW16" s="357">
        <f t="shared" si="28"/>
        <v>0</v>
      </c>
      <c r="BX16" s="728"/>
      <c r="BY16" s="357">
        <f t="shared" si="29"/>
        <v>0</v>
      </c>
      <c r="BZ16" s="728"/>
      <c r="CA16" s="357">
        <f t="shared" si="30"/>
        <v>0</v>
      </c>
      <c r="CB16" s="728"/>
      <c r="CC16" s="357">
        <f t="shared" si="31"/>
        <v>0</v>
      </c>
      <c r="CD16" s="728"/>
      <c r="CE16" s="357">
        <f t="shared" si="32"/>
        <v>0</v>
      </c>
      <c r="CF16" s="728"/>
      <c r="CG16" s="357">
        <f t="shared" si="33"/>
        <v>0</v>
      </c>
      <c r="CH16" s="728"/>
      <c r="CI16" s="357">
        <f t="shared" si="34"/>
        <v>0</v>
      </c>
      <c r="CJ16" s="728"/>
      <c r="CK16" s="357">
        <f t="shared" si="35"/>
        <v>0</v>
      </c>
      <c r="CL16" s="728"/>
      <c r="CM16" s="357">
        <f t="shared" si="36"/>
        <v>0</v>
      </c>
      <c r="CN16" s="728"/>
      <c r="CO16" s="357">
        <f t="shared" si="37"/>
        <v>0</v>
      </c>
      <c r="CP16" s="729"/>
      <c r="CQ16" s="357">
        <f t="shared" si="38"/>
        <v>0</v>
      </c>
      <c r="CR16" s="1"/>
      <c r="CS16" s="1">
        <f t="shared" si="39"/>
        <v>0</v>
      </c>
      <c r="CT16" s="1">
        <f t="shared" si="40"/>
        <v>0</v>
      </c>
      <c r="CU16" s="1">
        <f t="shared" si="41"/>
        <v>0</v>
      </c>
      <c r="CV16" s="1">
        <f t="shared" si="42"/>
        <v>0</v>
      </c>
      <c r="CW16" s="522">
        <f t="shared" si="43"/>
        <v>0</v>
      </c>
      <c r="CX16" s="1">
        <f t="shared" si="44"/>
        <v>0</v>
      </c>
      <c r="CY16" s="1">
        <f t="shared" si="45"/>
        <v>0</v>
      </c>
      <c r="CZ16" s="1">
        <f t="shared" si="46"/>
        <v>0</v>
      </c>
      <c r="DA16" s="1"/>
      <c r="DB16" s="1">
        <f t="shared" si="47"/>
        <v>0</v>
      </c>
      <c r="DC16" s="1">
        <f t="shared" si="48"/>
        <v>0</v>
      </c>
      <c r="DD16" s="1"/>
      <c r="DE16" s="1">
        <f t="shared" si="49"/>
        <v>0</v>
      </c>
      <c r="DF16" s="1">
        <f t="shared" si="50"/>
        <v>0</v>
      </c>
      <c r="DG16" s="1">
        <f t="shared" si="51"/>
        <v>0</v>
      </c>
      <c r="DH16" s="1">
        <f t="shared" si="52"/>
        <v>0</v>
      </c>
      <c r="DI16" s="1">
        <f t="shared" si="53"/>
        <v>0</v>
      </c>
      <c r="DJ16" s="1">
        <f t="shared" si="54"/>
        <v>0</v>
      </c>
      <c r="DK16" s="1">
        <f t="shared" si="55"/>
        <v>0</v>
      </c>
      <c r="DL16" s="1">
        <f t="shared" si="56"/>
        <v>0</v>
      </c>
      <c r="DM16" s="1">
        <f t="shared" si="57"/>
        <v>0</v>
      </c>
      <c r="DN16" s="1">
        <f t="shared" si="58"/>
        <v>0</v>
      </c>
      <c r="DO16" s="1">
        <f t="shared" si="59"/>
        <v>0</v>
      </c>
      <c r="DP16" s="1">
        <f t="shared" si="60"/>
        <v>0</v>
      </c>
      <c r="DQ16" s="1">
        <f t="shared" si="61"/>
        <v>0</v>
      </c>
      <c r="DR16" s="1">
        <f t="shared" si="62"/>
        <v>0</v>
      </c>
      <c r="DS16" s="1">
        <f t="shared" si="63"/>
        <v>0</v>
      </c>
    </row>
    <row r="17" spans="1:16331" s="6" customFormat="1" ht="65.25" customHeight="1" x14ac:dyDescent="0.2">
      <c r="B17" s="132" t="s">
        <v>8</v>
      </c>
      <c r="C17" s="99"/>
      <c r="D17" s="1069" t="s">
        <v>946</v>
      </c>
      <c r="E17" s="538"/>
      <c r="F17" s="1065" t="s">
        <v>947</v>
      </c>
      <c r="G17" s="539" t="s">
        <v>412</v>
      </c>
      <c r="H17" s="516" t="s">
        <v>67</v>
      </c>
      <c r="I17" s="1089" t="s">
        <v>659</v>
      </c>
      <c r="J17" s="1101">
        <v>1</v>
      </c>
      <c r="K17" s="1101"/>
      <c r="L17" s="516" t="s">
        <v>693</v>
      </c>
      <c r="M17" s="1034">
        <v>192.50000000000003</v>
      </c>
      <c r="N17" s="784"/>
      <c r="O17" s="784"/>
      <c r="P17" s="784"/>
      <c r="Q17" s="784"/>
      <c r="R17" s="784"/>
      <c r="S17" s="784"/>
      <c r="T17" s="784"/>
      <c r="U17" s="784"/>
      <c r="V17" s="812"/>
      <c r="W17" s="810"/>
      <c r="X17" s="810"/>
      <c r="Y17" s="810"/>
      <c r="Z17" s="810"/>
      <c r="AA17" s="785"/>
      <c r="AB17" s="1030"/>
      <c r="AC17" s="787"/>
      <c r="AD17" s="841"/>
      <c r="AE17" s="1020"/>
      <c r="AF17" s="526">
        <f t="shared" si="14"/>
        <v>0</v>
      </c>
      <c r="AG17" s="526" t="str">
        <f t="shared" si="13"/>
        <v>Yes</v>
      </c>
      <c r="AH17" s="586" t="str">
        <f t="shared" si="15"/>
        <v>No</v>
      </c>
      <c r="AI17" s="698" t="str">
        <f t="shared" si="16"/>
        <v>No</v>
      </c>
      <c r="AK17" s="187">
        <f t="shared" si="17"/>
        <v>1</v>
      </c>
      <c r="AL17" s="188">
        <f t="shared" si="18"/>
        <v>0</v>
      </c>
      <c r="AM17" s="633"/>
      <c r="AN17" s="633"/>
      <c r="AO17" s="349">
        <v>3</v>
      </c>
      <c r="AP17" s="326">
        <f t="shared" si="19"/>
        <v>0</v>
      </c>
      <c r="AQ17" s="364"/>
      <c r="AR17" s="152">
        <f t="shared" si="3"/>
        <v>0</v>
      </c>
      <c r="AS17" s="152">
        <f t="shared" si="20"/>
        <v>0</v>
      </c>
      <c r="AT17" s="152">
        <f t="shared" si="5"/>
        <v>0</v>
      </c>
      <c r="AU17" s="152">
        <f t="shared" si="6"/>
        <v>0</v>
      </c>
      <c r="AV17" s="152">
        <f t="shared" si="7"/>
        <v>0</v>
      </c>
      <c r="AW17" s="152">
        <f t="shared" si="64"/>
        <v>0</v>
      </c>
      <c r="AX17" s="152">
        <f t="shared" si="65"/>
        <v>0</v>
      </c>
      <c r="AY17" s="152">
        <f t="shared" si="66"/>
        <v>0</v>
      </c>
      <c r="AZ17" s="152">
        <f t="shared" si="66"/>
        <v>0</v>
      </c>
      <c r="BA17" s="152">
        <f t="shared" si="66"/>
        <v>0</v>
      </c>
      <c r="BB17" s="152">
        <f t="shared" si="66"/>
        <v>0</v>
      </c>
      <c r="BC17" s="152">
        <f t="shared" si="66"/>
        <v>0</v>
      </c>
      <c r="BD17" s="152">
        <f t="shared" si="66"/>
        <v>0</v>
      </c>
      <c r="BE17" s="152">
        <f t="shared" si="66"/>
        <v>0</v>
      </c>
      <c r="BF17" s="152">
        <f t="shared" si="9"/>
        <v>0</v>
      </c>
      <c r="BG17" s="152">
        <f t="shared" si="10"/>
        <v>0</v>
      </c>
      <c r="BH17" s="152">
        <f t="shared" si="11"/>
        <v>0</v>
      </c>
      <c r="BI17" s="152">
        <f t="shared" si="12"/>
        <v>0</v>
      </c>
      <c r="BJ17" s="330">
        <v>1</v>
      </c>
      <c r="BK17" s="1036">
        <f t="shared" si="22"/>
        <v>0</v>
      </c>
      <c r="BL17" s="716">
        <v>3</v>
      </c>
      <c r="BM17" s="357">
        <f t="shared" si="23"/>
        <v>0</v>
      </c>
      <c r="BN17" s="716"/>
      <c r="BO17" s="357">
        <f t="shared" si="24"/>
        <v>0</v>
      </c>
      <c r="BP17" s="716"/>
      <c r="BQ17" s="357">
        <f t="shared" si="25"/>
        <v>0</v>
      </c>
      <c r="BR17" s="716">
        <v>3</v>
      </c>
      <c r="BS17" s="357">
        <f t="shared" si="26"/>
        <v>0</v>
      </c>
      <c r="BT17" s="716"/>
      <c r="BU17" s="357">
        <f t="shared" si="27"/>
        <v>0</v>
      </c>
      <c r="BV17" s="728"/>
      <c r="BW17" s="357">
        <f t="shared" si="28"/>
        <v>0</v>
      </c>
      <c r="BX17" s="728"/>
      <c r="BY17" s="357">
        <f t="shared" si="29"/>
        <v>0</v>
      </c>
      <c r="BZ17" s="728"/>
      <c r="CA17" s="357">
        <f t="shared" si="30"/>
        <v>0</v>
      </c>
      <c r="CB17" s="728"/>
      <c r="CC17" s="357">
        <f t="shared" si="31"/>
        <v>0</v>
      </c>
      <c r="CD17" s="728"/>
      <c r="CE17" s="357">
        <f t="shared" si="32"/>
        <v>0</v>
      </c>
      <c r="CF17" s="728"/>
      <c r="CG17" s="357">
        <f t="shared" si="33"/>
        <v>0</v>
      </c>
      <c r="CH17" s="728"/>
      <c r="CI17" s="357">
        <f t="shared" si="34"/>
        <v>0</v>
      </c>
      <c r="CJ17" s="728"/>
      <c r="CK17" s="357">
        <f t="shared" si="35"/>
        <v>0</v>
      </c>
      <c r="CL17" s="728"/>
      <c r="CM17" s="357">
        <f t="shared" si="36"/>
        <v>0</v>
      </c>
      <c r="CN17" s="728"/>
      <c r="CO17" s="357">
        <f t="shared" si="37"/>
        <v>0</v>
      </c>
      <c r="CP17" s="729"/>
      <c r="CQ17" s="357">
        <f t="shared" si="38"/>
        <v>0</v>
      </c>
      <c r="CR17" s="1"/>
      <c r="CS17" s="1">
        <f t="shared" si="39"/>
        <v>0</v>
      </c>
      <c r="CT17" s="1">
        <f t="shared" si="40"/>
        <v>0</v>
      </c>
      <c r="CU17" s="1">
        <f t="shared" si="41"/>
        <v>0</v>
      </c>
      <c r="CV17" s="1">
        <f t="shared" si="42"/>
        <v>0</v>
      </c>
      <c r="CW17" s="522">
        <f t="shared" si="43"/>
        <v>0</v>
      </c>
      <c r="CX17" s="1">
        <f t="shared" si="44"/>
        <v>0</v>
      </c>
      <c r="CY17" s="1">
        <f t="shared" si="45"/>
        <v>0</v>
      </c>
      <c r="CZ17" s="1">
        <f t="shared" si="46"/>
        <v>0</v>
      </c>
      <c r="DA17" s="1"/>
      <c r="DB17" s="1">
        <f t="shared" si="47"/>
        <v>0</v>
      </c>
      <c r="DC17" s="1">
        <f t="shared" si="48"/>
        <v>0</v>
      </c>
      <c r="DD17" s="1"/>
      <c r="DE17" s="1">
        <f t="shared" si="49"/>
        <v>0</v>
      </c>
      <c r="DF17" s="1">
        <f t="shared" si="50"/>
        <v>0</v>
      </c>
      <c r="DG17" s="1">
        <f t="shared" si="51"/>
        <v>0</v>
      </c>
      <c r="DH17" s="1">
        <f t="shared" si="52"/>
        <v>0</v>
      </c>
      <c r="DI17" s="1">
        <f t="shared" si="53"/>
        <v>0</v>
      </c>
      <c r="DJ17" s="1">
        <f t="shared" si="54"/>
        <v>0</v>
      </c>
      <c r="DK17" s="1">
        <f t="shared" si="55"/>
        <v>0</v>
      </c>
      <c r="DL17" s="1">
        <f t="shared" si="56"/>
        <v>0</v>
      </c>
      <c r="DM17" s="1">
        <f t="shared" si="57"/>
        <v>0</v>
      </c>
      <c r="DN17" s="1">
        <f t="shared" si="58"/>
        <v>0</v>
      </c>
      <c r="DO17" s="1">
        <f t="shared" si="59"/>
        <v>0</v>
      </c>
      <c r="DP17" s="1">
        <f t="shared" si="60"/>
        <v>0</v>
      </c>
      <c r="DQ17" s="1">
        <f t="shared" si="61"/>
        <v>0</v>
      </c>
      <c r="DR17" s="1">
        <f t="shared" si="62"/>
        <v>0</v>
      </c>
      <c r="DS17" s="1">
        <f t="shared" si="63"/>
        <v>0</v>
      </c>
    </row>
    <row r="18" spans="1:16331" s="6" customFormat="1" ht="29" customHeight="1" x14ac:dyDescent="0.2">
      <c r="B18" s="134"/>
      <c r="C18" s="26"/>
      <c r="D18" s="971"/>
      <c r="E18" s="340"/>
      <c r="F18" s="340"/>
      <c r="G18" s="105"/>
      <c r="I18" s="1086"/>
      <c r="J18" s="1086"/>
      <c r="K18" s="1086"/>
      <c r="L18" s="706" t="s">
        <v>902</v>
      </c>
      <c r="N18" s="615"/>
      <c r="O18" s="615"/>
      <c r="P18" s="615"/>
      <c r="Q18" s="615"/>
      <c r="R18" s="615"/>
      <c r="S18" s="615"/>
      <c r="T18" s="615"/>
      <c r="U18" s="615"/>
      <c r="V18" s="615"/>
      <c r="W18" s="615"/>
      <c r="X18" s="615"/>
      <c r="Y18" s="615"/>
      <c r="Z18" s="615"/>
      <c r="AA18" s="615"/>
      <c r="AB18" s="1177"/>
      <c r="AC18" s="1178"/>
      <c r="AD18" s="1178"/>
      <c r="AE18" s="1179"/>
      <c r="AG18" s="276"/>
      <c r="AH18" s="363"/>
      <c r="AI18" s="363"/>
      <c r="AK18" s="187"/>
      <c r="AL18" s="188">
        <f t="shared" si="18"/>
        <v>0</v>
      </c>
      <c r="AM18" s="633"/>
      <c r="AN18" s="633"/>
      <c r="AO18" s="349"/>
      <c r="AP18" s="326">
        <f t="shared" si="19"/>
        <v>0</v>
      </c>
      <c r="AQ18" s="364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745"/>
      <c r="BK18" s="1036">
        <f t="shared" si="22"/>
        <v>0</v>
      </c>
      <c r="BL18" s="1071"/>
      <c r="BM18" s="357">
        <f t="shared" si="23"/>
        <v>0</v>
      </c>
      <c r="BN18" s="1071"/>
      <c r="BO18" s="357">
        <f t="shared" si="24"/>
        <v>0</v>
      </c>
      <c r="BP18" s="1071"/>
      <c r="BQ18" s="357">
        <f t="shared" si="25"/>
        <v>0</v>
      </c>
      <c r="BR18" s="1071"/>
      <c r="BS18" s="357">
        <f t="shared" si="26"/>
        <v>0</v>
      </c>
      <c r="BT18" s="1071"/>
      <c r="BU18" s="357">
        <f t="shared" si="27"/>
        <v>0</v>
      </c>
      <c r="BV18" s="1072"/>
      <c r="BW18" s="357">
        <f t="shared" si="28"/>
        <v>0</v>
      </c>
      <c r="BX18" s="728"/>
      <c r="BY18" s="357">
        <f t="shared" si="29"/>
        <v>0</v>
      </c>
      <c r="BZ18" s="728"/>
      <c r="CA18" s="357">
        <f t="shared" si="30"/>
        <v>0</v>
      </c>
      <c r="CB18" s="728"/>
      <c r="CC18" s="357">
        <f t="shared" si="31"/>
        <v>0</v>
      </c>
      <c r="CD18" s="728"/>
      <c r="CE18" s="357">
        <f t="shared" si="32"/>
        <v>0</v>
      </c>
      <c r="CF18" s="728"/>
      <c r="CG18" s="357">
        <f t="shared" si="33"/>
        <v>0</v>
      </c>
      <c r="CH18" s="728"/>
      <c r="CI18" s="357">
        <f t="shared" si="34"/>
        <v>0</v>
      </c>
      <c r="CJ18" s="728"/>
      <c r="CK18" s="357">
        <f t="shared" si="35"/>
        <v>0</v>
      </c>
      <c r="CL18" s="728"/>
      <c r="CM18" s="357">
        <f t="shared" si="36"/>
        <v>0</v>
      </c>
      <c r="CN18" s="728"/>
      <c r="CO18" s="357">
        <f t="shared" si="37"/>
        <v>0</v>
      </c>
      <c r="CP18" s="729"/>
      <c r="CQ18" s="357">
        <f t="shared" si="38"/>
        <v>0</v>
      </c>
      <c r="CR18" s="1"/>
      <c r="CS18" s="1">
        <f t="shared" si="39"/>
        <v>0</v>
      </c>
      <c r="CT18" s="1">
        <f t="shared" si="40"/>
        <v>0</v>
      </c>
      <c r="CU18" s="1">
        <f t="shared" si="41"/>
        <v>0</v>
      </c>
      <c r="CV18" s="1">
        <f t="shared" si="42"/>
        <v>0</v>
      </c>
      <c r="CW18" s="522">
        <f t="shared" si="43"/>
        <v>0</v>
      </c>
      <c r="CX18" s="1">
        <f t="shared" si="44"/>
        <v>0</v>
      </c>
      <c r="CY18" s="1">
        <f t="shared" si="45"/>
        <v>0</v>
      </c>
      <c r="CZ18" s="1">
        <f t="shared" si="46"/>
        <v>0</v>
      </c>
      <c r="DA18" s="1"/>
      <c r="DB18" s="1">
        <f t="shared" si="47"/>
        <v>0</v>
      </c>
      <c r="DC18" s="1">
        <f t="shared" si="48"/>
        <v>0</v>
      </c>
      <c r="DD18" s="1"/>
      <c r="DE18" s="1">
        <f t="shared" si="49"/>
        <v>0</v>
      </c>
      <c r="DF18" s="1">
        <f t="shared" si="50"/>
        <v>0</v>
      </c>
      <c r="DG18" s="1">
        <f t="shared" si="51"/>
        <v>0</v>
      </c>
      <c r="DH18" s="1">
        <f t="shared" si="52"/>
        <v>0</v>
      </c>
      <c r="DI18" s="1">
        <f t="shared" si="53"/>
        <v>0</v>
      </c>
      <c r="DJ18" s="1">
        <f t="shared" si="54"/>
        <v>0</v>
      </c>
      <c r="DK18" s="1">
        <f t="shared" si="55"/>
        <v>0</v>
      </c>
      <c r="DL18" s="1">
        <f t="shared" si="56"/>
        <v>0</v>
      </c>
      <c r="DM18" s="1">
        <f t="shared" si="57"/>
        <v>0</v>
      </c>
      <c r="DN18" s="1">
        <f t="shared" si="58"/>
        <v>0</v>
      </c>
      <c r="DO18" s="1">
        <f t="shared" si="59"/>
        <v>0</v>
      </c>
      <c r="DP18" s="1">
        <f t="shared" si="60"/>
        <v>0</v>
      </c>
      <c r="DQ18" s="1">
        <f t="shared" si="61"/>
        <v>0</v>
      </c>
      <c r="DR18" s="1">
        <f t="shared" si="62"/>
        <v>0</v>
      </c>
      <c r="DS18" s="1">
        <f t="shared" si="63"/>
        <v>0</v>
      </c>
    </row>
    <row r="19" spans="1:16331" s="6" customFormat="1" ht="65.25" customHeight="1" x14ac:dyDescent="0.2">
      <c r="B19" s="142"/>
      <c r="C19" s="57"/>
      <c r="D19" s="981" t="s">
        <v>738</v>
      </c>
      <c r="E19" s="384" t="s">
        <v>31</v>
      </c>
      <c r="F19" s="384"/>
      <c r="G19" s="58" t="s">
        <v>411</v>
      </c>
      <c r="H19" s="57" t="s">
        <v>63</v>
      </c>
      <c r="I19" s="1087" t="s">
        <v>717</v>
      </c>
      <c r="J19" s="1098">
        <v>1</v>
      </c>
      <c r="K19" s="1098">
        <v>0</v>
      </c>
      <c r="L19" s="57" t="s">
        <v>693</v>
      </c>
      <c r="M19" s="486">
        <v>249.82650000000004</v>
      </c>
      <c r="N19" s="467"/>
      <c r="O19" s="467"/>
      <c r="P19" s="467"/>
      <c r="Q19" s="467"/>
      <c r="R19" s="467"/>
      <c r="S19" s="467"/>
      <c r="T19" s="467"/>
      <c r="U19" s="467"/>
      <c r="V19" s="803"/>
      <c r="W19" s="776"/>
      <c r="X19" s="776"/>
      <c r="Y19" s="776"/>
      <c r="Z19" s="776"/>
      <c r="AA19" s="833"/>
      <c r="AB19" s="1174"/>
      <c r="AC19" s="1175"/>
      <c r="AD19" s="836"/>
      <c r="AE19" s="1021"/>
      <c r="AF19" s="60">
        <f t="shared" si="14"/>
        <v>0</v>
      </c>
      <c r="AG19" s="60" t="str">
        <f t="shared" ref="AG19:AG25" si="67">IF(B19="New","Yes","No")</f>
        <v>No</v>
      </c>
      <c r="AH19" s="208" t="str">
        <f t="shared" si="15"/>
        <v>No</v>
      </c>
      <c r="AI19" s="61" t="str">
        <f t="shared" ref="AI19:AI25" si="68">IF(F19="P24 cat.","Yes","No")</f>
        <v>No</v>
      </c>
      <c r="AK19" s="187">
        <f t="shared" si="17"/>
        <v>1</v>
      </c>
      <c r="AL19" s="188">
        <f t="shared" si="18"/>
        <v>0</v>
      </c>
      <c r="AM19" s="633"/>
      <c r="AN19" s="633"/>
      <c r="AO19" s="349">
        <v>2.46</v>
      </c>
      <c r="AP19" s="326">
        <f t="shared" si="19"/>
        <v>0</v>
      </c>
      <c r="AQ19" s="364"/>
      <c r="AR19" s="152">
        <f t="shared" ref="AR19:AR25" si="69">N19*J19</f>
        <v>0</v>
      </c>
      <c r="AS19" s="152">
        <f>O19*J19</f>
        <v>0</v>
      </c>
      <c r="AT19" s="152">
        <f t="shared" ref="AT19:AT25" si="70">P19*J19</f>
        <v>0</v>
      </c>
      <c r="AU19" s="152">
        <f t="shared" ref="AU19:AU25" si="71">Q19*J19</f>
        <v>0</v>
      </c>
      <c r="AV19" s="152">
        <f t="shared" ref="AV19:AV25" si="72">R19*J19</f>
        <v>0</v>
      </c>
      <c r="AW19" s="152">
        <f t="shared" si="64"/>
        <v>0</v>
      </c>
      <c r="AX19" s="152">
        <f>T19*J19</f>
        <v>0</v>
      </c>
      <c r="AY19" s="152">
        <f t="shared" ref="AY19:BE19" si="73">U19*$J$19</f>
        <v>0</v>
      </c>
      <c r="AZ19" s="152">
        <f t="shared" si="73"/>
        <v>0</v>
      </c>
      <c r="BA19" s="152">
        <f t="shared" si="73"/>
        <v>0</v>
      </c>
      <c r="BB19" s="152">
        <f t="shared" si="73"/>
        <v>0</v>
      </c>
      <c r="BC19" s="152">
        <f t="shared" si="73"/>
        <v>0</v>
      </c>
      <c r="BD19" s="152">
        <f t="shared" si="73"/>
        <v>0</v>
      </c>
      <c r="BE19" s="152">
        <f t="shared" si="73"/>
        <v>0</v>
      </c>
      <c r="BF19" s="152">
        <f t="shared" si="9"/>
        <v>0</v>
      </c>
      <c r="BG19" s="152">
        <f t="shared" si="10"/>
        <v>0</v>
      </c>
      <c r="BH19" s="152">
        <f t="shared" si="11"/>
        <v>0</v>
      </c>
      <c r="BI19" s="152">
        <f t="shared" si="12"/>
        <v>0</v>
      </c>
      <c r="BJ19" s="330">
        <v>1</v>
      </c>
      <c r="BK19" s="1036">
        <f t="shared" si="22"/>
        <v>0</v>
      </c>
      <c r="BL19" s="716">
        <v>7</v>
      </c>
      <c r="BM19" s="357">
        <f t="shared" si="23"/>
        <v>0</v>
      </c>
      <c r="BN19" s="716"/>
      <c r="BO19" s="357">
        <f t="shared" si="24"/>
        <v>0</v>
      </c>
      <c r="BP19" s="716"/>
      <c r="BQ19" s="357">
        <f t="shared" si="25"/>
        <v>0</v>
      </c>
      <c r="BR19" s="716"/>
      <c r="BS19" s="357">
        <f t="shared" si="26"/>
        <v>0</v>
      </c>
      <c r="BT19" s="716"/>
      <c r="BU19" s="357">
        <f t="shared" si="27"/>
        <v>0</v>
      </c>
      <c r="BV19" s="728"/>
      <c r="BW19" s="357">
        <f t="shared" si="28"/>
        <v>0</v>
      </c>
      <c r="BX19" s="728"/>
      <c r="BY19" s="357">
        <f t="shared" si="29"/>
        <v>0</v>
      </c>
      <c r="BZ19" s="728"/>
      <c r="CA19" s="357">
        <f t="shared" si="30"/>
        <v>0</v>
      </c>
      <c r="CB19" s="728"/>
      <c r="CC19" s="357">
        <f t="shared" si="31"/>
        <v>0</v>
      </c>
      <c r="CD19" s="728"/>
      <c r="CE19" s="357">
        <f t="shared" si="32"/>
        <v>0</v>
      </c>
      <c r="CF19" s="728"/>
      <c r="CG19" s="357">
        <f t="shared" si="33"/>
        <v>0</v>
      </c>
      <c r="CH19" s="728"/>
      <c r="CI19" s="357">
        <f t="shared" si="34"/>
        <v>0</v>
      </c>
      <c r="CJ19" s="728"/>
      <c r="CK19" s="357">
        <f t="shared" si="35"/>
        <v>0</v>
      </c>
      <c r="CL19" s="728"/>
      <c r="CM19" s="357">
        <f t="shared" si="36"/>
        <v>0</v>
      </c>
      <c r="CN19" s="728"/>
      <c r="CO19" s="357">
        <f t="shared" si="37"/>
        <v>0</v>
      </c>
      <c r="CP19" s="729"/>
      <c r="CQ19" s="357">
        <f t="shared" si="38"/>
        <v>0</v>
      </c>
      <c r="CR19" s="1"/>
      <c r="CS19" s="1">
        <f t="shared" si="39"/>
        <v>0</v>
      </c>
      <c r="CT19" s="1">
        <f t="shared" si="40"/>
        <v>0</v>
      </c>
      <c r="CU19" s="1">
        <f t="shared" si="41"/>
        <v>0</v>
      </c>
      <c r="CV19" s="1">
        <f t="shared" si="42"/>
        <v>0</v>
      </c>
      <c r="CW19" s="522">
        <f t="shared" si="43"/>
        <v>0</v>
      </c>
      <c r="CX19" s="1">
        <f t="shared" si="44"/>
        <v>0</v>
      </c>
      <c r="CY19" s="1">
        <f t="shared" si="45"/>
        <v>0</v>
      </c>
      <c r="CZ19" s="1">
        <f t="shared" si="46"/>
        <v>0</v>
      </c>
      <c r="DA19" s="1"/>
      <c r="DB19" s="1">
        <f t="shared" si="47"/>
        <v>0</v>
      </c>
      <c r="DC19" s="1">
        <f t="shared" si="48"/>
        <v>0</v>
      </c>
      <c r="DD19" s="1"/>
      <c r="DE19" s="1">
        <f t="shared" si="49"/>
        <v>0</v>
      </c>
      <c r="DF19" s="1">
        <f t="shared" si="50"/>
        <v>0</v>
      </c>
      <c r="DG19" s="1">
        <f t="shared" si="51"/>
        <v>0</v>
      </c>
      <c r="DH19" s="1">
        <f t="shared" si="52"/>
        <v>0</v>
      </c>
      <c r="DI19" s="1">
        <f t="shared" si="53"/>
        <v>0</v>
      </c>
      <c r="DJ19" s="1">
        <f t="shared" si="54"/>
        <v>0</v>
      </c>
      <c r="DK19" s="1">
        <f t="shared" si="55"/>
        <v>0</v>
      </c>
      <c r="DL19" s="1">
        <f t="shared" si="56"/>
        <v>0</v>
      </c>
      <c r="DM19" s="1">
        <f t="shared" si="57"/>
        <v>0</v>
      </c>
      <c r="DN19" s="1">
        <f t="shared" si="58"/>
        <v>0</v>
      </c>
      <c r="DO19" s="1">
        <f t="shared" si="59"/>
        <v>0</v>
      </c>
      <c r="DP19" s="1">
        <f t="shared" si="60"/>
        <v>0</v>
      </c>
      <c r="DQ19" s="1">
        <f t="shared" si="61"/>
        <v>0</v>
      </c>
      <c r="DR19" s="1">
        <f t="shared" si="62"/>
        <v>0</v>
      </c>
      <c r="DS19" s="1">
        <f t="shared" si="63"/>
        <v>0</v>
      </c>
    </row>
    <row r="20" spans="1:16331" s="6" customFormat="1" ht="65.25" customHeight="1" x14ac:dyDescent="0.2">
      <c r="B20" s="139"/>
      <c r="C20" s="26"/>
      <c r="D20" s="1068" t="s">
        <v>739</v>
      </c>
      <c r="E20" s="528" t="s">
        <v>31</v>
      </c>
      <c r="F20" s="528"/>
      <c r="G20" s="529" t="s">
        <v>411</v>
      </c>
      <c r="H20" s="530" t="s">
        <v>60</v>
      </c>
      <c r="I20" s="1088" t="s">
        <v>740</v>
      </c>
      <c r="J20" s="1099">
        <v>5</v>
      </c>
      <c r="K20" s="1099">
        <v>0</v>
      </c>
      <c r="L20" s="530" t="s">
        <v>693</v>
      </c>
      <c r="M20" s="541">
        <v>737.58300000000008</v>
      </c>
      <c r="N20" s="777"/>
      <c r="O20" s="777"/>
      <c r="P20" s="777"/>
      <c r="Q20" s="777"/>
      <c r="R20" s="777"/>
      <c r="S20" s="777"/>
      <c r="T20" s="777"/>
      <c r="U20" s="777"/>
      <c r="V20" s="807"/>
      <c r="W20" s="805"/>
      <c r="X20" s="805"/>
      <c r="Y20" s="805"/>
      <c r="Z20" s="805"/>
      <c r="AA20" s="804"/>
      <c r="AB20" s="1029"/>
      <c r="AC20" s="781"/>
      <c r="AD20" s="837"/>
      <c r="AE20" s="1020"/>
      <c r="AF20" s="532">
        <f>SUM(N20:AA20)*M20+SUM(AB20:AE20)*1.1*M20</f>
        <v>0</v>
      </c>
      <c r="AG20" s="532" t="str">
        <f t="shared" si="67"/>
        <v>No</v>
      </c>
      <c r="AH20" s="545" t="str">
        <f t="shared" si="15"/>
        <v>No</v>
      </c>
      <c r="AI20" s="527" t="str">
        <f t="shared" si="68"/>
        <v>No</v>
      </c>
      <c r="AK20" s="187">
        <f t="shared" si="17"/>
        <v>5</v>
      </c>
      <c r="AL20" s="188">
        <f t="shared" si="18"/>
        <v>0</v>
      </c>
      <c r="AM20" s="633"/>
      <c r="AN20" s="633"/>
      <c r="AO20" s="349">
        <v>4.05</v>
      </c>
      <c r="AP20" s="326">
        <f t="shared" si="19"/>
        <v>0</v>
      </c>
      <c r="AQ20" s="364"/>
      <c r="AR20" s="152">
        <f t="shared" si="69"/>
        <v>0</v>
      </c>
      <c r="AS20" s="152">
        <f t="shared" ref="AS20:AS25" si="74">O20*J20</f>
        <v>0</v>
      </c>
      <c r="AT20" s="152">
        <f t="shared" si="70"/>
        <v>0</v>
      </c>
      <c r="AU20" s="152">
        <f t="shared" si="71"/>
        <v>0</v>
      </c>
      <c r="AV20" s="152">
        <f t="shared" si="72"/>
        <v>0</v>
      </c>
      <c r="AW20" s="152">
        <f>S20*J20</f>
        <v>0</v>
      </c>
      <c r="AX20" s="152">
        <f t="shared" ref="AX20:BE20" si="75">T20*$J$20</f>
        <v>0</v>
      </c>
      <c r="AY20" s="152">
        <f t="shared" si="75"/>
        <v>0</v>
      </c>
      <c r="AZ20" s="152">
        <f t="shared" si="75"/>
        <v>0</v>
      </c>
      <c r="BA20" s="152">
        <f t="shared" si="75"/>
        <v>0</v>
      </c>
      <c r="BB20" s="152">
        <f t="shared" si="75"/>
        <v>0</v>
      </c>
      <c r="BC20" s="152">
        <f t="shared" si="75"/>
        <v>0</v>
      </c>
      <c r="BD20" s="152">
        <f t="shared" si="75"/>
        <v>0</v>
      </c>
      <c r="BE20" s="152">
        <f t="shared" si="75"/>
        <v>0</v>
      </c>
      <c r="BF20" s="152">
        <f t="shared" si="9"/>
        <v>0</v>
      </c>
      <c r="BG20" s="152">
        <f t="shared" si="10"/>
        <v>0</v>
      </c>
      <c r="BH20" s="152">
        <f t="shared" si="10"/>
        <v>0</v>
      </c>
      <c r="BI20" s="152">
        <f t="shared" si="12"/>
        <v>0</v>
      </c>
      <c r="BJ20" s="330">
        <v>5</v>
      </c>
      <c r="BK20" s="1036">
        <f t="shared" si="22"/>
        <v>0</v>
      </c>
      <c r="BL20" s="716">
        <v>30</v>
      </c>
      <c r="BM20" s="357">
        <f t="shared" si="23"/>
        <v>0</v>
      </c>
      <c r="BN20" s="716"/>
      <c r="BO20" s="357">
        <f t="shared" si="24"/>
        <v>0</v>
      </c>
      <c r="BP20" s="716"/>
      <c r="BQ20" s="357">
        <f t="shared" si="25"/>
        <v>0</v>
      </c>
      <c r="BR20" s="716"/>
      <c r="BS20" s="357">
        <f t="shared" si="26"/>
        <v>0</v>
      </c>
      <c r="BT20" s="716"/>
      <c r="BU20" s="357">
        <f t="shared" si="27"/>
        <v>0</v>
      </c>
      <c r="BV20" s="728"/>
      <c r="BW20" s="357">
        <f t="shared" si="28"/>
        <v>0</v>
      </c>
      <c r="BX20" s="728"/>
      <c r="BY20" s="357">
        <f t="shared" si="29"/>
        <v>0</v>
      </c>
      <c r="BZ20" s="728"/>
      <c r="CA20" s="357">
        <f t="shared" si="30"/>
        <v>0</v>
      </c>
      <c r="CB20" s="728"/>
      <c r="CC20" s="357">
        <f t="shared" si="31"/>
        <v>0</v>
      </c>
      <c r="CD20" s="728"/>
      <c r="CE20" s="357">
        <f t="shared" si="32"/>
        <v>0</v>
      </c>
      <c r="CF20" s="728"/>
      <c r="CG20" s="357">
        <f t="shared" si="33"/>
        <v>0</v>
      </c>
      <c r="CH20" s="728"/>
      <c r="CI20" s="357">
        <f t="shared" si="34"/>
        <v>0</v>
      </c>
      <c r="CJ20" s="728"/>
      <c r="CK20" s="357">
        <f t="shared" si="35"/>
        <v>0</v>
      </c>
      <c r="CL20" s="728"/>
      <c r="CM20" s="357">
        <f t="shared" si="36"/>
        <v>0</v>
      </c>
      <c r="CN20" s="728"/>
      <c r="CO20" s="357">
        <f t="shared" si="37"/>
        <v>0</v>
      </c>
      <c r="CP20" s="729"/>
      <c r="CQ20" s="357">
        <f t="shared" si="38"/>
        <v>0</v>
      </c>
      <c r="CR20" s="1"/>
      <c r="CS20" s="1">
        <f t="shared" si="39"/>
        <v>0</v>
      </c>
      <c r="CT20" s="1">
        <f t="shared" si="40"/>
        <v>0</v>
      </c>
      <c r="CU20" s="1">
        <f t="shared" si="41"/>
        <v>0</v>
      </c>
      <c r="CV20" s="1">
        <f t="shared" si="42"/>
        <v>0</v>
      </c>
      <c r="CW20" s="522">
        <f t="shared" si="43"/>
        <v>0</v>
      </c>
      <c r="CX20" s="1">
        <f t="shared" si="44"/>
        <v>0</v>
      </c>
      <c r="CY20" s="1">
        <f t="shared" si="45"/>
        <v>0</v>
      </c>
      <c r="CZ20" s="1">
        <f t="shared" si="46"/>
        <v>0</v>
      </c>
      <c r="DA20" s="1"/>
      <c r="DB20" s="1">
        <f t="shared" si="47"/>
        <v>0</v>
      </c>
      <c r="DC20" s="1">
        <f t="shared" si="48"/>
        <v>0</v>
      </c>
      <c r="DD20" s="1"/>
      <c r="DE20" s="1">
        <f t="shared" si="49"/>
        <v>0</v>
      </c>
      <c r="DF20" s="1">
        <f t="shared" si="50"/>
        <v>0</v>
      </c>
      <c r="DG20" s="1">
        <f t="shared" si="51"/>
        <v>0</v>
      </c>
      <c r="DH20" s="1">
        <f t="shared" si="52"/>
        <v>0</v>
      </c>
      <c r="DI20" s="1">
        <f t="shared" si="53"/>
        <v>0</v>
      </c>
      <c r="DJ20" s="1">
        <f t="shared" si="54"/>
        <v>0</v>
      </c>
      <c r="DK20" s="1">
        <f t="shared" si="55"/>
        <v>0</v>
      </c>
      <c r="DL20" s="1">
        <f t="shared" si="56"/>
        <v>0</v>
      </c>
      <c r="DM20" s="1">
        <f t="shared" si="57"/>
        <v>0</v>
      </c>
      <c r="DN20" s="1">
        <f t="shared" si="58"/>
        <v>0</v>
      </c>
      <c r="DO20" s="1">
        <f t="shared" si="59"/>
        <v>0</v>
      </c>
      <c r="DP20" s="1">
        <f t="shared" si="60"/>
        <v>0</v>
      </c>
      <c r="DQ20" s="1">
        <f t="shared" si="61"/>
        <v>0</v>
      </c>
      <c r="DR20" s="1">
        <f t="shared" si="62"/>
        <v>0</v>
      </c>
      <c r="DS20" s="1">
        <f t="shared" si="63"/>
        <v>0</v>
      </c>
    </row>
    <row r="21" spans="1:16331" s="6" customFormat="1" ht="65.25" customHeight="1" x14ac:dyDescent="0.2">
      <c r="B21" s="139"/>
      <c r="C21"/>
      <c r="D21" s="977" t="s">
        <v>820</v>
      </c>
      <c r="E21" s="380" t="s">
        <v>31</v>
      </c>
      <c r="F21" s="380"/>
      <c r="G21" s="68" t="s">
        <v>411</v>
      </c>
      <c r="H21" s="26" t="s">
        <v>67</v>
      </c>
      <c r="I21" s="693" t="s">
        <v>577</v>
      </c>
      <c r="J21" s="1100">
        <v>1</v>
      </c>
      <c r="K21" s="1100">
        <v>0</v>
      </c>
      <c r="L21" s="26" t="s">
        <v>693</v>
      </c>
      <c r="M21" s="488">
        <v>198.27500000000001</v>
      </c>
      <c r="N21" s="778"/>
      <c r="O21" s="778"/>
      <c r="P21" s="778"/>
      <c r="Q21" s="778"/>
      <c r="R21" s="778"/>
      <c r="S21" s="778"/>
      <c r="T21" s="778"/>
      <c r="U21" s="778"/>
      <c r="V21" s="802"/>
      <c r="W21" s="779"/>
      <c r="X21" s="779"/>
      <c r="Y21" s="779"/>
      <c r="Z21" s="779"/>
      <c r="AA21" s="801"/>
      <c r="AB21" s="1028"/>
      <c r="AC21" s="782"/>
      <c r="AE21" s="1021"/>
      <c r="AF21" s="70">
        <f t="shared" si="14"/>
        <v>0</v>
      </c>
      <c r="AG21" s="70" t="str">
        <f t="shared" si="67"/>
        <v>No</v>
      </c>
      <c r="AH21" s="362" t="str">
        <f t="shared" si="15"/>
        <v>No</v>
      </c>
      <c r="AI21" s="71" t="str">
        <f t="shared" si="68"/>
        <v>No</v>
      </c>
      <c r="AK21" s="187">
        <f t="shared" si="17"/>
        <v>1</v>
      </c>
      <c r="AL21" s="188">
        <f t="shared" si="18"/>
        <v>0</v>
      </c>
      <c r="AM21" s="633"/>
      <c r="AN21" s="633"/>
      <c r="AO21" s="349">
        <v>1.35</v>
      </c>
      <c r="AP21" s="326">
        <f t="shared" si="19"/>
        <v>0</v>
      </c>
      <c r="AQ21" s="364"/>
      <c r="AR21" s="152">
        <f t="shared" si="69"/>
        <v>0</v>
      </c>
      <c r="AS21" s="152">
        <f t="shared" si="74"/>
        <v>0</v>
      </c>
      <c r="AT21" s="152">
        <f t="shared" si="70"/>
        <v>0</v>
      </c>
      <c r="AU21" s="152">
        <f t="shared" si="71"/>
        <v>0</v>
      </c>
      <c r="AV21" s="152">
        <f t="shared" si="72"/>
        <v>0</v>
      </c>
      <c r="AW21" s="152">
        <f>S21*$J$19</f>
        <v>0</v>
      </c>
      <c r="AX21" s="152">
        <f t="shared" ref="AX21:AX74" si="76">T21*J21</f>
        <v>0</v>
      </c>
      <c r="AY21" s="152">
        <f t="shared" ref="AY21:BE25" si="77">U21*$J$19</f>
        <v>0</v>
      </c>
      <c r="AZ21" s="152">
        <f t="shared" si="77"/>
        <v>0</v>
      </c>
      <c r="BA21" s="152">
        <f t="shared" si="77"/>
        <v>0</v>
      </c>
      <c r="BB21" s="152">
        <f t="shared" si="77"/>
        <v>0</v>
      </c>
      <c r="BC21" s="152">
        <f t="shared" si="77"/>
        <v>0</v>
      </c>
      <c r="BD21" s="152">
        <f t="shared" si="77"/>
        <v>0</v>
      </c>
      <c r="BE21" s="152">
        <f t="shared" si="77"/>
        <v>0</v>
      </c>
      <c r="BF21" s="152">
        <f t="shared" si="9"/>
        <v>0</v>
      </c>
      <c r="BG21" s="152">
        <f t="shared" si="10"/>
        <v>0</v>
      </c>
      <c r="BH21" s="152">
        <f>AD20*$J21</f>
        <v>0</v>
      </c>
      <c r="BI21" s="152">
        <f t="shared" si="12"/>
        <v>0</v>
      </c>
      <c r="BJ21" s="330">
        <v>1</v>
      </c>
      <c r="BK21" s="1036">
        <f t="shared" si="22"/>
        <v>0</v>
      </c>
      <c r="BL21" s="716">
        <v>5</v>
      </c>
      <c r="BM21" s="357">
        <f t="shared" si="23"/>
        <v>0</v>
      </c>
      <c r="BN21" s="716"/>
      <c r="BO21" s="357">
        <f t="shared" si="24"/>
        <v>0</v>
      </c>
      <c r="BP21" s="716"/>
      <c r="BQ21" s="357">
        <f t="shared" si="25"/>
        <v>0</v>
      </c>
      <c r="BR21" s="716"/>
      <c r="BS21" s="357">
        <f t="shared" si="26"/>
        <v>0</v>
      </c>
      <c r="BT21" s="716"/>
      <c r="BU21" s="357">
        <f t="shared" si="27"/>
        <v>0</v>
      </c>
      <c r="BV21" s="728"/>
      <c r="BW21" s="357">
        <f t="shared" si="28"/>
        <v>0</v>
      </c>
      <c r="BX21" s="728"/>
      <c r="BY21" s="357">
        <f t="shared" si="29"/>
        <v>0</v>
      </c>
      <c r="BZ21" s="728"/>
      <c r="CA21" s="357">
        <f t="shared" si="30"/>
        <v>0</v>
      </c>
      <c r="CB21" s="728"/>
      <c r="CC21" s="357">
        <f t="shared" si="31"/>
        <v>0</v>
      </c>
      <c r="CD21" s="728"/>
      <c r="CE21" s="357">
        <f t="shared" si="32"/>
        <v>0</v>
      </c>
      <c r="CF21" s="728"/>
      <c r="CG21" s="357">
        <f t="shared" si="33"/>
        <v>0</v>
      </c>
      <c r="CH21" s="728"/>
      <c r="CI21" s="357">
        <f t="shared" si="34"/>
        <v>0</v>
      </c>
      <c r="CJ21" s="728"/>
      <c r="CK21" s="357">
        <f t="shared" si="35"/>
        <v>0</v>
      </c>
      <c r="CL21" s="728"/>
      <c r="CM21" s="357">
        <f t="shared" si="36"/>
        <v>0</v>
      </c>
      <c r="CN21" s="728"/>
      <c r="CO21" s="357">
        <f t="shared" si="37"/>
        <v>0</v>
      </c>
      <c r="CP21" s="729"/>
      <c r="CQ21" s="357">
        <f t="shared" si="38"/>
        <v>0</v>
      </c>
      <c r="CR21" s="1"/>
      <c r="CS21" s="1">
        <f t="shared" si="39"/>
        <v>0</v>
      </c>
      <c r="CT21" s="1">
        <f t="shared" si="40"/>
        <v>0</v>
      </c>
      <c r="CU21" s="1">
        <f t="shared" si="41"/>
        <v>0</v>
      </c>
      <c r="CV21" s="1">
        <f t="shared" si="42"/>
        <v>0</v>
      </c>
      <c r="CW21" s="522">
        <f t="shared" si="43"/>
        <v>0</v>
      </c>
      <c r="CX21" s="1">
        <f t="shared" si="44"/>
        <v>0</v>
      </c>
      <c r="CY21" s="1">
        <f t="shared" si="45"/>
        <v>0</v>
      </c>
      <c r="CZ21" s="1">
        <f t="shared" si="46"/>
        <v>0</v>
      </c>
      <c r="DA21" s="1"/>
      <c r="DB21" s="1">
        <f t="shared" si="47"/>
        <v>0</v>
      </c>
      <c r="DC21" s="1">
        <f t="shared" si="48"/>
        <v>0</v>
      </c>
      <c r="DD21" s="1"/>
      <c r="DE21" s="1">
        <f t="shared" si="49"/>
        <v>0</v>
      </c>
      <c r="DF21" s="1">
        <f t="shared" si="50"/>
        <v>0</v>
      </c>
      <c r="DG21" s="1">
        <f t="shared" si="51"/>
        <v>0</v>
      </c>
      <c r="DH21" s="1">
        <f t="shared" si="52"/>
        <v>0</v>
      </c>
      <c r="DI21" s="1">
        <f t="shared" si="53"/>
        <v>0</v>
      </c>
      <c r="DJ21" s="1">
        <f t="shared" si="54"/>
        <v>0</v>
      </c>
      <c r="DK21" s="1">
        <f t="shared" si="55"/>
        <v>0</v>
      </c>
      <c r="DL21" s="1">
        <f t="shared" si="56"/>
        <v>0</v>
      </c>
      <c r="DM21" s="1">
        <f t="shared" si="57"/>
        <v>0</v>
      </c>
      <c r="DN21" s="1">
        <f t="shared" si="58"/>
        <v>0</v>
      </c>
      <c r="DO21" s="1">
        <f t="shared" si="59"/>
        <v>0</v>
      </c>
      <c r="DP21" s="1">
        <f t="shared" si="60"/>
        <v>0</v>
      </c>
      <c r="DQ21" s="1">
        <f t="shared" si="61"/>
        <v>0</v>
      </c>
      <c r="DR21" s="1">
        <f t="shared" si="62"/>
        <v>0</v>
      </c>
      <c r="DS21" s="1">
        <f t="shared" si="63"/>
        <v>0</v>
      </c>
    </row>
    <row r="22" spans="1:16331" s="6" customFormat="1" ht="65.25" customHeight="1" x14ac:dyDescent="0.2">
      <c r="B22" s="139"/>
      <c r="C22"/>
      <c r="D22" s="1068" t="s">
        <v>830</v>
      </c>
      <c r="E22" s="528" t="s">
        <v>31</v>
      </c>
      <c r="F22" s="528"/>
      <c r="G22" s="529" t="s">
        <v>411</v>
      </c>
      <c r="H22" s="530" t="s">
        <v>67</v>
      </c>
      <c r="I22" s="1088" t="s">
        <v>837</v>
      </c>
      <c r="J22" s="1099">
        <v>1</v>
      </c>
      <c r="K22" s="1099">
        <v>0</v>
      </c>
      <c r="L22" s="530" t="s">
        <v>693</v>
      </c>
      <c r="M22" s="541">
        <v>192.61</v>
      </c>
      <c r="N22" s="777"/>
      <c r="O22" s="777"/>
      <c r="P22" s="777"/>
      <c r="Q22" s="777"/>
      <c r="R22" s="777"/>
      <c r="S22" s="777"/>
      <c r="T22" s="777"/>
      <c r="U22" s="777"/>
      <c r="V22" s="807"/>
      <c r="W22" s="805"/>
      <c r="X22" s="805"/>
      <c r="Y22" s="805"/>
      <c r="Z22" s="805"/>
      <c r="AA22" s="804"/>
      <c r="AB22" s="1029"/>
      <c r="AC22" s="781"/>
      <c r="AD22" s="837"/>
      <c r="AE22" s="1020"/>
      <c r="AF22" s="532">
        <f t="shared" si="14"/>
        <v>0</v>
      </c>
      <c r="AG22" s="532" t="str">
        <f t="shared" si="67"/>
        <v>No</v>
      </c>
      <c r="AH22" s="545" t="str">
        <f t="shared" si="15"/>
        <v>No</v>
      </c>
      <c r="AI22" s="527" t="str">
        <f t="shared" si="68"/>
        <v>No</v>
      </c>
      <c r="AK22" s="187">
        <f t="shared" si="17"/>
        <v>1</v>
      </c>
      <c r="AL22" s="188">
        <f t="shared" si="18"/>
        <v>0</v>
      </c>
      <c r="AM22" s="633"/>
      <c r="AN22" s="633"/>
      <c r="AO22" s="349">
        <v>1.21</v>
      </c>
      <c r="AP22" s="326">
        <f t="shared" si="19"/>
        <v>0</v>
      </c>
      <c r="AQ22" s="364"/>
      <c r="AR22" s="152">
        <f t="shared" si="69"/>
        <v>0</v>
      </c>
      <c r="AS22" s="152">
        <f t="shared" si="74"/>
        <v>0</v>
      </c>
      <c r="AT22" s="152">
        <f t="shared" si="70"/>
        <v>0</v>
      </c>
      <c r="AU22" s="152">
        <f t="shared" si="71"/>
        <v>0</v>
      </c>
      <c r="AV22" s="152">
        <f t="shared" si="72"/>
        <v>0</v>
      </c>
      <c r="AW22" s="152">
        <f>S22*$J$19</f>
        <v>0</v>
      </c>
      <c r="AX22" s="152">
        <f t="shared" si="76"/>
        <v>0</v>
      </c>
      <c r="AY22" s="152">
        <f t="shared" si="77"/>
        <v>0</v>
      </c>
      <c r="AZ22" s="152">
        <f t="shared" si="77"/>
        <v>0</v>
      </c>
      <c r="BA22" s="152">
        <f t="shared" si="77"/>
        <v>0</v>
      </c>
      <c r="BB22" s="152">
        <f t="shared" si="77"/>
        <v>0</v>
      </c>
      <c r="BC22" s="152">
        <f t="shared" si="77"/>
        <v>0</v>
      </c>
      <c r="BD22" s="152">
        <f t="shared" si="77"/>
        <v>0</v>
      </c>
      <c r="BE22" s="152">
        <f t="shared" si="77"/>
        <v>0</v>
      </c>
      <c r="BF22" s="152">
        <f t="shared" si="9"/>
        <v>0</v>
      </c>
      <c r="BG22" s="152">
        <f t="shared" si="10"/>
        <v>0</v>
      </c>
      <c r="BH22" s="152">
        <f t="shared" si="11"/>
        <v>0</v>
      </c>
      <c r="BI22" s="152">
        <f t="shared" si="12"/>
        <v>0</v>
      </c>
      <c r="BJ22" s="330">
        <v>1</v>
      </c>
      <c r="BK22" s="1036">
        <f t="shared" si="22"/>
        <v>0</v>
      </c>
      <c r="BL22" s="716">
        <v>5</v>
      </c>
      <c r="BM22" s="357">
        <f t="shared" si="23"/>
        <v>0</v>
      </c>
      <c r="BN22" s="716"/>
      <c r="BO22" s="357">
        <f t="shared" si="24"/>
        <v>0</v>
      </c>
      <c r="BP22" s="716"/>
      <c r="BQ22" s="357">
        <f t="shared" si="25"/>
        <v>0</v>
      </c>
      <c r="BR22" s="716"/>
      <c r="BS22" s="357">
        <f t="shared" si="26"/>
        <v>0</v>
      </c>
      <c r="BT22" s="716"/>
      <c r="BU22" s="357">
        <f t="shared" si="27"/>
        <v>0</v>
      </c>
      <c r="BV22" s="728"/>
      <c r="BW22" s="357">
        <f t="shared" si="28"/>
        <v>0</v>
      </c>
      <c r="BX22" s="728"/>
      <c r="BY22" s="357">
        <f t="shared" si="29"/>
        <v>0</v>
      </c>
      <c r="BZ22" s="728"/>
      <c r="CA22" s="357">
        <f t="shared" si="30"/>
        <v>0</v>
      </c>
      <c r="CB22" s="728"/>
      <c r="CC22" s="357">
        <f t="shared" si="31"/>
        <v>0</v>
      </c>
      <c r="CD22" s="728"/>
      <c r="CE22" s="357">
        <f t="shared" si="32"/>
        <v>0</v>
      </c>
      <c r="CF22" s="728"/>
      <c r="CG22" s="357">
        <f t="shared" si="33"/>
        <v>0</v>
      </c>
      <c r="CH22" s="728"/>
      <c r="CI22" s="357">
        <f t="shared" si="34"/>
        <v>0</v>
      </c>
      <c r="CJ22" s="728"/>
      <c r="CK22" s="357">
        <f t="shared" si="35"/>
        <v>0</v>
      </c>
      <c r="CL22" s="728"/>
      <c r="CM22" s="357">
        <f t="shared" si="36"/>
        <v>0</v>
      </c>
      <c r="CN22" s="728"/>
      <c r="CO22" s="357">
        <f t="shared" si="37"/>
        <v>0</v>
      </c>
      <c r="CP22" s="729"/>
      <c r="CQ22" s="357">
        <f t="shared" si="38"/>
        <v>0</v>
      </c>
      <c r="CR22" s="1"/>
      <c r="CS22" s="1">
        <f t="shared" si="39"/>
        <v>0</v>
      </c>
      <c r="CT22" s="1">
        <f t="shared" si="40"/>
        <v>0</v>
      </c>
      <c r="CU22" s="1">
        <f t="shared" si="41"/>
        <v>0</v>
      </c>
      <c r="CV22" s="1">
        <f t="shared" si="42"/>
        <v>0</v>
      </c>
      <c r="CW22" s="522">
        <f t="shared" si="43"/>
        <v>0</v>
      </c>
      <c r="CX22" s="1">
        <f t="shared" si="44"/>
        <v>0</v>
      </c>
      <c r="CY22" s="1">
        <f t="shared" si="45"/>
        <v>0</v>
      </c>
      <c r="CZ22" s="1">
        <f t="shared" si="46"/>
        <v>0</v>
      </c>
      <c r="DA22" s="1"/>
      <c r="DB22" s="1">
        <f t="shared" si="47"/>
        <v>0</v>
      </c>
      <c r="DC22" s="1">
        <f t="shared" si="48"/>
        <v>0</v>
      </c>
      <c r="DD22" s="1"/>
      <c r="DE22" s="1">
        <f t="shared" si="49"/>
        <v>0</v>
      </c>
      <c r="DF22" s="1">
        <f t="shared" si="50"/>
        <v>0</v>
      </c>
      <c r="DG22" s="1">
        <f t="shared" si="51"/>
        <v>0</v>
      </c>
      <c r="DH22" s="1">
        <f t="shared" si="52"/>
        <v>0</v>
      </c>
      <c r="DI22" s="1">
        <f t="shared" si="53"/>
        <v>0</v>
      </c>
      <c r="DJ22" s="1">
        <f t="shared" si="54"/>
        <v>0</v>
      </c>
      <c r="DK22" s="1">
        <f t="shared" si="55"/>
        <v>0</v>
      </c>
      <c r="DL22" s="1">
        <f t="shared" si="56"/>
        <v>0</v>
      </c>
      <c r="DM22" s="1">
        <f t="shared" si="57"/>
        <v>0</v>
      </c>
      <c r="DN22" s="1">
        <f t="shared" si="58"/>
        <v>0</v>
      </c>
      <c r="DO22" s="1">
        <f t="shared" si="59"/>
        <v>0</v>
      </c>
      <c r="DP22" s="1">
        <f t="shared" si="60"/>
        <v>0</v>
      </c>
      <c r="DQ22" s="1">
        <f t="shared" si="61"/>
        <v>0</v>
      </c>
      <c r="DR22" s="1">
        <f t="shared" si="62"/>
        <v>0</v>
      </c>
      <c r="DS22" s="1">
        <f t="shared" si="63"/>
        <v>0</v>
      </c>
    </row>
    <row r="23" spans="1:16331" s="6" customFormat="1" ht="65.25" customHeight="1" x14ac:dyDescent="0.2">
      <c r="B23" s="139"/>
      <c r="C23"/>
      <c r="D23" s="977" t="s">
        <v>831</v>
      </c>
      <c r="E23" s="380" t="s">
        <v>31</v>
      </c>
      <c r="F23" s="380"/>
      <c r="G23" s="68" t="s">
        <v>411</v>
      </c>
      <c r="H23" s="26" t="s">
        <v>67</v>
      </c>
      <c r="I23" s="693" t="s">
        <v>838</v>
      </c>
      <c r="J23" s="1100">
        <v>1</v>
      </c>
      <c r="K23" s="1100">
        <v>0</v>
      </c>
      <c r="L23" s="26" t="s">
        <v>693</v>
      </c>
      <c r="M23" s="488">
        <v>186.94500000000002</v>
      </c>
      <c r="N23" s="778"/>
      <c r="O23" s="778"/>
      <c r="P23" s="778"/>
      <c r="Q23" s="778"/>
      <c r="R23" s="778"/>
      <c r="S23" s="778"/>
      <c r="T23" s="778"/>
      <c r="U23" s="778"/>
      <c r="V23" s="802"/>
      <c r="W23" s="779"/>
      <c r="X23" s="779"/>
      <c r="Y23" s="779"/>
      <c r="Z23" s="779"/>
      <c r="AA23" s="801"/>
      <c r="AB23" s="1028"/>
      <c r="AC23" s="782"/>
      <c r="AD23" s="838"/>
      <c r="AE23" s="1021"/>
      <c r="AF23" s="70">
        <f t="shared" si="14"/>
        <v>0</v>
      </c>
      <c r="AG23" s="70" t="str">
        <f t="shared" si="67"/>
        <v>No</v>
      </c>
      <c r="AH23" s="362" t="str">
        <f t="shared" si="15"/>
        <v>No</v>
      </c>
      <c r="AI23" s="71" t="str">
        <f t="shared" si="68"/>
        <v>No</v>
      </c>
      <c r="AK23" s="187">
        <f t="shared" si="17"/>
        <v>1</v>
      </c>
      <c r="AL23" s="188">
        <f t="shared" si="18"/>
        <v>0</v>
      </c>
      <c r="AM23" s="633"/>
      <c r="AN23" s="633"/>
      <c r="AO23" s="349">
        <v>1.1000000000000001</v>
      </c>
      <c r="AP23" s="326">
        <f t="shared" si="19"/>
        <v>0</v>
      </c>
      <c r="AQ23" s="364"/>
      <c r="AR23" s="152">
        <f t="shared" si="69"/>
        <v>0</v>
      </c>
      <c r="AS23" s="152">
        <f t="shared" si="74"/>
        <v>0</v>
      </c>
      <c r="AT23" s="152">
        <f t="shared" si="70"/>
        <v>0</v>
      </c>
      <c r="AU23" s="152">
        <f t="shared" si="71"/>
        <v>0</v>
      </c>
      <c r="AV23" s="152">
        <f t="shared" si="72"/>
        <v>0</v>
      </c>
      <c r="AW23" s="152">
        <f>S23*$J$19</f>
        <v>0</v>
      </c>
      <c r="AX23" s="152">
        <f t="shared" si="76"/>
        <v>0</v>
      </c>
      <c r="AY23" s="152">
        <f t="shared" si="77"/>
        <v>0</v>
      </c>
      <c r="AZ23" s="152">
        <f t="shared" si="77"/>
        <v>0</v>
      </c>
      <c r="BA23" s="152">
        <f t="shared" si="77"/>
        <v>0</v>
      </c>
      <c r="BB23" s="152">
        <f t="shared" si="77"/>
        <v>0</v>
      </c>
      <c r="BC23" s="152">
        <f t="shared" si="77"/>
        <v>0</v>
      </c>
      <c r="BD23" s="152">
        <f t="shared" si="77"/>
        <v>0</v>
      </c>
      <c r="BE23" s="152">
        <f t="shared" si="77"/>
        <v>0</v>
      </c>
      <c r="BF23" s="152">
        <f t="shared" si="9"/>
        <v>0</v>
      </c>
      <c r="BG23" s="152">
        <f t="shared" si="10"/>
        <v>0</v>
      </c>
      <c r="BH23" s="152">
        <f t="shared" si="11"/>
        <v>0</v>
      </c>
      <c r="BI23" s="152">
        <f t="shared" si="12"/>
        <v>0</v>
      </c>
      <c r="BJ23" s="330">
        <v>1</v>
      </c>
      <c r="BK23" s="1036">
        <f t="shared" si="22"/>
        <v>0</v>
      </c>
      <c r="BL23" s="716">
        <v>4</v>
      </c>
      <c r="BM23" s="357">
        <f t="shared" si="23"/>
        <v>0</v>
      </c>
      <c r="BN23" s="716"/>
      <c r="BO23" s="357">
        <f t="shared" si="24"/>
        <v>0</v>
      </c>
      <c r="BP23" s="716"/>
      <c r="BQ23" s="357">
        <f t="shared" si="25"/>
        <v>0</v>
      </c>
      <c r="BR23" s="716"/>
      <c r="BS23" s="357">
        <f t="shared" si="26"/>
        <v>0</v>
      </c>
      <c r="BT23" s="716"/>
      <c r="BU23" s="357">
        <f t="shared" si="27"/>
        <v>0</v>
      </c>
      <c r="BV23" s="728"/>
      <c r="BW23" s="357">
        <f t="shared" si="28"/>
        <v>0</v>
      </c>
      <c r="BX23" s="728"/>
      <c r="BY23" s="357">
        <f t="shared" si="29"/>
        <v>0</v>
      </c>
      <c r="BZ23" s="728"/>
      <c r="CA23" s="357">
        <f t="shared" si="30"/>
        <v>0</v>
      </c>
      <c r="CB23" s="728"/>
      <c r="CC23" s="357">
        <f t="shared" si="31"/>
        <v>0</v>
      </c>
      <c r="CD23" s="728"/>
      <c r="CE23" s="357">
        <f t="shared" si="32"/>
        <v>0</v>
      </c>
      <c r="CF23" s="728"/>
      <c r="CG23" s="357">
        <f t="shared" si="33"/>
        <v>0</v>
      </c>
      <c r="CH23" s="728"/>
      <c r="CI23" s="357">
        <f t="shared" si="34"/>
        <v>0</v>
      </c>
      <c r="CJ23" s="728"/>
      <c r="CK23" s="357">
        <f t="shared" si="35"/>
        <v>0</v>
      </c>
      <c r="CL23" s="728"/>
      <c r="CM23" s="357">
        <f t="shared" si="36"/>
        <v>0</v>
      </c>
      <c r="CN23" s="728"/>
      <c r="CO23" s="357">
        <f t="shared" si="37"/>
        <v>0</v>
      </c>
      <c r="CP23" s="729"/>
      <c r="CQ23" s="357">
        <f t="shared" si="38"/>
        <v>0</v>
      </c>
      <c r="CR23" s="1"/>
      <c r="CS23" s="1">
        <f t="shared" si="39"/>
        <v>0</v>
      </c>
      <c r="CT23" s="1">
        <f t="shared" si="40"/>
        <v>0</v>
      </c>
      <c r="CU23" s="1">
        <f t="shared" si="41"/>
        <v>0</v>
      </c>
      <c r="CV23" s="1">
        <f t="shared" si="42"/>
        <v>0</v>
      </c>
      <c r="CW23" s="522">
        <f t="shared" si="43"/>
        <v>0</v>
      </c>
      <c r="CX23" s="1">
        <f t="shared" si="44"/>
        <v>0</v>
      </c>
      <c r="CY23" s="1">
        <f t="shared" si="45"/>
        <v>0</v>
      </c>
      <c r="CZ23" s="1">
        <f t="shared" si="46"/>
        <v>0</v>
      </c>
      <c r="DA23" s="1"/>
      <c r="DB23" s="1">
        <f t="shared" si="47"/>
        <v>0</v>
      </c>
      <c r="DC23" s="1">
        <f t="shared" si="48"/>
        <v>0</v>
      </c>
      <c r="DD23" s="1"/>
      <c r="DE23" s="1">
        <f t="shared" si="49"/>
        <v>0</v>
      </c>
      <c r="DF23" s="1">
        <f t="shared" si="50"/>
        <v>0</v>
      </c>
      <c r="DG23" s="1">
        <f t="shared" si="51"/>
        <v>0</v>
      </c>
      <c r="DH23" s="1">
        <f t="shared" si="52"/>
        <v>0</v>
      </c>
      <c r="DI23" s="1">
        <f t="shared" si="53"/>
        <v>0</v>
      </c>
      <c r="DJ23" s="1">
        <f t="shared" si="54"/>
        <v>0</v>
      </c>
      <c r="DK23" s="1">
        <f t="shared" si="55"/>
        <v>0</v>
      </c>
      <c r="DL23" s="1">
        <f t="shared" si="56"/>
        <v>0</v>
      </c>
      <c r="DM23" s="1">
        <f t="shared" si="57"/>
        <v>0</v>
      </c>
      <c r="DN23" s="1">
        <f t="shared" si="58"/>
        <v>0</v>
      </c>
      <c r="DO23" s="1">
        <f t="shared" si="59"/>
        <v>0</v>
      </c>
      <c r="DP23" s="1">
        <f t="shared" si="60"/>
        <v>0</v>
      </c>
      <c r="DQ23" s="1">
        <f t="shared" si="61"/>
        <v>0</v>
      </c>
      <c r="DR23" s="1">
        <f t="shared" si="62"/>
        <v>0</v>
      </c>
      <c r="DS23" s="1">
        <f t="shared" si="63"/>
        <v>0</v>
      </c>
    </row>
    <row r="24" spans="1:16331" s="6" customFormat="1" ht="65.25" customHeight="1" x14ac:dyDescent="0.2">
      <c r="B24" s="139"/>
      <c r="C24"/>
      <c r="D24" s="1068" t="s">
        <v>832</v>
      </c>
      <c r="E24" s="528" t="s">
        <v>31</v>
      </c>
      <c r="F24" s="528"/>
      <c r="G24" s="529" t="s">
        <v>411</v>
      </c>
      <c r="H24" s="530" t="s">
        <v>67</v>
      </c>
      <c r="I24" s="1088" t="s">
        <v>584</v>
      </c>
      <c r="J24" s="1099">
        <v>1</v>
      </c>
      <c r="K24" s="1099">
        <v>0</v>
      </c>
      <c r="L24" s="530" t="s">
        <v>693</v>
      </c>
      <c r="M24" s="541">
        <v>198.27500000000001</v>
      </c>
      <c r="N24" s="777"/>
      <c r="O24" s="777"/>
      <c r="P24" s="777"/>
      <c r="Q24" s="777"/>
      <c r="R24" s="777"/>
      <c r="S24" s="777"/>
      <c r="T24" s="777"/>
      <c r="U24" s="777"/>
      <c r="V24" s="807"/>
      <c r="W24" s="805"/>
      <c r="X24" s="805"/>
      <c r="Y24" s="805"/>
      <c r="Z24" s="805"/>
      <c r="AA24" s="804"/>
      <c r="AB24" s="1029"/>
      <c r="AC24" s="781"/>
      <c r="AD24" s="837"/>
      <c r="AE24" s="1020"/>
      <c r="AF24" s="532">
        <f t="shared" si="14"/>
        <v>0</v>
      </c>
      <c r="AG24" s="532" t="str">
        <f t="shared" si="67"/>
        <v>No</v>
      </c>
      <c r="AH24" s="545" t="str">
        <f t="shared" si="15"/>
        <v>No</v>
      </c>
      <c r="AI24" s="527" t="str">
        <f t="shared" si="68"/>
        <v>No</v>
      </c>
      <c r="AK24" s="187">
        <f t="shared" si="17"/>
        <v>1</v>
      </c>
      <c r="AL24" s="188">
        <f t="shared" si="18"/>
        <v>0</v>
      </c>
      <c r="AM24" s="633"/>
      <c r="AN24" s="633"/>
      <c r="AO24" s="349">
        <v>1.41</v>
      </c>
      <c r="AP24" s="326">
        <f t="shared" si="19"/>
        <v>0</v>
      </c>
      <c r="AQ24" s="364"/>
      <c r="AR24" s="152">
        <f t="shared" si="69"/>
        <v>0</v>
      </c>
      <c r="AS24" s="152">
        <f t="shared" si="74"/>
        <v>0</v>
      </c>
      <c r="AT24" s="152">
        <f t="shared" si="70"/>
        <v>0</v>
      </c>
      <c r="AU24" s="152">
        <f t="shared" si="71"/>
        <v>0</v>
      </c>
      <c r="AV24" s="152">
        <f t="shared" si="72"/>
        <v>0</v>
      </c>
      <c r="AW24" s="152">
        <f>S24*$J$19</f>
        <v>0</v>
      </c>
      <c r="AX24" s="152">
        <f t="shared" si="76"/>
        <v>0</v>
      </c>
      <c r="AY24" s="152">
        <f t="shared" si="77"/>
        <v>0</v>
      </c>
      <c r="AZ24" s="152">
        <f t="shared" si="77"/>
        <v>0</v>
      </c>
      <c r="BA24" s="152">
        <f t="shared" si="77"/>
        <v>0</v>
      </c>
      <c r="BB24" s="152">
        <f t="shared" si="77"/>
        <v>0</v>
      </c>
      <c r="BC24" s="152">
        <f t="shared" si="77"/>
        <v>0</v>
      </c>
      <c r="BD24" s="152">
        <f t="shared" si="77"/>
        <v>0</v>
      </c>
      <c r="BE24" s="152">
        <f t="shared" si="77"/>
        <v>0</v>
      </c>
      <c r="BF24" s="152">
        <f t="shared" si="9"/>
        <v>0</v>
      </c>
      <c r="BG24" s="152">
        <f t="shared" si="10"/>
        <v>0</v>
      </c>
      <c r="BH24" s="152">
        <f t="shared" si="11"/>
        <v>0</v>
      </c>
      <c r="BI24" s="152">
        <f t="shared" si="12"/>
        <v>0</v>
      </c>
      <c r="BJ24" s="330">
        <v>1</v>
      </c>
      <c r="BK24" s="1036">
        <f t="shared" si="22"/>
        <v>0</v>
      </c>
      <c r="BL24" s="716">
        <v>5</v>
      </c>
      <c r="BM24" s="357">
        <f t="shared" si="23"/>
        <v>0</v>
      </c>
      <c r="BN24" s="716"/>
      <c r="BO24" s="357">
        <f t="shared" si="24"/>
        <v>0</v>
      </c>
      <c r="BP24" s="716"/>
      <c r="BQ24" s="357">
        <f t="shared" si="25"/>
        <v>0</v>
      </c>
      <c r="BR24" s="716"/>
      <c r="BS24" s="357">
        <f t="shared" si="26"/>
        <v>0</v>
      </c>
      <c r="BT24" s="716"/>
      <c r="BU24" s="357">
        <f t="shared" si="27"/>
        <v>0</v>
      </c>
      <c r="BV24" s="728"/>
      <c r="BW24" s="357">
        <f t="shared" si="28"/>
        <v>0</v>
      </c>
      <c r="BX24" s="728"/>
      <c r="BY24" s="357">
        <f t="shared" si="29"/>
        <v>0</v>
      </c>
      <c r="BZ24" s="728"/>
      <c r="CA24" s="357">
        <f t="shared" si="30"/>
        <v>0</v>
      </c>
      <c r="CB24" s="728"/>
      <c r="CC24" s="357">
        <f t="shared" si="31"/>
        <v>0</v>
      </c>
      <c r="CD24" s="728"/>
      <c r="CE24" s="357">
        <f t="shared" si="32"/>
        <v>0</v>
      </c>
      <c r="CF24" s="728"/>
      <c r="CG24" s="357">
        <f t="shared" si="33"/>
        <v>0</v>
      </c>
      <c r="CH24" s="728"/>
      <c r="CI24" s="357">
        <f t="shared" si="34"/>
        <v>0</v>
      </c>
      <c r="CJ24" s="728"/>
      <c r="CK24" s="357">
        <f t="shared" si="35"/>
        <v>0</v>
      </c>
      <c r="CL24" s="728"/>
      <c r="CM24" s="357">
        <f t="shared" si="36"/>
        <v>0</v>
      </c>
      <c r="CN24" s="728"/>
      <c r="CO24" s="357">
        <f t="shared" si="37"/>
        <v>0</v>
      </c>
      <c r="CP24" s="729"/>
      <c r="CQ24" s="357">
        <f t="shared" si="38"/>
        <v>0</v>
      </c>
      <c r="CR24" s="1"/>
      <c r="CS24" s="1">
        <f t="shared" si="39"/>
        <v>0</v>
      </c>
      <c r="CT24" s="1">
        <f t="shared" si="40"/>
        <v>0</v>
      </c>
      <c r="CU24" s="1">
        <f t="shared" si="41"/>
        <v>0</v>
      </c>
      <c r="CV24" s="1">
        <f t="shared" si="42"/>
        <v>0</v>
      </c>
      <c r="CW24" s="522">
        <f t="shared" si="43"/>
        <v>0</v>
      </c>
      <c r="CX24" s="1">
        <f t="shared" si="44"/>
        <v>0</v>
      </c>
      <c r="CY24" s="1">
        <f t="shared" si="45"/>
        <v>0</v>
      </c>
      <c r="CZ24" s="1">
        <f t="shared" si="46"/>
        <v>0</v>
      </c>
      <c r="DA24" s="1"/>
      <c r="DB24" s="1">
        <f t="shared" si="47"/>
        <v>0</v>
      </c>
      <c r="DC24" s="1">
        <f t="shared" si="48"/>
        <v>0</v>
      </c>
      <c r="DD24" s="1"/>
      <c r="DE24" s="1">
        <f t="shared" si="49"/>
        <v>0</v>
      </c>
      <c r="DF24" s="1">
        <f t="shared" si="50"/>
        <v>0</v>
      </c>
      <c r="DG24" s="1">
        <f t="shared" si="51"/>
        <v>0</v>
      </c>
      <c r="DH24" s="1">
        <f t="shared" si="52"/>
        <v>0</v>
      </c>
      <c r="DI24" s="1">
        <f t="shared" si="53"/>
        <v>0</v>
      </c>
      <c r="DJ24" s="1">
        <f t="shared" si="54"/>
        <v>0</v>
      </c>
      <c r="DK24" s="1">
        <f t="shared" si="55"/>
        <v>0</v>
      </c>
      <c r="DL24" s="1">
        <f t="shared" si="56"/>
        <v>0</v>
      </c>
      <c r="DM24" s="1">
        <f t="shared" si="57"/>
        <v>0</v>
      </c>
      <c r="DN24" s="1">
        <f t="shared" si="58"/>
        <v>0</v>
      </c>
      <c r="DO24" s="1">
        <f t="shared" si="59"/>
        <v>0</v>
      </c>
      <c r="DP24" s="1">
        <f t="shared" si="60"/>
        <v>0</v>
      </c>
      <c r="DQ24" s="1">
        <f t="shared" si="61"/>
        <v>0</v>
      </c>
      <c r="DR24" s="1">
        <f t="shared" si="62"/>
        <v>0</v>
      </c>
      <c r="DS24" s="1">
        <f t="shared" si="63"/>
        <v>0</v>
      </c>
    </row>
    <row r="25" spans="1:16331" s="6" customFormat="1" ht="65.25" customHeight="1" x14ac:dyDescent="0.2">
      <c r="B25" s="132"/>
      <c r="C25" s="2"/>
      <c r="D25" s="978" t="s">
        <v>822</v>
      </c>
      <c r="E25" s="381" t="s">
        <v>31</v>
      </c>
      <c r="F25" s="381"/>
      <c r="G25" s="99" t="s">
        <v>411</v>
      </c>
      <c r="H25" s="74" t="s">
        <v>67</v>
      </c>
      <c r="I25" s="1090" t="s">
        <v>839</v>
      </c>
      <c r="J25" s="1102">
        <v>1</v>
      </c>
      <c r="K25" s="1102">
        <v>0</v>
      </c>
      <c r="L25" s="74" t="s">
        <v>693</v>
      </c>
      <c r="M25" s="501">
        <v>186.94500000000002</v>
      </c>
      <c r="N25" s="780"/>
      <c r="O25" s="780"/>
      <c r="P25" s="780"/>
      <c r="Q25" s="780"/>
      <c r="R25" s="780"/>
      <c r="S25" s="780"/>
      <c r="T25" s="780"/>
      <c r="U25" s="780"/>
      <c r="V25" s="808"/>
      <c r="W25" s="806"/>
      <c r="X25" s="806"/>
      <c r="Y25" s="806"/>
      <c r="Z25" s="806"/>
      <c r="AA25" s="1024"/>
      <c r="AB25" s="1180"/>
      <c r="AC25" s="1181"/>
      <c r="AD25" s="839"/>
      <c r="AE25" s="1021"/>
      <c r="AF25" s="101">
        <f t="shared" si="14"/>
        <v>0</v>
      </c>
      <c r="AG25" s="101" t="str">
        <f t="shared" si="67"/>
        <v>No</v>
      </c>
      <c r="AH25" s="207" t="str">
        <f t="shared" si="15"/>
        <v>No</v>
      </c>
      <c r="AI25" s="102" t="str">
        <f t="shared" si="68"/>
        <v>No</v>
      </c>
      <c r="AK25" s="187">
        <f t="shared" si="17"/>
        <v>1</v>
      </c>
      <c r="AL25" s="188">
        <f t="shared" si="18"/>
        <v>0</v>
      </c>
      <c r="AM25" s="633"/>
      <c r="AN25" s="633"/>
      <c r="AO25" s="349">
        <v>0.95</v>
      </c>
      <c r="AP25" s="326">
        <f t="shared" si="19"/>
        <v>0</v>
      </c>
      <c r="AQ25" s="364"/>
      <c r="AR25" s="152">
        <f t="shared" si="69"/>
        <v>0</v>
      </c>
      <c r="AS25" s="152">
        <f t="shared" si="74"/>
        <v>0</v>
      </c>
      <c r="AT25" s="152">
        <f t="shared" si="70"/>
        <v>0</v>
      </c>
      <c r="AU25" s="152">
        <f t="shared" si="71"/>
        <v>0</v>
      </c>
      <c r="AV25" s="152">
        <f t="shared" si="72"/>
        <v>0</v>
      </c>
      <c r="AW25" s="152">
        <f>S25*$J$19</f>
        <v>0</v>
      </c>
      <c r="AX25" s="152">
        <f t="shared" si="76"/>
        <v>0</v>
      </c>
      <c r="AY25" s="152">
        <f t="shared" si="77"/>
        <v>0</v>
      </c>
      <c r="AZ25" s="152">
        <f t="shared" si="77"/>
        <v>0</v>
      </c>
      <c r="BA25" s="152">
        <f t="shared" si="77"/>
        <v>0</v>
      </c>
      <c r="BB25" s="152">
        <f t="shared" si="77"/>
        <v>0</v>
      </c>
      <c r="BC25" s="152">
        <f t="shared" si="77"/>
        <v>0</v>
      </c>
      <c r="BD25" s="152">
        <f t="shared" si="77"/>
        <v>0</v>
      </c>
      <c r="BE25" s="152">
        <f t="shared" si="77"/>
        <v>0</v>
      </c>
      <c r="BF25" s="152">
        <f t="shared" si="9"/>
        <v>0</v>
      </c>
      <c r="BG25" s="152">
        <f t="shared" si="10"/>
        <v>0</v>
      </c>
      <c r="BH25" s="152">
        <f t="shared" si="11"/>
        <v>0</v>
      </c>
      <c r="BI25" s="152">
        <f t="shared" si="12"/>
        <v>0</v>
      </c>
      <c r="BJ25" s="330">
        <v>1</v>
      </c>
      <c r="BK25" s="1036">
        <f t="shared" si="22"/>
        <v>0</v>
      </c>
      <c r="BL25" s="716">
        <v>4</v>
      </c>
      <c r="BM25" s="357">
        <f t="shared" si="23"/>
        <v>0</v>
      </c>
      <c r="BN25" s="716"/>
      <c r="BO25" s="357">
        <f t="shared" si="24"/>
        <v>0</v>
      </c>
      <c r="BP25" s="716"/>
      <c r="BQ25" s="357">
        <f t="shared" si="25"/>
        <v>0</v>
      </c>
      <c r="BR25" s="716"/>
      <c r="BS25" s="357">
        <f t="shared" si="26"/>
        <v>0</v>
      </c>
      <c r="BT25" s="716"/>
      <c r="BU25" s="357">
        <f t="shared" si="27"/>
        <v>0</v>
      </c>
      <c r="BV25" s="728"/>
      <c r="BW25" s="357">
        <f t="shared" si="28"/>
        <v>0</v>
      </c>
      <c r="BX25" s="728"/>
      <c r="BY25" s="357">
        <f t="shared" si="29"/>
        <v>0</v>
      </c>
      <c r="BZ25" s="728"/>
      <c r="CA25" s="357">
        <f t="shared" si="30"/>
        <v>0</v>
      </c>
      <c r="CB25" s="728"/>
      <c r="CC25" s="357">
        <f t="shared" si="31"/>
        <v>0</v>
      </c>
      <c r="CD25" s="728"/>
      <c r="CE25" s="357">
        <f t="shared" si="32"/>
        <v>0</v>
      </c>
      <c r="CF25" s="728"/>
      <c r="CG25" s="357">
        <f t="shared" si="33"/>
        <v>0</v>
      </c>
      <c r="CH25" s="728"/>
      <c r="CI25" s="357">
        <f t="shared" si="34"/>
        <v>0</v>
      </c>
      <c r="CJ25" s="728"/>
      <c r="CK25" s="357">
        <f t="shared" si="35"/>
        <v>0</v>
      </c>
      <c r="CL25" s="728"/>
      <c r="CM25" s="357">
        <f t="shared" si="36"/>
        <v>0</v>
      </c>
      <c r="CN25" s="728"/>
      <c r="CO25" s="357">
        <f t="shared" si="37"/>
        <v>0</v>
      </c>
      <c r="CP25" s="729"/>
      <c r="CQ25" s="357">
        <f t="shared" si="38"/>
        <v>0</v>
      </c>
      <c r="CR25" s="1"/>
      <c r="CS25" s="1">
        <f t="shared" si="39"/>
        <v>0</v>
      </c>
      <c r="CT25" s="1">
        <f t="shared" si="40"/>
        <v>0</v>
      </c>
      <c r="CU25" s="1">
        <f t="shared" si="41"/>
        <v>0</v>
      </c>
      <c r="CV25" s="1">
        <f t="shared" si="42"/>
        <v>0</v>
      </c>
      <c r="CW25" s="522">
        <f t="shared" si="43"/>
        <v>0</v>
      </c>
      <c r="CX25" s="1">
        <f t="shared" si="44"/>
        <v>0</v>
      </c>
      <c r="CY25" s="1">
        <f t="shared" si="45"/>
        <v>0</v>
      </c>
      <c r="CZ25" s="1">
        <f t="shared" si="46"/>
        <v>0</v>
      </c>
      <c r="DA25" s="1"/>
      <c r="DB25" s="1">
        <f t="shared" si="47"/>
        <v>0</v>
      </c>
      <c r="DC25" s="1">
        <f t="shared" si="48"/>
        <v>0</v>
      </c>
      <c r="DD25" s="1"/>
      <c r="DE25" s="1">
        <f t="shared" si="49"/>
        <v>0</v>
      </c>
      <c r="DF25" s="1">
        <f t="shared" si="50"/>
        <v>0</v>
      </c>
      <c r="DG25" s="1">
        <f t="shared" si="51"/>
        <v>0</v>
      </c>
      <c r="DH25" s="1">
        <f t="shared" si="52"/>
        <v>0</v>
      </c>
      <c r="DI25" s="1">
        <f t="shared" si="53"/>
        <v>0</v>
      </c>
      <c r="DJ25" s="1">
        <f t="shared" si="54"/>
        <v>0</v>
      </c>
      <c r="DK25" s="1">
        <f t="shared" si="55"/>
        <v>0</v>
      </c>
      <c r="DL25" s="1">
        <f t="shared" si="56"/>
        <v>0</v>
      </c>
      <c r="DM25" s="1">
        <f t="shared" si="57"/>
        <v>0</v>
      </c>
      <c r="DN25" s="1">
        <f t="shared" si="58"/>
        <v>0</v>
      </c>
      <c r="DO25" s="1">
        <f t="shared" si="59"/>
        <v>0</v>
      </c>
      <c r="DP25" s="1">
        <f t="shared" si="60"/>
        <v>0</v>
      </c>
      <c r="DQ25" s="1">
        <f t="shared" si="61"/>
        <v>0</v>
      </c>
      <c r="DR25" s="1">
        <f t="shared" si="62"/>
        <v>0</v>
      </c>
      <c r="DS25" s="1">
        <f t="shared" si="63"/>
        <v>0</v>
      </c>
    </row>
    <row r="26" spans="1:16331" s="6" customFormat="1" ht="29" customHeight="1" x14ac:dyDescent="0.2">
      <c r="B26" s="134"/>
      <c r="C26" s="26"/>
      <c r="D26" s="971"/>
      <c r="E26" s="340"/>
      <c r="F26" s="340"/>
      <c r="G26" s="105"/>
      <c r="I26" s="1086"/>
      <c r="J26" s="1086"/>
      <c r="K26" s="1086"/>
      <c r="L26" s="706" t="s">
        <v>903</v>
      </c>
      <c r="N26" s="615"/>
      <c r="O26" s="615"/>
      <c r="P26" s="615"/>
      <c r="Q26" s="615"/>
      <c r="R26" s="615"/>
      <c r="S26" s="615"/>
      <c r="T26" s="615"/>
      <c r="U26" s="615"/>
      <c r="V26" s="615"/>
      <c r="W26" s="615"/>
      <c r="X26" s="615"/>
      <c r="Y26" s="615"/>
      <c r="Z26" s="615"/>
      <c r="AA26" s="615"/>
      <c r="AB26" s="1177"/>
      <c r="AC26" s="1178"/>
      <c r="AD26" s="1178"/>
      <c r="AE26" s="1179"/>
      <c r="AG26" s="276"/>
      <c r="AH26" s="363"/>
      <c r="AI26" s="363"/>
      <c r="AK26" s="187">
        <f t="shared" si="17"/>
        <v>0</v>
      </c>
      <c r="AL26" s="188">
        <f t="shared" si="18"/>
        <v>0</v>
      </c>
      <c r="AM26" s="633"/>
      <c r="AN26" s="633"/>
      <c r="AO26" s="349"/>
      <c r="AP26" s="326">
        <f t="shared" si="19"/>
        <v>0</v>
      </c>
      <c r="AQ26" s="364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>
        <f t="shared" si="9"/>
        <v>0</v>
      </c>
      <c r="BG26" s="152">
        <f t="shared" si="10"/>
        <v>0</v>
      </c>
      <c r="BH26" s="152">
        <f t="shared" si="11"/>
        <v>0</v>
      </c>
      <c r="BI26" s="152">
        <f t="shared" si="12"/>
        <v>0</v>
      </c>
      <c r="BJ26" s="745"/>
      <c r="BK26" s="1036">
        <f t="shared" si="22"/>
        <v>0</v>
      </c>
      <c r="BL26" s="716"/>
      <c r="BM26" s="357">
        <f t="shared" si="23"/>
        <v>0</v>
      </c>
      <c r="BN26" s="716"/>
      <c r="BO26" s="357">
        <f t="shared" si="24"/>
        <v>0</v>
      </c>
      <c r="BP26" s="716"/>
      <c r="BQ26" s="357">
        <f t="shared" si="25"/>
        <v>0</v>
      </c>
      <c r="BR26" s="716"/>
      <c r="BS26" s="357">
        <f t="shared" si="26"/>
        <v>0</v>
      </c>
      <c r="BT26" s="716"/>
      <c r="BU26" s="357">
        <f t="shared" si="27"/>
        <v>0</v>
      </c>
      <c r="BV26" s="728"/>
      <c r="BW26" s="357">
        <f t="shared" si="28"/>
        <v>0</v>
      </c>
      <c r="BX26" s="728"/>
      <c r="BY26" s="357">
        <f t="shared" si="29"/>
        <v>0</v>
      </c>
      <c r="BZ26" s="728"/>
      <c r="CA26" s="357">
        <f t="shared" si="30"/>
        <v>0</v>
      </c>
      <c r="CB26" s="728"/>
      <c r="CC26" s="357">
        <f t="shared" si="31"/>
        <v>0</v>
      </c>
      <c r="CD26" s="728"/>
      <c r="CE26" s="357">
        <f t="shared" si="32"/>
        <v>0</v>
      </c>
      <c r="CF26" s="728"/>
      <c r="CG26" s="357">
        <f t="shared" si="33"/>
        <v>0</v>
      </c>
      <c r="CH26" s="728"/>
      <c r="CI26" s="357">
        <f t="shared" si="34"/>
        <v>0</v>
      </c>
      <c r="CJ26" s="728"/>
      <c r="CK26" s="357">
        <f t="shared" si="35"/>
        <v>0</v>
      </c>
      <c r="CL26" s="728"/>
      <c r="CM26" s="357">
        <f t="shared" si="36"/>
        <v>0</v>
      </c>
      <c r="CN26" s="728"/>
      <c r="CO26" s="357">
        <f t="shared" si="37"/>
        <v>0</v>
      </c>
      <c r="CP26" s="729"/>
      <c r="CQ26" s="357">
        <f t="shared" si="38"/>
        <v>0</v>
      </c>
      <c r="CR26" s="1"/>
      <c r="CS26" s="1">
        <f t="shared" si="39"/>
        <v>0</v>
      </c>
      <c r="CT26" s="1">
        <f t="shared" si="40"/>
        <v>0</v>
      </c>
      <c r="CU26" s="1">
        <f t="shared" si="41"/>
        <v>0</v>
      </c>
      <c r="CV26" s="1">
        <f t="shared" si="42"/>
        <v>0</v>
      </c>
      <c r="CW26" s="522">
        <f t="shared" si="43"/>
        <v>0</v>
      </c>
      <c r="CX26" s="1">
        <f t="shared" si="44"/>
        <v>0</v>
      </c>
      <c r="CY26" s="1">
        <f t="shared" si="45"/>
        <v>0</v>
      </c>
      <c r="CZ26" s="1">
        <f t="shared" si="46"/>
        <v>0</v>
      </c>
      <c r="DA26" s="1"/>
      <c r="DB26" s="1">
        <f t="shared" si="47"/>
        <v>0</v>
      </c>
      <c r="DC26" s="1">
        <f t="shared" si="48"/>
        <v>0</v>
      </c>
      <c r="DD26" s="1"/>
      <c r="DE26" s="1">
        <f t="shared" si="49"/>
        <v>0</v>
      </c>
      <c r="DF26" s="1">
        <f t="shared" si="50"/>
        <v>0</v>
      </c>
      <c r="DG26" s="1">
        <f t="shared" si="51"/>
        <v>0</v>
      </c>
      <c r="DH26" s="1">
        <f t="shared" si="52"/>
        <v>0</v>
      </c>
      <c r="DI26" s="1">
        <f t="shared" si="53"/>
        <v>0</v>
      </c>
      <c r="DJ26" s="1">
        <f t="shared" si="54"/>
        <v>0</v>
      </c>
      <c r="DK26" s="1">
        <f t="shared" si="55"/>
        <v>0</v>
      </c>
      <c r="DL26" s="1">
        <f t="shared" si="56"/>
        <v>0</v>
      </c>
      <c r="DM26" s="1">
        <f t="shared" si="57"/>
        <v>0</v>
      </c>
      <c r="DN26" s="1">
        <f t="shared" si="58"/>
        <v>0</v>
      </c>
      <c r="DO26" s="1">
        <f t="shared" si="59"/>
        <v>0</v>
      </c>
      <c r="DP26" s="1">
        <f t="shared" si="60"/>
        <v>0</v>
      </c>
      <c r="DQ26" s="1">
        <f t="shared" si="61"/>
        <v>0</v>
      </c>
      <c r="DR26" s="1">
        <f t="shared" si="62"/>
        <v>0</v>
      </c>
      <c r="DS26" s="1">
        <f t="shared" si="63"/>
        <v>0</v>
      </c>
    </row>
    <row r="27" spans="1:16331" s="1" customFormat="1" ht="65.25" customHeight="1" x14ac:dyDescent="0.2">
      <c r="A27" s="6"/>
      <c r="B27" s="142"/>
      <c r="C27" s="82"/>
      <c r="D27" s="1070" t="s">
        <v>723</v>
      </c>
      <c r="E27" s="533" t="s">
        <v>31</v>
      </c>
      <c r="F27" s="533"/>
      <c r="G27" s="534" t="s">
        <v>281</v>
      </c>
      <c r="H27" s="535" t="s">
        <v>345</v>
      </c>
      <c r="I27" s="1091" t="s">
        <v>724</v>
      </c>
      <c r="J27" s="1103">
        <v>1</v>
      </c>
      <c r="K27" s="1103">
        <v>6</v>
      </c>
      <c r="L27" s="535" t="s">
        <v>693</v>
      </c>
      <c r="M27" s="540">
        <v>589.16000000000008</v>
      </c>
      <c r="N27" s="775"/>
      <c r="O27" s="775"/>
      <c r="P27" s="775"/>
      <c r="Q27" s="775"/>
      <c r="R27" s="775"/>
      <c r="S27" s="775"/>
      <c r="T27" s="775"/>
      <c r="U27" s="775"/>
      <c r="V27" s="811"/>
      <c r="W27" s="809"/>
      <c r="X27" s="809"/>
      <c r="Y27" s="809"/>
      <c r="Z27" s="809"/>
      <c r="AA27" s="783"/>
      <c r="AB27" s="1027"/>
      <c r="AC27" s="786"/>
      <c r="AD27" s="840"/>
      <c r="AE27" s="1020"/>
      <c r="AF27" s="536">
        <f t="shared" si="14"/>
        <v>0</v>
      </c>
      <c r="AG27" s="536" t="str">
        <f t="shared" ref="AG27:AG35" si="78">IF(B27="New","Yes","No")</f>
        <v>No</v>
      </c>
      <c r="AH27" s="548" t="str">
        <f t="shared" si="15"/>
        <v>No</v>
      </c>
      <c r="AI27" s="537" t="str">
        <f>IF(F27="P24 cat.","Yes","No")</f>
        <v>No</v>
      </c>
      <c r="AJ27" s="6"/>
      <c r="AK27" s="187">
        <f t="shared" si="17"/>
        <v>5</v>
      </c>
      <c r="AL27" s="188">
        <f t="shared" si="18"/>
        <v>0</v>
      </c>
      <c r="AM27" s="631"/>
      <c r="AN27" s="633"/>
      <c r="AO27" s="349">
        <v>16.5</v>
      </c>
      <c r="AP27" s="326">
        <f t="shared" si="19"/>
        <v>0</v>
      </c>
      <c r="AQ27" s="364"/>
      <c r="AR27" s="152">
        <f>N27*J27</f>
        <v>0</v>
      </c>
      <c r="AS27" s="152">
        <f>O27*J27</f>
        <v>0</v>
      </c>
      <c r="AT27" s="152">
        <f>P27*J27</f>
        <v>0</v>
      </c>
      <c r="AU27" s="152">
        <f>Q27*J27</f>
        <v>0</v>
      </c>
      <c r="AV27" s="152">
        <f>R27*J27</f>
        <v>0</v>
      </c>
      <c r="AW27" s="152">
        <f t="shared" ref="AW27:BE27" si="79">S27*$J$27</f>
        <v>0</v>
      </c>
      <c r="AX27" s="152">
        <f t="shared" si="79"/>
        <v>0</v>
      </c>
      <c r="AY27" s="152">
        <f t="shared" si="79"/>
        <v>0</v>
      </c>
      <c r="AZ27" s="152">
        <f t="shared" si="79"/>
        <v>0</v>
      </c>
      <c r="BA27" s="152">
        <f t="shared" si="79"/>
        <v>0</v>
      </c>
      <c r="BB27" s="152">
        <f t="shared" si="79"/>
        <v>0</v>
      </c>
      <c r="BC27" s="152">
        <f t="shared" si="79"/>
        <v>0</v>
      </c>
      <c r="BD27" s="152">
        <f t="shared" si="79"/>
        <v>0</v>
      </c>
      <c r="BE27" s="152">
        <f t="shared" si="79"/>
        <v>0</v>
      </c>
      <c r="BF27" s="152">
        <f t="shared" si="9"/>
        <v>0</v>
      </c>
      <c r="BG27" s="152">
        <f t="shared" si="10"/>
        <v>0</v>
      </c>
      <c r="BH27" s="152">
        <f t="shared" si="11"/>
        <v>0</v>
      </c>
      <c r="BI27" s="152">
        <f t="shared" si="12"/>
        <v>0</v>
      </c>
      <c r="BJ27" s="330">
        <v>5</v>
      </c>
      <c r="BK27" s="1036">
        <f t="shared" si="22"/>
        <v>0</v>
      </c>
      <c r="BL27" s="716">
        <v>13</v>
      </c>
      <c r="BM27" s="357">
        <f t="shared" si="23"/>
        <v>0</v>
      </c>
      <c r="BN27" s="716"/>
      <c r="BO27" s="357">
        <f t="shared" si="24"/>
        <v>0</v>
      </c>
      <c r="BP27" s="716"/>
      <c r="BQ27" s="357">
        <f t="shared" si="25"/>
        <v>0</v>
      </c>
      <c r="BR27" s="716"/>
      <c r="BS27" s="357">
        <f t="shared" si="26"/>
        <v>0</v>
      </c>
      <c r="BT27" s="716"/>
      <c r="BU27" s="357">
        <f t="shared" si="27"/>
        <v>0</v>
      </c>
      <c r="BV27" s="728"/>
      <c r="BW27" s="357">
        <f t="shared" si="28"/>
        <v>0</v>
      </c>
      <c r="BX27" s="728"/>
      <c r="BY27" s="357">
        <f t="shared" si="29"/>
        <v>0</v>
      </c>
      <c r="BZ27" s="728"/>
      <c r="CA27" s="357">
        <f t="shared" si="30"/>
        <v>0</v>
      </c>
      <c r="CB27" s="728"/>
      <c r="CC27" s="357">
        <f t="shared" si="31"/>
        <v>0</v>
      </c>
      <c r="CD27" s="728"/>
      <c r="CE27" s="357">
        <f t="shared" si="32"/>
        <v>0</v>
      </c>
      <c r="CF27" s="728"/>
      <c r="CG27" s="357">
        <f t="shared" si="33"/>
        <v>0</v>
      </c>
      <c r="CH27" s="728"/>
      <c r="CI27" s="357">
        <f t="shared" si="34"/>
        <v>0</v>
      </c>
      <c r="CJ27" s="728"/>
      <c r="CK27" s="357">
        <f t="shared" si="35"/>
        <v>0</v>
      </c>
      <c r="CL27" s="728"/>
      <c r="CM27" s="357">
        <f t="shared" si="36"/>
        <v>0</v>
      </c>
      <c r="CN27" s="728"/>
      <c r="CO27" s="357">
        <f t="shared" si="37"/>
        <v>0</v>
      </c>
      <c r="CP27" s="729"/>
      <c r="CQ27" s="357">
        <f t="shared" si="38"/>
        <v>0</v>
      </c>
      <c r="CS27" s="1">
        <f t="shared" si="39"/>
        <v>0</v>
      </c>
      <c r="CT27" s="1">
        <f t="shared" si="40"/>
        <v>0</v>
      </c>
      <c r="CU27" s="1">
        <f t="shared" si="41"/>
        <v>0</v>
      </c>
      <c r="CV27" s="1">
        <f t="shared" si="42"/>
        <v>0</v>
      </c>
      <c r="CW27" s="522">
        <f t="shared" si="43"/>
        <v>0</v>
      </c>
      <c r="CX27" s="1">
        <f t="shared" si="44"/>
        <v>0</v>
      </c>
      <c r="CY27" s="1">
        <f t="shared" si="45"/>
        <v>0</v>
      </c>
      <c r="CZ27" s="1">
        <f t="shared" si="46"/>
        <v>0</v>
      </c>
      <c r="DB27" s="1">
        <f t="shared" si="47"/>
        <v>0</v>
      </c>
      <c r="DC27" s="1">
        <f t="shared" si="48"/>
        <v>0</v>
      </c>
      <c r="DE27" s="1">
        <f t="shared" si="49"/>
        <v>0</v>
      </c>
      <c r="DF27" s="1">
        <f t="shared" si="50"/>
        <v>0</v>
      </c>
      <c r="DG27" s="1">
        <f t="shared" si="51"/>
        <v>0</v>
      </c>
      <c r="DH27" s="1">
        <f t="shared" si="52"/>
        <v>0</v>
      </c>
      <c r="DI27" s="1">
        <f t="shared" si="53"/>
        <v>0</v>
      </c>
      <c r="DJ27" s="1">
        <f t="shared" si="54"/>
        <v>0</v>
      </c>
      <c r="DK27" s="1">
        <f t="shared" si="55"/>
        <v>0</v>
      </c>
      <c r="DL27" s="1">
        <f t="shared" si="56"/>
        <v>0</v>
      </c>
      <c r="DM27" s="1">
        <f t="shared" si="57"/>
        <v>0</v>
      </c>
      <c r="DN27" s="1">
        <f t="shared" si="58"/>
        <v>0</v>
      </c>
      <c r="DO27" s="1">
        <f t="shared" si="59"/>
        <v>0</v>
      </c>
      <c r="DP27" s="1">
        <f t="shared" si="60"/>
        <v>0</v>
      </c>
      <c r="DQ27" s="1">
        <f t="shared" si="61"/>
        <v>0</v>
      </c>
      <c r="DR27" s="1">
        <f t="shared" si="62"/>
        <v>0</v>
      </c>
      <c r="DS27" s="1">
        <f t="shared" si="63"/>
        <v>0</v>
      </c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</row>
    <row r="28" spans="1:16331" s="1" customFormat="1" ht="65.25" customHeight="1" x14ac:dyDescent="0.2">
      <c r="A28" s="6"/>
      <c r="B28" s="139"/>
      <c r="D28" s="977" t="s">
        <v>752</v>
      </c>
      <c r="E28" s="380" t="s">
        <v>31</v>
      </c>
      <c r="F28" s="664"/>
      <c r="G28" s="68" t="s">
        <v>281</v>
      </c>
      <c r="H28" s="26" t="s">
        <v>63</v>
      </c>
      <c r="I28" s="693" t="s">
        <v>735</v>
      </c>
      <c r="J28" s="1100">
        <v>1</v>
      </c>
      <c r="K28" s="1100">
        <v>0</v>
      </c>
      <c r="L28" s="68" t="s">
        <v>694</v>
      </c>
      <c r="M28" s="488">
        <v>249.26000000000002</v>
      </c>
      <c r="N28" s="778"/>
      <c r="O28" s="778"/>
      <c r="P28" s="778"/>
      <c r="Q28" s="778"/>
      <c r="R28" s="778"/>
      <c r="S28" s="778"/>
      <c r="T28" s="778"/>
      <c r="U28" s="778"/>
      <c r="V28" s="802"/>
      <c r="W28" s="779"/>
      <c r="X28" s="779"/>
      <c r="Y28" s="779"/>
      <c r="Z28" s="779"/>
      <c r="AA28" s="801"/>
      <c r="AB28" s="1028"/>
      <c r="AC28" s="782"/>
      <c r="AD28" s="838"/>
      <c r="AE28" s="1021"/>
      <c r="AF28" s="70">
        <f t="shared" si="14"/>
        <v>0</v>
      </c>
      <c r="AG28" s="70" t="str">
        <f t="shared" si="78"/>
        <v>No</v>
      </c>
      <c r="AH28" s="362" t="str">
        <f t="shared" si="15"/>
        <v>No</v>
      </c>
      <c r="AI28" s="71" t="str">
        <f>IF(F28="P24 cat.","Yes","No")</f>
        <v>No</v>
      </c>
      <c r="AJ28" s="6"/>
      <c r="AK28" s="187">
        <f t="shared" si="17"/>
        <v>1</v>
      </c>
      <c r="AL28" s="188">
        <f t="shared" si="18"/>
        <v>0</v>
      </c>
      <c r="AM28" s="631"/>
      <c r="AN28" s="633"/>
      <c r="AO28" s="349">
        <v>3.5</v>
      </c>
      <c r="AP28" s="326">
        <f t="shared" si="19"/>
        <v>0</v>
      </c>
      <c r="AQ28" s="364"/>
      <c r="AR28" s="152">
        <f t="shared" ref="AR28:BE28" si="80">N28*$J$28</f>
        <v>0</v>
      </c>
      <c r="AS28" s="152">
        <f t="shared" si="80"/>
        <v>0</v>
      </c>
      <c r="AT28" s="152">
        <f t="shared" si="80"/>
        <v>0</v>
      </c>
      <c r="AU28" s="152">
        <f t="shared" si="80"/>
        <v>0</v>
      </c>
      <c r="AV28" s="152">
        <f t="shared" si="80"/>
        <v>0</v>
      </c>
      <c r="AW28" s="152">
        <f t="shared" si="80"/>
        <v>0</v>
      </c>
      <c r="AX28" s="152">
        <f t="shared" si="80"/>
        <v>0</v>
      </c>
      <c r="AY28" s="152">
        <f t="shared" si="80"/>
        <v>0</v>
      </c>
      <c r="AZ28" s="152">
        <f t="shared" si="80"/>
        <v>0</v>
      </c>
      <c r="BA28" s="152">
        <f t="shared" si="80"/>
        <v>0</v>
      </c>
      <c r="BB28" s="152">
        <f t="shared" si="80"/>
        <v>0</v>
      </c>
      <c r="BC28" s="152">
        <f t="shared" si="80"/>
        <v>0</v>
      </c>
      <c r="BD28" s="152">
        <f t="shared" si="80"/>
        <v>0</v>
      </c>
      <c r="BE28" s="152">
        <f t="shared" si="80"/>
        <v>0</v>
      </c>
      <c r="BF28" s="152">
        <f t="shared" si="9"/>
        <v>0</v>
      </c>
      <c r="BG28" s="152">
        <f t="shared" si="10"/>
        <v>0</v>
      </c>
      <c r="BH28" s="152">
        <f t="shared" si="11"/>
        <v>0</v>
      </c>
      <c r="BI28" s="152">
        <f t="shared" si="12"/>
        <v>0</v>
      </c>
      <c r="BJ28" s="330">
        <v>1</v>
      </c>
      <c r="BK28" s="1036">
        <f t="shared" si="22"/>
        <v>0</v>
      </c>
      <c r="BL28" s="716">
        <v>6</v>
      </c>
      <c r="BM28" s="357">
        <f t="shared" si="23"/>
        <v>0</v>
      </c>
      <c r="BN28" s="716"/>
      <c r="BO28" s="357">
        <f t="shared" si="24"/>
        <v>0</v>
      </c>
      <c r="BP28" s="716"/>
      <c r="BQ28" s="357">
        <f t="shared" si="25"/>
        <v>0</v>
      </c>
      <c r="BR28" s="716"/>
      <c r="BS28" s="357">
        <f t="shared" si="26"/>
        <v>0</v>
      </c>
      <c r="BT28" s="716"/>
      <c r="BU28" s="357">
        <f t="shared" si="27"/>
        <v>0</v>
      </c>
      <c r="BV28" s="728"/>
      <c r="BW28" s="357">
        <f t="shared" si="28"/>
        <v>0</v>
      </c>
      <c r="BX28" s="728"/>
      <c r="BY28" s="357">
        <f t="shared" si="29"/>
        <v>0</v>
      </c>
      <c r="BZ28" s="728"/>
      <c r="CA28" s="357">
        <f t="shared" si="30"/>
        <v>0</v>
      </c>
      <c r="CB28" s="728"/>
      <c r="CC28" s="357">
        <f t="shared" si="31"/>
        <v>0</v>
      </c>
      <c r="CD28" s="728"/>
      <c r="CE28" s="357">
        <f t="shared" si="32"/>
        <v>0</v>
      </c>
      <c r="CF28" s="728"/>
      <c r="CG28" s="357">
        <f t="shared" si="33"/>
        <v>0</v>
      </c>
      <c r="CH28" s="728"/>
      <c r="CI28" s="357">
        <f t="shared" si="34"/>
        <v>0</v>
      </c>
      <c r="CJ28" s="728"/>
      <c r="CK28" s="357">
        <f t="shared" si="35"/>
        <v>0</v>
      </c>
      <c r="CL28" s="728"/>
      <c r="CM28" s="357">
        <f t="shared" si="36"/>
        <v>0</v>
      </c>
      <c r="CN28" s="728"/>
      <c r="CO28" s="357">
        <f t="shared" si="37"/>
        <v>0</v>
      </c>
      <c r="CP28" s="729"/>
      <c r="CQ28" s="357">
        <f t="shared" si="38"/>
        <v>0</v>
      </c>
      <c r="CS28" s="1">
        <f t="shared" si="39"/>
        <v>0</v>
      </c>
      <c r="CT28" s="1">
        <f t="shared" si="40"/>
        <v>0</v>
      </c>
      <c r="CU28" s="1">
        <f t="shared" si="41"/>
        <v>0</v>
      </c>
      <c r="CV28" s="1">
        <f t="shared" si="42"/>
        <v>0</v>
      </c>
      <c r="CW28" s="522">
        <f t="shared" si="43"/>
        <v>0</v>
      </c>
      <c r="CX28" s="1">
        <f t="shared" si="44"/>
        <v>0</v>
      </c>
      <c r="CY28" s="1">
        <f t="shared" si="45"/>
        <v>0</v>
      </c>
      <c r="CZ28" s="1">
        <f t="shared" si="46"/>
        <v>0</v>
      </c>
      <c r="DB28" s="1">
        <f t="shared" si="47"/>
        <v>0</v>
      </c>
      <c r="DC28" s="1">
        <f t="shared" si="48"/>
        <v>0</v>
      </c>
      <c r="DE28" s="1">
        <f t="shared" si="49"/>
        <v>0</v>
      </c>
      <c r="DF28" s="1">
        <f t="shared" si="50"/>
        <v>0</v>
      </c>
      <c r="DG28" s="1">
        <f t="shared" si="51"/>
        <v>0</v>
      </c>
      <c r="DH28" s="1">
        <f t="shared" si="52"/>
        <v>0</v>
      </c>
      <c r="DI28" s="1">
        <f t="shared" si="53"/>
        <v>0</v>
      </c>
      <c r="DJ28" s="1">
        <f t="shared" si="54"/>
        <v>0</v>
      </c>
      <c r="DK28" s="1">
        <f t="shared" si="55"/>
        <v>0</v>
      </c>
      <c r="DL28" s="1">
        <f t="shared" si="56"/>
        <v>0</v>
      </c>
      <c r="DM28" s="1">
        <f t="shared" si="57"/>
        <v>0</v>
      </c>
      <c r="DN28" s="1">
        <f t="shared" si="58"/>
        <v>0</v>
      </c>
      <c r="DO28" s="1">
        <f t="shared" si="59"/>
        <v>0</v>
      </c>
      <c r="DP28" s="1">
        <f t="shared" si="60"/>
        <v>0</v>
      </c>
      <c r="DQ28" s="1">
        <f t="shared" si="61"/>
        <v>0</v>
      </c>
      <c r="DR28" s="1">
        <f t="shared" si="62"/>
        <v>0</v>
      </c>
      <c r="DS28" s="1">
        <f t="shared" si="63"/>
        <v>0</v>
      </c>
      <c r="DT28" s="666" t="s">
        <v>782</v>
      </c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</row>
    <row r="29" spans="1:16331" s="1" customFormat="1" ht="65.25" customHeight="1" x14ac:dyDescent="0.2">
      <c r="A29" s="6"/>
      <c r="B29" s="139"/>
      <c r="D29" s="1068" t="s">
        <v>753</v>
      </c>
      <c r="E29" s="528" t="s">
        <v>31</v>
      </c>
      <c r="F29" s="530"/>
      <c r="G29" s="529" t="s">
        <v>281</v>
      </c>
      <c r="H29" s="530" t="s">
        <v>63</v>
      </c>
      <c r="I29" s="1088" t="s">
        <v>736</v>
      </c>
      <c r="J29" s="1099">
        <v>1</v>
      </c>
      <c r="K29" s="1099">
        <v>0</v>
      </c>
      <c r="L29" s="529" t="s">
        <v>694</v>
      </c>
      <c r="M29" s="541">
        <v>249.26000000000002</v>
      </c>
      <c r="N29" s="777"/>
      <c r="O29" s="777"/>
      <c r="P29" s="777"/>
      <c r="Q29" s="777"/>
      <c r="R29" s="777"/>
      <c r="S29" s="777"/>
      <c r="T29" s="777"/>
      <c r="U29" s="777"/>
      <c r="V29" s="807"/>
      <c r="W29" s="805"/>
      <c r="X29" s="805"/>
      <c r="Y29" s="805"/>
      <c r="Z29" s="805"/>
      <c r="AA29" s="804"/>
      <c r="AB29" s="1029"/>
      <c r="AC29" s="781"/>
      <c r="AD29" s="837"/>
      <c r="AE29" s="1020"/>
      <c r="AF29" s="532">
        <f t="shared" si="14"/>
        <v>0</v>
      </c>
      <c r="AG29" s="532" t="str">
        <f t="shared" si="78"/>
        <v>No</v>
      </c>
      <c r="AH29" s="545" t="str">
        <f t="shared" si="15"/>
        <v>No</v>
      </c>
      <c r="AI29" s="527" t="str">
        <f>IF(DT29="P24 cat.","Yes","No")</f>
        <v>No</v>
      </c>
      <c r="AJ29" s="6"/>
      <c r="AK29" s="187">
        <f t="shared" si="17"/>
        <v>1</v>
      </c>
      <c r="AL29" s="188">
        <f t="shared" si="18"/>
        <v>0</v>
      </c>
      <c r="AM29" s="631"/>
      <c r="AN29" s="633"/>
      <c r="AO29" s="349">
        <v>3.8</v>
      </c>
      <c r="AP29" s="326">
        <f t="shared" si="19"/>
        <v>0</v>
      </c>
      <c r="AQ29" s="364"/>
      <c r="AR29" s="152">
        <f t="shared" ref="AR29:BE29" si="81">N29*$J$29</f>
        <v>0</v>
      </c>
      <c r="AS29" s="152">
        <f t="shared" si="81"/>
        <v>0</v>
      </c>
      <c r="AT29" s="152">
        <f t="shared" si="81"/>
        <v>0</v>
      </c>
      <c r="AU29" s="152">
        <f t="shared" si="81"/>
        <v>0</v>
      </c>
      <c r="AV29" s="152">
        <f t="shared" si="81"/>
        <v>0</v>
      </c>
      <c r="AW29" s="152">
        <f t="shared" si="81"/>
        <v>0</v>
      </c>
      <c r="AX29" s="152">
        <f t="shared" si="81"/>
        <v>0</v>
      </c>
      <c r="AY29" s="152">
        <f t="shared" si="81"/>
        <v>0</v>
      </c>
      <c r="AZ29" s="152">
        <f t="shared" si="81"/>
        <v>0</v>
      </c>
      <c r="BA29" s="152">
        <f t="shared" si="81"/>
        <v>0</v>
      </c>
      <c r="BB29" s="152">
        <f t="shared" si="81"/>
        <v>0</v>
      </c>
      <c r="BC29" s="152">
        <f t="shared" si="81"/>
        <v>0</v>
      </c>
      <c r="BD29" s="152">
        <f t="shared" si="81"/>
        <v>0</v>
      </c>
      <c r="BE29" s="152">
        <f t="shared" si="81"/>
        <v>0</v>
      </c>
      <c r="BF29" s="152">
        <f t="shared" si="9"/>
        <v>0</v>
      </c>
      <c r="BG29" s="152">
        <f t="shared" si="10"/>
        <v>0</v>
      </c>
      <c r="BH29" s="152">
        <f t="shared" si="11"/>
        <v>0</v>
      </c>
      <c r="BI29" s="152">
        <f t="shared" si="12"/>
        <v>0</v>
      </c>
      <c r="BJ29" s="330">
        <v>1</v>
      </c>
      <c r="BK29" s="1036">
        <f t="shared" si="22"/>
        <v>0</v>
      </c>
      <c r="BL29" s="716">
        <v>6</v>
      </c>
      <c r="BM29" s="357">
        <f t="shared" si="23"/>
        <v>0</v>
      </c>
      <c r="BN29" s="716"/>
      <c r="BO29" s="357">
        <f t="shared" si="24"/>
        <v>0</v>
      </c>
      <c r="BP29" s="716"/>
      <c r="BQ29" s="357">
        <f t="shared" si="25"/>
        <v>0</v>
      </c>
      <c r="BR29" s="716"/>
      <c r="BS29" s="357">
        <f t="shared" si="26"/>
        <v>0</v>
      </c>
      <c r="BT29" s="716"/>
      <c r="BU29" s="357">
        <f t="shared" si="27"/>
        <v>0</v>
      </c>
      <c r="BV29" s="728"/>
      <c r="BW29" s="357">
        <f t="shared" si="28"/>
        <v>0</v>
      </c>
      <c r="BX29" s="728"/>
      <c r="BY29" s="357">
        <f t="shared" si="29"/>
        <v>0</v>
      </c>
      <c r="BZ29" s="728"/>
      <c r="CA29" s="357">
        <f t="shared" si="30"/>
        <v>0</v>
      </c>
      <c r="CB29" s="728"/>
      <c r="CC29" s="357">
        <f t="shared" si="31"/>
        <v>0</v>
      </c>
      <c r="CD29" s="728"/>
      <c r="CE29" s="357">
        <f t="shared" si="32"/>
        <v>0</v>
      </c>
      <c r="CF29" s="728"/>
      <c r="CG29" s="357">
        <f t="shared" si="33"/>
        <v>0</v>
      </c>
      <c r="CH29" s="728"/>
      <c r="CI29" s="357">
        <f t="shared" si="34"/>
        <v>0</v>
      </c>
      <c r="CJ29" s="728"/>
      <c r="CK29" s="357">
        <f t="shared" si="35"/>
        <v>0</v>
      </c>
      <c r="CL29" s="728"/>
      <c r="CM29" s="357">
        <f t="shared" si="36"/>
        <v>0</v>
      </c>
      <c r="CN29" s="728"/>
      <c r="CO29" s="357">
        <f t="shared" si="37"/>
        <v>0</v>
      </c>
      <c r="CP29" s="729"/>
      <c r="CQ29" s="357">
        <f t="shared" si="38"/>
        <v>0</v>
      </c>
      <c r="CS29" s="1">
        <f t="shared" si="39"/>
        <v>0</v>
      </c>
      <c r="CT29" s="1">
        <f t="shared" si="40"/>
        <v>0</v>
      </c>
      <c r="CU29" s="1">
        <f t="shared" si="41"/>
        <v>0</v>
      </c>
      <c r="CV29" s="1">
        <f t="shared" si="42"/>
        <v>0</v>
      </c>
      <c r="CW29" s="522">
        <f t="shared" si="43"/>
        <v>0</v>
      </c>
      <c r="CX29" s="1">
        <f t="shared" si="44"/>
        <v>0</v>
      </c>
      <c r="CY29" s="1">
        <f t="shared" si="45"/>
        <v>0</v>
      </c>
      <c r="CZ29" s="1">
        <f t="shared" si="46"/>
        <v>0</v>
      </c>
      <c r="DB29" s="1">
        <f t="shared" si="47"/>
        <v>0</v>
      </c>
      <c r="DC29" s="1">
        <f t="shared" si="48"/>
        <v>0</v>
      </c>
      <c r="DE29" s="1">
        <f t="shared" si="49"/>
        <v>0</v>
      </c>
      <c r="DF29" s="1">
        <f t="shared" si="50"/>
        <v>0</v>
      </c>
      <c r="DG29" s="1">
        <f t="shared" si="51"/>
        <v>0</v>
      </c>
      <c r="DH29" s="1">
        <f t="shared" si="52"/>
        <v>0</v>
      </c>
      <c r="DI29" s="1">
        <f t="shared" si="53"/>
        <v>0</v>
      </c>
      <c r="DJ29" s="1">
        <f t="shared" si="54"/>
        <v>0</v>
      </c>
      <c r="DK29" s="1">
        <f t="shared" si="55"/>
        <v>0</v>
      </c>
      <c r="DL29" s="1">
        <f t="shared" si="56"/>
        <v>0</v>
      </c>
      <c r="DM29" s="1">
        <f t="shared" si="57"/>
        <v>0</v>
      </c>
      <c r="DN29" s="1">
        <f t="shared" si="58"/>
        <v>0</v>
      </c>
      <c r="DO29" s="1">
        <f t="shared" si="59"/>
        <v>0</v>
      </c>
      <c r="DP29" s="1">
        <f t="shared" si="60"/>
        <v>0</v>
      </c>
      <c r="DQ29" s="1">
        <f t="shared" si="61"/>
        <v>0</v>
      </c>
      <c r="DR29" s="1">
        <f t="shared" si="62"/>
        <v>0</v>
      </c>
      <c r="DS29" s="1">
        <f t="shared" si="63"/>
        <v>0</v>
      </c>
      <c r="DT29" s="665" t="s">
        <v>781</v>
      </c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</row>
    <row r="30" spans="1:16331" s="1" customFormat="1" ht="65.25" customHeight="1" x14ac:dyDescent="0.2">
      <c r="A30" s="6"/>
      <c r="B30" s="139"/>
      <c r="C30" s="26"/>
      <c r="D30" s="977" t="s">
        <v>725</v>
      </c>
      <c r="E30" s="380" t="s">
        <v>31</v>
      </c>
      <c r="F30" s="380"/>
      <c r="G30" s="68" t="s">
        <v>281</v>
      </c>
      <c r="H30" s="26" t="s">
        <v>63</v>
      </c>
      <c r="I30" s="693" t="s">
        <v>735</v>
      </c>
      <c r="J30" s="1100">
        <v>1</v>
      </c>
      <c r="K30" s="1100">
        <v>0</v>
      </c>
      <c r="L30" s="68" t="s">
        <v>694</v>
      </c>
      <c r="M30" s="488">
        <v>249.26000000000002</v>
      </c>
      <c r="N30" s="778"/>
      <c r="O30" s="778"/>
      <c r="P30" s="778"/>
      <c r="Q30" s="778"/>
      <c r="R30" s="778"/>
      <c r="S30" s="778"/>
      <c r="T30" s="778"/>
      <c r="U30" s="778"/>
      <c r="V30" s="802"/>
      <c r="W30" s="779"/>
      <c r="X30" s="779"/>
      <c r="Y30" s="779"/>
      <c r="Z30" s="779"/>
      <c r="AA30" s="801"/>
      <c r="AB30" s="1028"/>
      <c r="AC30" s="782"/>
      <c r="AD30" s="838"/>
      <c r="AE30" s="1021"/>
      <c r="AF30" s="70">
        <f t="shared" si="14"/>
        <v>0</v>
      </c>
      <c r="AG30" s="70" t="str">
        <f t="shared" si="78"/>
        <v>No</v>
      </c>
      <c r="AH30" s="362" t="str">
        <f t="shared" si="15"/>
        <v>No</v>
      </c>
      <c r="AI30" s="71" t="str">
        <f t="shared" ref="AI30:AI35" si="82">IF(F30="P24 cat.","Yes","No")</f>
        <v>No</v>
      </c>
      <c r="AJ30" s="6"/>
      <c r="AK30" s="187">
        <f t="shared" si="17"/>
        <v>1</v>
      </c>
      <c r="AL30" s="188">
        <f t="shared" si="18"/>
        <v>0</v>
      </c>
      <c r="AM30" s="631"/>
      <c r="AN30" s="633"/>
      <c r="AO30" s="349">
        <v>3.5</v>
      </c>
      <c r="AP30" s="326">
        <f t="shared" si="19"/>
        <v>0</v>
      </c>
      <c r="AQ30" s="364"/>
      <c r="AR30" s="152">
        <f t="shared" ref="AR30:AR35" si="83">N30*J30</f>
        <v>0</v>
      </c>
      <c r="AS30" s="152">
        <f t="shared" ref="AS30:AS35" si="84">O30*J30</f>
        <v>0</v>
      </c>
      <c r="AT30" s="152">
        <f t="shared" ref="AT30:AT35" si="85">P30*J30</f>
        <v>0</v>
      </c>
      <c r="AU30" s="152">
        <f t="shared" ref="AU30:AU35" si="86">Q30*J30</f>
        <v>0</v>
      </c>
      <c r="AV30" s="152">
        <f t="shared" ref="AV30:AV35" si="87">R30*J30</f>
        <v>0</v>
      </c>
      <c r="AW30" s="152">
        <f t="shared" ref="AW30:BE30" si="88">S30*$J$30</f>
        <v>0</v>
      </c>
      <c r="AX30" s="152">
        <f t="shared" si="88"/>
        <v>0</v>
      </c>
      <c r="AY30" s="152">
        <f t="shared" si="88"/>
        <v>0</v>
      </c>
      <c r="AZ30" s="152">
        <f t="shared" si="88"/>
        <v>0</v>
      </c>
      <c r="BA30" s="152">
        <f t="shared" si="88"/>
        <v>0</v>
      </c>
      <c r="BB30" s="152">
        <f t="shared" si="88"/>
        <v>0</v>
      </c>
      <c r="BC30" s="152">
        <f t="shared" si="88"/>
        <v>0</v>
      </c>
      <c r="BD30" s="152">
        <f t="shared" si="88"/>
        <v>0</v>
      </c>
      <c r="BE30" s="152">
        <f t="shared" si="88"/>
        <v>0</v>
      </c>
      <c r="BF30" s="152">
        <f t="shared" si="9"/>
        <v>0</v>
      </c>
      <c r="BG30" s="152">
        <f t="shared" si="10"/>
        <v>0</v>
      </c>
      <c r="BH30" s="152">
        <f t="shared" si="11"/>
        <v>0</v>
      </c>
      <c r="BI30" s="152">
        <f t="shared" si="12"/>
        <v>0</v>
      </c>
      <c r="BJ30" s="330">
        <v>1</v>
      </c>
      <c r="BK30" s="1036">
        <f t="shared" si="22"/>
        <v>0</v>
      </c>
      <c r="BL30" s="716">
        <v>6</v>
      </c>
      <c r="BM30" s="357">
        <f t="shared" si="23"/>
        <v>0</v>
      </c>
      <c r="BN30" s="716"/>
      <c r="BO30" s="357">
        <f t="shared" si="24"/>
        <v>0</v>
      </c>
      <c r="BP30" s="716"/>
      <c r="BQ30" s="357">
        <f t="shared" si="25"/>
        <v>0</v>
      </c>
      <c r="BR30" s="716"/>
      <c r="BS30" s="357">
        <f t="shared" si="26"/>
        <v>0</v>
      </c>
      <c r="BT30" s="716"/>
      <c r="BU30" s="357">
        <f t="shared" si="27"/>
        <v>0</v>
      </c>
      <c r="BV30" s="728"/>
      <c r="BW30" s="357">
        <f t="shared" si="28"/>
        <v>0</v>
      </c>
      <c r="BX30" s="728"/>
      <c r="BY30" s="357">
        <f t="shared" si="29"/>
        <v>0</v>
      </c>
      <c r="BZ30" s="728"/>
      <c r="CA30" s="357">
        <f t="shared" si="30"/>
        <v>0</v>
      </c>
      <c r="CB30" s="728"/>
      <c r="CC30" s="357">
        <f t="shared" si="31"/>
        <v>0</v>
      </c>
      <c r="CD30" s="728"/>
      <c r="CE30" s="357">
        <f t="shared" si="32"/>
        <v>0</v>
      </c>
      <c r="CF30" s="728"/>
      <c r="CG30" s="357">
        <f t="shared" si="33"/>
        <v>0</v>
      </c>
      <c r="CH30" s="728"/>
      <c r="CI30" s="357">
        <f t="shared" si="34"/>
        <v>0</v>
      </c>
      <c r="CJ30" s="728"/>
      <c r="CK30" s="357">
        <f t="shared" si="35"/>
        <v>0</v>
      </c>
      <c r="CL30" s="728"/>
      <c r="CM30" s="357">
        <f t="shared" si="36"/>
        <v>0</v>
      </c>
      <c r="CN30" s="728"/>
      <c r="CO30" s="357">
        <f t="shared" si="37"/>
        <v>0</v>
      </c>
      <c r="CP30" s="729"/>
      <c r="CQ30" s="357">
        <f t="shared" si="38"/>
        <v>0</v>
      </c>
      <c r="CS30" s="1">
        <f t="shared" si="39"/>
        <v>0</v>
      </c>
      <c r="CT30" s="1">
        <f t="shared" si="40"/>
        <v>0</v>
      </c>
      <c r="CU30" s="1">
        <f t="shared" si="41"/>
        <v>0</v>
      </c>
      <c r="CV30" s="1">
        <f t="shared" si="42"/>
        <v>0</v>
      </c>
      <c r="CW30" s="522">
        <f t="shared" si="43"/>
        <v>0</v>
      </c>
      <c r="CX30" s="1">
        <f t="shared" si="44"/>
        <v>0</v>
      </c>
      <c r="CY30" s="1">
        <f t="shared" si="45"/>
        <v>0</v>
      </c>
      <c r="CZ30" s="1">
        <f t="shared" si="46"/>
        <v>0</v>
      </c>
      <c r="DB30" s="1">
        <f t="shared" si="47"/>
        <v>0</v>
      </c>
      <c r="DC30" s="1">
        <f t="shared" si="48"/>
        <v>0</v>
      </c>
      <c r="DE30" s="1">
        <f t="shared" si="49"/>
        <v>0</v>
      </c>
      <c r="DF30" s="1">
        <f t="shared" si="50"/>
        <v>0</v>
      </c>
      <c r="DG30" s="1">
        <f t="shared" si="51"/>
        <v>0</v>
      </c>
      <c r="DH30" s="1">
        <f t="shared" si="52"/>
        <v>0</v>
      </c>
      <c r="DI30" s="1">
        <f t="shared" si="53"/>
        <v>0</v>
      </c>
      <c r="DJ30" s="1">
        <f t="shared" si="54"/>
        <v>0</v>
      </c>
      <c r="DK30" s="1">
        <f t="shared" si="55"/>
        <v>0</v>
      </c>
      <c r="DL30" s="1">
        <f t="shared" si="56"/>
        <v>0</v>
      </c>
      <c r="DM30" s="1">
        <f t="shared" si="57"/>
        <v>0</v>
      </c>
      <c r="DN30" s="1">
        <f t="shared" si="58"/>
        <v>0</v>
      </c>
      <c r="DO30" s="1">
        <f t="shared" si="59"/>
        <v>0</v>
      </c>
      <c r="DP30" s="1">
        <f t="shared" si="60"/>
        <v>0</v>
      </c>
      <c r="DQ30" s="1">
        <f t="shared" si="61"/>
        <v>0</v>
      </c>
      <c r="DR30" s="1">
        <f t="shared" si="62"/>
        <v>0</v>
      </c>
      <c r="DS30" s="1">
        <f t="shared" si="63"/>
        <v>0</v>
      </c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</row>
    <row r="31" spans="1:16331" s="1" customFormat="1" ht="65.25" customHeight="1" x14ac:dyDescent="0.2">
      <c r="A31" s="6"/>
      <c r="B31" s="139"/>
      <c r="D31" s="1068" t="s">
        <v>726</v>
      </c>
      <c r="E31" s="528" t="s">
        <v>31</v>
      </c>
      <c r="F31" s="528"/>
      <c r="G31" s="529" t="s">
        <v>281</v>
      </c>
      <c r="H31" s="530" t="s">
        <v>63</v>
      </c>
      <c r="I31" s="1088" t="s">
        <v>736</v>
      </c>
      <c r="J31" s="1099">
        <v>1</v>
      </c>
      <c r="K31" s="1099">
        <v>0</v>
      </c>
      <c r="L31" s="529" t="s">
        <v>694</v>
      </c>
      <c r="M31" s="541">
        <v>249.26000000000002</v>
      </c>
      <c r="N31" s="777"/>
      <c r="O31" s="777"/>
      <c r="P31" s="777"/>
      <c r="Q31" s="777"/>
      <c r="R31" s="777"/>
      <c r="S31" s="777"/>
      <c r="T31" s="777"/>
      <c r="U31" s="777"/>
      <c r="V31" s="807"/>
      <c r="W31" s="805"/>
      <c r="X31" s="805"/>
      <c r="Y31" s="805"/>
      <c r="Z31" s="805"/>
      <c r="AA31" s="804"/>
      <c r="AB31" s="1029"/>
      <c r="AC31" s="781"/>
      <c r="AD31" s="837"/>
      <c r="AE31" s="1020"/>
      <c r="AF31" s="532">
        <f t="shared" si="14"/>
        <v>0</v>
      </c>
      <c r="AG31" s="532" t="str">
        <f t="shared" si="78"/>
        <v>No</v>
      </c>
      <c r="AH31" s="545" t="str">
        <f t="shared" si="15"/>
        <v>No</v>
      </c>
      <c r="AI31" s="527" t="str">
        <f t="shared" si="82"/>
        <v>No</v>
      </c>
      <c r="AJ31" s="6"/>
      <c r="AK31" s="187">
        <f t="shared" si="17"/>
        <v>1</v>
      </c>
      <c r="AL31" s="188">
        <f t="shared" si="18"/>
        <v>0</v>
      </c>
      <c r="AM31" s="631"/>
      <c r="AN31" s="633"/>
      <c r="AO31" s="349">
        <v>3.8</v>
      </c>
      <c r="AP31" s="326">
        <f t="shared" si="19"/>
        <v>0</v>
      </c>
      <c r="AQ31" s="364"/>
      <c r="AR31" s="152">
        <f t="shared" si="83"/>
        <v>0</v>
      </c>
      <c r="AS31" s="152">
        <f t="shared" si="84"/>
        <v>0</v>
      </c>
      <c r="AT31" s="152">
        <f t="shared" si="85"/>
        <v>0</v>
      </c>
      <c r="AU31" s="152">
        <f t="shared" si="86"/>
        <v>0</v>
      </c>
      <c r="AV31" s="152">
        <f t="shared" si="87"/>
        <v>0</v>
      </c>
      <c r="AW31" s="152">
        <f t="shared" ref="AW31:BE31" si="89">S31*$J$31</f>
        <v>0</v>
      </c>
      <c r="AX31" s="152">
        <f t="shared" si="89"/>
        <v>0</v>
      </c>
      <c r="AY31" s="152">
        <f t="shared" si="89"/>
        <v>0</v>
      </c>
      <c r="AZ31" s="152">
        <f t="shared" si="89"/>
        <v>0</v>
      </c>
      <c r="BA31" s="152">
        <f t="shared" si="89"/>
        <v>0</v>
      </c>
      <c r="BB31" s="152">
        <f t="shared" si="89"/>
        <v>0</v>
      </c>
      <c r="BC31" s="152">
        <f t="shared" si="89"/>
        <v>0</v>
      </c>
      <c r="BD31" s="152">
        <f t="shared" si="89"/>
        <v>0</v>
      </c>
      <c r="BE31" s="152">
        <f t="shared" si="89"/>
        <v>0</v>
      </c>
      <c r="BF31" s="152">
        <f t="shared" si="9"/>
        <v>0</v>
      </c>
      <c r="BG31" s="152">
        <f t="shared" si="10"/>
        <v>0</v>
      </c>
      <c r="BH31" s="152">
        <f t="shared" si="11"/>
        <v>0</v>
      </c>
      <c r="BI31" s="152">
        <f t="shared" si="12"/>
        <v>0</v>
      </c>
      <c r="BJ31" s="330">
        <v>1</v>
      </c>
      <c r="BK31" s="1036">
        <f t="shared" si="22"/>
        <v>0</v>
      </c>
      <c r="BL31" s="716">
        <v>6</v>
      </c>
      <c r="BM31" s="357">
        <f t="shared" si="23"/>
        <v>0</v>
      </c>
      <c r="BN31" s="716"/>
      <c r="BO31" s="357">
        <f t="shared" si="24"/>
        <v>0</v>
      </c>
      <c r="BP31" s="716"/>
      <c r="BQ31" s="357">
        <f t="shared" si="25"/>
        <v>0</v>
      </c>
      <c r="BR31" s="716"/>
      <c r="BS31" s="357">
        <f t="shared" si="26"/>
        <v>0</v>
      </c>
      <c r="BT31" s="716"/>
      <c r="BU31" s="357">
        <f t="shared" si="27"/>
        <v>0</v>
      </c>
      <c r="BV31" s="728"/>
      <c r="BW31" s="357">
        <f t="shared" si="28"/>
        <v>0</v>
      </c>
      <c r="BX31" s="728"/>
      <c r="BY31" s="357">
        <f t="shared" si="29"/>
        <v>0</v>
      </c>
      <c r="BZ31" s="728"/>
      <c r="CA31" s="357">
        <f t="shared" si="30"/>
        <v>0</v>
      </c>
      <c r="CB31" s="728"/>
      <c r="CC31" s="357">
        <f t="shared" si="31"/>
        <v>0</v>
      </c>
      <c r="CD31" s="728"/>
      <c r="CE31" s="357">
        <f t="shared" si="32"/>
        <v>0</v>
      </c>
      <c r="CF31" s="728"/>
      <c r="CG31" s="357">
        <f t="shared" si="33"/>
        <v>0</v>
      </c>
      <c r="CH31" s="728"/>
      <c r="CI31" s="357">
        <f t="shared" si="34"/>
        <v>0</v>
      </c>
      <c r="CJ31" s="728"/>
      <c r="CK31" s="357">
        <f t="shared" si="35"/>
        <v>0</v>
      </c>
      <c r="CL31" s="728"/>
      <c r="CM31" s="357">
        <f t="shared" si="36"/>
        <v>0</v>
      </c>
      <c r="CN31" s="728"/>
      <c r="CO31" s="357">
        <f t="shared" si="37"/>
        <v>0</v>
      </c>
      <c r="CP31" s="729"/>
      <c r="CQ31" s="357">
        <f t="shared" si="38"/>
        <v>0</v>
      </c>
      <c r="CS31" s="1">
        <f t="shared" si="39"/>
        <v>0</v>
      </c>
      <c r="CT31" s="1">
        <f t="shared" si="40"/>
        <v>0</v>
      </c>
      <c r="CU31" s="1">
        <f t="shared" si="41"/>
        <v>0</v>
      </c>
      <c r="CV31" s="1">
        <f t="shared" si="42"/>
        <v>0</v>
      </c>
      <c r="CW31" s="522">
        <f t="shared" si="43"/>
        <v>0</v>
      </c>
      <c r="CX31" s="1">
        <f t="shared" si="44"/>
        <v>0</v>
      </c>
      <c r="CY31" s="1">
        <f t="shared" si="45"/>
        <v>0</v>
      </c>
      <c r="CZ31" s="1">
        <f t="shared" si="46"/>
        <v>0</v>
      </c>
      <c r="DB31" s="1">
        <f t="shared" si="47"/>
        <v>0</v>
      </c>
      <c r="DC31" s="1">
        <f t="shared" si="48"/>
        <v>0</v>
      </c>
      <c r="DE31" s="1">
        <f t="shared" si="49"/>
        <v>0</v>
      </c>
      <c r="DF31" s="1">
        <f t="shared" si="50"/>
        <v>0</v>
      </c>
      <c r="DG31" s="1">
        <f t="shared" si="51"/>
        <v>0</v>
      </c>
      <c r="DH31" s="1">
        <f t="shared" si="52"/>
        <v>0</v>
      </c>
      <c r="DI31" s="1">
        <f t="shared" si="53"/>
        <v>0</v>
      </c>
      <c r="DJ31" s="1">
        <f t="shared" si="54"/>
        <v>0</v>
      </c>
      <c r="DK31" s="1">
        <f t="shared" si="55"/>
        <v>0</v>
      </c>
      <c r="DL31" s="1">
        <f t="shared" si="56"/>
        <v>0</v>
      </c>
      <c r="DM31" s="1">
        <f t="shared" si="57"/>
        <v>0</v>
      </c>
      <c r="DN31" s="1">
        <f t="shared" si="58"/>
        <v>0</v>
      </c>
      <c r="DO31" s="1">
        <f t="shared" si="59"/>
        <v>0</v>
      </c>
      <c r="DP31" s="1">
        <f t="shared" si="60"/>
        <v>0</v>
      </c>
      <c r="DQ31" s="1">
        <f t="shared" si="61"/>
        <v>0</v>
      </c>
      <c r="DR31" s="1">
        <f t="shared" si="62"/>
        <v>0</v>
      </c>
      <c r="DS31" s="1">
        <f t="shared" si="63"/>
        <v>0</v>
      </c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</row>
    <row r="32" spans="1:16331" s="1" customFormat="1" ht="65.25" customHeight="1" x14ac:dyDescent="0.2">
      <c r="A32" s="6"/>
      <c r="B32" s="139"/>
      <c r="C32" s="26"/>
      <c r="D32" s="977" t="s">
        <v>727</v>
      </c>
      <c r="E32" s="380" t="s">
        <v>31</v>
      </c>
      <c r="F32" s="380"/>
      <c r="G32" s="68" t="s">
        <v>281</v>
      </c>
      <c r="H32" s="26" t="s">
        <v>63</v>
      </c>
      <c r="I32" s="693" t="s">
        <v>737</v>
      </c>
      <c r="J32" s="1100">
        <v>1</v>
      </c>
      <c r="K32" s="1100">
        <v>0</v>
      </c>
      <c r="L32" s="68" t="s">
        <v>694</v>
      </c>
      <c r="M32" s="488">
        <v>249.26000000000002</v>
      </c>
      <c r="N32" s="778"/>
      <c r="O32" s="778"/>
      <c r="P32" s="778"/>
      <c r="Q32" s="778"/>
      <c r="R32" s="778"/>
      <c r="S32" s="778"/>
      <c r="T32" s="778"/>
      <c r="U32" s="778"/>
      <c r="V32" s="802"/>
      <c r="W32" s="779"/>
      <c r="X32" s="779"/>
      <c r="Y32" s="779"/>
      <c r="Z32" s="779"/>
      <c r="AA32" s="801"/>
      <c r="AB32" s="1028"/>
      <c r="AC32" s="782"/>
      <c r="AD32" s="838"/>
      <c r="AE32" s="1021"/>
      <c r="AF32" s="70">
        <f t="shared" si="14"/>
        <v>0</v>
      </c>
      <c r="AG32" s="70" t="str">
        <f t="shared" si="78"/>
        <v>No</v>
      </c>
      <c r="AH32" s="362" t="str">
        <f t="shared" si="15"/>
        <v>No</v>
      </c>
      <c r="AI32" s="71" t="str">
        <f t="shared" si="82"/>
        <v>No</v>
      </c>
      <c r="AJ32" s="6"/>
      <c r="AK32" s="187">
        <f t="shared" si="17"/>
        <v>1</v>
      </c>
      <c r="AL32" s="188">
        <f t="shared" si="18"/>
        <v>0</v>
      </c>
      <c r="AM32" s="631"/>
      <c r="AN32" s="633"/>
      <c r="AO32" s="349">
        <v>3</v>
      </c>
      <c r="AP32" s="326">
        <f t="shared" si="19"/>
        <v>0</v>
      </c>
      <c r="AQ32" s="364"/>
      <c r="AR32" s="152">
        <f t="shared" si="83"/>
        <v>0</v>
      </c>
      <c r="AS32" s="152">
        <f t="shared" si="84"/>
        <v>0</v>
      </c>
      <c r="AT32" s="152">
        <f t="shared" si="85"/>
        <v>0</v>
      </c>
      <c r="AU32" s="152">
        <f t="shared" si="86"/>
        <v>0</v>
      </c>
      <c r="AV32" s="152">
        <f t="shared" si="87"/>
        <v>0</v>
      </c>
      <c r="AW32" s="152">
        <f t="shared" ref="AW32:BE32" si="90">S32*$J$32</f>
        <v>0</v>
      </c>
      <c r="AX32" s="152">
        <f t="shared" si="90"/>
        <v>0</v>
      </c>
      <c r="AY32" s="152">
        <f t="shared" si="90"/>
        <v>0</v>
      </c>
      <c r="AZ32" s="152">
        <f t="shared" si="90"/>
        <v>0</v>
      </c>
      <c r="BA32" s="152">
        <f t="shared" si="90"/>
        <v>0</v>
      </c>
      <c r="BB32" s="152">
        <f t="shared" si="90"/>
        <v>0</v>
      </c>
      <c r="BC32" s="152">
        <f t="shared" si="90"/>
        <v>0</v>
      </c>
      <c r="BD32" s="152">
        <f t="shared" si="90"/>
        <v>0</v>
      </c>
      <c r="BE32" s="152">
        <f t="shared" si="90"/>
        <v>0</v>
      </c>
      <c r="BF32" s="152">
        <f t="shared" si="9"/>
        <v>0</v>
      </c>
      <c r="BG32" s="152">
        <f t="shared" si="10"/>
        <v>0</v>
      </c>
      <c r="BH32" s="152">
        <f t="shared" si="11"/>
        <v>0</v>
      </c>
      <c r="BI32" s="152">
        <f t="shared" si="12"/>
        <v>0</v>
      </c>
      <c r="BJ32" s="330">
        <v>1</v>
      </c>
      <c r="BK32" s="1036">
        <f t="shared" si="22"/>
        <v>0</v>
      </c>
      <c r="BL32" s="716">
        <v>6</v>
      </c>
      <c r="BM32" s="357">
        <f t="shared" si="23"/>
        <v>0</v>
      </c>
      <c r="BN32" s="716"/>
      <c r="BO32" s="357">
        <f t="shared" si="24"/>
        <v>0</v>
      </c>
      <c r="BP32" s="716"/>
      <c r="BQ32" s="357">
        <f t="shared" si="25"/>
        <v>0</v>
      </c>
      <c r="BR32" s="716"/>
      <c r="BS32" s="357">
        <f t="shared" si="26"/>
        <v>0</v>
      </c>
      <c r="BT32" s="716"/>
      <c r="BU32" s="357">
        <f t="shared" si="27"/>
        <v>0</v>
      </c>
      <c r="BV32" s="728"/>
      <c r="BW32" s="357">
        <f t="shared" si="28"/>
        <v>0</v>
      </c>
      <c r="BX32" s="728"/>
      <c r="BY32" s="357">
        <f t="shared" si="29"/>
        <v>0</v>
      </c>
      <c r="BZ32" s="728"/>
      <c r="CA32" s="357">
        <f t="shared" si="30"/>
        <v>0</v>
      </c>
      <c r="CB32" s="728"/>
      <c r="CC32" s="357">
        <f t="shared" si="31"/>
        <v>0</v>
      </c>
      <c r="CD32" s="728"/>
      <c r="CE32" s="357">
        <f t="shared" si="32"/>
        <v>0</v>
      </c>
      <c r="CF32" s="728"/>
      <c r="CG32" s="357">
        <f t="shared" si="33"/>
        <v>0</v>
      </c>
      <c r="CH32" s="728"/>
      <c r="CI32" s="357">
        <f t="shared" si="34"/>
        <v>0</v>
      </c>
      <c r="CJ32" s="728"/>
      <c r="CK32" s="357">
        <f t="shared" si="35"/>
        <v>0</v>
      </c>
      <c r="CL32" s="728"/>
      <c r="CM32" s="357">
        <f t="shared" si="36"/>
        <v>0</v>
      </c>
      <c r="CN32" s="728"/>
      <c r="CO32" s="357">
        <f t="shared" si="37"/>
        <v>0</v>
      </c>
      <c r="CP32" s="729"/>
      <c r="CQ32" s="357">
        <f t="shared" si="38"/>
        <v>0</v>
      </c>
      <c r="CS32" s="1">
        <f t="shared" si="39"/>
        <v>0</v>
      </c>
      <c r="CT32" s="1">
        <f t="shared" si="40"/>
        <v>0</v>
      </c>
      <c r="CU32" s="1">
        <f t="shared" si="41"/>
        <v>0</v>
      </c>
      <c r="CV32" s="1">
        <f t="shared" si="42"/>
        <v>0</v>
      </c>
      <c r="CW32" s="522">
        <f t="shared" si="43"/>
        <v>0</v>
      </c>
      <c r="CX32" s="1">
        <f t="shared" si="44"/>
        <v>0</v>
      </c>
      <c r="CY32" s="1">
        <f t="shared" si="45"/>
        <v>0</v>
      </c>
      <c r="CZ32" s="1">
        <f t="shared" si="46"/>
        <v>0</v>
      </c>
      <c r="DB32" s="1">
        <f t="shared" si="47"/>
        <v>0</v>
      </c>
      <c r="DC32" s="1">
        <f t="shared" si="48"/>
        <v>0</v>
      </c>
      <c r="DE32" s="1">
        <f t="shared" si="49"/>
        <v>0</v>
      </c>
      <c r="DF32" s="1">
        <f t="shared" si="50"/>
        <v>0</v>
      </c>
      <c r="DG32" s="1">
        <f t="shared" si="51"/>
        <v>0</v>
      </c>
      <c r="DH32" s="1">
        <f t="shared" si="52"/>
        <v>0</v>
      </c>
      <c r="DI32" s="1">
        <f t="shared" si="53"/>
        <v>0</v>
      </c>
      <c r="DJ32" s="1">
        <f t="shared" si="54"/>
        <v>0</v>
      </c>
      <c r="DK32" s="1">
        <f t="shared" si="55"/>
        <v>0</v>
      </c>
      <c r="DL32" s="1">
        <f t="shared" si="56"/>
        <v>0</v>
      </c>
      <c r="DM32" s="1">
        <f t="shared" si="57"/>
        <v>0</v>
      </c>
      <c r="DN32" s="1">
        <f t="shared" si="58"/>
        <v>0</v>
      </c>
      <c r="DO32" s="1">
        <f t="shared" si="59"/>
        <v>0</v>
      </c>
      <c r="DP32" s="1">
        <f t="shared" si="60"/>
        <v>0</v>
      </c>
      <c r="DQ32" s="1">
        <f t="shared" si="61"/>
        <v>0</v>
      </c>
      <c r="DR32" s="1">
        <f t="shared" si="62"/>
        <v>0</v>
      </c>
      <c r="DS32" s="1">
        <f t="shared" si="63"/>
        <v>0</v>
      </c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</row>
    <row r="33" spans="1:16331" s="1" customFormat="1" ht="65.25" customHeight="1" x14ac:dyDescent="0.2">
      <c r="A33" s="6"/>
      <c r="B33" s="139"/>
      <c r="C33" s="26"/>
      <c r="D33" s="1068" t="s">
        <v>728</v>
      </c>
      <c r="E33" s="528" t="s">
        <v>31</v>
      </c>
      <c r="F33" s="528"/>
      <c r="G33" s="529" t="s">
        <v>281</v>
      </c>
      <c r="H33" s="530" t="s">
        <v>67</v>
      </c>
      <c r="I33" s="1088" t="s">
        <v>729</v>
      </c>
      <c r="J33" s="1099">
        <v>1</v>
      </c>
      <c r="K33" s="1099">
        <v>0</v>
      </c>
      <c r="L33" s="529" t="s">
        <v>694</v>
      </c>
      <c r="M33" s="541">
        <v>158.62000000000003</v>
      </c>
      <c r="N33" s="777"/>
      <c r="O33" s="777"/>
      <c r="P33" s="777"/>
      <c r="Q33" s="777"/>
      <c r="R33" s="777"/>
      <c r="S33" s="777"/>
      <c r="T33" s="777"/>
      <c r="U33" s="777"/>
      <c r="V33" s="807"/>
      <c r="W33" s="805"/>
      <c r="X33" s="805"/>
      <c r="Y33" s="805"/>
      <c r="Z33" s="805"/>
      <c r="AA33" s="804"/>
      <c r="AB33" s="1029"/>
      <c r="AC33" s="781"/>
      <c r="AD33" s="837"/>
      <c r="AE33" s="1020"/>
      <c r="AF33" s="532">
        <f t="shared" si="14"/>
        <v>0</v>
      </c>
      <c r="AG33" s="532" t="str">
        <f t="shared" si="78"/>
        <v>No</v>
      </c>
      <c r="AH33" s="545" t="str">
        <f t="shared" si="15"/>
        <v>No</v>
      </c>
      <c r="AI33" s="527" t="str">
        <f t="shared" si="82"/>
        <v>No</v>
      </c>
      <c r="AJ33" s="6"/>
      <c r="AK33" s="187">
        <f t="shared" si="17"/>
        <v>1</v>
      </c>
      <c r="AL33" s="188">
        <f t="shared" si="18"/>
        <v>0</v>
      </c>
      <c r="AM33" s="631"/>
      <c r="AN33" s="633"/>
      <c r="AO33" s="349">
        <v>1.25</v>
      </c>
      <c r="AP33" s="326">
        <f t="shared" si="19"/>
        <v>0</v>
      </c>
      <c r="AQ33" s="364"/>
      <c r="AR33" s="152">
        <f t="shared" si="83"/>
        <v>0</v>
      </c>
      <c r="AS33" s="152">
        <f t="shared" si="84"/>
        <v>0</v>
      </c>
      <c r="AT33" s="152">
        <f t="shared" si="85"/>
        <v>0</v>
      </c>
      <c r="AU33" s="152">
        <f t="shared" si="86"/>
        <v>0</v>
      </c>
      <c r="AV33" s="152">
        <f t="shared" si="87"/>
        <v>0</v>
      </c>
      <c r="AW33" s="152">
        <f t="shared" ref="AW33:BE33" si="91">S33*$J$33</f>
        <v>0</v>
      </c>
      <c r="AX33" s="152">
        <f t="shared" si="91"/>
        <v>0</v>
      </c>
      <c r="AY33" s="152">
        <f t="shared" si="91"/>
        <v>0</v>
      </c>
      <c r="AZ33" s="152">
        <f t="shared" si="91"/>
        <v>0</v>
      </c>
      <c r="BA33" s="152">
        <f t="shared" si="91"/>
        <v>0</v>
      </c>
      <c r="BB33" s="152">
        <f t="shared" si="91"/>
        <v>0</v>
      </c>
      <c r="BC33" s="152">
        <f t="shared" si="91"/>
        <v>0</v>
      </c>
      <c r="BD33" s="152">
        <f t="shared" si="91"/>
        <v>0</v>
      </c>
      <c r="BE33" s="152">
        <f t="shared" si="91"/>
        <v>0</v>
      </c>
      <c r="BF33" s="152">
        <f t="shared" si="9"/>
        <v>0</v>
      </c>
      <c r="BG33" s="152">
        <f t="shared" si="10"/>
        <v>0</v>
      </c>
      <c r="BH33" s="152">
        <f t="shared" si="11"/>
        <v>0</v>
      </c>
      <c r="BI33" s="152">
        <f t="shared" si="12"/>
        <v>0</v>
      </c>
      <c r="BJ33" s="330">
        <v>1</v>
      </c>
      <c r="BK33" s="1036">
        <f t="shared" si="22"/>
        <v>0</v>
      </c>
      <c r="BL33" s="716">
        <v>5</v>
      </c>
      <c r="BM33" s="357">
        <f t="shared" si="23"/>
        <v>0</v>
      </c>
      <c r="BN33" s="716"/>
      <c r="BO33" s="357">
        <f t="shared" si="24"/>
        <v>0</v>
      </c>
      <c r="BP33" s="716"/>
      <c r="BQ33" s="357">
        <f t="shared" si="25"/>
        <v>0</v>
      </c>
      <c r="BR33" s="716"/>
      <c r="BS33" s="357">
        <f t="shared" si="26"/>
        <v>0</v>
      </c>
      <c r="BT33" s="716"/>
      <c r="BU33" s="357">
        <f t="shared" si="27"/>
        <v>0</v>
      </c>
      <c r="BV33" s="728"/>
      <c r="BW33" s="357">
        <f t="shared" si="28"/>
        <v>0</v>
      </c>
      <c r="BX33" s="728"/>
      <c r="BY33" s="357">
        <f t="shared" si="29"/>
        <v>0</v>
      </c>
      <c r="BZ33" s="728"/>
      <c r="CA33" s="357">
        <f t="shared" si="30"/>
        <v>0</v>
      </c>
      <c r="CB33" s="728"/>
      <c r="CC33" s="357">
        <f t="shared" si="31"/>
        <v>0</v>
      </c>
      <c r="CD33" s="728"/>
      <c r="CE33" s="357">
        <f t="shared" si="32"/>
        <v>0</v>
      </c>
      <c r="CF33" s="728"/>
      <c r="CG33" s="357">
        <f t="shared" si="33"/>
        <v>0</v>
      </c>
      <c r="CH33" s="728"/>
      <c r="CI33" s="357">
        <f t="shared" si="34"/>
        <v>0</v>
      </c>
      <c r="CJ33" s="728"/>
      <c r="CK33" s="357">
        <f t="shared" si="35"/>
        <v>0</v>
      </c>
      <c r="CL33" s="728"/>
      <c r="CM33" s="357">
        <f t="shared" si="36"/>
        <v>0</v>
      </c>
      <c r="CN33" s="728"/>
      <c r="CO33" s="357">
        <f t="shared" si="37"/>
        <v>0</v>
      </c>
      <c r="CP33" s="729"/>
      <c r="CQ33" s="357">
        <f t="shared" si="38"/>
        <v>0</v>
      </c>
      <c r="CS33" s="1">
        <f t="shared" si="39"/>
        <v>0</v>
      </c>
      <c r="CT33" s="1">
        <f t="shared" si="40"/>
        <v>0</v>
      </c>
      <c r="CU33" s="1">
        <f t="shared" si="41"/>
        <v>0</v>
      </c>
      <c r="CV33" s="1">
        <f t="shared" si="42"/>
        <v>0</v>
      </c>
      <c r="CW33" s="522">
        <f t="shared" si="43"/>
        <v>0</v>
      </c>
      <c r="CX33" s="1">
        <f t="shared" si="44"/>
        <v>0</v>
      </c>
      <c r="CY33" s="1">
        <f t="shared" si="45"/>
        <v>0</v>
      </c>
      <c r="CZ33" s="1">
        <f t="shared" si="46"/>
        <v>0</v>
      </c>
      <c r="DB33" s="1">
        <f t="shared" si="47"/>
        <v>0</v>
      </c>
      <c r="DC33" s="1">
        <f t="shared" si="48"/>
        <v>0</v>
      </c>
      <c r="DE33" s="1">
        <f t="shared" si="49"/>
        <v>0</v>
      </c>
      <c r="DF33" s="1">
        <f t="shared" si="50"/>
        <v>0</v>
      </c>
      <c r="DG33" s="1">
        <f t="shared" si="51"/>
        <v>0</v>
      </c>
      <c r="DH33" s="1">
        <f t="shared" si="52"/>
        <v>0</v>
      </c>
      <c r="DI33" s="1">
        <f t="shared" si="53"/>
        <v>0</v>
      </c>
      <c r="DJ33" s="1">
        <f t="shared" si="54"/>
        <v>0</v>
      </c>
      <c r="DK33" s="1">
        <f t="shared" si="55"/>
        <v>0</v>
      </c>
      <c r="DL33" s="1">
        <f t="shared" si="56"/>
        <v>0</v>
      </c>
      <c r="DM33" s="1">
        <f t="shared" si="57"/>
        <v>0</v>
      </c>
      <c r="DN33" s="1">
        <f t="shared" si="58"/>
        <v>0</v>
      </c>
      <c r="DO33" s="1">
        <f t="shared" si="59"/>
        <v>0</v>
      </c>
      <c r="DP33" s="1">
        <f t="shared" si="60"/>
        <v>0</v>
      </c>
      <c r="DQ33" s="1">
        <f t="shared" si="61"/>
        <v>0</v>
      </c>
      <c r="DR33" s="1">
        <f t="shared" si="62"/>
        <v>0</v>
      </c>
      <c r="DS33" s="1">
        <f t="shared" si="63"/>
        <v>0</v>
      </c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</row>
    <row r="34" spans="1:16331" s="1" customFormat="1" ht="65.25" customHeight="1" x14ac:dyDescent="0.2">
      <c r="A34" s="6"/>
      <c r="B34" s="139"/>
      <c r="D34" s="977" t="s">
        <v>730</v>
      </c>
      <c r="E34" s="380" t="s">
        <v>31</v>
      </c>
      <c r="F34" s="380"/>
      <c r="G34" s="68" t="s">
        <v>281</v>
      </c>
      <c r="H34" s="26" t="s">
        <v>67</v>
      </c>
      <c r="I34" s="693" t="s">
        <v>584</v>
      </c>
      <c r="J34" s="1100">
        <v>1</v>
      </c>
      <c r="K34" s="1100">
        <v>0</v>
      </c>
      <c r="L34" s="68" t="s">
        <v>694</v>
      </c>
      <c r="M34" s="488">
        <v>158.62000000000003</v>
      </c>
      <c r="N34" s="778"/>
      <c r="O34" s="778"/>
      <c r="P34" s="778"/>
      <c r="Q34" s="778"/>
      <c r="R34" s="778"/>
      <c r="S34" s="778"/>
      <c r="T34" s="778"/>
      <c r="U34" s="778"/>
      <c r="V34" s="802"/>
      <c r="W34" s="779"/>
      <c r="X34" s="779"/>
      <c r="Y34" s="779"/>
      <c r="Z34" s="779"/>
      <c r="AA34" s="801"/>
      <c r="AB34" s="1028"/>
      <c r="AC34" s="782"/>
      <c r="AD34" s="838"/>
      <c r="AE34" s="1021"/>
      <c r="AF34" s="70">
        <f t="shared" si="14"/>
        <v>0</v>
      </c>
      <c r="AG34" s="70" t="str">
        <f t="shared" si="78"/>
        <v>No</v>
      </c>
      <c r="AH34" s="362" t="str">
        <f t="shared" si="15"/>
        <v>No</v>
      </c>
      <c r="AI34" s="71" t="str">
        <f t="shared" si="82"/>
        <v>No</v>
      </c>
      <c r="AJ34" s="6"/>
      <c r="AK34" s="187">
        <f t="shared" si="17"/>
        <v>1</v>
      </c>
      <c r="AL34" s="188">
        <f t="shared" si="18"/>
        <v>0</v>
      </c>
      <c r="AM34" s="631"/>
      <c r="AN34" s="633"/>
      <c r="AO34" s="349">
        <v>1.1000000000000001</v>
      </c>
      <c r="AP34" s="326">
        <f t="shared" si="19"/>
        <v>0</v>
      </c>
      <c r="AQ34" s="364"/>
      <c r="AR34" s="152">
        <f t="shared" si="83"/>
        <v>0</v>
      </c>
      <c r="AS34" s="152">
        <f t="shared" si="84"/>
        <v>0</v>
      </c>
      <c r="AT34" s="152">
        <f t="shared" si="85"/>
        <v>0</v>
      </c>
      <c r="AU34" s="152">
        <f t="shared" si="86"/>
        <v>0</v>
      </c>
      <c r="AV34" s="152">
        <f t="shared" si="87"/>
        <v>0</v>
      </c>
      <c r="AW34" s="152">
        <f t="shared" ref="AW34:BE34" si="92">S34*$J$34</f>
        <v>0</v>
      </c>
      <c r="AX34" s="152">
        <f t="shared" si="92"/>
        <v>0</v>
      </c>
      <c r="AY34" s="152">
        <f t="shared" si="92"/>
        <v>0</v>
      </c>
      <c r="AZ34" s="152">
        <f t="shared" si="92"/>
        <v>0</v>
      </c>
      <c r="BA34" s="152">
        <f t="shared" si="92"/>
        <v>0</v>
      </c>
      <c r="BB34" s="152">
        <f t="shared" si="92"/>
        <v>0</v>
      </c>
      <c r="BC34" s="152">
        <f t="shared" si="92"/>
        <v>0</v>
      </c>
      <c r="BD34" s="152">
        <f t="shared" si="92"/>
        <v>0</v>
      </c>
      <c r="BE34" s="152">
        <f t="shared" si="92"/>
        <v>0</v>
      </c>
      <c r="BF34" s="152">
        <f t="shared" si="9"/>
        <v>0</v>
      </c>
      <c r="BG34" s="152">
        <f t="shared" si="10"/>
        <v>0</v>
      </c>
      <c r="BH34" s="152">
        <f t="shared" si="11"/>
        <v>0</v>
      </c>
      <c r="BI34" s="152">
        <f t="shared" si="12"/>
        <v>0</v>
      </c>
      <c r="BJ34" s="330">
        <v>1</v>
      </c>
      <c r="BK34" s="1036">
        <f t="shared" si="22"/>
        <v>0</v>
      </c>
      <c r="BL34" s="716">
        <v>5</v>
      </c>
      <c r="BM34" s="357">
        <f t="shared" si="23"/>
        <v>0</v>
      </c>
      <c r="BN34" s="716"/>
      <c r="BO34" s="357">
        <f t="shared" si="24"/>
        <v>0</v>
      </c>
      <c r="BP34" s="716"/>
      <c r="BQ34" s="357">
        <f t="shared" si="25"/>
        <v>0</v>
      </c>
      <c r="BR34" s="716"/>
      <c r="BS34" s="357">
        <f t="shared" si="26"/>
        <v>0</v>
      </c>
      <c r="BT34" s="716"/>
      <c r="BU34" s="357">
        <f t="shared" si="27"/>
        <v>0</v>
      </c>
      <c r="BV34" s="728"/>
      <c r="BW34" s="357">
        <f t="shared" si="28"/>
        <v>0</v>
      </c>
      <c r="BX34" s="728"/>
      <c r="BY34" s="357">
        <f t="shared" si="29"/>
        <v>0</v>
      </c>
      <c r="BZ34" s="728"/>
      <c r="CA34" s="357">
        <f t="shared" si="30"/>
        <v>0</v>
      </c>
      <c r="CB34" s="728"/>
      <c r="CC34" s="357">
        <f t="shared" si="31"/>
        <v>0</v>
      </c>
      <c r="CD34" s="728"/>
      <c r="CE34" s="357">
        <f t="shared" si="32"/>
        <v>0</v>
      </c>
      <c r="CF34" s="728"/>
      <c r="CG34" s="357">
        <f t="shared" si="33"/>
        <v>0</v>
      </c>
      <c r="CH34" s="728"/>
      <c r="CI34" s="357">
        <f t="shared" si="34"/>
        <v>0</v>
      </c>
      <c r="CJ34" s="728"/>
      <c r="CK34" s="357">
        <f t="shared" si="35"/>
        <v>0</v>
      </c>
      <c r="CL34" s="728"/>
      <c r="CM34" s="357">
        <f t="shared" si="36"/>
        <v>0</v>
      </c>
      <c r="CN34" s="728"/>
      <c r="CO34" s="357">
        <f t="shared" si="37"/>
        <v>0</v>
      </c>
      <c r="CP34" s="729"/>
      <c r="CQ34" s="357">
        <f t="shared" si="38"/>
        <v>0</v>
      </c>
      <c r="CS34" s="1">
        <f t="shared" si="39"/>
        <v>0</v>
      </c>
      <c r="CT34" s="1">
        <f t="shared" si="40"/>
        <v>0</v>
      </c>
      <c r="CU34" s="1">
        <f t="shared" si="41"/>
        <v>0</v>
      </c>
      <c r="CV34" s="1">
        <f t="shared" si="42"/>
        <v>0</v>
      </c>
      <c r="CW34" s="522">
        <f t="shared" si="43"/>
        <v>0</v>
      </c>
      <c r="CX34" s="1">
        <f t="shared" si="44"/>
        <v>0</v>
      </c>
      <c r="CY34" s="1">
        <f t="shared" si="45"/>
        <v>0</v>
      </c>
      <c r="CZ34" s="1">
        <f t="shared" si="46"/>
        <v>0</v>
      </c>
      <c r="DB34" s="1">
        <f t="shared" si="47"/>
        <v>0</v>
      </c>
      <c r="DC34" s="1">
        <f t="shared" si="48"/>
        <v>0</v>
      </c>
      <c r="DE34" s="1">
        <f t="shared" si="49"/>
        <v>0</v>
      </c>
      <c r="DF34" s="1">
        <f t="shared" si="50"/>
        <v>0</v>
      </c>
      <c r="DG34" s="1">
        <f t="shared" si="51"/>
        <v>0</v>
      </c>
      <c r="DH34" s="1">
        <f t="shared" si="52"/>
        <v>0</v>
      </c>
      <c r="DI34" s="1">
        <f t="shared" si="53"/>
        <v>0</v>
      </c>
      <c r="DJ34" s="1">
        <f t="shared" si="54"/>
        <v>0</v>
      </c>
      <c r="DK34" s="1">
        <f t="shared" si="55"/>
        <v>0</v>
      </c>
      <c r="DL34" s="1">
        <f t="shared" si="56"/>
        <v>0</v>
      </c>
      <c r="DM34" s="1">
        <f t="shared" si="57"/>
        <v>0</v>
      </c>
      <c r="DN34" s="1">
        <f t="shared" si="58"/>
        <v>0</v>
      </c>
      <c r="DO34" s="1">
        <f t="shared" si="59"/>
        <v>0</v>
      </c>
      <c r="DP34" s="1">
        <f t="shared" si="60"/>
        <v>0</v>
      </c>
      <c r="DQ34" s="1">
        <f t="shared" si="61"/>
        <v>0</v>
      </c>
      <c r="DR34" s="1">
        <f t="shared" si="62"/>
        <v>0</v>
      </c>
      <c r="DS34" s="1">
        <f t="shared" si="63"/>
        <v>0</v>
      </c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</row>
    <row r="35" spans="1:16331" s="1" customFormat="1" ht="65.25" customHeight="1" x14ac:dyDescent="0.2">
      <c r="A35" s="6"/>
      <c r="B35" s="132"/>
      <c r="C35" s="74"/>
      <c r="D35" s="1069" t="s">
        <v>731</v>
      </c>
      <c r="E35" s="538" t="s">
        <v>31</v>
      </c>
      <c r="F35" s="538"/>
      <c r="G35" s="539" t="s">
        <v>281</v>
      </c>
      <c r="H35" s="516" t="s">
        <v>60</v>
      </c>
      <c r="I35" s="1089" t="s">
        <v>732</v>
      </c>
      <c r="J35" s="1101">
        <v>1</v>
      </c>
      <c r="K35" s="1101">
        <v>0</v>
      </c>
      <c r="L35" s="516" t="s">
        <v>693</v>
      </c>
      <c r="M35" s="542">
        <v>124.63000000000001</v>
      </c>
      <c r="N35" s="784"/>
      <c r="O35" s="784"/>
      <c r="P35" s="784"/>
      <c r="Q35" s="784"/>
      <c r="R35" s="784"/>
      <c r="S35" s="784"/>
      <c r="T35" s="784"/>
      <c r="U35" s="784"/>
      <c r="V35" s="812"/>
      <c r="W35" s="810"/>
      <c r="X35" s="810"/>
      <c r="Y35" s="810"/>
      <c r="Z35" s="810"/>
      <c r="AA35" s="785"/>
      <c r="AB35" s="1030"/>
      <c r="AC35" s="787"/>
      <c r="AD35" s="841"/>
      <c r="AE35" s="1020"/>
      <c r="AF35" s="526">
        <f t="shared" si="14"/>
        <v>0</v>
      </c>
      <c r="AG35" s="526" t="str">
        <f t="shared" si="78"/>
        <v>No</v>
      </c>
      <c r="AH35" s="586" t="str">
        <f t="shared" si="15"/>
        <v>No</v>
      </c>
      <c r="AI35" s="698" t="str">
        <f t="shared" si="82"/>
        <v>No</v>
      </c>
      <c r="AJ35" s="6"/>
      <c r="AK35" s="187">
        <f t="shared" si="17"/>
        <v>1</v>
      </c>
      <c r="AL35" s="188">
        <f t="shared" si="18"/>
        <v>0</v>
      </c>
      <c r="AM35" s="631"/>
      <c r="AN35" s="633"/>
      <c r="AO35" s="349">
        <v>0.7</v>
      </c>
      <c r="AP35" s="326">
        <f t="shared" si="19"/>
        <v>0</v>
      </c>
      <c r="AQ35" s="364"/>
      <c r="AR35" s="152">
        <f t="shared" si="83"/>
        <v>0</v>
      </c>
      <c r="AS35" s="152">
        <f t="shared" si="84"/>
        <v>0</v>
      </c>
      <c r="AT35" s="152">
        <f t="shared" si="85"/>
        <v>0</v>
      </c>
      <c r="AU35" s="152">
        <f t="shared" si="86"/>
        <v>0</v>
      </c>
      <c r="AV35" s="152">
        <f t="shared" si="87"/>
        <v>0</v>
      </c>
      <c r="AW35" s="152">
        <f t="shared" ref="AW35:BE35" si="93">S35*$J$35</f>
        <v>0</v>
      </c>
      <c r="AX35" s="152">
        <f t="shared" si="93"/>
        <v>0</v>
      </c>
      <c r="AY35" s="152">
        <f t="shared" si="93"/>
        <v>0</v>
      </c>
      <c r="AZ35" s="152">
        <f t="shared" si="93"/>
        <v>0</v>
      </c>
      <c r="BA35" s="152">
        <f t="shared" si="93"/>
        <v>0</v>
      </c>
      <c r="BB35" s="152">
        <f t="shared" si="93"/>
        <v>0</v>
      </c>
      <c r="BC35" s="152">
        <f t="shared" si="93"/>
        <v>0</v>
      </c>
      <c r="BD35" s="152">
        <f t="shared" si="93"/>
        <v>0</v>
      </c>
      <c r="BE35" s="152">
        <f t="shared" si="93"/>
        <v>0</v>
      </c>
      <c r="BF35" s="152">
        <f t="shared" si="9"/>
        <v>0</v>
      </c>
      <c r="BG35" s="152">
        <f t="shared" si="10"/>
        <v>0</v>
      </c>
      <c r="BH35" s="152">
        <f t="shared" si="11"/>
        <v>0</v>
      </c>
      <c r="BI35" s="152">
        <f t="shared" si="12"/>
        <v>0</v>
      </c>
      <c r="BJ35" s="330">
        <v>1</v>
      </c>
      <c r="BK35" s="1036">
        <f t="shared" si="22"/>
        <v>0</v>
      </c>
      <c r="BL35" s="716">
        <v>4</v>
      </c>
      <c r="BM35" s="357">
        <f t="shared" si="23"/>
        <v>0</v>
      </c>
      <c r="BN35" s="716"/>
      <c r="BO35" s="357">
        <f t="shared" si="24"/>
        <v>0</v>
      </c>
      <c r="BP35" s="716"/>
      <c r="BQ35" s="357">
        <f t="shared" si="25"/>
        <v>0</v>
      </c>
      <c r="BR35" s="716"/>
      <c r="BS35" s="357">
        <f t="shared" si="26"/>
        <v>0</v>
      </c>
      <c r="BT35" s="716"/>
      <c r="BU35" s="357">
        <f t="shared" si="27"/>
        <v>0</v>
      </c>
      <c r="BV35" s="728"/>
      <c r="BW35" s="357">
        <f t="shared" si="28"/>
        <v>0</v>
      </c>
      <c r="BX35" s="728"/>
      <c r="BY35" s="357">
        <f t="shared" si="29"/>
        <v>0</v>
      </c>
      <c r="BZ35" s="728"/>
      <c r="CA35" s="357">
        <f t="shared" si="30"/>
        <v>0</v>
      </c>
      <c r="CB35" s="728"/>
      <c r="CC35" s="357">
        <f t="shared" si="31"/>
        <v>0</v>
      </c>
      <c r="CD35" s="728"/>
      <c r="CE35" s="357">
        <f t="shared" si="32"/>
        <v>0</v>
      </c>
      <c r="CF35" s="728"/>
      <c r="CG35" s="357">
        <f t="shared" si="33"/>
        <v>0</v>
      </c>
      <c r="CH35" s="728"/>
      <c r="CI35" s="357">
        <f t="shared" si="34"/>
        <v>0</v>
      </c>
      <c r="CJ35" s="728"/>
      <c r="CK35" s="357">
        <f t="shared" si="35"/>
        <v>0</v>
      </c>
      <c r="CL35" s="728"/>
      <c r="CM35" s="357">
        <f t="shared" si="36"/>
        <v>0</v>
      </c>
      <c r="CN35" s="728"/>
      <c r="CO35" s="357">
        <f t="shared" si="37"/>
        <v>0</v>
      </c>
      <c r="CP35" s="729"/>
      <c r="CQ35" s="357">
        <f t="shared" si="38"/>
        <v>0</v>
      </c>
      <c r="CS35" s="1">
        <f t="shared" si="39"/>
        <v>0</v>
      </c>
      <c r="CT35" s="1">
        <f t="shared" si="40"/>
        <v>0</v>
      </c>
      <c r="CU35" s="1">
        <f t="shared" si="41"/>
        <v>0</v>
      </c>
      <c r="CV35" s="1">
        <f t="shared" si="42"/>
        <v>0</v>
      </c>
      <c r="CW35" s="522">
        <f t="shared" si="43"/>
        <v>0</v>
      </c>
      <c r="CX35" s="1">
        <f t="shared" si="44"/>
        <v>0</v>
      </c>
      <c r="CY35" s="1">
        <f t="shared" si="45"/>
        <v>0</v>
      </c>
      <c r="CZ35" s="1">
        <f t="shared" si="46"/>
        <v>0</v>
      </c>
      <c r="DB35" s="1">
        <f t="shared" si="47"/>
        <v>0</v>
      </c>
      <c r="DC35" s="1">
        <f t="shared" si="48"/>
        <v>0</v>
      </c>
      <c r="DE35" s="1">
        <f t="shared" si="49"/>
        <v>0</v>
      </c>
      <c r="DF35" s="1">
        <f t="shared" si="50"/>
        <v>0</v>
      </c>
      <c r="DG35" s="1">
        <f t="shared" si="51"/>
        <v>0</v>
      </c>
      <c r="DH35" s="1">
        <f t="shared" si="52"/>
        <v>0</v>
      </c>
      <c r="DI35" s="1">
        <f t="shared" si="53"/>
        <v>0</v>
      </c>
      <c r="DJ35" s="1">
        <f t="shared" si="54"/>
        <v>0</v>
      </c>
      <c r="DK35" s="1">
        <f t="shared" si="55"/>
        <v>0</v>
      </c>
      <c r="DL35" s="1">
        <f t="shared" si="56"/>
        <v>0</v>
      </c>
      <c r="DM35" s="1">
        <f t="shared" si="57"/>
        <v>0</v>
      </c>
      <c r="DN35" s="1">
        <f t="shared" si="58"/>
        <v>0</v>
      </c>
      <c r="DO35" s="1">
        <f t="shared" si="59"/>
        <v>0</v>
      </c>
      <c r="DP35" s="1">
        <f t="shared" si="60"/>
        <v>0</v>
      </c>
      <c r="DQ35" s="1">
        <f t="shared" si="61"/>
        <v>0</v>
      </c>
      <c r="DR35" s="1">
        <f t="shared" si="62"/>
        <v>0</v>
      </c>
      <c r="DS35" s="1">
        <f t="shared" si="63"/>
        <v>0</v>
      </c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</row>
    <row r="36" spans="1:16331" s="6" customFormat="1" ht="29" customHeight="1" x14ac:dyDescent="0.2">
      <c r="B36" s="134"/>
      <c r="C36" s="26"/>
      <c r="D36" s="971"/>
      <c r="E36" s="340"/>
      <c r="F36" s="340"/>
      <c r="G36" s="105"/>
      <c r="I36" s="1086"/>
      <c r="J36" s="1086"/>
      <c r="K36" s="1086"/>
      <c r="L36" s="706" t="s">
        <v>904</v>
      </c>
      <c r="N36" s="615"/>
      <c r="O36" s="615"/>
      <c r="P36" s="615"/>
      <c r="Q36" s="615"/>
      <c r="R36" s="615"/>
      <c r="S36" s="615"/>
      <c r="T36" s="615"/>
      <c r="U36" s="615"/>
      <c r="V36" s="615"/>
      <c r="W36" s="615"/>
      <c r="X36" s="615"/>
      <c r="Y36" s="615"/>
      <c r="Z36" s="615"/>
      <c r="AA36" s="615"/>
      <c r="AB36" s="1177"/>
      <c r="AC36" s="1178"/>
      <c r="AD36" s="1178"/>
      <c r="AE36" s="1179"/>
      <c r="AG36" s="276"/>
      <c r="AH36" s="363"/>
      <c r="AI36" s="363"/>
      <c r="AK36" s="187">
        <f t="shared" si="17"/>
        <v>0</v>
      </c>
      <c r="AL36" s="188">
        <f t="shared" si="18"/>
        <v>0</v>
      </c>
      <c r="AM36" s="633"/>
      <c r="AN36" s="633"/>
      <c r="AO36" s="349"/>
      <c r="AP36" s="326">
        <f t="shared" si="19"/>
        <v>0</v>
      </c>
      <c r="AQ36" s="364"/>
      <c r="AR36" s="152"/>
      <c r="AS36" s="152"/>
      <c r="AT36" s="152"/>
      <c r="AU36" s="152"/>
      <c r="AV36" s="152"/>
      <c r="AW36" s="152"/>
      <c r="AX36" s="152">
        <f t="shared" si="76"/>
        <v>0</v>
      </c>
      <c r="AY36" s="152"/>
      <c r="AZ36" s="152"/>
      <c r="BA36" s="152"/>
      <c r="BB36" s="152"/>
      <c r="BC36" s="152"/>
      <c r="BD36" s="152"/>
      <c r="BE36" s="152"/>
      <c r="BF36" s="152">
        <f t="shared" si="9"/>
        <v>0</v>
      </c>
      <c r="BG36" s="152">
        <f t="shared" si="10"/>
        <v>0</v>
      </c>
      <c r="BH36" s="152">
        <f t="shared" si="11"/>
        <v>0</v>
      </c>
      <c r="BI36" s="152">
        <f t="shared" si="12"/>
        <v>0</v>
      </c>
      <c r="BJ36" s="745"/>
      <c r="BK36" s="1036">
        <f t="shared" si="22"/>
        <v>0</v>
      </c>
      <c r="BL36" s="716"/>
      <c r="BM36" s="357">
        <f t="shared" si="23"/>
        <v>0</v>
      </c>
      <c r="BN36" s="716"/>
      <c r="BO36" s="357">
        <f t="shared" si="24"/>
        <v>0</v>
      </c>
      <c r="BP36" s="716"/>
      <c r="BQ36" s="357">
        <f t="shared" si="25"/>
        <v>0</v>
      </c>
      <c r="BR36" s="716"/>
      <c r="BS36" s="357">
        <f t="shared" si="26"/>
        <v>0</v>
      </c>
      <c r="BT36" s="716"/>
      <c r="BU36" s="357">
        <f t="shared" si="27"/>
        <v>0</v>
      </c>
      <c r="BV36" s="728"/>
      <c r="BW36" s="357">
        <f t="shared" si="28"/>
        <v>0</v>
      </c>
      <c r="BX36" s="728"/>
      <c r="BY36" s="357">
        <f t="shared" si="29"/>
        <v>0</v>
      </c>
      <c r="BZ36" s="728"/>
      <c r="CA36" s="357">
        <f t="shared" si="30"/>
        <v>0</v>
      </c>
      <c r="CB36" s="728"/>
      <c r="CC36" s="357">
        <f t="shared" si="31"/>
        <v>0</v>
      </c>
      <c r="CD36" s="728"/>
      <c r="CE36" s="357">
        <f t="shared" si="32"/>
        <v>0</v>
      </c>
      <c r="CF36" s="728"/>
      <c r="CG36" s="357">
        <f t="shared" si="33"/>
        <v>0</v>
      </c>
      <c r="CH36" s="728"/>
      <c r="CI36" s="357">
        <f t="shared" si="34"/>
        <v>0</v>
      </c>
      <c r="CJ36" s="728"/>
      <c r="CK36" s="357">
        <f t="shared" si="35"/>
        <v>0</v>
      </c>
      <c r="CL36" s="728"/>
      <c r="CM36" s="357">
        <f t="shared" si="36"/>
        <v>0</v>
      </c>
      <c r="CN36" s="728"/>
      <c r="CO36" s="357">
        <f t="shared" si="37"/>
        <v>0</v>
      </c>
      <c r="CP36" s="729"/>
      <c r="CQ36" s="357">
        <f t="shared" si="38"/>
        <v>0</v>
      </c>
      <c r="CR36" s="1"/>
      <c r="CS36" s="1">
        <f t="shared" si="39"/>
        <v>0</v>
      </c>
      <c r="CT36" s="1">
        <f t="shared" si="40"/>
        <v>0</v>
      </c>
      <c r="CU36" s="1">
        <f t="shared" si="41"/>
        <v>0</v>
      </c>
      <c r="CV36" s="1">
        <f t="shared" si="42"/>
        <v>0</v>
      </c>
      <c r="CW36" s="522">
        <f t="shared" si="43"/>
        <v>0</v>
      </c>
      <c r="CX36" s="1">
        <f t="shared" si="44"/>
        <v>0</v>
      </c>
      <c r="CY36" s="1">
        <f t="shared" si="45"/>
        <v>0</v>
      </c>
      <c r="CZ36" s="1">
        <f t="shared" si="46"/>
        <v>0</v>
      </c>
      <c r="DA36" s="1"/>
      <c r="DB36" s="1">
        <f t="shared" si="47"/>
        <v>0</v>
      </c>
      <c r="DC36" s="1">
        <f t="shared" si="48"/>
        <v>0</v>
      </c>
      <c r="DD36" s="1"/>
      <c r="DE36" s="1">
        <f t="shared" si="49"/>
        <v>0</v>
      </c>
      <c r="DF36" s="1">
        <f t="shared" si="50"/>
        <v>0</v>
      </c>
      <c r="DG36" s="1">
        <f t="shared" si="51"/>
        <v>0</v>
      </c>
      <c r="DH36" s="1">
        <f t="shared" si="52"/>
        <v>0</v>
      </c>
      <c r="DI36" s="1">
        <f t="shared" si="53"/>
        <v>0</v>
      </c>
      <c r="DJ36" s="1">
        <f t="shared" si="54"/>
        <v>0</v>
      </c>
      <c r="DK36" s="1">
        <f t="shared" si="55"/>
        <v>0</v>
      </c>
      <c r="DL36" s="1">
        <f t="shared" si="56"/>
        <v>0</v>
      </c>
      <c r="DM36" s="1">
        <f t="shared" si="57"/>
        <v>0</v>
      </c>
      <c r="DN36" s="1">
        <f t="shared" si="58"/>
        <v>0</v>
      </c>
      <c r="DO36" s="1">
        <f t="shared" si="59"/>
        <v>0</v>
      </c>
      <c r="DP36" s="1">
        <f t="shared" si="60"/>
        <v>0</v>
      </c>
      <c r="DQ36" s="1">
        <f t="shared" si="61"/>
        <v>0</v>
      </c>
      <c r="DR36" s="1">
        <f t="shared" si="62"/>
        <v>0</v>
      </c>
      <c r="DS36" s="1">
        <f t="shared" si="63"/>
        <v>0</v>
      </c>
    </row>
    <row r="37" spans="1:16331" s="1" customFormat="1" ht="65.25" customHeight="1" x14ac:dyDescent="0.2">
      <c r="A37" s="1372" t="s">
        <v>600</v>
      </c>
      <c r="B37" s="142"/>
      <c r="C37" s="82"/>
      <c r="D37" s="1070" t="s">
        <v>198</v>
      </c>
      <c r="E37" s="533"/>
      <c r="F37" s="574" t="s">
        <v>697</v>
      </c>
      <c r="G37" s="534" t="s">
        <v>657</v>
      </c>
      <c r="H37" s="535" t="s">
        <v>345</v>
      </c>
      <c r="I37" s="1091" t="s">
        <v>364</v>
      </c>
      <c r="J37" s="1103">
        <v>1</v>
      </c>
      <c r="K37" s="1103">
        <v>0</v>
      </c>
      <c r="L37" s="535" t="s">
        <v>693</v>
      </c>
      <c r="M37" s="540">
        <v>365.69841000000008</v>
      </c>
      <c r="N37" s="775"/>
      <c r="O37" s="775"/>
      <c r="P37" s="775"/>
      <c r="Q37" s="775"/>
      <c r="R37" s="775"/>
      <c r="S37" s="775"/>
      <c r="T37" s="775"/>
      <c r="U37" s="811"/>
      <c r="V37" s="809"/>
      <c r="W37" s="809"/>
      <c r="X37" s="809"/>
      <c r="Y37" s="783"/>
      <c r="Z37" s="811"/>
      <c r="AA37" s="783"/>
      <c r="AB37" s="1027"/>
      <c r="AC37" s="786"/>
      <c r="AD37" s="840"/>
      <c r="AE37" s="1020"/>
      <c r="AF37" s="536">
        <f t="shared" si="14"/>
        <v>0</v>
      </c>
      <c r="AG37" s="536" t="str">
        <f t="shared" ref="AG37:AG74" si="94">IF(B37="New","Yes","No")</f>
        <v>No</v>
      </c>
      <c r="AH37" s="548" t="str">
        <f t="shared" si="15"/>
        <v>No</v>
      </c>
      <c r="AI37" s="537" t="str">
        <f t="shared" ref="AI37:AI74" si="95">IF(F37="P24 cat.","Yes","No")</f>
        <v>Yes</v>
      </c>
      <c r="AK37" s="187">
        <f t="shared" si="17"/>
        <v>2</v>
      </c>
      <c r="AL37" s="188">
        <f t="shared" si="18"/>
        <v>0</v>
      </c>
      <c r="AM37" s="26"/>
      <c r="AN37" s="633"/>
      <c r="AO37" s="349">
        <v>15</v>
      </c>
      <c r="AP37" s="326">
        <f t="shared" si="19"/>
        <v>0</v>
      </c>
      <c r="AQ37" s="364"/>
      <c r="AR37" s="152">
        <f t="shared" ref="AR37:AR74" si="96">N37*J37</f>
        <v>0</v>
      </c>
      <c r="AS37" s="152">
        <f t="shared" ref="AS37:AS74" si="97">O37*J37</f>
        <v>0</v>
      </c>
      <c r="AT37" s="152">
        <f t="shared" ref="AT37:AT74" si="98">P37*J37</f>
        <v>0</v>
      </c>
      <c r="AU37" s="152">
        <f t="shared" ref="AU37:AU74" si="99">Q37*J37</f>
        <v>0</v>
      </c>
      <c r="AV37" s="152">
        <f t="shared" ref="AV37:AV74" si="100">R37*J37</f>
        <v>0</v>
      </c>
      <c r="AW37" s="152">
        <f t="shared" ref="AW37:AW74" si="101">S37*J37</f>
        <v>0</v>
      </c>
      <c r="AX37" s="152">
        <f t="shared" si="76"/>
        <v>0</v>
      </c>
      <c r="AY37" s="152">
        <f t="shared" ref="AY37:AY74" si="102">U37*J37</f>
        <v>0</v>
      </c>
      <c r="AZ37" s="152">
        <f t="shared" ref="AZ37:AZ74" si="103">J37*V37</f>
        <v>0</v>
      </c>
      <c r="BA37" s="152">
        <f t="shared" ref="BA37:BA74" si="104">W37*J37</f>
        <v>0</v>
      </c>
      <c r="BB37" s="152">
        <f t="shared" ref="BB37:BB74" si="105">X37*J37</f>
        <v>0</v>
      </c>
      <c r="BC37" s="152">
        <f t="shared" ref="BC37:BC74" si="106">Y37*J37</f>
        <v>0</v>
      </c>
      <c r="BD37" s="152">
        <f t="shared" ref="BD37:BD74" si="107">Z37*J37</f>
        <v>0</v>
      </c>
      <c r="BE37" s="152">
        <f t="shared" ref="BE37:BE74" si="108">AA37*J37</f>
        <v>0</v>
      </c>
      <c r="BF37" s="152">
        <f t="shared" si="9"/>
        <v>0</v>
      </c>
      <c r="BG37" s="152">
        <f t="shared" si="10"/>
        <v>0</v>
      </c>
      <c r="BH37" s="152">
        <f t="shared" si="11"/>
        <v>0</v>
      </c>
      <c r="BI37" s="152">
        <f t="shared" si="12"/>
        <v>0</v>
      </c>
      <c r="BJ37" s="329">
        <v>2</v>
      </c>
      <c r="BK37" s="1036">
        <f t="shared" si="22"/>
        <v>0</v>
      </c>
      <c r="BL37" s="719">
        <v>12</v>
      </c>
      <c r="BM37" s="357">
        <f t="shared" si="23"/>
        <v>0</v>
      </c>
      <c r="BN37" s="719"/>
      <c r="BO37" s="357">
        <f t="shared" si="24"/>
        <v>0</v>
      </c>
      <c r="BP37" s="719"/>
      <c r="BQ37" s="357">
        <f t="shared" si="25"/>
        <v>0</v>
      </c>
      <c r="BR37" s="719"/>
      <c r="BS37" s="357">
        <f t="shared" si="26"/>
        <v>0</v>
      </c>
      <c r="BT37" s="719"/>
      <c r="BU37" s="357">
        <f t="shared" si="27"/>
        <v>0</v>
      </c>
      <c r="BV37" s="730"/>
      <c r="BW37" s="357">
        <f t="shared" si="28"/>
        <v>0</v>
      </c>
      <c r="BX37" s="728"/>
      <c r="BY37" s="357">
        <f t="shared" si="29"/>
        <v>0</v>
      </c>
      <c r="BZ37" s="728"/>
      <c r="CA37" s="357">
        <f t="shared" si="30"/>
        <v>0</v>
      </c>
      <c r="CB37" s="728"/>
      <c r="CC37" s="357">
        <f t="shared" si="31"/>
        <v>0</v>
      </c>
      <c r="CD37" s="728"/>
      <c r="CE37" s="357">
        <f t="shared" si="32"/>
        <v>0</v>
      </c>
      <c r="CF37" s="728"/>
      <c r="CG37" s="357">
        <f t="shared" si="33"/>
        <v>0</v>
      </c>
      <c r="CH37" s="728"/>
      <c r="CI37" s="357">
        <f t="shared" si="34"/>
        <v>0</v>
      </c>
      <c r="CJ37" s="728"/>
      <c r="CK37" s="357">
        <f t="shared" si="35"/>
        <v>0</v>
      </c>
      <c r="CL37" s="728"/>
      <c r="CM37" s="357">
        <f t="shared" si="36"/>
        <v>0</v>
      </c>
      <c r="CN37" s="728"/>
      <c r="CO37" s="357">
        <f t="shared" si="37"/>
        <v>0</v>
      </c>
      <c r="CP37" s="729"/>
      <c r="CQ37" s="357">
        <f t="shared" si="38"/>
        <v>0</v>
      </c>
      <c r="CR37" s="152"/>
      <c r="CS37" s="1">
        <f t="shared" si="39"/>
        <v>0</v>
      </c>
      <c r="CT37" s="1">
        <f t="shared" si="40"/>
        <v>0</v>
      </c>
      <c r="CU37" s="1">
        <f t="shared" si="41"/>
        <v>0</v>
      </c>
      <c r="CV37" s="1">
        <f t="shared" si="42"/>
        <v>0</v>
      </c>
      <c r="CW37" s="522">
        <f t="shared" si="43"/>
        <v>0</v>
      </c>
      <c r="CX37" s="1">
        <f t="shared" si="44"/>
        <v>0</v>
      </c>
      <c r="CY37" s="1">
        <f t="shared" si="45"/>
        <v>0</v>
      </c>
      <c r="CZ37" s="1">
        <f t="shared" si="46"/>
        <v>0</v>
      </c>
      <c r="DB37" s="1">
        <f t="shared" si="47"/>
        <v>0</v>
      </c>
      <c r="DC37" s="1">
        <f t="shared" si="48"/>
        <v>0</v>
      </c>
      <c r="DE37" s="1">
        <f t="shared" si="49"/>
        <v>0</v>
      </c>
      <c r="DF37" s="1">
        <f t="shared" si="50"/>
        <v>0</v>
      </c>
      <c r="DG37" s="1">
        <f t="shared" si="51"/>
        <v>0</v>
      </c>
      <c r="DH37" s="1">
        <f t="shared" si="52"/>
        <v>0</v>
      </c>
      <c r="DI37" s="1">
        <f t="shared" si="53"/>
        <v>0</v>
      </c>
      <c r="DJ37" s="1">
        <f t="shared" si="54"/>
        <v>0</v>
      </c>
      <c r="DK37" s="1">
        <f t="shared" si="55"/>
        <v>0</v>
      </c>
      <c r="DL37" s="1">
        <f t="shared" si="56"/>
        <v>0</v>
      </c>
      <c r="DM37" s="1">
        <f t="shared" si="57"/>
        <v>0</v>
      </c>
      <c r="DN37" s="1">
        <f t="shared" si="58"/>
        <v>0</v>
      </c>
      <c r="DO37" s="1">
        <f t="shared" si="59"/>
        <v>0</v>
      </c>
      <c r="DP37" s="1">
        <f t="shared" si="60"/>
        <v>0</v>
      </c>
      <c r="DQ37" s="1">
        <f t="shared" si="61"/>
        <v>0</v>
      </c>
      <c r="DR37" s="1">
        <f t="shared" si="62"/>
        <v>0</v>
      </c>
      <c r="DS37" s="1">
        <f t="shared" si="63"/>
        <v>0</v>
      </c>
    </row>
    <row r="38" spans="1:16331" s="1" customFormat="1" ht="65.25" customHeight="1" x14ac:dyDescent="0.2">
      <c r="A38" s="1373"/>
      <c r="B38" s="139"/>
      <c r="D38" s="251" t="s">
        <v>293</v>
      </c>
      <c r="E38" s="378"/>
      <c r="F38" s="575" t="s">
        <v>697</v>
      </c>
      <c r="G38" s="45" t="s">
        <v>0</v>
      </c>
      <c r="H38" s="1" t="s">
        <v>64</v>
      </c>
      <c r="I38" s="1092" t="s">
        <v>365</v>
      </c>
      <c r="J38" s="1104">
        <v>1</v>
      </c>
      <c r="K38" s="1104">
        <v>0</v>
      </c>
      <c r="L38" s="1" t="s">
        <v>693</v>
      </c>
      <c r="M38" s="500">
        <v>327.86754000000008</v>
      </c>
      <c r="N38" s="778"/>
      <c r="O38" s="778"/>
      <c r="P38" s="778"/>
      <c r="Q38" s="778"/>
      <c r="R38" s="778"/>
      <c r="S38" s="778"/>
      <c r="T38" s="778"/>
      <c r="U38" s="802"/>
      <c r="V38" s="779"/>
      <c r="W38" s="779"/>
      <c r="X38" s="779"/>
      <c r="Y38" s="801"/>
      <c r="Z38" s="802"/>
      <c r="AA38" s="801"/>
      <c r="AB38" s="1028"/>
      <c r="AC38" s="782"/>
      <c r="AD38" s="1011"/>
      <c r="AE38" s="1022"/>
      <c r="AF38" s="70">
        <f t="shared" si="14"/>
        <v>0</v>
      </c>
      <c r="AG38" s="88" t="str">
        <f t="shared" si="94"/>
        <v>No</v>
      </c>
      <c r="AH38" s="131" t="str">
        <f t="shared" si="15"/>
        <v>No</v>
      </c>
      <c r="AI38" s="71" t="str">
        <f t="shared" si="95"/>
        <v>Yes</v>
      </c>
      <c r="AK38" s="187">
        <f t="shared" si="17"/>
        <v>1</v>
      </c>
      <c r="AL38" s="188">
        <f t="shared" si="18"/>
        <v>0</v>
      </c>
      <c r="AM38" s="26"/>
      <c r="AN38" s="633"/>
      <c r="AO38" s="349">
        <v>5.6</v>
      </c>
      <c r="AP38" s="326">
        <f t="shared" si="19"/>
        <v>0</v>
      </c>
      <c r="AQ38" s="364"/>
      <c r="AR38" s="152">
        <f t="shared" si="96"/>
        <v>0</v>
      </c>
      <c r="AS38" s="152">
        <f t="shared" si="97"/>
        <v>0</v>
      </c>
      <c r="AT38" s="152">
        <f t="shared" si="98"/>
        <v>0</v>
      </c>
      <c r="AU38" s="152">
        <f t="shared" si="99"/>
        <v>0</v>
      </c>
      <c r="AV38" s="152">
        <f t="shared" si="100"/>
        <v>0</v>
      </c>
      <c r="AW38" s="152">
        <f t="shared" si="101"/>
        <v>0</v>
      </c>
      <c r="AX38" s="152">
        <f t="shared" si="76"/>
        <v>0</v>
      </c>
      <c r="AY38" s="152">
        <f t="shared" si="102"/>
        <v>0</v>
      </c>
      <c r="AZ38" s="152">
        <f t="shared" si="103"/>
        <v>0</v>
      </c>
      <c r="BA38" s="152">
        <f t="shared" si="104"/>
        <v>0</v>
      </c>
      <c r="BB38" s="152">
        <f t="shared" si="105"/>
        <v>0</v>
      </c>
      <c r="BC38" s="152">
        <f t="shared" si="106"/>
        <v>0</v>
      </c>
      <c r="BD38" s="152">
        <f t="shared" si="107"/>
        <v>0</v>
      </c>
      <c r="BE38" s="152">
        <f t="shared" si="108"/>
        <v>0</v>
      </c>
      <c r="BF38" s="152">
        <f t="shared" si="9"/>
        <v>0</v>
      </c>
      <c r="BG38" s="152">
        <f t="shared" si="10"/>
        <v>0</v>
      </c>
      <c r="BH38" s="152">
        <f t="shared" si="11"/>
        <v>0</v>
      </c>
      <c r="BI38" s="152">
        <f t="shared" si="12"/>
        <v>0</v>
      </c>
      <c r="BJ38" s="329">
        <v>1</v>
      </c>
      <c r="BK38" s="1036">
        <f t="shared" si="22"/>
        <v>0</v>
      </c>
      <c r="BL38" s="719">
        <v>7</v>
      </c>
      <c r="BM38" s="357">
        <f t="shared" si="23"/>
        <v>0</v>
      </c>
      <c r="BN38" s="719"/>
      <c r="BO38" s="357">
        <f t="shared" si="24"/>
        <v>0</v>
      </c>
      <c r="BP38" s="719"/>
      <c r="BQ38" s="357">
        <f t="shared" si="25"/>
        <v>0</v>
      </c>
      <c r="BR38" s="719"/>
      <c r="BS38" s="357">
        <f t="shared" si="26"/>
        <v>0</v>
      </c>
      <c r="BT38" s="719"/>
      <c r="BU38" s="357">
        <f t="shared" si="27"/>
        <v>0</v>
      </c>
      <c r="BV38" s="730"/>
      <c r="BW38" s="357">
        <f t="shared" si="28"/>
        <v>0</v>
      </c>
      <c r="BX38" s="728"/>
      <c r="BY38" s="357">
        <f t="shared" si="29"/>
        <v>0</v>
      </c>
      <c r="BZ38" s="728"/>
      <c r="CA38" s="357">
        <f t="shared" si="30"/>
        <v>0</v>
      </c>
      <c r="CB38" s="728"/>
      <c r="CC38" s="357">
        <f t="shared" si="31"/>
        <v>0</v>
      </c>
      <c r="CD38" s="728"/>
      <c r="CE38" s="357">
        <f t="shared" si="32"/>
        <v>0</v>
      </c>
      <c r="CF38" s="728"/>
      <c r="CG38" s="357">
        <f t="shared" si="33"/>
        <v>0</v>
      </c>
      <c r="CH38" s="728"/>
      <c r="CI38" s="357">
        <f t="shared" si="34"/>
        <v>0</v>
      </c>
      <c r="CJ38" s="728"/>
      <c r="CK38" s="357">
        <f t="shared" si="35"/>
        <v>0</v>
      </c>
      <c r="CL38" s="728"/>
      <c r="CM38" s="357">
        <f t="shared" si="36"/>
        <v>0</v>
      </c>
      <c r="CN38" s="728"/>
      <c r="CO38" s="357">
        <f t="shared" si="37"/>
        <v>0</v>
      </c>
      <c r="CP38" s="729"/>
      <c r="CQ38" s="357">
        <f t="shared" si="38"/>
        <v>0</v>
      </c>
      <c r="CR38" s="152"/>
      <c r="CS38" s="1">
        <f t="shared" si="39"/>
        <v>0</v>
      </c>
      <c r="CT38" s="1">
        <f t="shared" si="40"/>
        <v>0</v>
      </c>
      <c r="CU38" s="1">
        <f t="shared" si="41"/>
        <v>0</v>
      </c>
      <c r="CV38" s="1">
        <f t="shared" si="42"/>
        <v>0</v>
      </c>
      <c r="CW38" s="522">
        <f t="shared" si="43"/>
        <v>0</v>
      </c>
      <c r="CX38" s="1">
        <f t="shared" si="44"/>
        <v>0</v>
      </c>
      <c r="CY38" s="1">
        <f t="shared" si="45"/>
        <v>0</v>
      </c>
      <c r="CZ38" s="1">
        <f t="shared" si="46"/>
        <v>0</v>
      </c>
      <c r="DB38" s="1">
        <f t="shared" si="47"/>
        <v>0</v>
      </c>
      <c r="DC38" s="1">
        <f t="shared" si="48"/>
        <v>0</v>
      </c>
      <c r="DE38" s="1">
        <f t="shared" si="49"/>
        <v>0</v>
      </c>
      <c r="DF38" s="1">
        <f t="shared" si="50"/>
        <v>0</v>
      </c>
      <c r="DG38" s="1">
        <f t="shared" si="51"/>
        <v>0</v>
      </c>
      <c r="DH38" s="1">
        <f t="shared" si="52"/>
        <v>0</v>
      </c>
      <c r="DI38" s="1">
        <f t="shared" si="53"/>
        <v>0</v>
      </c>
      <c r="DJ38" s="1">
        <f t="shared" si="54"/>
        <v>0</v>
      </c>
      <c r="DK38" s="1">
        <f t="shared" si="55"/>
        <v>0</v>
      </c>
      <c r="DL38" s="1">
        <f t="shared" si="56"/>
        <v>0</v>
      </c>
      <c r="DM38" s="1">
        <f t="shared" si="57"/>
        <v>0</v>
      </c>
      <c r="DN38" s="1">
        <f t="shared" si="58"/>
        <v>0</v>
      </c>
      <c r="DO38" s="1">
        <f t="shared" si="59"/>
        <v>0</v>
      </c>
      <c r="DP38" s="1">
        <f t="shared" si="60"/>
        <v>0</v>
      </c>
      <c r="DQ38" s="1">
        <f t="shared" si="61"/>
        <v>0</v>
      </c>
      <c r="DR38" s="1">
        <f t="shared" si="62"/>
        <v>0</v>
      </c>
      <c r="DS38" s="1">
        <f t="shared" si="63"/>
        <v>0</v>
      </c>
    </row>
    <row r="39" spans="1:16331" s="1" customFormat="1" ht="65.25" customHeight="1" x14ac:dyDescent="0.2">
      <c r="A39" s="1373"/>
      <c r="B39" s="139"/>
      <c r="D39" s="251" t="s">
        <v>294</v>
      </c>
      <c r="E39" s="378"/>
      <c r="F39" s="575" t="s">
        <v>697</v>
      </c>
      <c r="G39" s="45" t="s">
        <v>0</v>
      </c>
      <c r="H39" s="1" t="s">
        <v>64</v>
      </c>
      <c r="I39" s="1092" t="s">
        <v>365</v>
      </c>
      <c r="J39" s="1104">
        <v>1</v>
      </c>
      <c r="K39" s="1104">
        <v>0</v>
      </c>
      <c r="L39" s="45" t="s">
        <v>696</v>
      </c>
      <c r="M39" s="500">
        <v>334.17268500000006</v>
      </c>
      <c r="N39" s="778"/>
      <c r="O39" s="778"/>
      <c r="P39" s="778"/>
      <c r="Q39" s="778"/>
      <c r="R39" s="778"/>
      <c r="S39" s="778"/>
      <c r="T39" s="778"/>
      <c r="U39" s="802"/>
      <c r="V39" s="779"/>
      <c r="W39" s="779"/>
      <c r="X39" s="779"/>
      <c r="Y39" s="801"/>
      <c r="Z39" s="802"/>
      <c r="AA39" s="801"/>
      <c r="AB39" s="1028"/>
      <c r="AC39" s="782"/>
      <c r="AD39" s="1011"/>
      <c r="AE39" s="1022"/>
      <c r="AF39" s="70">
        <f t="shared" si="14"/>
        <v>0</v>
      </c>
      <c r="AG39" s="88" t="str">
        <f t="shared" si="94"/>
        <v>No</v>
      </c>
      <c r="AH39" s="131" t="str">
        <f t="shared" si="15"/>
        <v>No</v>
      </c>
      <c r="AI39" s="71" t="str">
        <f t="shared" si="95"/>
        <v>Yes</v>
      </c>
      <c r="AK39" s="187">
        <f t="shared" si="17"/>
        <v>1</v>
      </c>
      <c r="AL39" s="188">
        <f t="shared" si="18"/>
        <v>0</v>
      </c>
      <c r="AM39" s="26"/>
      <c r="AN39" s="633"/>
      <c r="AO39" s="349">
        <v>6.9</v>
      </c>
      <c r="AP39" s="326">
        <f t="shared" si="19"/>
        <v>0</v>
      </c>
      <c r="AQ39" s="364"/>
      <c r="AR39" s="152">
        <f t="shared" si="96"/>
        <v>0</v>
      </c>
      <c r="AS39" s="152">
        <f t="shared" si="97"/>
        <v>0</v>
      </c>
      <c r="AT39" s="152">
        <f t="shared" si="98"/>
        <v>0</v>
      </c>
      <c r="AU39" s="152">
        <f t="shared" si="99"/>
        <v>0</v>
      </c>
      <c r="AV39" s="152">
        <f t="shared" si="100"/>
        <v>0</v>
      </c>
      <c r="AW39" s="152">
        <f t="shared" si="101"/>
        <v>0</v>
      </c>
      <c r="AX39" s="152">
        <f t="shared" si="76"/>
        <v>0</v>
      </c>
      <c r="AY39" s="152">
        <f t="shared" si="102"/>
        <v>0</v>
      </c>
      <c r="AZ39" s="152">
        <f t="shared" si="103"/>
        <v>0</v>
      </c>
      <c r="BA39" s="152">
        <f t="shared" si="104"/>
        <v>0</v>
      </c>
      <c r="BB39" s="152">
        <f t="shared" si="105"/>
        <v>0</v>
      </c>
      <c r="BC39" s="152">
        <f t="shared" si="106"/>
        <v>0</v>
      </c>
      <c r="BD39" s="152">
        <f t="shared" si="107"/>
        <v>0</v>
      </c>
      <c r="BE39" s="152">
        <f t="shared" si="108"/>
        <v>0</v>
      </c>
      <c r="BF39" s="152">
        <f t="shared" si="9"/>
        <v>0</v>
      </c>
      <c r="BG39" s="152">
        <f t="shared" si="10"/>
        <v>0</v>
      </c>
      <c r="BH39" s="152">
        <f t="shared" si="11"/>
        <v>0</v>
      </c>
      <c r="BI39" s="152">
        <f t="shared" si="12"/>
        <v>0</v>
      </c>
      <c r="BJ39" s="329">
        <v>1</v>
      </c>
      <c r="BK39" s="1036">
        <f t="shared" si="22"/>
        <v>0</v>
      </c>
      <c r="BL39" s="719">
        <v>7</v>
      </c>
      <c r="BM39" s="357">
        <f t="shared" si="23"/>
        <v>0</v>
      </c>
      <c r="BN39" s="719"/>
      <c r="BO39" s="357">
        <f t="shared" si="24"/>
        <v>0</v>
      </c>
      <c r="BP39" s="719"/>
      <c r="BQ39" s="357">
        <f t="shared" si="25"/>
        <v>0</v>
      </c>
      <c r="BR39" s="719"/>
      <c r="BS39" s="357">
        <f t="shared" si="26"/>
        <v>0</v>
      </c>
      <c r="BT39" s="719"/>
      <c r="BU39" s="357">
        <f t="shared" si="27"/>
        <v>0</v>
      </c>
      <c r="BV39" s="730"/>
      <c r="BW39" s="357">
        <f t="shared" si="28"/>
        <v>0</v>
      </c>
      <c r="BX39" s="728"/>
      <c r="BY39" s="357">
        <f t="shared" si="29"/>
        <v>0</v>
      </c>
      <c r="BZ39" s="728"/>
      <c r="CA39" s="357">
        <f t="shared" si="30"/>
        <v>0</v>
      </c>
      <c r="CB39" s="728"/>
      <c r="CC39" s="357">
        <f t="shared" si="31"/>
        <v>0</v>
      </c>
      <c r="CD39" s="728"/>
      <c r="CE39" s="357">
        <f t="shared" si="32"/>
        <v>0</v>
      </c>
      <c r="CF39" s="728"/>
      <c r="CG39" s="357">
        <f t="shared" si="33"/>
        <v>0</v>
      </c>
      <c r="CH39" s="728"/>
      <c r="CI39" s="357">
        <f t="shared" si="34"/>
        <v>0</v>
      </c>
      <c r="CJ39" s="728"/>
      <c r="CK39" s="357">
        <f t="shared" si="35"/>
        <v>0</v>
      </c>
      <c r="CL39" s="728"/>
      <c r="CM39" s="357">
        <f t="shared" si="36"/>
        <v>0</v>
      </c>
      <c r="CN39" s="728"/>
      <c r="CO39" s="357">
        <f t="shared" si="37"/>
        <v>0</v>
      </c>
      <c r="CP39" s="729"/>
      <c r="CQ39" s="357">
        <f t="shared" si="38"/>
        <v>0</v>
      </c>
      <c r="CR39" s="152"/>
      <c r="CS39" s="1">
        <f t="shared" si="39"/>
        <v>0</v>
      </c>
      <c r="CT39" s="1">
        <f t="shared" si="40"/>
        <v>0</v>
      </c>
      <c r="CU39" s="1">
        <f t="shared" si="41"/>
        <v>0</v>
      </c>
      <c r="CV39" s="1">
        <f t="shared" si="42"/>
        <v>0</v>
      </c>
      <c r="CW39" s="522">
        <f t="shared" si="43"/>
        <v>0</v>
      </c>
      <c r="CX39" s="1">
        <f t="shared" si="44"/>
        <v>0</v>
      </c>
      <c r="CY39" s="1">
        <f t="shared" si="45"/>
        <v>0</v>
      </c>
      <c r="CZ39" s="1">
        <f t="shared" si="46"/>
        <v>0</v>
      </c>
      <c r="DB39" s="1">
        <f t="shared" si="47"/>
        <v>0</v>
      </c>
      <c r="DC39" s="1">
        <f t="shared" si="48"/>
        <v>0</v>
      </c>
      <c r="DE39" s="1">
        <f t="shared" si="49"/>
        <v>0</v>
      </c>
      <c r="DF39" s="1">
        <f t="shared" si="50"/>
        <v>0</v>
      </c>
      <c r="DG39" s="1">
        <f t="shared" si="51"/>
        <v>0</v>
      </c>
      <c r="DH39" s="1">
        <f t="shared" si="52"/>
        <v>0</v>
      </c>
      <c r="DI39" s="1">
        <f t="shared" si="53"/>
        <v>0</v>
      </c>
      <c r="DJ39" s="1">
        <f t="shared" si="54"/>
        <v>0</v>
      </c>
      <c r="DK39" s="1">
        <f t="shared" si="55"/>
        <v>0</v>
      </c>
      <c r="DL39" s="1">
        <f t="shared" si="56"/>
        <v>0</v>
      </c>
      <c r="DM39" s="1">
        <f t="shared" si="57"/>
        <v>0</v>
      </c>
      <c r="DN39" s="1">
        <f t="shared" si="58"/>
        <v>0</v>
      </c>
      <c r="DO39" s="1">
        <f t="shared" si="59"/>
        <v>0</v>
      </c>
      <c r="DP39" s="1">
        <f t="shared" si="60"/>
        <v>0</v>
      </c>
      <c r="DQ39" s="1">
        <f t="shared" si="61"/>
        <v>0</v>
      </c>
      <c r="DR39" s="1">
        <f t="shared" si="62"/>
        <v>0</v>
      </c>
      <c r="DS39" s="1">
        <f t="shared" si="63"/>
        <v>0</v>
      </c>
    </row>
    <row r="40" spans="1:16331" s="1" customFormat="1" ht="65.25" customHeight="1" x14ac:dyDescent="0.2">
      <c r="A40" s="1373"/>
      <c r="B40" s="139"/>
      <c r="D40" s="1068" t="s">
        <v>295</v>
      </c>
      <c r="E40" s="528"/>
      <c r="F40" s="576" t="s">
        <v>697</v>
      </c>
      <c r="G40" s="529" t="s">
        <v>0</v>
      </c>
      <c r="H40" s="530" t="s">
        <v>63</v>
      </c>
      <c r="I40" s="1088" t="s">
        <v>366</v>
      </c>
      <c r="J40" s="1099">
        <v>1</v>
      </c>
      <c r="K40" s="1099">
        <v>0</v>
      </c>
      <c r="L40" s="530" t="s">
        <v>693</v>
      </c>
      <c r="M40" s="541">
        <v>252.20580000000004</v>
      </c>
      <c r="N40" s="777"/>
      <c r="O40" s="777"/>
      <c r="P40" s="777"/>
      <c r="Q40" s="777"/>
      <c r="R40" s="777"/>
      <c r="S40" s="777"/>
      <c r="T40" s="777"/>
      <c r="U40" s="807"/>
      <c r="V40" s="805"/>
      <c r="W40" s="805"/>
      <c r="X40" s="805"/>
      <c r="Y40" s="804"/>
      <c r="Z40" s="807"/>
      <c r="AA40" s="804"/>
      <c r="AB40" s="1029"/>
      <c r="AC40" s="781"/>
      <c r="AD40" s="837"/>
      <c r="AE40" s="1020"/>
      <c r="AF40" s="532">
        <f t="shared" si="14"/>
        <v>0</v>
      </c>
      <c r="AG40" s="532" t="str">
        <f t="shared" si="94"/>
        <v>No</v>
      </c>
      <c r="AH40" s="545" t="str">
        <f t="shared" si="15"/>
        <v>No</v>
      </c>
      <c r="AI40" s="527" t="str">
        <f t="shared" si="95"/>
        <v>Yes</v>
      </c>
      <c r="AK40" s="187">
        <f t="shared" si="17"/>
        <v>1</v>
      </c>
      <c r="AL40" s="188">
        <f t="shared" si="18"/>
        <v>0</v>
      </c>
      <c r="AM40" s="26"/>
      <c r="AN40" s="633"/>
      <c r="AO40" s="349">
        <f>6.6*1.1</f>
        <v>7.26</v>
      </c>
      <c r="AP40" s="326">
        <f t="shared" si="19"/>
        <v>0</v>
      </c>
      <c r="AQ40" s="364"/>
      <c r="AR40" s="152">
        <f t="shared" si="96"/>
        <v>0</v>
      </c>
      <c r="AS40" s="152">
        <f t="shared" si="97"/>
        <v>0</v>
      </c>
      <c r="AT40" s="152">
        <f t="shared" si="98"/>
        <v>0</v>
      </c>
      <c r="AU40" s="152">
        <f t="shared" si="99"/>
        <v>0</v>
      </c>
      <c r="AV40" s="152">
        <f t="shared" si="100"/>
        <v>0</v>
      </c>
      <c r="AW40" s="152">
        <f t="shared" si="101"/>
        <v>0</v>
      </c>
      <c r="AX40" s="152">
        <f t="shared" si="76"/>
        <v>0</v>
      </c>
      <c r="AY40" s="152">
        <f t="shared" si="102"/>
        <v>0</v>
      </c>
      <c r="AZ40" s="152">
        <f t="shared" si="103"/>
        <v>0</v>
      </c>
      <c r="BA40" s="152">
        <f t="shared" si="104"/>
        <v>0</v>
      </c>
      <c r="BB40" s="152">
        <f t="shared" si="105"/>
        <v>0</v>
      </c>
      <c r="BC40" s="152">
        <f t="shared" si="106"/>
        <v>0</v>
      </c>
      <c r="BD40" s="152">
        <f t="shared" si="107"/>
        <v>0</v>
      </c>
      <c r="BE40" s="152">
        <f t="shared" si="108"/>
        <v>0</v>
      </c>
      <c r="BF40" s="152">
        <f t="shared" si="9"/>
        <v>0</v>
      </c>
      <c r="BG40" s="152">
        <f t="shared" si="10"/>
        <v>0</v>
      </c>
      <c r="BH40" s="152">
        <f t="shared" si="11"/>
        <v>0</v>
      </c>
      <c r="BI40" s="152">
        <f t="shared" si="12"/>
        <v>0</v>
      </c>
      <c r="BJ40" s="329">
        <v>1</v>
      </c>
      <c r="BK40" s="1036">
        <f t="shared" si="22"/>
        <v>0</v>
      </c>
      <c r="BL40" s="719">
        <v>6</v>
      </c>
      <c r="BM40" s="357">
        <f t="shared" si="23"/>
        <v>0</v>
      </c>
      <c r="BN40" s="719"/>
      <c r="BO40" s="357">
        <f t="shared" si="24"/>
        <v>0</v>
      </c>
      <c r="BP40" s="719"/>
      <c r="BQ40" s="357">
        <f t="shared" si="25"/>
        <v>0</v>
      </c>
      <c r="BR40" s="719"/>
      <c r="BS40" s="357">
        <f t="shared" si="26"/>
        <v>0</v>
      </c>
      <c r="BT40" s="719"/>
      <c r="BU40" s="357">
        <f t="shared" si="27"/>
        <v>0</v>
      </c>
      <c r="BV40" s="730"/>
      <c r="BW40" s="357">
        <f t="shared" si="28"/>
        <v>0</v>
      </c>
      <c r="BX40" s="728"/>
      <c r="BY40" s="357">
        <f t="shared" si="29"/>
        <v>0</v>
      </c>
      <c r="BZ40" s="728"/>
      <c r="CA40" s="357">
        <f t="shared" si="30"/>
        <v>0</v>
      </c>
      <c r="CB40" s="728"/>
      <c r="CC40" s="357">
        <f t="shared" si="31"/>
        <v>0</v>
      </c>
      <c r="CD40" s="728"/>
      <c r="CE40" s="357">
        <f t="shared" si="32"/>
        <v>0</v>
      </c>
      <c r="CF40" s="728"/>
      <c r="CG40" s="357">
        <f t="shared" si="33"/>
        <v>0</v>
      </c>
      <c r="CH40" s="728"/>
      <c r="CI40" s="357">
        <f t="shared" si="34"/>
        <v>0</v>
      </c>
      <c r="CJ40" s="728"/>
      <c r="CK40" s="357">
        <f t="shared" si="35"/>
        <v>0</v>
      </c>
      <c r="CL40" s="728"/>
      <c r="CM40" s="357">
        <f t="shared" si="36"/>
        <v>0</v>
      </c>
      <c r="CN40" s="728"/>
      <c r="CO40" s="357">
        <f t="shared" si="37"/>
        <v>0</v>
      </c>
      <c r="CP40" s="729"/>
      <c r="CQ40" s="357">
        <f t="shared" si="38"/>
        <v>0</v>
      </c>
      <c r="CR40" s="152"/>
      <c r="CS40" s="1">
        <f t="shared" si="39"/>
        <v>0</v>
      </c>
      <c r="CT40" s="1">
        <f t="shared" si="40"/>
        <v>0</v>
      </c>
      <c r="CU40" s="1">
        <f t="shared" si="41"/>
        <v>0</v>
      </c>
      <c r="CV40" s="1">
        <f t="shared" si="42"/>
        <v>0</v>
      </c>
      <c r="CW40" s="522">
        <f t="shared" si="43"/>
        <v>0</v>
      </c>
      <c r="CX40" s="1">
        <f t="shared" si="44"/>
        <v>0</v>
      </c>
      <c r="CY40" s="1">
        <f t="shared" si="45"/>
        <v>0</v>
      </c>
      <c r="CZ40" s="1">
        <f t="shared" si="46"/>
        <v>0</v>
      </c>
      <c r="DB40" s="1">
        <f t="shared" si="47"/>
        <v>0</v>
      </c>
      <c r="DC40" s="1">
        <f t="shared" si="48"/>
        <v>0</v>
      </c>
      <c r="DE40" s="1">
        <f t="shared" si="49"/>
        <v>0</v>
      </c>
      <c r="DF40" s="1">
        <f t="shared" si="50"/>
        <v>0</v>
      </c>
      <c r="DG40" s="1">
        <f t="shared" si="51"/>
        <v>0</v>
      </c>
      <c r="DH40" s="1">
        <f t="shared" si="52"/>
        <v>0</v>
      </c>
      <c r="DI40" s="1">
        <f t="shared" si="53"/>
        <v>0</v>
      </c>
      <c r="DJ40" s="1">
        <f t="shared" si="54"/>
        <v>0</v>
      </c>
      <c r="DK40" s="1">
        <f t="shared" si="55"/>
        <v>0</v>
      </c>
      <c r="DL40" s="1">
        <f t="shared" si="56"/>
        <v>0</v>
      </c>
      <c r="DM40" s="1">
        <f t="shared" si="57"/>
        <v>0</v>
      </c>
      <c r="DN40" s="1">
        <f t="shared" si="58"/>
        <v>0</v>
      </c>
      <c r="DO40" s="1">
        <f t="shared" si="59"/>
        <v>0</v>
      </c>
      <c r="DP40" s="1">
        <f t="shared" si="60"/>
        <v>0</v>
      </c>
      <c r="DQ40" s="1">
        <f t="shared" si="61"/>
        <v>0</v>
      </c>
      <c r="DR40" s="1">
        <f t="shared" si="62"/>
        <v>0</v>
      </c>
      <c r="DS40" s="1">
        <f t="shared" si="63"/>
        <v>0</v>
      </c>
    </row>
    <row r="41" spans="1:16331" s="1" customFormat="1" ht="65.25" customHeight="1" x14ac:dyDescent="0.2">
      <c r="A41" s="1373"/>
      <c r="B41" s="139"/>
      <c r="D41" s="251" t="s">
        <v>296</v>
      </c>
      <c r="E41" s="378"/>
      <c r="F41" s="575" t="s">
        <v>697</v>
      </c>
      <c r="G41" s="45" t="s">
        <v>0</v>
      </c>
      <c r="H41" s="1" t="s">
        <v>63</v>
      </c>
      <c r="I41" s="1092" t="s">
        <v>367</v>
      </c>
      <c r="J41" s="1104">
        <v>1</v>
      </c>
      <c r="K41" s="1104">
        <v>0</v>
      </c>
      <c r="L41" s="1" t="s">
        <v>693</v>
      </c>
      <c r="M41" s="500">
        <v>239.59551000000005</v>
      </c>
      <c r="N41" s="778"/>
      <c r="O41" s="778"/>
      <c r="P41" s="778"/>
      <c r="Q41" s="778"/>
      <c r="R41" s="778"/>
      <c r="S41" s="778"/>
      <c r="T41" s="778"/>
      <c r="U41" s="802"/>
      <c r="V41" s="779"/>
      <c r="W41" s="779"/>
      <c r="X41" s="779"/>
      <c r="Y41" s="801"/>
      <c r="Z41" s="802"/>
      <c r="AA41" s="801"/>
      <c r="AB41" s="1028"/>
      <c r="AC41" s="782"/>
      <c r="AD41" s="1011"/>
      <c r="AE41" s="1022"/>
      <c r="AF41" s="70">
        <f t="shared" si="14"/>
        <v>0</v>
      </c>
      <c r="AG41" s="88" t="str">
        <f t="shared" si="94"/>
        <v>No</v>
      </c>
      <c r="AH41" s="131" t="str">
        <f t="shared" si="15"/>
        <v>No</v>
      </c>
      <c r="AI41" s="71" t="str">
        <f t="shared" si="95"/>
        <v>Yes</v>
      </c>
      <c r="AK41" s="187">
        <f t="shared" si="17"/>
        <v>1</v>
      </c>
      <c r="AL41" s="188">
        <f t="shared" si="18"/>
        <v>0</v>
      </c>
      <c r="AM41" s="26"/>
      <c r="AN41" s="633"/>
      <c r="AO41" s="349">
        <f>4.4*1.1</f>
        <v>4.8400000000000007</v>
      </c>
      <c r="AP41" s="326">
        <f t="shared" si="19"/>
        <v>0</v>
      </c>
      <c r="AQ41" s="364"/>
      <c r="AR41" s="152">
        <f t="shared" si="96"/>
        <v>0</v>
      </c>
      <c r="AS41" s="152">
        <f t="shared" si="97"/>
        <v>0</v>
      </c>
      <c r="AT41" s="152">
        <f t="shared" si="98"/>
        <v>0</v>
      </c>
      <c r="AU41" s="152">
        <f t="shared" si="99"/>
        <v>0</v>
      </c>
      <c r="AV41" s="152">
        <f t="shared" si="100"/>
        <v>0</v>
      </c>
      <c r="AW41" s="152">
        <f t="shared" si="101"/>
        <v>0</v>
      </c>
      <c r="AX41" s="152">
        <f t="shared" si="76"/>
        <v>0</v>
      </c>
      <c r="AY41" s="152">
        <f t="shared" si="102"/>
        <v>0</v>
      </c>
      <c r="AZ41" s="152">
        <f t="shared" si="103"/>
        <v>0</v>
      </c>
      <c r="BA41" s="152">
        <f t="shared" si="104"/>
        <v>0</v>
      </c>
      <c r="BB41" s="152">
        <f t="shared" si="105"/>
        <v>0</v>
      </c>
      <c r="BC41" s="152">
        <f t="shared" si="106"/>
        <v>0</v>
      </c>
      <c r="BD41" s="152">
        <f t="shared" si="107"/>
        <v>0</v>
      </c>
      <c r="BE41" s="152">
        <f t="shared" si="108"/>
        <v>0</v>
      </c>
      <c r="BF41" s="152">
        <f t="shared" si="9"/>
        <v>0</v>
      </c>
      <c r="BG41" s="152">
        <f t="shared" si="10"/>
        <v>0</v>
      </c>
      <c r="BH41" s="152">
        <f t="shared" si="11"/>
        <v>0</v>
      </c>
      <c r="BI41" s="152">
        <f t="shared" si="12"/>
        <v>0</v>
      </c>
      <c r="BJ41" s="329">
        <v>1</v>
      </c>
      <c r="BK41" s="1036">
        <f t="shared" si="22"/>
        <v>0</v>
      </c>
      <c r="BL41" s="719">
        <v>5</v>
      </c>
      <c r="BM41" s="357">
        <f t="shared" si="23"/>
        <v>0</v>
      </c>
      <c r="BN41" s="719"/>
      <c r="BO41" s="357">
        <f t="shared" si="24"/>
        <v>0</v>
      </c>
      <c r="BP41" s="719"/>
      <c r="BQ41" s="357">
        <f t="shared" si="25"/>
        <v>0</v>
      </c>
      <c r="BR41" s="719"/>
      <c r="BS41" s="357">
        <f t="shared" si="26"/>
        <v>0</v>
      </c>
      <c r="BT41" s="719"/>
      <c r="BU41" s="357">
        <f t="shared" si="27"/>
        <v>0</v>
      </c>
      <c r="BV41" s="730"/>
      <c r="BW41" s="357">
        <f t="shared" si="28"/>
        <v>0</v>
      </c>
      <c r="BX41" s="728"/>
      <c r="BY41" s="357">
        <f t="shared" si="29"/>
        <v>0</v>
      </c>
      <c r="BZ41" s="728"/>
      <c r="CA41" s="357">
        <f t="shared" si="30"/>
        <v>0</v>
      </c>
      <c r="CB41" s="728"/>
      <c r="CC41" s="357">
        <f t="shared" si="31"/>
        <v>0</v>
      </c>
      <c r="CD41" s="728"/>
      <c r="CE41" s="357">
        <f t="shared" si="32"/>
        <v>0</v>
      </c>
      <c r="CF41" s="728"/>
      <c r="CG41" s="357">
        <f t="shared" si="33"/>
        <v>0</v>
      </c>
      <c r="CH41" s="728"/>
      <c r="CI41" s="357">
        <f t="shared" si="34"/>
        <v>0</v>
      </c>
      <c r="CJ41" s="728"/>
      <c r="CK41" s="357">
        <f t="shared" si="35"/>
        <v>0</v>
      </c>
      <c r="CL41" s="728"/>
      <c r="CM41" s="357">
        <f t="shared" si="36"/>
        <v>0</v>
      </c>
      <c r="CN41" s="728"/>
      <c r="CO41" s="357">
        <f t="shared" si="37"/>
        <v>0</v>
      </c>
      <c r="CP41" s="729"/>
      <c r="CQ41" s="357">
        <f t="shared" si="38"/>
        <v>0</v>
      </c>
      <c r="CR41" s="152"/>
      <c r="CS41" s="1">
        <f t="shared" si="39"/>
        <v>0</v>
      </c>
      <c r="CT41" s="1">
        <f t="shared" si="40"/>
        <v>0</v>
      </c>
      <c r="CU41" s="1">
        <f t="shared" si="41"/>
        <v>0</v>
      </c>
      <c r="CV41" s="1">
        <f t="shared" si="42"/>
        <v>0</v>
      </c>
      <c r="CW41" s="522">
        <f t="shared" si="43"/>
        <v>0</v>
      </c>
      <c r="CX41" s="1">
        <f t="shared" si="44"/>
        <v>0</v>
      </c>
      <c r="CY41" s="1">
        <f t="shared" si="45"/>
        <v>0</v>
      </c>
      <c r="CZ41" s="1">
        <f t="shared" si="46"/>
        <v>0</v>
      </c>
      <c r="DB41" s="1">
        <f t="shared" si="47"/>
        <v>0</v>
      </c>
      <c r="DC41" s="1">
        <f t="shared" si="48"/>
        <v>0</v>
      </c>
      <c r="DE41" s="1">
        <f t="shared" si="49"/>
        <v>0</v>
      </c>
      <c r="DF41" s="1">
        <f t="shared" si="50"/>
        <v>0</v>
      </c>
      <c r="DG41" s="1">
        <f t="shared" si="51"/>
        <v>0</v>
      </c>
      <c r="DH41" s="1">
        <f t="shared" si="52"/>
        <v>0</v>
      </c>
      <c r="DI41" s="1">
        <f t="shared" si="53"/>
        <v>0</v>
      </c>
      <c r="DJ41" s="1">
        <f t="shared" si="54"/>
        <v>0</v>
      </c>
      <c r="DK41" s="1">
        <f t="shared" si="55"/>
        <v>0</v>
      </c>
      <c r="DL41" s="1">
        <f t="shared" si="56"/>
        <v>0</v>
      </c>
      <c r="DM41" s="1">
        <f t="shared" si="57"/>
        <v>0</v>
      </c>
      <c r="DN41" s="1">
        <f t="shared" si="58"/>
        <v>0</v>
      </c>
      <c r="DO41" s="1">
        <f t="shared" si="59"/>
        <v>0</v>
      </c>
      <c r="DP41" s="1">
        <f t="shared" si="60"/>
        <v>0</v>
      </c>
      <c r="DQ41" s="1">
        <f t="shared" si="61"/>
        <v>0</v>
      </c>
      <c r="DR41" s="1">
        <f t="shared" si="62"/>
        <v>0</v>
      </c>
      <c r="DS41" s="1">
        <f t="shared" si="63"/>
        <v>0</v>
      </c>
    </row>
    <row r="42" spans="1:16331" s="1" customFormat="1" ht="65.25" customHeight="1" x14ac:dyDescent="0.2">
      <c r="A42" s="1373"/>
      <c r="B42" s="139"/>
      <c r="D42" s="1068" t="s">
        <v>297</v>
      </c>
      <c r="E42" s="528"/>
      <c r="F42" s="576" t="s">
        <v>697</v>
      </c>
      <c r="G42" s="529" t="s">
        <v>0</v>
      </c>
      <c r="H42" s="530" t="s">
        <v>63</v>
      </c>
      <c r="I42" s="1088" t="s">
        <v>368</v>
      </c>
      <c r="J42" s="1099">
        <v>1</v>
      </c>
      <c r="K42" s="1099">
        <v>0</v>
      </c>
      <c r="L42" s="530" t="s">
        <v>693</v>
      </c>
      <c r="M42" s="541">
        <v>226.98522000000006</v>
      </c>
      <c r="N42" s="777"/>
      <c r="O42" s="777"/>
      <c r="P42" s="777"/>
      <c r="Q42" s="777"/>
      <c r="R42" s="777"/>
      <c r="S42" s="777"/>
      <c r="T42" s="777"/>
      <c r="U42" s="807"/>
      <c r="V42" s="805"/>
      <c r="W42" s="805"/>
      <c r="X42" s="805"/>
      <c r="Y42" s="804"/>
      <c r="Z42" s="807"/>
      <c r="AA42" s="804"/>
      <c r="AB42" s="1029"/>
      <c r="AC42" s="781"/>
      <c r="AD42" s="837"/>
      <c r="AE42" s="1020"/>
      <c r="AF42" s="532">
        <f t="shared" si="14"/>
        <v>0</v>
      </c>
      <c r="AG42" s="532" t="str">
        <f t="shared" si="94"/>
        <v>No</v>
      </c>
      <c r="AH42" s="545" t="str">
        <f t="shared" si="15"/>
        <v>No</v>
      </c>
      <c r="AI42" s="527" t="str">
        <f t="shared" si="95"/>
        <v>Yes</v>
      </c>
      <c r="AK42" s="187">
        <f t="shared" si="17"/>
        <v>1</v>
      </c>
      <c r="AL42" s="188">
        <f t="shared" si="18"/>
        <v>0</v>
      </c>
      <c r="AM42" s="26"/>
      <c r="AN42" s="633"/>
      <c r="AO42" s="349">
        <v>3.3</v>
      </c>
      <c r="AP42" s="326">
        <f t="shared" si="19"/>
        <v>0</v>
      </c>
      <c r="AQ42" s="364"/>
      <c r="AR42" s="152">
        <f t="shared" si="96"/>
        <v>0</v>
      </c>
      <c r="AS42" s="152">
        <f t="shared" si="97"/>
        <v>0</v>
      </c>
      <c r="AT42" s="152">
        <f t="shared" si="98"/>
        <v>0</v>
      </c>
      <c r="AU42" s="152">
        <f t="shared" si="99"/>
        <v>0</v>
      </c>
      <c r="AV42" s="152">
        <f t="shared" si="100"/>
        <v>0</v>
      </c>
      <c r="AW42" s="152">
        <f t="shared" si="101"/>
        <v>0</v>
      </c>
      <c r="AX42" s="152">
        <f t="shared" si="76"/>
        <v>0</v>
      </c>
      <c r="AY42" s="152">
        <f t="shared" si="102"/>
        <v>0</v>
      </c>
      <c r="AZ42" s="152">
        <f t="shared" si="103"/>
        <v>0</v>
      </c>
      <c r="BA42" s="152">
        <f t="shared" si="104"/>
        <v>0</v>
      </c>
      <c r="BB42" s="152">
        <f t="shared" si="105"/>
        <v>0</v>
      </c>
      <c r="BC42" s="152">
        <f t="shared" si="106"/>
        <v>0</v>
      </c>
      <c r="BD42" s="152">
        <f t="shared" si="107"/>
        <v>0</v>
      </c>
      <c r="BE42" s="152">
        <f t="shared" si="108"/>
        <v>0</v>
      </c>
      <c r="BF42" s="152">
        <f t="shared" si="9"/>
        <v>0</v>
      </c>
      <c r="BG42" s="152">
        <f t="shared" si="10"/>
        <v>0</v>
      </c>
      <c r="BH42" s="152">
        <f t="shared" si="11"/>
        <v>0</v>
      </c>
      <c r="BI42" s="152">
        <f t="shared" si="12"/>
        <v>0</v>
      </c>
      <c r="BJ42" s="329">
        <v>1</v>
      </c>
      <c r="BK42" s="1036">
        <f t="shared" si="22"/>
        <v>0</v>
      </c>
      <c r="BL42" s="719">
        <v>6</v>
      </c>
      <c r="BM42" s="357">
        <f t="shared" si="23"/>
        <v>0</v>
      </c>
      <c r="BN42" s="719"/>
      <c r="BO42" s="357">
        <f t="shared" si="24"/>
        <v>0</v>
      </c>
      <c r="BP42" s="719"/>
      <c r="BQ42" s="357">
        <f t="shared" si="25"/>
        <v>0</v>
      </c>
      <c r="BR42" s="719"/>
      <c r="BS42" s="357">
        <f t="shared" si="26"/>
        <v>0</v>
      </c>
      <c r="BT42" s="719"/>
      <c r="BU42" s="357">
        <f t="shared" si="27"/>
        <v>0</v>
      </c>
      <c r="BV42" s="730"/>
      <c r="BW42" s="357">
        <f t="shared" si="28"/>
        <v>0</v>
      </c>
      <c r="BX42" s="728"/>
      <c r="BY42" s="357">
        <f t="shared" si="29"/>
        <v>0</v>
      </c>
      <c r="BZ42" s="728"/>
      <c r="CA42" s="357">
        <f t="shared" si="30"/>
        <v>0</v>
      </c>
      <c r="CB42" s="728"/>
      <c r="CC42" s="357">
        <f t="shared" si="31"/>
        <v>0</v>
      </c>
      <c r="CD42" s="728"/>
      <c r="CE42" s="357">
        <f t="shared" si="32"/>
        <v>0</v>
      </c>
      <c r="CF42" s="728"/>
      <c r="CG42" s="357">
        <f t="shared" si="33"/>
        <v>0</v>
      </c>
      <c r="CH42" s="728"/>
      <c r="CI42" s="357">
        <f t="shared" si="34"/>
        <v>0</v>
      </c>
      <c r="CJ42" s="728"/>
      <c r="CK42" s="357">
        <f t="shared" si="35"/>
        <v>0</v>
      </c>
      <c r="CL42" s="728"/>
      <c r="CM42" s="357">
        <f t="shared" si="36"/>
        <v>0</v>
      </c>
      <c r="CN42" s="728"/>
      <c r="CO42" s="357">
        <f t="shared" si="37"/>
        <v>0</v>
      </c>
      <c r="CP42" s="729"/>
      <c r="CQ42" s="357">
        <f t="shared" si="38"/>
        <v>0</v>
      </c>
      <c r="CR42" s="152"/>
      <c r="CS42" s="1">
        <f t="shared" si="39"/>
        <v>0</v>
      </c>
      <c r="CT42" s="1">
        <f t="shared" si="40"/>
        <v>0</v>
      </c>
      <c r="CU42" s="1">
        <f t="shared" si="41"/>
        <v>0</v>
      </c>
      <c r="CV42" s="1">
        <f t="shared" si="42"/>
        <v>0</v>
      </c>
      <c r="CW42" s="522">
        <f t="shared" si="43"/>
        <v>0</v>
      </c>
      <c r="CX42" s="1">
        <f t="shared" si="44"/>
        <v>0</v>
      </c>
      <c r="CY42" s="1">
        <f t="shared" si="45"/>
        <v>0</v>
      </c>
      <c r="CZ42" s="1">
        <f t="shared" si="46"/>
        <v>0</v>
      </c>
      <c r="DB42" s="1">
        <f t="shared" si="47"/>
        <v>0</v>
      </c>
      <c r="DC42" s="1">
        <f t="shared" si="48"/>
        <v>0</v>
      </c>
      <c r="DE42" s="1">
        <f t="shared" si="49"/>
        <v>0</v>
      </c>
      <c r="DF42" s="1">
        <f t="shared" si="50"/>
        <v>0</v>
      </c>
      <c r="DG42" s="1">
        <f t="shared" si="51"/>
        <v>0</v>
      </c>
      <c r="DH42" s="1">
        <f t="shared" si="52"/>
        <v>0</v>
      </c>
      <c r="DI42" s="1">
        <f t="shared" si="53"/>
        <v>0</v>
      </c>
      <c r="DJ42" s="1">
        <f t="shared" si="54"/>
        <v>0</v>
      </c>
      <c r="DK42" s="1">
        <f t="shared" si="55"/>
        <v>0</v>
      </c>
      <c r="DL42" s="1">
        <f t="shared" si="56"/>
        <v>0</v>
      </c>
      <c r="DM42" s="1">
        <f t="shared" si="57"/>
        <v>0</v>
      </c>
      <c r="DN42" s="1">
        <f t="shared" si="58"/>
        <v>0</v>
      </c>
      <c r="DO42" s="1">
        <f t="shared" si="59"/>
        <v>0</v>
      </c>
      <c r="DP42" s="1">
        <f t="shared" si="60"/>
        <v>0</v>
      </c>
      <c r="DQ42" s="1">
        <f t="shared" si="61"/>
        <v>0</v>
      </c>
      <c r="DR42" s="1">
        <f t="shared" si="62"/>
        <v>0</v>
      </c>
      <c r="DS42" s="1">
        <f t="shared" si="63"/>
        <v>0</v>
      </c>
    </row>
    <row r="43" spans="1:16331" s="1" customFormat="1" ht="65.25" customHeight="1" x14ac:dyDescent="0.2">
      <c r="A43" s="1373"/>
      <c r="B43" s="139"/>
      <c r="D43" s="1068" t="s">
        <v>298</v>
      </c>
      <c r="E43" s="528"/>
      <c r="F43" s="576" t="s">
        <v>697</v>
      </c>
      <c r="G43" s="529" t="s">
        <v>0</v>
      </c>
      <c r="H43" s="530" t="s">
        <v>63</v>
      </c>
      <c r="I43" s="1088" t="s">
        <v>368</v>
      </c>
      <c r="J43" s="1099">
        <v>1</v>
      </c>
      <c r="K43" s="1099">
        <v>0</v>
      </c>
      <c r="L43" s="529" t="s">
        <v>695</v>
      </c>
      <c r="M43" s="541">
        <v>233.29036500000007</v>
      </c>
      <c r="N43" s="777"/>
      <c r="O43" s="777"/>
      <c r="P43" s="777"/>
      <c r="Q43" s="777"/>
      <c r="R43" s="777"/>
      <c r="S43" s="777"/>
      <c r="T43" s="777"/>
      <c r="U43" s="807"/>
      <c r="V43" s="805"/>
      <c r="W43" s="805"/>
      <c r="X43" s="805"/>
      <c r="Y43" s="804"/>
      <c r="Z43" s="807"/>
      <c r="AA43" s="804"/>
      <c r="AB43" s="1029"/>
      <c r="AC43" s="781"/>
      <c r="AD43" s="837"/>
      <c r="AE43" s="1020"/>
      <c r="AF43" s="532">
        <f t="shared" si="14"/>
        <v>0</v>
      </c>
      <c r="AG43" s="532" t="str">
        <f t="shared" si="94"/>
        <v>No</v>
      </c>
      <c r="AH43" s="545" t="str">
        <f t="shared" si="15"/>
        <v>No</v>
      </c>
      <c r="AI43" s="527" t="str">
        <f t="shared" si="95"/>
        <v>Yes</v>
      </c>
      <c r="AK43" s="187">
        <f t="shared" si="17"/>
        <v>1</v>
      </c>
      <c r="AL43" s="188">
        <f t="shared" si="18"/>
        <v>0</v>
      </c>
      <c r="AM43" s="26"/>
      <c r="AN43" s="633"/>
      <c r="AO43" s="349">
        <v>3.7</v>
      </c>
      <c r="AP43" s="326">
        <f t="shared" si="19"/>
        <v>0</v>
      </c>
      <c r="AQ43" s="364"/>
      <c r="AR43" s="152">
        <f t="shared" si="96"/>
        <v>0</v>
      </c>
      <c r="AS43" s="152">
        <f t="shared" si="97"/>
        <v>0</v>
      </c>
      <c r="AT43" s="152">
        <f t="shared" si="98"/>
        <v>0</v>
      </c>
      <c r="AU43" s="152">
        <f t="shared" si="99"/>
        <v>0</v>
      </c>
      <c r="AV43" s="152">
        <f t="shared" si="100"/>
        <v>0</v>
      </c>
      <c r="AW43" s="152">
        <f t="shared" si="101"/>
        <v>0</v>
      </c>
      <c r="AX43" s="152">
        <f t="shared" si="76"/>
        <v>0</v>
      </c>
      <c r="AY43" s="152">
        <f t="shared" si="102"/>
        <v>0</v>
      </c>
      <c r="AZ43" s="152">
        <f t="shared" si="103"/>
        <v>0</v>
      </c>
      <c r="BA43" s="152">
        <f t="shared" si="104"/>
        <v>0</v>
      </c>
      <c r="BB43" s="152">
        <f t="shared" si="105"/>
        <v>0</v>
      </c>
      <c r="BC43" s="152">
        <f t="shared" si="106"/>
        <v>0</v>
      </c>
      <c r="BD43" s="152">
        <f t="shared" si="107"/>
        <v>0</v>
      </c>
      <c r="BE43" s="152">
        <f t="shared" si="108"/>
        <v>0</v>
      </c>
      <c r="BF43" s="152">
        <f t="shared" si="9"/>
        <v>0</v>
      </c>
      <c r="BG43" s="152">
        <f t="shared" si="10"/>
        <v>0</v>
      </c>
      <c r="BH43" s="152">
        <f t="shared" si="11"/>
        <v>0</v>
      </c>
      <c r="BI43" s="152">
        <f t="shared" si="12"/>
        <v>0</v>
      </c>
      <c r="BJ43" s="329">
        <v>1</v>
      </c>
      <c r="BK43" s="1036">
        <f t="shared" si="22"/>
        <v>0</v>
      </c>
      <c r="BL43" s="719">
        <v>6</v>
      </c>
      <c r="BM43" s="357">
        <f t="shared" si="23"/>
        <v>0</v>
      </c>
      <c r="BN43" s="719"/>
      <c r="BO43" s="357">
        <f t="shared" si="24"/>
        <v>0</v>
      </c>
      <c r="BP43" s="719"/>
      <c r="BQ43" s="357">
        <f t="shared" si="25"/>
        <v>0</v>
      </c>
      <c r="BR43" s="719"/>
      <c r="BS43" s="357">
        <f t="shared" si="26"/>
        <v>0</v>
      </c>
      <c r="BT43" s="719"/>
      <c r="BU43" s="357">
        <f t="shared" si="27"/>
        <v>0</v>
      </c>
      <c r="BV43" s="730"/>
      <c r="BW43" s="357">
        <f t="shared" si="28"/>
        <v>0</v>
      </c>
      <c r="BX43" s="728"/>
      <c r="BY43" s="357">
        <f t="shared" si="29"/>
        <v>0</v>
      </c>
      <c r="BZ43" s="728"/>
      <c r="CA43" s="357">
        <f t="shared" si="30"/>
        <v>0</v>
      </c>
      <c r="CB43" s="728"/>
      <c r="CC43" s="357">
        <f t="shared" si="31"/>
        <v>0</v>
      </c>
      <c r="CD43" s="728"/>
      <c r="CE43" s="357">
        <f t="shared" si="32"/>
        <v>0</v>
      </c>
      <c r="CF43" s="728"/>
      <c r="CG43" s="357">
        <f t="shared" si="33"/>
        <v>0</v>
      </c>
      <c r="CH43" s="728"/>
      <c r="CI43" s="357">
        <f t="shared" si="34"/>
        <v>0</v>
      </c>
      <c r="CJ43" s="728"/>
      <c r="CK43" s="357">
        <f t="shared" si="35"/>
        <v>0</v>
      </c>
      <c r="CL43" s="728"/>
      <c r="CM43" s="357">
        <f t="shared" si="36"/>
        <v>0</v>
      </c>
      <c r="CN43" s="728"/>
      <c r="CO43" s="357">
        <f t="shared" si="37"/>
        <v>0</v>
      </c>
      <c r="CP43" s="729"/>
      <c r="CQ43" s="357">
        <f t="shared" si="38"/>
        <v>0</v>
      </c>
      <c r="CR43" s="152"/>
      <c r="CS43" s="1">
        <f t="shared" si="39"/>
        <v>0</v>
      </c>
      <c r="CT43" s="1">
        <f t="shared" si="40"/>
        <v>0</v>
      </c>
      <c r="CU43" s="1">
        <f t="shared" si="41"/>
        <v>0</v>
      </c>
      <c r="CV43" s="1">
        <f t="shared" si="42"/>
        <v>0</v>
      </c>
      <c r="CW43" s="522">
        <f t="shared" si="43"/>
        <v>0</v>
      </c>
      <c r="CX43" s="1">
        <f t="shared" si="44"/>
        <v>0</v>
      </c>
      <c r="CY43" s="1">
        <f t="shared" si="45"/>
        <v>0</v>
      </c>
      <c r="CZ43" s="1">
        <f t="shared" si="46"/>
        <v>0</v>
      </c>
      <c r="DB43" s="1">
        <f t="shared" si="47"/>
        <v>0</v>
      </c>
      <c r="DC43" s="1">
        <f t="shared" si="48"/>
        <v>0</v>
      </c>
      <c r="DE43" s="1">
        <f t="shared" si="49"/>
        <v>0</v>
      </c>
      <c r="DF43" s="1">
        <f t="shared" si="50"/>
        <v>0</v>
      </c>
      <c r="DG43" s="1">
        <f t="shared" si="51"/>
        <v>0</v>
      </c>
      <c r="DH43" s="1">
        <f t="shared" si="52"/>
        <v>0</v>
      </c>
      <c r="DI43" s="1">
        <f t="shared" si="53"/>
        <v>0</v>
      </c>
      <c r="DJ43" s="1">
        <f t="shared" si="54"/>
        <v>0</v>
      </c>
      <c r="DK43" s="1">
        <f t="shared" si="55"/>
        <v>0</v>
      </c>
      <c r="DL43" s="1">
        <f t="shared" si="56"/>
        <v>0</v>
      </c>
      <c r="DM43" s="1">
        <f t="shared" si="57"/>
        <v>0</v>
      </c>
      <c r="DN43" s="1">
        <f t="shared" si="58"/>
        <v>0</v>
      </c>
      <c r="DO43" s="1">
        <f t="shared" si="59"/>
        <v>0</v>
      </c>
      <c r="DP43" s="1">
        <f t="shared" si="60"/>
        <v>0</v>
      </c>
      <c r="DQ43" s="1">
        <f t="shared" si="61"/>
        <v>0</v>
      </c>
      <c r="DR43" s="1">
        <f t="shared" si="62"/>
        <v>0</v>
      </c>
      <c r="DS43" s="1">
        <f t="shared" si="63"/>
        <v>0</v>
      </c>
    </row>
    <row r="44" spans="1:16331" s="1" customFormat="1" ht="65.25" customHeight="1" x14ac:dyDescent="0.2">
      <c r="A44" s="1373"/>
      <c r="B44" s="139"/>
      <c r="D44" s="251" t="s">
        <v>299</v>
      </c>
      <c r="E44" s="378"/>
      <c r="F44" s="575" t="s">
        <v>697</v>
      </c>
      <c r="G44" s="45" t="s">
        <v>0</v>
      </c>
      <c r="H44" s="1" t="s">
        <v>63</v>
      </c>
      <c r="I44" s="1092" t="s">
        <v>275</v>
      </c>
      <c r="J44" s="1104">
        <v>1</v>
      </c>
      <c r="K44" s="1104">
        <v>0</v>
      </c>
      <c r="L44" s="1" t="s">
        <v>693</v>
      </c>
      <c r="M44" s="500">
        <v>214.37493000000006</v>
      </c>
      <c r="N44" s="778"/>
      <c r="O44" s="778"/>
      <c r="P44" s="778"/>
      <c r="Q44" s="778"/>
      <c r="R44" s="778"/>
      <c r="S44" s="778"/>
      <c r="T44" s="778"/>
      <c r="U44" s="802"/>
      <c r="V44" s="779"/>
      <c r="W44" s="779"/>
      <c r="X44" s="779"/>
      <c r="Y44" s="801"/>
      <c r="Z44" s="802"/>
      <c r="AA44" s="801"/>
      <c r="AB44" s="1028"/>
      <c r="AC44" s="782"/>
      <c r="AD44" s="1011"/>
      <c r="AE44" s="1022"/>
      <c r="AF44" s="70">
        <f t="shared" si="14"/>
        <v>0</v>
      </c>
      <c r="AG44" s="88" t="str">
        <f t="shared" si="94"/>
        <v>No</v>
      </c>
      <c r="AH44" s="131" t="str">
        <f t="shared" si="15"/>
        <v>No</v>
      </c>
      <c r="AI44" s="71" t="str">
        <f t="shared" si="95"/>
        <v>Yes</v>
      </c>
      <c r="AK44" s="187">
        <f t="shared" si="17"/>
        <v>1</v>
      </c>
      <c r="AL44" s="188">
        <f t="shared" si="18"/>
        <v>0</v>
      </c>
      <c r="AM44" s="26"/>
      <c r="AN44" s="633"/>
      <c r="AO44" s="349">
        <v>2.6</v>
      </c>
      <c r="AP44" s="326">
        <f t="shared" si="19"/>
        <v>0</v>
      </c>
      <c r="AQ44" s="364"/>
      <c r="AR44" s="152">
        <f t="shared" si="96"/>
        <v>0</v>
      </c>
      <c r="AS44" s="152">
        <f t="shared" si="97"/>
        <v>0</v>
      </c>
      <c r="AT44" s="152">
        <f t="shared" si="98"/>
        <v>0</v>
      </c>
      <c r="AU44" s="152">
        <f t="shared" si="99"/>
        <v>0</v>
      </c>
      <c r="AV44" s="152">
        <f t="shared" si="100"/>
        <v>0</v>
      </c>
      <c r="AW44" s="152">
        <f t="shared" si="101"/>
        <v>0</v>
      </c>
      <c r="AX44" s="152">
        <f t="shared" si="76"/>
        <v>0</v>
      </c>
      <c r="AY44" s="152">
        <f t="shared" si="102"/>
        <v>0</v>
      </c>
      <c r="AZ44" s="152">
        <f t="shared" si="103"/>
        <v>0</v>
      </c>
      <c r="BA44" s="152">
        <f t="shared" si="104"/>
        <v>0</v>
      </c>
      <c r="BB44" s="152">
        <f t="shared" si="105"/>
        <v>0</v>
      </c>
      <c r="BC44" s="152">
        <f t="shared" si="106"/>
        <v>0</v>
      </c>
      <c r="BD44" s="152">
        <f t="shared" si="107"/>
        <v>0</v>
      </c>
      <c r="BE44" s="152">
        <f t="shared" si="108"/>
        <v>0</v>
      </c>
      <c r="BF44" s="152">
        <f t="shared" si="9"/>
        <v>0</v>
      </c>
      <c r="BG44" s="152">
        <f t="shared" si="10"/>
        <v>0</v>
      </c>
      <c r="BH44" s="152">
        <f t="shared" si="11"/>
        <v>0</v>
      </c>
      <c r="BI44" s="152">
        <f t="shared" si="12"/>
        <v>0</v>
      </c>
      <c r="BJ44" s="329">
        <v>1</v>
      </c>
      <c r="BK44" s="1036">
        <f t="shared" si="22"/>
        <v>0</v>
      </c>
      <c r="BL44" s="719">
        <v>5</v>
      </c>
      <c r="BM44" s="357">
        <f t="shared" si="23"/>
        <v>0</v>
      </c>
      <c r="BN44" s="719"/>
      <c r="BO44" s="357">
        <f t="shared" si="24"/>
        <v>0</v>
      </c>
      <c r="BP44" s="719"/>
      <c r="BQ44" s="357">
        <f t="shared" si="25"/>
        <v>0</v>
      </c>
      <c r="BR44" s="719"/>
      <c r="BS44" s="357">
        <f t="shared" si="26"/>
        <v>0</v>
      </c>
      <c r="BT44" s="719"/>
      <c r="BU44" s="357">
        <f t="shared" si="27"/>
        <v>0</v>
      </c>
      <c r="BV44" s="730"/>
      <c r="BW44" s="357">
        <f t="shared" si="28"/>
        <v>0</v>
      </c>
      <c r="BX44" s="728"/>
      <c r="BY44" s="357">
        <f t="shared" si="29"/>
        <v>0</v>
      </c>
      <c r="BZ44" s="728"/>
      <c r="CA44" s="357">
        <f t="shared" si="30"/>
        <v>0</v>
      </c>
      <c r="CB44" s="728"/>
      <c r="CC44" s="357">
        <f t="shared" si="31"/>
        <v>0</v>
      </c>
      <c r="CD44" s="728"/>
      <c r="CE44" s="357">
        <f t="shared" si="32"/>
        <v>0</v>
      </c>
      <c r="CF44" s="728"/>
      <c r="CG44" s="357">
        <f t="shared" si="33"/>
        <v>0</v>
      </c>
      <c r="CH44" s="728"/>
      <c r="CI44" s="357">
        <f t="shared" si="34"/>
        <v>0</v>
      </c>
      <c r="CJ44" s="728"/>
      <c r="CK44" s="357">
        <f t="shared" si="35"/>
        <v>0</v>
      </c>
      <c r="CL44" s="728"/>
      <c r="CM44" s="357">
        <f t="shared" si="36"/>
        <v>0</v>
      </c>
      <c r="CN44" s="728"/>
      <c r="CO44" s="357">
        <f t="shared" si="37"/>
        <v>0</v>
      </c>
      <c r="CP44" s="729"/>
      <c r="CQ44" s="357">
        <f t="shared" si="38"/>
        <v>0</v>
      </c>
      <c r="CR44" s="152"/>
      <c r="CS44" s="1">
        <f t="shared" si="39"/>
        <v>0</v>
      </c>
      <c r="CT44" s="1">
        <f t="shared" si="40"/>
        <v>0</v>
      </c>
      <c r="CU44" s="1">
        <f t="shared" si="41"/>
        <v>0</v>
      </c>
      <c r="CV44" s="1">
        <f t="shared" si="42"/>
        <v>0</v>
      </c>
      <c r="CW44" s="522">
        <f t="shared" si="43"/>
        <v>0</v>
      </c>
      <c r="CX44" s="1">
        <f t="shared" si="44"/>
        <v>0</v>
      </c>
      <c r="CY44" s="1">
        <f t="shared" si="45"/>
        <v>0</v>
      </c>
      <c r="CZ44" s="1">
        <f t="shared" si="46"/>
        <v>0</v>
      </c>
      <c r="DB44" s="1">
        <f t="shared" si="47"/>
        <v>0</v>
      </c>
      <c r="DC44" s="1">
        <f t="shared" si="48"/>
        <v>0</v>
      </c>
      <c r="DE44" s="1">
        <f t="shared" si="49"/>
        <v>0</v>
      </c>
      <c r="DF44" s="1">
        <f t="shared" si="50"/>
        <v>0</v>
      </c>
      <c r="DG44" s="1">
        <f t="shared" si="51"/>
        <v>0</v>
      </c>
      <c r="DH44" s="1">
        <f t="shared" si="52"/>
        <v>0</v>
      </c>
      <c r="DI44" s="1">
        <f t="shared" si="53"/>
        <v>0</v>
      </c>
      <c r="DJ44" s="1">
        <f t="shared" si="54"/>
        <v>0</v>
      </c>
      <c r="DK44" s="1">
        <f t="shared" si="55"/>
        <v>0</v>
      </c>
      <c r="DL44" s="1">
        <f t="shared" si="56"/>
        <v>0</v>
      </c>
      <c r="DM44" s="1">
        <f t="shared" si="57"/>
        <v>0</v>
      </c>
      <c r="DN44" s="1">
        <f t="shared" si="58"/>
        <v>0</v>
      </c>
      <c r="DO44" s="1">
        <f t="shared" si="59"/>
        <v>0</v>
      </c>
      <c r="DP44" s="1">
        <f t="shared" si="60"/>
        <v>0</v>
      </c>
      <c r="DQ44" s="1">
        <f t="shared" si="61"/>
        <v>0</v>
      </c>
      <c r="DR44" s="1">
        <f t="shared" si="62"/>
        <v>0</v>
      </c>
      <c r="DS44" s="1">
        <f t="shared" si="63"/>
        <v>0</v>
      </c>
    </row>
    <row r="45" spans="1:16331" s="1" customFormat="1" ht="65.25" customHeight="1" x14ac:dyDescent="0.2">
      <c r="A45" s="1373"/>
      <c r="B45" s="139"/>
      <c r="D45" s="251" t="s">
        <v>300</v>
      </c>
      <c r="E45" s="378"/>
      <c r="F45" s="575" t="s">
        <v>697</v>
      </c>
      <c r="G45" s="45" t="s">
        <v>0</v>
      </c>
      <c r="H45" s="1" t="s">
        <v>63</v>
      </c>
      <c r="I45" s="1092" t="s">
        <v>275</v>
      </c>
      <c r="J45" s="1104">
        <v>1</v>
      </c>
      <c r="K45" s="1104">
        <v>0</v>
      </c>
      <c r="L45" s="45" t="s">
        <v>694</v>
      </c>
      <c r="M45" s="500">
        <v>220.68007500000004</v>
      </c>
      <c r="N45" s="778"/>
      <c r="O45" s="778"/>
      <c r="P45" s="778"/>
      <c r="Q45" s="778"/>
      <c r="R45" s="778"/>
      <c r="S45" s="778"/>
      <c r="T45" s="778"/>
      <c r="U45" s="802"/>
      <c r="V45" s="779"/>
      <c r="W45" s="779"/>
      <c r="X45" s="779"/>
      <c r="Y45" s="801"/>
      <c r="Z45" s="802"/>
      <c r="AA45" s="801"/>
      <c r="AB45" s="1028"/>
      <c r="AC45" s="782"/>
      <c r="AD45" s="1011"/>
      <c r="AE45" s="1022"/>
      <c r="AF45" s="70">
        <f t="shared" si="14"/>
        <v>0</v>
      </c>
      <c r="AG45" s="88" t="str">
        <f t="shared" si="94"/>
        <v>No</v>
      </c>
      <c r="AH45" s="131" t="str">
        <f t="shared" si="15"/>
        <v>No</v>
      </c>
      <c r="AI45" s="71" t="str">
        <f t="shared" si="95"/>
        <v>Yes</v>
      </c>
      <c r="AK45" s="187">
        <f t="shared" si="17"/>
        <v>1</v>
      </c>
      <c r="AL45" s="188">
        <f t="shared" si="18"/>
        <v>0</v>
      </c>
      <c r="AM45" s="26"/>
      <c r="AN45" s="633"/>
      <c r="AO45" s="349">
        <v>3.1</v>
      </c>
      <c r="AP45" s="326">
        <f t="shared" si="19"/>
        <v>0</v>
      </c>
      <c r="AQ45" s="364"/>
      <c r="AR45" s="152">
        <f t="shared" si="96"/>
        <v>0</v>
      </c>
      <c r="AS45" s="152">
        <f t="shared" si="97"/>
        <v>0</v>
      </c>
      <c r="AT45" s="152">
        <f t="shared" si="98"/>
        <v>0</v>
      </c>
      <c r="AU45" s="152">
        <f t="shared" si="99"/>
        <v>0</v>
      </c>
      <c r="AV45" s="152">
        <f t="shared" si="100"/>
        <v>0</v>
      </c>
      <c r="AW45" s="152">
        <f t="shared" si="101"/>
        <v>0</v>
      </c>
      <c r="AX45" s="152">
        <f t="shared" si="76"/>
        <v>0</v>
      </c>
      <c r="AY45" s="152">
        <f t="shared" si="102"/>
        <v>0</v>
      </c>
      <c r="AZ45" s="152">
        <f t="shared" si="103"/>
        <v>0</v>
      </c>
      <c r="BA45" s="152">
        <f t="shared" si="104"/>
        <v>0</v>
      </c>
      <c r="BB45" s="152">
        <f t="shared" si="105"/>
        <v>0</v>
      </c>
      <c r="BC45" s="152">
        <f t="shared" si="106"/>
        <v>0</v>
      </c>
      <c r="BD45" s="152">
        <f t="shared" si="107"/>
        <v>0</v>
      </c>
      <c r="BE45" s="152">
        <f t="shared" si="108"/>
        <v>0</v>
      </c>
      <c r="BF45" s="152">
        <f t="shared" si="9"/>
        <v>0</v>
      </c>
      <c r="BG45" s="152">
        <f t="shared" si="10"/>
        <v>0</v>
      </c>
      <c r="BH45" s="152">
        <f t="shared" si="11"/>
        <v>0</v>
      </c>
      <c r="BI45" s="152">
        <f t="shared" si="12"/>
        <v>0</v>
      </c>
      <c r="BJ45" s="329">
        <v>1</v>
      </c>
      <c r="BK45" s="1036">
        <f t="shared" si="22"/>
        <v>0</v>
      </c>
      <c r="BL45" s="719">
        <v>5</v>
      </c>
      <c r="BM45" s="357">
        <f t="shared" si="23"/>
        <v>0</v>
      </c>
      <c r="BN45" s="719"/>
      <c r="BO45" s="357">
        <f t="shared" si="24"/>
        <v>0</v>
      </c>
      <c r="BP45" s="719"/>
      <c r="BQ45" s="357">
        <f t="shared" si="25"/>
        <v>0</v>
      </c>
      <c r="BR45" s="719"/>
      <c r="BS45" s="357">
        <f t="shared" si="26"/>
        <v>0</v>
      </c>
      <c r="BT45" s="719"/>
      <c r="BU45" s="357">
        <f t="shared" si="27"/>
        <v>0</v>
      </c>
      <c r="BV45" s="730"/>
      <c r="BW45" s="357">
        <f t="shared" si="28"/>
        <v>0</v>
      </c>
      <c r="BX45" s="728"/>
      <c r="BY45" s="357">
        <f t="shared" si="29"/>
        <v>0</v>
      </c>
      <c r="BZ45" s="728"/>
      <c r="CA45" s="357">
        <f t="shared" si="30"/>
        <v>0</v>
      </c>
      <c r="CB45" s="728"/>
      <c r="CC45" s="357">
        <f t="shared" si="31"/>
        <v>0</v>
      </c>
      <c r="CD45" s="728"/>
      <c r="CE45" s="357">
        <f t="shared" si="32"/>
        <v>0</v>
      </c>
      <c r="CF45" s="728"/>
      <c r="CG45" s="357">
        <f t="shared" si="33"/>
        <v>0</v>
      </c>
      <c r="CH45" s="728"/>
      <c r="CI45" s="357">
        <f t="shared" si="34"/>
        <v>0</v>
      </c>
      <c r="CJ45" s="728"/>
      <c r="CK45" s="357">
        <f t="shared" si="35"/>
        <v>0</v>
      </c>
      <c r="CL45" s="728"/>
      <c r="CM45" s="357">
        <f t="shared" si="36"/>
        <v>0</v>
      </c>
      <c r="CN45" s="728"/>
      <c r="CO45" s="357">
        <f t="shared" si="37"/>
        <v>0</v>
      </c>
      <c r="CP45" s="729"/>
      <c r="CQ45" s="357">
        <f t="shared" si="38"/>
        <v>0</v>
      </c>
      <c r="CR45" s="152"/>
      <c r="CS45" s="1">
        <f t="shared" si="39"/>
        <v>0</v>
      </c>
      <c r="CT45" s="1">
        <f t="shared" si="40"/>
        <v>0</v>
      </c>
      <c r="CU45" s="1">
        <f t="shared" si="41"/>
        <v>0</v>
      </c>
      <c r="CV45" s="1">
        <f t="shared" si="42"/>
        <v>0</v>
      </c>
      <c r="CW45" s="522">
        <f t="shared" si="43"/>
        <v>0</v>
      </c>
      <c r="CX45" s="1">
        <f t="shared" si="44"/>
        <v>0</v>
      </c>
      <c r="CY45" s="1">
        <f t="shared" si="45"/>
        <v>0</v>
      </c>
      <c r="CZ45" s="1">
        <f t="shared" si="46"/>
        <v>0</v>
      </c>
      <c r="DB45" s="1">
        <f t="shared" si="47"/>
        <v>0</v>
      </c>
      <c r="DC45" s="1">
        <f t="shared" si="48"/>
        <v>0</v>
      </c>
      <c r="DE45" s="1">
        <f t="shared" si="49"/>
        <v>0</v>
      </c>
      <c r="DF45" s="1">
        <f t="shared" si="50"/>
        <v>0</v>
      </c>
      <c r="DG45" s="1">
        <f t="shared" si="51"/>
        <v>0</v>
      </c>
      <c r="DH45" s="1">
        <f t="shared" si="52"/>
        <v>0</v>
      </c>
      <c r="DI45" s="1">
        <f t="shared" si="53"/>
        <v>0</v>
      </c>
      <c r="DJ45" s="1">
        <f t="shared" si="54"/>
        <v>0</v>
      </c>
      <c r="DK45" s="1">
        <f t="shared" si="55"/>
        <v>0</v>
      </c>
      <c r="DL45" s="1">
        <f t="shared" si="56"/>
        <v>0</v>
      </c>
      <c r="DM45" s="1">
        <f t="shared" si="57"/>
        <v>0</v>
      </c>
      <c r="DN45" s="1">
        <f t="shared" si="58"/>
        <v>0</v>
      </c>
      <c r="DO45" s="1">
        <f t="shared" si="59"/>
        <v>0</v>
      </c>
      <c r="DP45" s="1">
        <f t="shared" si="60"/>
        <v>0</v>
      </c>
      <c r="DQ45" s="1">
        <f t="shared" si="61"/>
        <v>0</v>
      </c>
      <c r="DR45" s="1">
        <f t="shared" si="62"/>
        <v>0</v>
      </c>
      <c r="DS45" s="1">
        <f t="shared" si="63"/>
        <v>0</v>
      </c>
    </row>
    <row r="46" spans="1:16331" s="1" customFormat="1" ht="65.25" customHeight="1" x14ac:dyDescent="0.2">
      <c r="A46" s="1373"/>
      <c r="B46" s="139"/>
      <c r="D46" s="1068" t="s">
        <v>301</v>
      </c>
      <c r="E46" s="528"/>
      <c r="F46" s="576"/>
      <c r="G46" s="529" t="s">
        <v>0</v>
      </c>
      <c r="H46" s="530" t="s">
        <v>67</v>
      </c>
      <c r="I46" s="1088" t="s">
        <v>369</v>
      </c>
      <c r="J46" s="1099">
        <v>1</v>
      </c>
      <c r="K46" s="1099">
        <v>0</v>
      </c>
      <c r="L46" s="530" t="s">
        <v>693</v>
      </c>
      <c r="M46" s="541">
        <v>176.54406000000003</v>
      </c>
      <c r="N46" s="777"/>
      <c r="O46" s="777"/>
      <c r="P46" s="777"/>
      <c r="Q46" s="777"/>
      <c r="R46" s="777"/>
      <c r="S46" s="777"/>
      <c r="T46" s="777"/>
      <c r="U46" s="807"/>
      <c r="V46" s="805"/>
      <c r="W46" s="805"/>
      <c r="X46" s="805"/>
      <c r="Y46" s="804"/>
      <c r="Z46" s="807"/>
      <c r="AA46" s="804"/>
      <c r="AB46" s="1029"/>
      <c r="AC46" s="781"/>
      <c r="AD46" s="837"/>
      <c r="AE46" s="1020"/>
      <c r="AF46" s="532">
        <f t="shared" si="14"/>
        <v>0</v>
      </c>
      <c r="AG46" s="532" t="str">
        <f t="shared" si="94"/>
        <v>No</v>
      </c>
      <c r="AH46" s="545" t="str">
        <f t="shared" si="15"/>
        <v>No</v>
      </c>
      <c r="AI46" s="527" t="str">
        <f t="shared" si="95"/>
        <v>No</v>
      </c>
      <c r="AK46" s="187">
        <f t="shared" si="17"/>
        <v>1</v>
      </c>
      <c r="AL46" s="188">
        <f t="shared" si="18"/>
        <v>0</v>
      </c>
      <c r="AM46" s="26"/>
      <c r="AN46" s="633"/>
      <c r="AO46" s="349">
        <v>1.4</v>
      </c>
      <c r="AP46" s="326">
        <f t="shared" si="19"/>
        <v>0</v>
      </c>
      <c r="AQ46" s="364"/>
      <c r="AR46" s="152">
        <f t="shared" si="96"/>
        <v>0</v>
      </c>
      <c r="AS46" s="152">
        <f t="shared" si="97"/>
        <v>0</v>
      </c>
      <c r="AT46" s="152">
        <f t="shared" si="98"/>
        <v>0</v>
      </c>
      <c r="AU46" s="152">
        <f t="shared" si="99"/>
        <v>0</v>
      </c>
      <c r="AV46" s="152">
        <f t="shared" si="100"/>
        <v>0</v>
      </c>
      <c r="AW46" s="152">
        <f t="shared" si="101"/>
        <v>0</v>
      </c>
      <c r="AX46" s="152">
        <f t="shared" si="76"/>
        <v>0</v>
      </c>
      <c r="AY46" s="152">
        <f t="shared" si="102"/>
        <v>0</v>
      </c>
      <c r="AZ46" s="152">
        <f t="shared" si="103"/>
        <v>0</v>
      </c>
      <c r="BA46" s="152">
        <f t="shared" si="104"/>
        <v>0</v>
      </c>
      <c r="BB46" s="152">
        <f t="shared" si="105"/>
        <v>0</v>
      </c>
      <c r="BC46" s="152">
        <f t="shared" si="106"/>
        <v>0</v>
      </c>
      <c r="BD46" s="152">
        <f t="shared" si="107"/>
        <v>0</v>
      </c>
      <c r="BE46" s="152">
        <f t="shared" si="108"/>
        <v>0</v>
      </c>
      <c r="BF46" s="152">
        <f t="shared" si="9"/>
        <v>0</v>
      </c>
      <c r="BG46" s="152">
        <f t="shared" si="10"/>
        <v>0</v>
      </c>
      <c r="BH46" s="152">
        <f t="shared" si="11"/>
        <v>0</v>
      </c>
      <c r="BI46" s="152">
        <f t="shared" si="12"/>
        <v>0</v>
      </c>
      <c r="BJ46" s="329">
        <v>1</v>
      </c>
      <c r="BK46" s="1036">
        <f t="shared" si="22"/>
        <v>0</v>
      </c>
      <c r="BL46" s="719">
        <v>5</v>
      </c>
      <c r="BM46" s="357">
        <f t="shared" si="23"/>
        <v>0</v>
      </c>
      <c r="BN46" s="719"/>
      <c r="BO46" s="357">
        <f t="shared" si="24"/>
        <v>0</v>
      </c>
      <c r="BP46" s="719"/>
      <c r="BQ46" s="357">
        <f t="shared" si="25"/>
        <v>0</v>
      </c>
      <c r="BR46" s="719"/>
      <c r="BS46" s="357">
        <f t="shared" si="26"/>
        <v>0</v>
      </c>
      <c r="BT46" s="719"/>
      <c r="BU46" s="357">
        <f t="shared" si="27"/>
        <v>0</v>
      </c>
      <c r="BV46" s="730"/>
      <c r="BW46" s="357">
        <f t="shared" si="28"/>
        <v>0</v>
      </c>
      <c r="BX46" s="728"/>
      <c r="BY46" s="357">
        <f t="shared" si="29"/>
        <v>0</v>
      </c>
      <c r="BZ46" s="728"/>
      <c r="CA46" s="357">
        <f t="shared" si="30"/>
        <v>0</v>
      </c>
      <c r="CB46" s="728"/>
      <c r="CC46" s="357">
        <f t="shared" si="31"/>
        <v>0</v>
      </c>
      <c r="CD46" s="728"/>
      <c r="CE46" s="357">
        <f t="shared" si="32"/>
        <v>0</v>
      </c>
      <c r="CF46" s="728"/>
      <c r="CG46" s="357">
        <f t="shared" si="33"/>
        <v>0</v>
      </c>
      <c r="CH46" s="728"/>
      <c r="CI46" s="357">
        <f t="shared" si="34"/>
        <v>0</v>
      </c>
      <c r="CJ46" s="728"/>
      <c r="CK46" s="357">
        <f t="shared" si="35"/>
        <v>0</v>
      </c>
      <c r="CL46" s="728"/>
      <c r="CM46" s="357">
        <f t="shared" si="36"/>
        <v>0</v>
      </c>
      <c r="CN46" s="728"/>
      <c r="CO46" s="357">
        <f t="shared" si="37"/>
        <v>0</v>
      </c>
      <c r="CP46" s="729"/>
      <c r="CQ46" s="357">
        <f t="shared" si="38"/>
        <v>0</v>
      </c>
      <c r="CR46" s="152"/>
      <c r="CS46" s="1">
        <f t="shared" si="39"/>
        <v>0</v>
      </c>
      <c r="CT46" s="1">
        <f t="shared" si="40"/>
        <v>0</v>
      </c>
      <c r="CU46" s="1">
        <f t="shared" si="41"/>
        <v>0</v>
      </c>
      <c r="CV46" s="1">
        <f t="shared" si="42"/>
        <v>0</v>
      </c>
      <c r="CW46" s="522">
        <f t="shared" si="43"/>
        <v>0</v>
      </c>
      <c r="CX46" s="1">
        <f t="shared" si="44"/>
        <v>0</v>
      </c>
      <c r="CY46" s="1">
        <f t="shared" si="45"/>
        <v>0</v>
      </c>
      <c r="CZ46" s="1">
        <f t="shared" si="46"/>
        <v>0</v>
      </c>
      <c r="DB46" s="1">
        <f t="shared" si="47"/>
        <v>0</v>
      </c>
      <c r="DC46" s="1">
        <f t="shared" si="48"/>
        <v>0</v>
      </c>
      <c r="DE46" s="1">
        <f t="shared" si="49"/>
        <v>0</v>
      </c>
      <c r="DF46" s="1">
        <f t="shared" si="50"/>
        <v>0</v>
      </c>
      <c r="DG46" s="1">
        <f t="shared" si="51"/>
        <v>0</v>
      </c>
      <c r="DH46" s="1">
        <f t="shared" si="52"/>
        <v>0</v>
      </c>
      <c r="DI46" s="1">
        <f t="shared" si="53"/>
        <v>0</v>
      </c>
      <c r="DJ46" s="1">
        <f t="shared" si="54"/>
        <v>0</v>
      </c>
      <c r="DK46" s="1">
        <f t="shared" si="55"/>
        <v>0</v>
      </c>
      <c r="DL46" s="1">
        <f t="shared" si="56"/>
        <v>0</v>
      </c>
      <c r="DM46" s="1">
        <f t="shared" si="57"/>
        <v>0</v>
      </c>
      <c r="DN46" s="1">
        <f t="shared" si="58"/>
        <v>0</v>
      </c>
      <c r="DO46" s="1">
        <f t="shared" si="59"/>
        <v>0</v>
      </c>
      <c r="DP46" s="1">
        <f t="shared" si="60"/>
        <v>0</v>
      </c>
      <c r="DQ46" s="1">
        <f t="shared" si="61"/>
        <v>0</v>
      </c>
      <c r="DR46" s="1">
        <f t="shared" si="62"/>
        <v>0</v>
      </c>
      <c r="DS46" s="1">
        <f t="shared" si="63"/>
        <v>0</v>
      </c>
    </row>
    <row r="47" spans="1:16331" s="1" customFormat="1" ht="65.25" customHeight="1" x14ac:dyDescent="0.2">
      <c r="A47" s="1373"/>
      <c r="B47" s="139"/>
      <c r="D47" s="1068" t="s">
        <v>302</v>
      </c>
      <c r="E47" s="528"/>
      <c r="F47" s="576"/>
      <c r="G47" s="529" t="s">
        <v>0</v>
      </c>
      <c r="H47" s="530" t="s">
        <v>67</v>
      </c>
      <c r="I47" s="1088" t="s">
        <v>369</v>
      </c>
      <c r="J47" s="1099">
        <v>1</v>
      </c>
      <c r="K47" s="1099">
        <v>0</v>
      </c>
      <c r="L47" s="529" t="s">
        <v>696</v>
      </c>
      <c r="M47" s="541">
        <v>182.84920500000004</v>
      </c>
      <c r="N47" s="777"/>
      <c r="O47" s="777"/>
      <c r="P47" s="777"/>
      <c r="Q47" s="777"/>
      <c r="R47" s="777"/>
      <c r="S47" s="777"/>
      <c r="T47" s="777"/>
      <c r="U47" s="807"/>
      <c r="V47" s="805"/>
      <c r="W47" s="805"/>
      <c r="X47" s="805"/>
      <c r="Y47" s="804"/>
      <c r="Z47" s="807"/>
      <c r="AA47" s="804"/>
      <c r="AB47" s="1029"/>
      <c r="AC47" s="781"/>
      <c r="AD47" s="837"/>
      <c r="AE47" s="1020"/>
      <c r="AF47" s="532">
        <f t="shared" si="14"/>
        <v>0</v>
      </c>
      <c r="AG47" s="532" t="str">
        <f t="shared" si="94"/>
        <v>No</v>
      </c>
      <c r="AH47" s="545" t="str">
        <f t="shared" si="15"/>
        <v>No</v>
      </c>
      <c r="AI47" s="527" t="str">
        <f t="shared" si="95"/>
        <v>No</v>
      </c>
      <c r="AK47" s="187">
        <f t="shared" si="17"/>
        <v>1</v>
      </c>
      <c r="AL47" s="188">
        <f t="shared" si="18"/>
        <v>0</v>
      </c>
      <c r="AM47" s="26"/>
      <c r="AN47" s="633"/>
      <c r="AO47" s="349">
        <v>1.8</v>
      </c>
      <c r="AP47" s="326">
        <f t="shared" si="19"/>
        <v>0</v>
      </c>
      <c r="AQ47" s="364"/>
      <c r="AR47" s="152">
        <f t="shared" si="96"/>
        <v>0</v>
      </c>
      <c r="AS47" s="152">
        <f t="shared" si="97"/>
        <v>0</v>
      </c>
      <c r="AT47" s="152">
        <f t="shared" si="98"/>
        <v>0</v>
      </c>
      <c r="AU47" s="152">
        <f t="shared" si="99"/>
        <v>0</v>
      </c>
      <c r="AV47" s="152">
        <f t="shared" si="100"/>
        <v>0</v>
      </c>
      <c r="AW47" s="152">
        <f t="shared" si="101"/>
        <v>0</v>
      </c>
      <c r="AX47" s="152">
        <f t="shared" si="76"/>
        <v>0</v>
      </c>
      <c r="AY47" s="152">
        <f t="shared" si="102"/>
        <v>0</v>
      </c>
      <c r="AZ47" s="152">
        <f t="shared" si="103"/>
        <v>0</v>
      </c>
      <c r="BA47" s="152">
        <f t="shared" si="104"/>
        <v>0</v>
      </c>
      <c r="BB47" s="152">
        <f t="shared" si="105"/>
        <v>0</v>
      </c>
      <c r="BC47" s="152">
        <f t="shared" si="106"/>
        <v>0</v>
      </c>
      <c r="BD47" s="152">
        <f t="shared" si="107"/>
        <v>0</v>
      </c>
      <c r="BE47" s="152">
        <f t="shared" si="108"/>
        <v>0</v>
      </c>
      <c r="BF47" s="152">
        <f t="shared" si="9"/>
        <v>0</v>
      </c>
      <c r="BG47" s="152">
        <f t="shared" si="10"/>
        <v>0</v>
      </c>
      <c r="BH47" s="152">
        <f t="shared" si="11"/>
        <v>0</v>
      </c>
      <c r="BI47" s="152">
        <f t="shared" si="12"/>
        <v>0</v>
      </c>
      <c r="BJ47" s="329">
        <v>1</v>
      </c>
      <c r="BK47" s="1036">
        <f t="shared" si="22"/>
        <v>0</v>
      </c>
      <c r="BL47" s="719">
        <v>5</v>
      </c>
      <c r="BM47" s="357">
        <f t="shared" si="23"/>
        <v>0</v>
      </c>
      <c r="BN47" s="719"/>
      <c r="BO47" s="357">
        <f t="shared" si="24"/>
        <v>0</v>
      </c>
      <c r="BP47" s="719"/>
      <c r="BQ47" s="357">
        <f t="shared" si="25"/>
        <v>0</v>
      </c>
      <c r="BR47" s="719"/>
      <c r="BS47" s="357">
        <f t="shared" si="26"/>
        <v>0</v>
      </c>
      <c r="BT47" s="719"/>
      <c r="BU47" s="357">
        <f t="shared" si="27"/>
        <v>0</v>
      </c>
      <c r="BV47" s="730"/>
      <c r="BW47" s="357">
        <f t="shared" si="28"/>
        <v>0</v>
      </c>
      <c r="BX47" s="728"/>
      <c r="BY47" s="357">
        <f t="shared" si="29"/>
        <v>0</v>
      </c>
      <c r="BZ47" s="728"/>
      <c r="CA47" s="357">
        <f t="shared" si="30"/>
        <v>0</v>
      </c>
      <c r="CB47" s="728"/>
      <c r="CC47" s="357">
        <f t="shared" si="31"/>
        <v>0</v>
      </c>
      <c r="CD47" s="728"/>
      <c r="CE47" s="357">
        <f t="shared" si="32"/>
        <v>0</v>
      </c>
      <c r="CF47" s="728"/>
      <c r="CG47" s="357">
        <f t="shared" si="33"/>
        <v>0</v>
      </c>
      <c r="CH47" s="728"/>
      <c r="CI47" s="357">
        <f t="shared" si="34"/>
        <v>0</v>
      </c>
      <c r="CJ47" s="728"/>
      <c r="CK47" s="357">
        <f t="shared" si="35"/>
        <v>0</v>
      </c>
      <c r="CL47" s="728"/>
      <c r="CM47" s="357">
        <f t="shared" si="36"/>
        <v>0</v>
      </c>
      <c r="CN47" s="728"/>
      <c r="CO47" s="357">
        <f t="shared" si="37"/>
        <v>0</v>
      </c>
      <c r="CP47" s="729"/>
      <c r="CQ47" s="357">
        <f t="shared" si="38"/>
        <v>0</v>
      </c>
      <c r="CR47" s="152"/>
      <c r="CS47" s="1">
        <f t="shared" si="39"/>
        <v>0</v>
      </c>
      <c r="CT47" s="1">
        <f t="shared" si="40"/>
        <v>0</v>
      </c>
      <c r="CU47" s="1">
        <f t="shared" si="41"/>
        <v>0</v>
      </c>
      <c r="CV47" s="1">
        <f t="shared" si="42"/>
        <v>0</v>
      </c>
      <c r="CW47" s="522">
        <f t="shared" si="43"/>
        <v>0</v>
      </c>
      <c r="CX47" s="1">
        <f t="shared" si="44"/>
        <v>0</v>
      </c>
      <c r="CY47" s="1">
        <f t="shared" si="45"/>
        <v>0</v>
      </c>
      <c r="CZ47" s="1">
        <f t="shared" si="46"/>
        <v>0</v>
      </c>
      <c r="DB47" s="1">
        <f t="shared" si="47"/>
        <v>0</v>
      </c>
      <c r="DC47" s="1">
        <f t="shared" si="48"/>
        <v>0</v>
      </c>
      <c r="DE47" s="1">
        <f t="shared" si="49"/>
        <v>0</v>
      </c>
      <c r="DF47" s="1">
        <f t="shared" si="50"/>
        <v>0</v>
      </c>
      <c r="DG47" s="1">
        <f t="shared" si="51"/>
        <v>0</v>
      </c>
      <c r="DH47" s="1">
        <f t="shared" si="52"/>
        <v>0</v>
      </c>
      <c r="DI47" s="1">
        <f t="shared" si="53"/>
        <v>0</v>
      </c>
      <c r="DJ47" s="1">
        <f t="shared" si="54"/>
        <v>0</v>
      </c>
      <c r="DK47" s="1">
        <f t="shared" si="55"/>
        <v>0</v>
      </c>
      <c r="DL47" s="1">
        <f t="shared" si="56"/>
        <v>0</v>
      </c>
      <c r="DM47" s="1">
        <f t="shared" si="57"/>
        <v>0</v>
      </c>
      <c r="DN47" s="1">
        <f t="shared" si="58"/>
        <v>0</v>
      </c>
      <c r="DO47" s="1">
        <f t="shared" si="59"/>
        <v>0</v>
      </c>
      <c r="DP47" s="1">
        <f t="shared" si="60"/>
        <v>0</v>
      </c>
      <c r="DQ47" s="1">
        <f t="shared" si="61"/>
        <v>0</v>
      </c>
      <c r="DR47" s="1">
        <f t="shared" si="62"/>
        <v>0</v>
      </c>
      <c r="DS47" s="1">
        <f t="shared" si="63"/>
        <v>0</v>
      </c>
    </row>
    <row r="48" spans="1:16331" s="1" customFormat="1" ht="65.25" customHeight="1" x14ac:dyDescent="0.2">
      <c r="A48" s="1373"/>
      <c r="B48" s="139"/>
      <c r="D48" s="251" t="s">
        <v>303</v>
      </c>
      <c r="E48" s="378"/>
      <c r="F48" s="575"/>
      <c r="G48" s="45" t="s">
        <v>0</v>
      </c>
      <c r="H48" s="1" t="s">
        <v>67</v>
      </c>
      <c r="I48" s="1092" t="s">
        <v>408</v>
      </c>
      <c r="J48" s="1104">
        <v>2</v>
      </c>
      <c r="K48" s="1104">
        <v>0</v>
      </c>
      <c r="L48" s="1" t="s">
        <v>693</v>
      </c>
      <c r="M48" s="500">
        <v>353.08812000000006</v>
      </c>
      <c r="N48" s="778"/>
      <c r="O48" s="778"/>
      <c r="P48" s="778"/>
      <c r="Q48" s="778"/>
      <c r="R48" s="778"/>
      <c r="S48" s="778"/>
      <c r="T48" s="778"/>
      <c r="U48" s="802"/>
      <c r="V48" s="779"/>
      <c r="W48" s="779"/>
      <c r="X48" s="779"/>
      <c r="Y48" s="801"/>
      <c r="Z48" s="802"/>
      <c r="AA48" s="801"/>
      <c r="AB48" s="1028"/>
      <c r="AC48" s="782"/>
      <c r="AD48" s="1011"/>
      <c r="AE48" s="1022"/>
      <c r="AF48" s="70">
        <f t="shared" si="14"/>
        <v>0</v>
      </c>
      <c r="AG48" s="88" t="str">
        <f t="shared" si="94"/>
        <v>No</v>
      </c>
      <c r="AH48" s="131" t="str">
        <f t="shared" si="15"/>
        <v>No</v>
      </c>
      <c r="AI48" s="71" t="str">
        <f t="shared" si="95"/>
        <v>No</v>
      </c>
      <c r="AK48" s="187">
        <f t="shared" si="17"/>
        <v>2</v>
      </c>
      <c r="AL48" s="188">
        <f t="shared" si="18"/>
        <v>0</v>
      </c>
      <c r="AM48" s="26"/>
      <c r="AN48" s="633"/>
      <c r="AO48" s="349">
        <v>2.7</v>
      </c>
      <c r="AP48" s="326">
        <f t="shared" si="19"/>
        <v>0</v>
      </c>
      <c r="AQ48" s="364"/>
      <c r="AR48" s="152">
        <f t="shared" si="96"/>
        <v>0</v>
      </c>
      <c r="AS48" s="152">
        <f t="shared" si="97"/>
        <v>0</v>
      </c>
      <c r="AT48" s="152">
        <f t="shared" si="98"/>
        <v>0</v>
      </c>
      <c r="AU48" s="152">
        <f t="shared" si="99"/>
        <v>0</v>
      </c>
      <c r="AV48" s="152">
        <f t="shared" si="100"/>
        <v>0</v>
      </c>
      <c r="AW48" s="152">
        <f t="shared" si="101"/>
        <v>0</v>
      </c>
      <c r="AX48" s="152">
        <f t="shared" si="76"/>
        <v>0</v>
      </c>
      <c r="AY48" s="152">
        <f t="shared" si="102"/>
        <v>0</v>
      </c>
      <c r="AZ48" s="152">
        <f t="shared" si="103"/>
        <v>0</v>
      </c>
      <c r="BA48" s="152">
        <f t="shared" si="104"/>
        <v>0</v>
      </c>
      <c r="BB48" s="152">
        <f t="shared" si="105"/>
        <v>0</v>
      </c>
      <c r="BC48" s="152">
        <f t="shared" si="106"/>
        <v>0</v>
      </c>
      <c r="BD48" s="152">
        <f t="shared" si="107"/>
        <v>0</v>
      </c>
      <c r="BE48" s="152">
        <f t="shared" si="108"/>
        <v>0</v>
      </c>
      <c r="BF48" s="152">
        <f t="shared" si="9"/>
        <v>0</v>
      </c>
      <c r="BG48" s="152">
        <f t="shared" si="10"/>
        <v>0</v>
      </c>
      <c r="BH48" s="152">
        <f t="shared" si="11"/>
        <v>0</v>
      </c>
      <c r="BI48" s="152">
        <f t="shared" si="12"/>
        <v>0</v>
      </c>
      <c r="BJ48" s="329">
        <v>2</v>
      </c>
      <c r="BK48" s="1036">
        <f t="shared" si="22"/>
        <v>0</v>
      </c>
      <c r="BL48" s="719">
        <v>10</v>
      </c>
      <c r="BM48" s="357">
        <f t="shared" si="23"/>
        <v>0</v>
      </c>
      <c r="BN48" s="719"/>
      <c r="BO48" s="357">
        <f t="shared" si="24"/>
        <v>0</v>
      </c>
      <c r="BP48" s="719"/>
      <c r="BQ48" s="357">
        <f t="shared" si="25"/>
        <v>0</v>
      </c>
      <c r="BR48" s="719"/>
      <c r="BS48" s="357">
        <f t="shared" si="26"/>
        <v>0</v>
      </c>
      <c r="BT48" s="719"/>
      <c r="BU48" s="357">
        <f t="shared" si="27"/>
        <v>0</v>
      </c>
      <c r="BV48" s="730"/>
      <c r="BW48" s="357">
        <f t="shared" si="28"/>
        <v>0</v>
      </c>
      <c r="BX48" s="728"/>
      <c r="BY48" s="357">
        <f t="shared" si="29"/>
        <v>0</v>
      </c>
      <c r="BZ48" s="728"/>
      <c r="CA48" s="357">
        <f t="shared" si="30"/>
        <v>0</v>
      </c>
      <c r="CB48" s="728"/>
      <c r="CC48" s="357">
        <f t="shared" si="31"/>
        <v>0</v>
      </c>
      <c r="CD48" s="728"/>
      <c r="CE48" s="357">
        <f t="shared" si="32"/>
        <v>0</v>
      </c>
      <c r="CF48" s="728"/>
      <c r="CG48" s="357">
        <f t="shared" si="33"/>
        <v>0</v>
      </c>
      <c r="CH48" s="728"/>
      <c r="CI48" s="357">
        <f t="shared" si="34"/>
        <v>0</v>
      </c>
      <c r="CJ48" s="728"/>
      <c r="CK48" s="357">
        <f t="shared" si="35"/>
        <v>0</v>
      </c>
      <c r="CL48" s="728"/>
      <c r="CM48" s="357">
        <f t="shared" si="36"/>
        <v>0</v>
      </c>
      <c r="CN48" s="728"/>
      <c r="CO48" s="357">
        <f t="shared" si="37"/>
        <v>0</v>
      </c>
      <c r="CP48" s="729"/>
      <c r="CQ48" s="357">
        <f t="shared" si="38"/>
        <v>0</v>
      </c>
      <c r="CR48" s="152"/>
      <c r="CS48" s="1">
        <f t="shared" si="39"/>
        <v>0</v>
      </c>
      <c r="CT48" s="1">
        <f t="shared" si="40"/>
        <v>0</v>
      </c>
      <c r="CU48" s="1">
        <f t="shared" si="41"/>
        <v>0</v>
      </c>
      <c r="CV48" s="1">
        <f t="shared" si="42"/>
        <v>0</v>
      </c>
      <c r="CW48" s="522">
        <f t="shared" si="43"/>
        <v>0</v>
      </c>
      <c r="CX48" s="1">
        <f t="shared" si="44"/>
        <v>0</v>
      </c>
      <c r="CY48" s="1">
        <f t="shared" si="45"/>
        <v>0</v>
      </c>
      <c r="CZ48" s="1">
        <f t="shared" si="46"/>
        <v>0</v>
      </c>
      <c r="DB48" s="1">
        <f t="shared" si="47"/>
        <v>0</v>
      </c>
      <c r="DC48" s="1">
        <f t="shared" si="48"/>
        <v>0</v>
      </c>
      <c r="DE48" s="1">
        <f t="shared" si="49"/>
        <v>0</v>
      </c>
      <c r="DF48" s="1">
        <f t="shared" si="50"/>
        <v>0</v>
      </c>
      <c r="DG48" s="1">
        <f t="shared" si="51"/>
        <v>0</v>
      </c>
      <c r="DH48" s="1">
        <f t="shared" si="52"/>
        <v>0</v>
      </c>
      <c r="DI48" s="1">
        <f t="shared" si="53"/>
        <v>0</v>
      </c>
      <c r="DJ48" s="1">
        <f t="shared" si="54"/>
        <v>0</v>
      </c>
      <c r="DK48" s="1">
        <f t="shared" si="55"/>
        <v>0</v>
      </c>
      <c r="DL48" s="1">
        <f t="shared" si="56"/>
        <v>0</v>
      </c>
      <c r="DM48" s="1">
        <f t="shared" si="57"/>
        <v>0</v>
      </c>
      <c r="DN48" s="1">
        <f t="shared" si="58"/>
        <v>0</v>
      </c>
      <c r="DO48" s="1">
        <f t="shared" si="59"/>
        <v>0</v>
      </c>
      <c r="DP48" s="1">
        <f t="shared" si="60"/>
        <v>0</v>
      </c>
      <c r="DQ48" s="1">
        <f t="shared" si="61"/>
        <v>0</v>
      </c>
      <c r="DR48" s="1">
        <f t="shared" si="62"/>
        <v>0</v>
      </c>
      <c r="DS48" s="1">
        <f t="shared" si="63"/>
        <v>0</v>
      </c>
    </row>
    <row r="49" spans="1:123" s="1" customFormat="1" ht="65.25" customHeight="1" x14ac:dyDescent="0.2">
      <c r="A49" s="1373"/>
      <c r="B49" s="139"/>
      <c r="D49" s="251" t="s">
        <v>304</v>
      </c>
      <c r="E49" s="378"/>
      <c r="F49" s="575"/>
      <c r="G49" s="45" t="s">
        <v>0</v>
      </c>
      <c r="H49" s="1" t="s">
        <v>67</v>
      </c>
      <c r="I49" s="1092" t="s">
        <v>408</v>
      </c>
      <c r="J49" s="1104">
        <v>2</v>
      </c>
      <c r="K49" s="1104">
        <v>0</v>
      </c>
      <c r="L49" s="45" t="s">
        <v>694</v>
      </c>
      <c r="M49" s="500">
        <v>359.39326500000004</v>
      </c>
      <c r="N49" s="778"/>
      <c r="O49" s="778"/>
      <c r="P49" s="778"/>
      <c r="Q49" s="778"/>
      <c r="R49" s="778"/>
      <c r="S49" s="778"/>
      <c r="T49" s="778"/>
      <c r="U49" s="802"/>
      <c r="V49" s="779"/>
      <c r="W49" s="779"/>
      <c r="X49" s="779"/>
      <c r="Y49" s="801"/>
      <c r="Z49" s="802"/>
      <c r="AA49" s="801"/>
      <c r="AB49" s="1028"/>
      <c r="AC49" s="782"/>
      <c r="AD49" s="1011"/>
      <c r="AE49" s="1022"/>
      <c r="AF49" s="70">
        <f t="shared" si="14"/>
        <v>0</v>
      </c>
      <c r="AG49" s="88" t="str">
        <f t="shared" si="94"/>
        <v>No</v>
      </c>
      <c r="AH49" s="131" t="str">
        <f t="shared" si="15"/>
        <v>No</v>
      </c>
      <c r="AI49" s="71" t="str">
        <f t="shared" si="95"/>
        <v>No</v>
      </c>
      <c r="AK49" s="187">
        <f t="shared" si="17"/>
        <v>2</v>
      </c>
      <c r="AL49" s="188">
        <f t="shared" si="18"/>
        <v>0</v>
      </c>
      <c r="AM49" s="26"/>
      <c r="AN49" s="633"/>
      <c r="AO49" s="349">
        <v>3.1</v>
      </c>
      <c r="AP49" s="326">
        <f t="shared" si="19"/>
        <v>0</v>
      </c>
      <c r="AQ49" s="364"/>
      <c r="AR49" s="152">
        <f t="shared" si="96"/>
        <v>0</v>
      </c>
      <c r="AS49" s="152">
        <f t="shared" si="97"/>
        <v>0</v>
      </c>
      <c r="AT49" s="152">
        <f t="shared" si="98"/>
        <v>0</v>
      </c>
      <c r="AU49" s="152">
        <f t="shared" si="99"/>
        <v>0</v>
      </c>
      <c r="AV49" s="152">
        <f t="shared" si="100"/>
        <v>0</v>
      </c>
      <c r="AW49" s="152">
        <f t="shared" si="101"/>
        <v>0</v>
      </c>
      <c r="AX49" s="152">
        <f t="shared" si="76"/>
        <v>0</v>
      </c>
      <c r="AY49" s="152">
        <f t="shared" si="102"/>
        <v>0</v>
      </c>
      <c r="AZ49" s="152">
        <f t="shared" si="103"/>
        <v>0</v>
      </c>
      <c r="BA49" s="152">
        <f t="shared" si="104"/>
        <v>0</v>
      </c>
      <c r="BB49" s="152">
        <f t="shared" si="105"/>
        <v>0</v>
      </c>
      <c r="BC49" s="152">
        <f t="shared" si="106"/>
        <v>0</v>
      </c>
      <c r="BD49" s="152">
        <f t="shared" si="107"/>
        <v>0</v>
      </c>
      <c r="BE49" s="152">
        <f t="shared" si="108"/>
        <v>0</v>
      </c>
      <c r="BF49" s="152">
        <f t="shared" si="9"/>
        <v>0</v>
      </c>
      <c r="BG49" s="152">
        <f t="shared" si="10"/>
        <v>0</v>
      </c>
      <c r="BH49" s="152">
        <f t="shared" si="11"/>
        <v>0</v>
      </c>
      <c r="BI49" s="152">
        <f t="shared" si="12"/>
        <v>0</v>
      </c>
      <c r="BJ49" s="329">
        <v>2</v>
      </c>
      <c r="BK49" s="1036">
        <f t="shared" si="22"/>
        <v>0</v>
      </c>
      <c r="BL49" s="719">
        <v>10</v>
      </c>
      <c r="BM49" s="357">
        <f t="shared" si="23"/>
        <v>0</v>
      </c>
      <c r="BN49" s="719"/>
      <c r="BO49" s="357">
        <f t="shared" si="24"/>
        <v>0</v>
      </c>
      <c r="BP49" s="719"/>
      <c r="BQ49" s="357">
        <f t="shared" si="25"/>
        <v>0</v>
      </c>
      <c r="BR49" s="719"/>
      <c r="BS49" s="357">
        <f t="shared" si="26"/>
        <v>0</v>
      </c>
      <c r="BT49" s="719"/>
      <c r="BU49" s="357">
        <f t="shared" si="27"/>
        <v>0</v>
      </c>
      <c r="BV49" s="730"/>
      <c r="BW49" s="357">
        <f t="shared" si="28"/>
        <v>0</v>
      </c>
      <c r="BX49" s="728"/>
      <c r="BY49" s="357">
        <f t="shared" si="29"/>
        <v>0</v>
      </c>
      <c r="BZ49" s="728"/>
      <c r="CA49" s="357">
        <f t="shared" si="30"/>
        <v>0</v>
      </c>
      <c r="CB49" s="728"/>
      <c r="CC49" s="357">
        <f t="shared" si="31"/>
        <v>0</v>
      </c>
      <c r="CD49" s="728"/>
      <c r="CE49" s="357">
        <f t="shared" si="32"/>
        <v>0</v>
      </c>
      <c r="CF49" s="728"/>
      <c r="CG49" s="357">
        <f t="shared" si="33"/>
        <v>0</v>
      </c>
      <c r="CH49" s="728"/>
      <c r="CI49" s="357">
        <f t="shared" si="34"/>
        <v>0</v>
      </c>
      <c r="CJ49" s="728"/>
      <c r="CK49" s="357">
        <f t="shared" si="35"/>
        <v>0</v>
      </c>
      <c r="CL49" s="728"/>
      <c r="CM49" s="357">
        <f t="shared" si="36"/>
        <v>0</v>
      </c>
      <c r="CN49" s="728"/>
      <c r="CO49" s="357">
        <f t="shared" si="37"/>
        <v>0</v>
      </c>
      <c r="CP49" s="729"/>
      <c r="CQ49" s="357">
        <f t="shared" si="38"/>
        <v>0</v>
      </c>
      <c r="CR49" s="152"/>
      <c r="CS49" s="1">
        <f t="shared" si="39"/>
        <v>0</v>
      </c>
      <c r="CT49" s="1">
        <f t="shared" si="40"/>
        <v>0</v>
      </c>
      <c r="CU49" s="1">
        <f t="shared" si="41"/>
        <v>0</v>
      </c>
      <c r="CV49" s="1">
        <f t="shared" si="42"/>
        <v>0</v>
      </c>
      <c r="CW49" s="522">
        <f t="shared" si="43"/>
        <v>0</v>
      </c>
      <c r="CX49" s="1">
        <f t="shared" si="44"/>
        <v>0</v>
      </c>
      <c r="CY49" s="1">
        <f t="shared" si="45"/>
        <v>0</v>
      </c>
      <c r="CZ49" s="1">
        <f t="shared" si="46"/>
        <v>0</v>
      </c>
      <c r="DB49" s="1">
        <f t="shared" si="47"/>
        <v>0</v>
      </c>
      <c r="DC49" s="1">
        <f t="shared" si="48"/>
        <v>0</v>
      </c>
      <c r="DE49" s="1">
        <f t="shared" si="49"/>
        <v>0</v>
      </c>
      <c r="DF49" s="1">
        <f t="shared" si="50"/>
        <v>0</v>
      </c>
      <c r="DG49" s="1">
        <f t="shared" si="51"/>
        <v>0</v>
      </c>
      <c r="DH49" s="1">
        <f t="shared" si="52"/>
        <v>0</v>
      </c>
      <c r="DI49" s="1">
        <f t="shared" si="53"/>
        <v>0</v>
      </c>
      <c r="DJ49" s="1">
        <f t="shared" si="54"/>
        <v>0</v>
      </c>
      <c r="DK49" s="1">
        <f t="shared" si="55"/>
        <v>0</v>
      </c>
      <c r="DL49" s="1">
        <f t="shared" si="56"/>
        <v>0</v>
      </c>
      <c r="DM49" s="1">
        <f t="shared" si="57"/>
        <v>0</v>
      </c>
      <c r="DN49" s="1">
        <f t="shared" si="58"/>
        <v>0</v>
      </c>
      <c r="DO49" s="1">
        <f t="shared" si="59"/>
        <v>0</v>
      </c>
      <c r="DP49" s="1">
        <f t="shared" si="60"/>
        <v>0</v>
      </c>
      <c r="DQ49" s="1">
        <f t="shared" si="61"/>
        <v>0</v>
      </c>
      <c r="DR49" s="1">
        <f t="shared" si="62"/>
        <v>0</v>
      </c>
      <c r="DS49" s="1">
        <f t="shared" si="63"/>
        <v>0</v>
      </c>
    </row>
    <row r="50" spans="1:123" s="1" customFormat="1" ht="65.25" customHeight="1" x14ac:dyDescent="0.2">
      <c r="A50" s="1373"/>
      <c r="B50" s="139"/>
      <c r="D50" s="1068" t="s">
        <v>305</v>
      </c>
      <c r="E50" s="528"/>
      <c r="F50" s="576"/>
      <c r="G50" s="529" t="s">
        <v>0</v>
      </c>
      <c r="H50" s="530" t="s">
        <v>67</v>
      </c>
      <c r="I50" s="1367" t="s">
        <v>506</v>
      </c>
      <c r="J50" s="1099">
        <v>3</v>
      </c>
      <c r="K50" s="1099">
        <v>0</v>
      </c>
      <c r="L50" s="530" t="s">
        <v>693</v>
      </c>
      <c r="M50" s="541">
        <v>372.00355500000001</v>
      </c>
      <c r="N50" s="777"/>
      <c r="O50" s="777"/>
      <c r="P50" s="777"/>
      <c r="Q50" s="777"/>
      <c r="R50" s="777"/>
      <c r="S50" s="777"/>
      <c r="T50" s="777"/>
      <c r="U50" s="807"/>
      <c r="V50" s="805"/>
      <c r="W50" s="805"/>
      <c r="X50" s="805"/>
      <c r="Y50" s="804"/>
      <c r="Z50" s="807"/>
      <c r="AA50" s="804"/>
      <c r="AB50" s="1029"/>
      <c r="AC50" s="781"/>
      <c r="AD50" s="837"/>
      <c r="AE50" s="1020"/>
      <c r="AF50" s="532">
        <f t="shared" si="14"/>
        <v>0</v>
      </c>
      <c r="AG50" s="532" t="str">
        <f t="shared" si="94"/>
        <v>No</v>
      </c>
      <c r="AH50" s="545" t="str">
        <f t="shared" si="15"/>
        <v>No</v>
      </c>
      <c r="AI50" s="527" t="str">
        <f t="shared" si="95"/>
        <v>No</v>
      </c>
      <c r="AK50" s="187">
        <f t="shared" si="17"/>
        <v>3</v>
      </c>
      <c r="AL50" s="188">
        <f t="shared" si="18"/>
        <v>0</v>
      </c>
      <c r="AM50" s="26"/>
      <c r="AN50" s="633"/>
      <c r="AO50" s="349">
        <v>3</v>
      </c>
      <c r="AP50" s="326">
        <f t="shared" si="19"/>
        <v>0</v>
      </c>
      <c r="AQ50" s="364"/>
      <c r="AR50" s="152">
        <f t="shared" si="96"/>
        <v>0</v>
      </c>
      <c r="AS50" s="152">
        <f t="shared" si="97"/>
        <v>0</v>
      </c>
      <c r="AT50" s="152">
        <f t="shared" si="98"/>
        <v>0</v>
      </c>
      <c r="AU50" s="152">
        <f t="shared" si="99"/>
        <v>0</v>
      </c>
      <c r="AV50" s="152">
        <f t="shared" si="100"/>
        <v>0</v>
      </c>
      <c r="AW50" s="152">
        <f t="shared" si="101"/>
        <v>0</v>
      </c>
      <c r="AX50" s="152">
        <f t="shared" si="76"/>
        <v>0</v>
      </c>
      <c r="AY50" s="152">
        <f t="shared" si="102"/>
        <v>0</v>
      </c>
      <c r="AZ50" s="152">
        <f t="shared" si="103"/>
        <v>0</v>
      </c>
      <c r="BA50" s="152">
        <f t="shared" si="104"/>
        <v>0</v>
      </c>
      <c r="BB50" s="152">
        <f t="shared" si="105"/>
        <v>0</v>
      </c>
      <c r="BC50" s="152">
        <f t="shared" si="106"/>
        <v>0</v>
      </c>
      <c r="BD50" s="152">
        <f t="shared" si="107"/>
        <v>0</v>
      </c>
      <c r="BE50" s="152">
        <f t="shared" si="108"/>
        <v>0</v>
      </c>
      <c r="BF50" s="152">
        <f t="shared" si="9"/>
        <v>0</v>
      </c>
      <c r="BG50" s="152">
        <f t="shared" si="10"/>
        <v>0</v>
      </c>
      <c r="BH50" s="152">
        <f t="shared" si="11"/>
        <v>0</v>
      </c>
      <c r="BI50" s="152">
        <f t="shared" si="12"/>
        <v>0</v>
      </c>
      <c r="BJ50" s="329">
        <v>3</v>
      </c>
      <c r="BK50" s="1036">
        <f t="shared" si="22"/>
        <v>0</v>
      </c>
      <c r="BL50" s="719">
        <v>12</v>
      </c>
      <c r="BM50" s="357">
        <f t="shared" si="23"/>
        <v>0</v>
      </c>
      <c r="BN50" s="719"/>
      <c r="BO50" s="357">
        <f t="shared" si="24"/>
        <v>0</v>
      </c>
      <c r="BP50" s="719"/>
      <c r="BQ50" s="357">
        <f t="shared" si="25"/>
        <v>0</v>
      </c>
      <c r="BR50" s="719"/>
      <c r="BS50" s="357">
        <f t="shared" si="26"/>
        <v>0</v>
      </c>
      <c r="BT50" s="719"/>
      <c r="BU50" s="357">
        <f t="shared" si="27"/>
        <v>0</v>
      </c>
      <c r="BV50" s="730"/>
      <c r="BW50" s="357">
        <f t="shared" si="28"/>
        <v>0</v>
      </c>
      <c r="BX50" s="728"/>
      <c r="BY50" s="357">
        <f t="shared" si="29"/>
        <v>0</v>
      </c>
      <c r="BZ50" s="728"/>
      <c r="CA50" s="357">
        <f t="shared" si="30"/>
        <v>0</v>
      </c>
      <c r="CB50" s="728"/>
      <c r="CC50" s="357">
        <f t="shared" si="31"/>
        <v>0</v>
      </c>
      <c r="CD50" s="728"/>
      <c r="CE50" s="357">
        <f t="shared" si="32"/>
        <v>0</v>
      </c>
      <c r="CF50" s="728"/>
      <c r="CG50" s="357">
        <f t="shared" si="33"/>
        <v>0</v>
      </c>
      <c r="CH50" s="728"/>
      <c r="CI50" s="357">
        <f t="shared" si="34"/>
        <v>0</v>
      </c>
      <c r="CJ50" s="728"/>
      <c r="CK50" s="357">
        <f t="shared" si="35"/>
        <v>0</v>
      </c>
      <c r="CL50" s="728"/>
      <c r="CM50" s="357">
        <f t="shared" si="36"/>
        <v>0</v>
      </c>
      <c r="CN50" s="728"/>
      <c r="CO50" s="357">
        <f t="shared" si="37"/>
        <v>0</v>
      </c>
      <c r="CP50" s="729"/>
      <c r="CQ50" s="357">
        <f t="shared" si="38"/>
        <v>0</v>
      </c>
      <c r="CR50" s="152"/>
      <c r="CS50" s="1">
        <f t="shared" si="39"/>
        <v>0</v>
      </c>
      <c r="CT50" s="1">
        <f t="shared" si="40"/>
        <v>0</v>
      </c>
      <c r="CU50" s="1">
        <f t="shared" si="41"/>
        <v>0</v>
      </c>
      <c r="CV50" s="1">
        <f t="shared" si="42"/>
        <v>0</v>
      </c>
      <c r="CW50" s="522">
        <f t="shared" si="43"/>
        <v>0</v>
      </c>
      <c r="CX50" s="1">
        <f t="shared" si="44"/>
        <v>0</v>
      </c>
      <c r="CY50" s="1">
        <f t="shared" si="45"/>
        <v>0</v>
      </c>
      <c r="CZ50" s="1">
        <f t="shared" si="46"/>
        <v>0</v>
      </c>
      <c r="DB50" s="1">
        <f t="shared" si="47"/>
        <v>0</v>
      </c>
      <c r="DC50" s="1">
        <f t="shared" si="48"/>
        <v>0</v>
      </c>
      <c r="DE50" s="1">
        <f t="shared" si="49"/>
        <v>0</v>
      </c>
      <c r="DF50" s="1">
        <f t="shared" si="50"/>
        <v>0</v>
      </c>
      <c r="DG50" s="1">
        <f t="shared" si="51"/>
        <v>0</v>
      </c>
      <c r="DH50" s="1">
        <f t="shared" si="52"/>
        <v>0</v>
      </c>
      <c r="DI50" s="1">
        <f t="shared" si="53"/>
        <v>0</v>
      </c>
      <c r="DJ50" s="1">
        <f t="shared" si="54"/>
        <v>0</v>
      </c>
      <c r="DK50" s="1">
        <f t="shared" si="55"/>
        <v>0</v>
      </c>
      <c r="DL50" s="1">
        <f t="shared" si="56"/>
        <v>0</v>
      </c>
      <c r="DM50" s="1">
        <f t="shared" si="57"/>
        <v>0</v>
      </c>
      <c r="DN50" s="1">
        <f t="shared" si="58"/>
        <v>0</v>
      </c>
      <c r="DO50" s="1">
        <f t="shared" si="59"/>
        <v>0</v>
      </c>
      <c r="DP50" s="1">
        <f t="shared" si="60"/>
        <v>0</v>
      </c>
      <c r="DQ50" s="1">
        <f t="shared" si="61"/>
        <v>0</v>
      </c>
      <c r="DR50" s="1">
        <f t="shared" si="62"/>
        <v>0</v>
      </c>
      <c r="DS50" s="1">
        <f t="shared" si="63"/>
        <v>0</v>
      </c>
    </row>
    <row r="51" spans="1:123" s="1" customFormat="1" ht="65.25" customHeight="1" x14ac:dyDescent="0.2">
      <c r="A51" s="1373"/>
      <c r="B51" s="139"/>
      <c r="D51" s="1068" t="s">
        <v>306</v>
      </c>
      <c r="E51" s="528"/>
      <c r="F51" s="576"/>
      <c r="G51" s="529" t="s">
        <v>0</v>
      </c>
      <c r="H51" s="530" t="s">
        <v>67</v>
      </c>
      <c r="I51" s="1367"/>
      <c r="J51" s="1099">
        <v>3</v>
      </c>
      <c r="K51" s="1099">
        <v>0</v>
      </c>
      <c r="L51" s="529" t="s">
        <v>695</v>
      </c>
      <c r="M51" s="541">
        <v>378.30870000000004</v>
      </c>
      <c r="N51" s="777"/>
      <c r="O51" s="777"/>
      <c r="P51" s="777"/>
      <c r="Q51" s="777"/>
      <c r="R51" s="777"/>
      <c r="S51" s="777"/>
      <c r="T51" s="777"/>
      <c r="U51" s="807"/>
      <c r="V51" s="805"/>
      <c r="W51" s="805"/>
      <c r="X51" s="805"/>
      <c r="Y51" s="804"/>
      <c r="Z51" s="807"/>
      <c r="AA51" s="804"/>
      <c r="AB51" s="1029"/>
      <c r="AC51" s="781"/>
      <c r="AD51" s="837"/>
      <c r="AE51" s="1020"/>
      <c r="AF51" s="532">
        <f t="shared" si="14"/>
        <v>0</v>
      </c>
      <c r="AG51" s="532" t="str">
        <f t="shared" si="94"/>
        <v>No</v>
      </c>
      <c r="AH51" s="545" t="str">
        <f t="shared" si="15"/>
        <v>No</v>
      </c>
      <c r="AI51" s="527" t="str">
        <f t="shared" si="95"/>
        <v>No</v>
      </c>
      <c r="AK51" s="187">
        <f t="shared" si="17"/>
        <v>3</v>
      </c>
      <c r="AL51" s="188">
        <f t="shared" si="18"/>
        <v>0</v>
      </c>
      <c r="AM51" s="26"/>
      <c r="AN51" s="633"/>
      <c r="AO51" s="349">
        <v>3.3</v>
      </c>
      <c r="AP51" s="326">
        <f t="shared" si="19"/>
        <v>0</v>
      </c>
      <c r="AQ51" s="364"/>
      <c r="AR51" s="152">
        <f t="shared" si="96"/>
        <v>0</v>
      </c>
      <c r="AS51" s="152">
        <f t="shared" si="97"/>
        <v>0</v>
      </c>
      <c r="AT51" s="152">
        <f t="shared" si="98"/>
        <v>0</v>
      </c>
      <c r="AU51" s="152">
        <f t="shared" si="99"/>
        <v>0</v>
      </c>
      <c r="AV51" s="152">
        <f t="shared" si="100"/>
        <v>0</v>
      </c>
      <c r="AW51" s="152">
        <f t="shared" si="101"/>
        <v>0</v>
      </c>
      <c r="AX51" s="152">
        <f t="shared" si="76"/>
        <v>0</v>
      </c>
      <c r="AY51" s="152">
        <f t="shared" si="102"/>
        <v>0</v>
      </c>
      <c r="AZ51" s="152">
        <f t="shared" si="103"/>
        <v>0</v>
      </c>
      <c r="BA51" s="152">
        <f t="shared" si="104"/>
        <v>0</v>
      </c>
      <c r="BB51" s="152">
        <f t="shared" si="105"/>
        <v>0</v>
      </c>
      <c r="BC51" s="152">
        <f t="shared" si="106"/>
        <v>0</v>
      </c>
      <c r="BD51" s="152">
        <f t="shared" si="107"/>
        <v>0</v>
      </c>
      <c r="BE51" s="152">
        <f t="shared" si="108"/>
        <v>0</v>
      </c>
      <c r="BF51" s="152">
        <f t="shared" si="9"/>
        <v>0</v>
      </c>
      <c r="BG51" s="152">
        <f t="shared" si="10"/>
        <v>0</v>
      </c>
      <c r="BH51" s="152">
        <f t="shared" si="11"/>
        <v>0</v>
      </c>
      <c r="BI51" s="152">
        <f t="shared" si="12"/>
        <v>0</v>
      </c>
      <c r="BJ51" s="329">
        <v>3</v>
      </c>
      <c r="BK51" s="1036">
        <f t="shared" si="22"/>
        <v>0</v>
      </c>
      <c r="BL51" s="719">
        <v>12</v>
      </c>
      <c r="BM51" s="357">
        <f t="shared" si="23"/>
        <v>0</v>
      </c>
      <c r="BN51" s="719"/>
      <c r="BO51" s="357">
        <f t="shared" si="24"/>
        <v>0</v>
      </c>
      <c r="BP51" s="719"/>
      <c r="BQ51" s="357">
        <f t="shared" si="25"/>
        <v>0</v>
      </c>
      <c r="BR51" s="719"/>
      <c r="BS51" s="357">
        <f t="shared" si="26"/>
        <v>0</v>
      </c>
      <c r="BT51" s="719"/>
      <c r="BU51" s="357">
        <f t="shared" si="27"/>
        <v>0</v>
      </c>
      <c r="BV51" s="730"/>
      <c r="BW51" s="357">
        <f t="shared" si="28"/>
        <v>0</v>
      </c>
      <c r="BX51" s="728"/>
      <c r="BY51" s="357">
        <f t="shared" si="29"/>
        <v>0</v>
      </c>
      <c r="BZ51" s="728"/>
      <c r="CA51" s="357">
        <f t="shared" si="30"/>
        <v>0</v>
      </c>
      <c r="CB51" s="728"/>
      <c r="CC51" s="357">
        <f t="shared" si="31"/>
        <v>0</v>
      </c>
      <c r="CD51" s="728"/>
      <c r="CE51" s="357">
        <f t="shared" si="32"/>
        <v>0</v>
      </c>
      <c r="CF51" s="728"/>
      <c r="CG51" s="357">
        <f t="shared" si="33"/>
        <v>0</v>
      </c>
      <c r="CH51" s="728"/>
      <c r="CI51" s="357">
        <f t="shared" si="34"/>
        <v>0</v>
      </c>
      <c r="CJ51" s="728"/>
      <c r="CK51" s="357">
        <f t="shared" si="35"/>
        <v>0</v>
      </c>
      <c r="CL51" s="728"/>
      <c r="CM51" s="357">
        <f t="shared" si="36"/>
        <v>0</v>
      </c>
      <c r="CN51" s="728"/>
      <c r="CO51" s="357">
        <f t="shared" si="37"/>
        <v>0</v>
      </c>
      <c r="CP51" s="729"/>
      <c r="CQ51" s="357">
        <f t="shared" si="38"/>
        <v>0</v>
      </c>
      <c r="CR51" s="152"/>
      <c r="CS51" s="1">
        <f t="shared" si="39"/>
        <v>0</v>
      </c>
      <c r="CT51" s="1">
        <f t="shared" si="40"/>
        <v>0</v>
      </c>
      <c r="CU51" s="1">
        <f t="shared" si="41"/>
        <v>0</v>
      </c>
      <c r="CV51" s="1">
        <f t="shared" si="42"/>
        <v>0</v>
      </c>
      <c r="CW51" s="522">
        <f t="shared" si="43"/>
        <v>0</v>
      </c>
      <c r="CX51" s="1">
        <f t="shared" si="44"/>
        <v>0</v>
      </c>
      <c r="CY51" s="1">
        <f t="shared" si="45"/>
        <v>0</v>
      </c>
      <c r="CZ51" s="1">
        <f t="shared" si="46"/>
        <v>0</v>
      </c>
      <c r="DB51" s="1">
        <f t="shared" si="47"/>
        <v>0</v>
      </c>
      <c r="DC51" s="1">
        <f t="shared" si="48"/>
        <v>0</v>
      </c>
      <c r="DE51" s="1">
        <f t="shared" si="49"/>
        <v>0</v>
      </c>
      <c r="DF51" s="1">
        <f t="shared" si="50"/>
        <v>0</v>
      </c>
      <c r="DG51" s="1">
        <f t="shared" si="51"/>
        <v>0</v>
      </c>
      <c r="DH51" s="1">
        <f t="shared" si="52"/>
        <v>0</v>
      </c>
      <c r="DI51" s="1">
        <f t="shared" si="53"/>
        <v>0</v>
      </c>
      <c r="DJ51" s="1">
        <f t="shared" si="54"/>
        <v>0</v>
      </c>
      <c r="DK51" s="1">
        <f t="shared" si="55"/>
        <v>0</v>
      </c>
      <c r="DL51" s="1">
        <f t="shared" si="56"/>
        <v>0</v>
      </c>
      <c r="DM51" s="1">
        <f t="shared" si="57"/>
        <v>0</v>
      </c>
      <c r="DN51" s="1">
        <f t="shared" si="58"/>
        <v>0</v>
      </c>
      <c r="DO51" s="1">
        <f t="shared" si="59"/>
        <v>0</v>
      </c>
      <c r="DP51" s="1">
        <f t="shared" si="60"/>
        <v>0</v>
      </c>
      <c r="DQ51" s="1">
        <f t="shared" si="61"/>
        <v>0</v>
      </c>
      <c r="DR51" s="1">
        <f t="shared" si="62"/>
        <v>0</v>
      </c>
      <c r="DS51" s="1">
        <f t="shared" si="63"/>
        <v>0</v>
      </c>
    </row>
    <row r="52" spans="1:123" s="1" customFormat="1" ht="65.25" customHeight="1" x14ac:dyDescent="0.2">
      <c r="A52" s="1373"/>
      <c r="B52" s="139"/>
      <c r="D52" s="251" t="s">
        <v>307</v>
      </c>
      <c r="E52" s="378"/>
      <c r="F52" s="575" t="s">
        <v>697</v>
      </c>
      <c r="G52" s="45" t="s">
        <v>0</v>
      </c>
      <c r="H52" s="1" t="s">
        <v>60</v>
      </c>
      <c r="I52" s="1375" t="s">
        <v>409</v>
      </c>
      <c r="J52" s="1104">
        <v>3</v>
      </c>
      <c r="K52" s="1104">
        <v>0</v>
      </c>
      <c r="L52" s="1" t="s">
        <v>693</v>
      </c>
      <c r="M52" s="500">
        <v>365.69841000000008</v>
      </c>
      <c r="N52" s="778"/>
      <c r="O52" s="778"/>
      <c r="P52" s="778"/>
      <c r="Q52" s="778"/>
      <c r="R52" s="778"/>
      <c r="S52" s="778"/>
      <c r="T52" s="778"/>
      <c r="U52" s="802"/>
      <c r="V52" s="779"/>
      <c r="W52" s="779"/>
      <c r="X52" s="779"/>
      <c r="Y52" s="801"/>
      <c r="Z52" s="802"/>
      <c r="AA52" s="801"/>
      <c r="AB52" s="1028"/>
      <c r="AC52" s="782"/>
      <c r="AD52" s="1011"/>
      <c r="AE52" s="1022"/>
      <c r="AF52" s="70">
        <f t="shared" si="14"/>
        <v>0</v>
      </c>
      <c r="AG52" s="70" t="str">
        <f t="shared" si="94"/>
        <v>No</v>
      </c>
      <c r="AH52" s="131" t="str">
        <f t="shared" si="15"/>
        <v>No</v>
      </c>
      <c r="AI52" s="71" t="str">
        <f t="shared" si="95"/>
        <v>Yes</v>
      </c>
      <c r="AK52" s="187">
        <f t="shared" si="17"/>
        <v>1</v>
      </c>
      <c r="AL52" s="188">
        <f t="shared" si="18"/>
        <v>0</v>
      </c>
      <c r="AM52" s="26"/>
      <c r="AN52" s="633"/>
      <c r="AO52" s="349">
        <v>1.9</v>
      </c>
      <c r="AP52" s="326">
        <f t="shared" si="19"/>
        <v>0</v>
      </c>
      <c r="AQ52" s="364"/>
      <c r="AR52" s="152">
        <f t="shared" si="96"/>
        <v>0</v>
      </c>
      <c r="AS52" s="152">
        <f t="shared" si="97"/>
        <v>0</v>
      </c>
      <c r="AT52" s="152">
        <f t="shared" si="98"/>
        <v>0</v>
      </c>
      <c r="AU52" s="152">
        <f t="shared" si="99"/>
        <v>0</v>
      </c>
      <c r="AV52" s="152">
        <f t="shared" si="100"/>
        <v>0</v>
      </c>
      <c r="AW52" s="152">
        <f t="shared" si="101"/>
        <v>0</v>
      </c>
      <c r="AX52" s="152">
        <f t="shared" si="76"/>
        <v>0</v>
      </c>
      <c r="AY52" s="152">
        <f t="shared" si="102"/>
        <v>0</v>
      </c>
      <c r="AZ52" s="152">
        <f t="shared" si="103"/>
        <v>0</v>
      </c>
      <c r="BA52" s="152">
        <f t="shared" si="104"/>
        <v>0</v>
      </c>
      <c r="BB52" s="152">
        <f t="shared" si="105"/>
        <v>0</v>
      </c>
      <c r="BC52" s="152">
        <f t="shared" si="106"/>
        <v>0</v>
      </c>
      <c r="BD52" s="152">
        <f t="shared" si="107"/>
        <v>0</v>
      </c>
      <c r="BE52" s="152">
        <f t="shared" si="108"/>
        <v>0</v>
      </c>
      <c r="BF52" s="152">
        <f t="shared" si="9"/>
        <v>0</v>
      </c>
      <c r="BG52" s="152">
        <f t="shared" si="10"/>
        <v>0</v>
      </c>
      <c r="BH52" s="152">
        <f t="shared" si="11"/>
        <v>0</v>
      </c>
      <c r="BI52" s="152">
        <f t="shared" si="12"/>
        <v>0</v>
      </c>
      <c r="BJ52" s="329">
        <v>1</v>
      </c>
      <c r="BK52" s="1036">
        <f t="shared" si="22"/>
        <v>0</v>
      </c>
      <c r="BL52" s="719">
        <v>9</v>
      </c>
      <c r="BM52" s="357">
        <f t="shared" si="23"/>
        <v>0</v>
      </c>
      <c r="BN52" s="719"/>
      <c r="BO52" s="357">
        <f t="shared" si="24"/>
        <v>0</v>
      </c>
      <c r="BP52" s="719"/>
      <c r="BQ52" s="357">
        <f t="shared" si="25"/>
        <v>0</v>
      </c>
      <c r="BR52" s="719"/>
      <c r="BS52" s="357">
        <f t="shared" si="26"/>
        <v>0</v>
      </c>
      <c r="BT52" s="719"/>
      <c r="BU52" s="357">
        <f t="shared" si="27"/>
        <v>0</v>
      </c>
      <c r="BV52" s="730"/>
      <c r="BW52" s="357">
        <f t="shared" si="28"/>
        <v>0</v>
      </c>
      <c r="BX52" s="728"/>
      <c r="BY52" s="357">
        <f t="shared" si="29"/>
        <v>0</v>
      </c>
      <c r="BZ52" s="728"/>
      <c r="CA52" s="357">
        <f t="shared" si="30"/>
        <v>0</v>
      </c>
      <c r="CB52" s="728"/>
      <c r="CC52" s="357">
        <f t="shared" si="31"/>
        <v>0</v>
      </c>
      <c r="CD52" s="728"/>
      <c r="CE52" s="357">
        <f t="shared" si="32"/>
        <v>0</v>
      </c>
      <c r="CF52" s="728"/>
      <c r="CG52" s="357">
        <f t="shared" si="33"/>
        <v>0</v>
      </c>
      <c r="CH52" s="728"/>
      <c r="CI52" s="357">
        <f t="shared" si="34"/>
        <v>0</v>
      </c>
      <c r="CJ52" s="728"/>
      <c r="CK52" s="357">
        <f t="shared" si="35"/>
        <v>0</v>
      </c>
      <c r="CL52" s="728"/>
      <c r="CM52" s="357">
        <f t="shared" si="36"/>
        <v>0</v>
      </c>
      <c r="CN52" s="728"/>
      <c r="CO52" s="357">
        <f t="shared" si="37"/>
        <v>0</v>
      </c>
      <c r="CP52" s="729"/>
      <c r="CQ52" s="357">
        <f t="shared" si="38"/>
        <v>0</v>
      </c>
      <c r="CR52" s="152"/>
      <c r="CS52" s="1">
        <f t="shared" si="39"/>
        <v>0</v>
      </c>
      <c r="CT52" s="1">
        <f t="shared" si="40"/>
        <v>0</v>
      </c>
      <c r="CU52" s="1">
        <f t="shared" si="41"/>
        <v>0</v>
      </c>
      <c r="CV52" s="1">
        <f t="shared" si="42"/>
        <v>0</v>
      </c>
      <c r="CW52" s="522">
        <f t="shared" si="43"/>
        <v>0</v>
      </c>
      <c r="CX52" s="1">
        <f t="shared" si="44"/>
        <v>0</v>
      </c>
      <c r="CY52" s="1">
        <f t="shared" si="45"/>
        <v>0</v>
      </c>
      <c r="CZ52" s="1">
        <f t="shared" si="46"/>
        <v>0</v>
      </c>
      <c r="DB52" s="1">
        <f t="shared" si="47"/>
        <v>0</v>
      </c>
      <c r="DC52" s="1">
        <f t="shared" si="48"/>
        <v>0</v>
      </c>
      <c r="DE52" s="1">
        <f t="shared" si="49"/>
        <v>0</v>
      </c>
      <c r="DF52" s="1">
        <f t="shared" si="50"/>
        <v>0</v>
      </c>
      <c r="DG52" s="1">
        <f t="shared" si="51"/>
        <v>0</v>
      </c>
      <c r="DH52" s="1">
        <f t="shared" si="52"/>
        <v>0</v>
      </c>
      <c r="DI52" s="1">
        <f t="shared" si="53"/>
        <v>0</v>
      </c>
      <c r="DJ52" s="1">
        <f t="shared" si="54"/>
        <v>0</v>
      </c>
      <c r="DK52" s="1">
        <f t="shared" si="55"/>
        <v>0</v>
      </c>
      <c r="DL52" s="1">
        <f t="shared" si="56"/>
        <v>0</v>
      </c>
      <c r="DM52" s="1">
        <f t="shared" si="57"/>
        <v>0</v>
      </c>
      <c r="DN52" s="1">
        <f t="shared" si="58"/>
        <v>0</v>
      </c>
      <c r="DO52" s="1">
        <f t="shared" si="59"/>
        <v>0</v>
      </c>
      <c r="DP52" s="1">
        <f t="shared" si="60"/>
        <v>0</v>
      </c>
      <c r="DQ52" s="1">
        <f t="shared" si="61"/>
        <v>0</v>
      </c>
      <c r="DR52" s="1">
        <f t="shared" si="62"/>
        <v>0</v>
      </c>
      <c r="DS52" s="1">
        <f t="shared" si="63"/>
        <v>0</v>
      </c>
    </row>
    <row r="53" spans="1:123" s="1" customFormat="1" ht="65.25" customHeight="1" x14ac:dyDescent="0.2">
      <c r="A53" s="1374"/>
      <c r="B53" s="139"/>
      <c r="D53" s="251" t="s">
        <v>308</v>
      </c>
      <c r="E53" s="378"/>
      <c r="F53" s="575"/>
      <c r="G53" s="45" t="s">
        <v>0</v>
      </c>
      <c r="H53" s="1" t="s">
        <v>60</v>
      </c>
      <c r="I53" s="1375"/>
      <c r="J53" s="1104">
        <v>3</v>
      </c>
      <c r="K53" s="1104">
        <v>0</v>
      </c>
      <c r="L53" s="45" t="s">
        <v>694</v>
      </c>
      <c r="M53" s="500">
        <v>372.00355500000001</v>
      </c>
      <c r="N53" s="778"/>
      <c r="O53" s="778"/>
      <c r="P53" s="778"/>
      <c r="Q53" s="778"/>
      <c r="R53" s="778"/>
      <c r="S53" s="778"/>
      <c r="T53" s="778"/>
      <c r="U53" s="802"/>
      <c r="V53" s="779"/>
      <c r="W53" s="779"/>
      <c r="X53" s="779"/>
      <c r="Y53" s="801"/>
      <c r="Z53" s="802"/>
      <c r="AA53" s="801"/>
      <c r="AB53" s="1028"/>
      <c r="AC53" s="782"/>
      <c r="AD53" s="1011"/>
      <c r="AE53" s="1182"/>
      <c r="AF53" s="101">
        <f t="shared" si="14"/>
        <v>0</v>
      </c>
      <c r="AG53" s="88" t="str">
        <f t="shared" si="94"/>
        <v>No</v>
      </c>
      <c r="AH53" s="131" t="str">
        <f t="shared" si="15"/>
        <v>No</v>
      </c>
      <c r="AI53" s="71" t="str">
        <f t="shared" si="95"/>
        <v>No</v>
      </c>
      <c r="AK53" s="187">
        <f t="shared" si="17"/>
        <v>1</v>
      </c>
      <c r="AL53" s="188">
        <f t="shared" si="18"/>
        <v>0</v>
      </c>
      <c r="AM53" s="26"/>
      <c r="AN53" s="633"/>
      <c r="AO53" s="349">
        <v>2.2999999999999998</v>
      </c>
      <c r="AP53" s="326">
        <f t="shared" si="19"/>
        <v>0</v>
      </c>
      <c r="AQ53" s="364"/>
      <c r="AR53" s="152">
        <f t="shared" si="96"/>
        <v>0</v>
      </c>
      <c r="AS53" s="152">
        <f t="shared" si="97"/>
        <v>0</v>
      </c>
      <c r="AT53" s="152">
        <f t="shared" si="98"/>
        <v>0</v>
      </c>
      <c r="AU53" s="152">
        <f t="shared" si="99"/>
        <v>0</v>
      </c>
      <c r="AV53" s="152">
        <f t="shared" si="100"/>
        <v>0</v>
      </c>
      <c r="AW53" s="152">
        <f t="shared" si="101"/>
        <v>0</v>
      </c>
      <c r="AX53" s="152">
        <f t="shared" si="76"/>
        <v>0</v>
      </c>
      <c r="AY53" s="152">
        <f t="shared" si="102"/>
        <v>0</v>
      </c>
      <c r="AZ53" s="152">
        <f t="shared" si="103"/>
        <v>0</v>
      </c>
      <c r="BA53" s="152">
        <f t="shared" si="104"/>
        <v>0</v>
      </c>
      <c r="BB53" s="152">
        <f t="shared" si="105"/>
        <v>0</v>
      </c>
      <c r="BC53" s="152">
        <f t="shared" si="106"/>
        <v>0</v>
      </c>
      <c r="BD53" s="152">
        <f t="shared" si="107"/>
        <v>0</v>
      </c>
      <c r="BE53" s="152">
        <f t="shared" si="108"/>
        <v>0</v>
      </c>
      <c r="BF53" s="152">
        <f t="shared" si="9"/>
        <v>0</v>
      </c>
      <c r="BG53" s="152">
        <f t="shared" si="10"/>
        <v>0</v>
      </c>
      <c r="BH53" s="152">
        <f t="shared" si="11"/>
        <v>0</v>
      </c>
      <c r="BI53" s="152">
        <f t="shared" si="12"/>
        <v>0</v>
      </c>
      <c r="BJ53" s="329">
        <v>1</v>
      </c>
      <c r="BK53" s="1036">
        <f t="shared" si="22"/>
        <v>0</v>
      </c>
      <c r="BL53" s="719">
        <v>9</v>
      </c>
      <c r="BM53" s="357">
        <f t="shared" si="23"/>
        <v>0</v>
      </c>
      <c r="BN53" s="719"/>
      <c r="BO53" s="357">
        <f t="shared" si="24"/>
        <v>0</v>
      </c>
      <c r="BP53" s="719"/>
      <c r="BQ53" s="357">
        <f t="shared" si="25"/>
        <v>0</v>
      </c>
      <c r="BR53" s="719"/>
      <c r="BS53" s="357">
        <f t="shared" si="26"/>
        <v>0</v>
      </c>
      <c r="BT53" s="719"/>
      <c r="BU53" s="357">
        <f t="shared" si="27"/>
        <v>0</v>
      </c>
      <c r="BV53" s="730"/>
      <c r="BW53" s="357">
        <f t="shared" si="28"/>
        <v>0</v>
      </c>
      <c r="BX53" s="728"/>
      <c r="BY53" s="357">
        <f t="shared" si="29"/>
        <v>0</v>
      </c>
      <c r="BZ53" s="728"/>
      <c r="CA53" s="357">
        <f t="shared" si="30"/>
        <v>0</v>
      </c>
      <c r="CB53" s="728"/>
      <c r="CC53" s="357">
        <f t="shared" si="31"/>
        <v>0</v>
      </c>
      <c r="CD53" s="728"/>
      <c r="CE53" s="357">
        <f t="shared" si="32"/>
        <v>0</v>
      </c>
      <c r="CF53" s="728"/>
      <c r="CG53" s="357">
        <f t="shared" si="33"/>
        <v>0</v>
      </c>
      <c r="CH53" s="728"/>
      <c r="CI53" s="357">
        <f t="shared" si="34"/>
        <v>0</v>
      </c>
      <c r="CJ53" s="728"/>
      <c r="CK53" s="357">
        <f t="shared" si="35"/>
        <v>0</v>
      </c>
      <c r="CL53" s="728"/>
      <c r="CM53" s="357">
        <f t="shared" si="36"/>
        <v>0</v>
      </c>
      <c r="CN53" s="728"/>
      <c r="CO53" s="357">
        <f t="shared" si="37"/>
        <v>0</v>
      </c>
      <c r="CP53" s="729"/>
      <c r="CQ53" s="357">
        <f t="shared" si="38"/>
        <v>0</v>
      </c>
      <c r="CR53" s="152"/>
      <c r="CS53" s="1">
        <f t="shared" si="39"/>
        <v>0</v>
      </c>
      <c r="CT53" s="1">
        <f t="shared" si="40"/>
        <v>0</v>
      </c>
      <c r="CU53" s="1">
        <f t="shared" si="41"/>
        <v>0</v>
      </c>
      <c r="CV53" s="1">
        <f t="shared" si="42"/>
        <v>0</v>
      </c>
      <c r="CW53" s="522">
        <f t="shared" si="43"/>
        <v>0</v>
      </c>
      <c r="CX53" s="1">
        <f t="shared" si="44"/>
        <v>0</v>
      </c>
      <c r="CY53" s="1">
        <f t="shared" si="45"/>
        <v>0</v>
      </c>
      <c r="CZ53" s="1">
        <f t="shared" si="46"/>
        <v>0</v>
      </c>
      <c r="DB53" s="1">
        <f t="shared" si="47"/>
        <v>0</v>
      </c>
      <c r="DC53" s="1">
        <f t="shared" si="48"/>
        <v>0</v>
      </c>
      <c r="DE53" s="1">
        <f t="shared" si="49"/>
        <v>0</v>
      </c>
      <c r="DF53" s="1">
        <f t="shared" si="50"/>
        <v>0</v>
      </c>
      <c r="DG53" s="1">
        <f t="shared" si="51"/>
        <v>0</v>
      </c>
      <c r="DH53" s="1">
        <f t="shared" si="52"/>
        <v>0</v>
      </c>
      <c r="DI53" s="1">
        <f t="shared" si="53"/>
        <v>0</v>
      </c>
      <c r="DJ53" s="1">
        <f t="shared" si="54"/>
        <v>0</v>
      </c>
      <c r="DK53" s="1">
        <f t="shared" si="55"/>
        <v>0</v>
      </c>
      <c r="DL53" s="1">
        <f t="shared" si="56"/>
        <v>0</v>
      </c>
      <c r="DM53" s="1">
        <f t="shared" si="57"/>
        <v>0</v>
      </c>
      <c r="DN53" s="1">
        <f t="shared" si="58"/>
        <v>0</v>
      </c>
      <c r="DO53" s="1">
        <f t="shared" si="59"/>
        <v>0</v>
      </c>
      <c r="DP53" s="1">
        <f t="shared" si="60"/>
        <v>0</v>
      </c>
      <c r="DQ53" s="1">
        <f t="shared" si="61"/>
        <v>0</v>
      </c>
      <c r="DR53" s="1">
        <f t="shared" si="62"/>
        <v>0</v>
      </c>
      <c r="DS53" s="1">
        <f t="shared" si="63"/>
        <v>0</v>
      </c>
    </row>
    <row r="54" spans="1:123" s="1" customFormat="1" ht="65.25" customHeight="1" x14ac:dyDescent="0.2">
      <c r="A54" s="1371" t="s">
        <v>601</v>
      </c>
      <c r="B54" s="142"/>
      <c r="C54" s="82"/>
      <c r="D54" s="1070" t="s">
        <v>512</v>
      </c>
      <c r="E54" s="533"/>
      <c r="F54" s="574" t="s">
        <v>697</v>
      </c>
      <c r="G54" s="534" t="s">
        <v>0</v>
      </c>
      <c r="H54" s="535" t="s">
        <v>63</v>
      </c>
      <c r="I54" s="1091" t="s">
        <v>529</v>
      </c>
      <c r="J54" s="1103">
        <v>1</v>
      </c>
      <c r="K54" s="1103">
        <v>0</v>
      </c>
      <c r="L54" s="535" t="s">
        <v>693</v>
      </c>
      <c r="M54" s="540">
        <v>237.93000000000004</v>
      </c>
      <c r="N54" s="775"/>
      <c r="O54" s="775"/>
      <c r="P54" s="775"/>
      <c r="Q54" s="775"/>
      <c r="R54" s="775"/>
      <c r="S54" s="775"/>
      <c r="T54" s="775"/>
      <c r="U54" s="811"/>
      <c r="V54" s="809"/>
      <c r="W54" s="809"/>
      <c r="X54" s="809"/>
      <c r="Y54" s="783"/>
      <c r="Z54" s="811"/>
      <c r="AA54" s="783"/>
      <c r="AB54" s="1027"/>
      <c r="AC54" s="786"/>
      <c r="AD54" s="840"/>
      <c r="AE54" s="1020"/>
      <c r="AF54" s="532">
        <f t="shared" si="14"/>
        <v>0</v>
      </c>
      <c r="AG54" s="536" t="str">
        <f t="shared" si="94"/>
        <v>No</v>
      </c>
      <c r="AH54" s="548" t="str">
        <f t="shared" si="15"/>
        <v>No</v>
      </c>
      <c r="AI54" s="537" t="str">
        <f t="shared" si="95"/>
        <v>Yes</v>
      </c>
      <c r="AK54" s="187">
        <f t="shared" si="17"/>
        <v>3</v>
      </c>
      <c r="AL54" s="188">
        <f t="shared" si="18"/>
        <v>0</v>
      </c>
      <c r="AM54" s="26"/>
      <c r="AN54" s="633"/>
      <c r="AO54" s="349">
        <v>6.3</v>
      </c>
      <c r="AP54" s="326">
        <f t="shared" si="19"/>
        <v>0</v>
      </c>
      <c r="AQ54" s="364"/>
      <c r="AR54" s="152">
        <f>N54*J54</f>
        <v>0</v>
      </c>
      <c r="AS54" s="152">
        <f t="shared" si="97"/>
        <v>0</v>
      </c>
      <c r="AT54" s="152">
        <f t="shared" si="98"/>
        <v>0</v>
      </c>
      <c r="AU54" s="152">
        <f t="shared" si="99"/>
        <v>0</v>
      </c>
      <c r="AV54" s="152">
        <f t="shared" si="100"/>
        <v>0</v>
      </c>
      <c r="AW54" s="152">
        <f t="shared" si="101"/>
        <v>0</v>
      </c>
      <c r="AX54" s="152">
        <f t="shared" si="76"/>
        <v>0</v>
      </c>
      <c r="AY54" s="152">
        <f t="shared" si="102"/>
        <v>0</v>
      </c>
      <c r="AZ54" s="152">
        <f t="shared" si="103"/>
        <v>0</v>
      </c>
      <c r="BA54" s="152">
        <f t="shared" si="104"/>
        <v>0</v>
      </c>
      <c r="BB54" s="152">
        <f t="shared" si="105"/>
        <v>0</v>
      </c>
      <c r="BC54" s="152">
        <f t="shared" si="106"/>
        <v>0</v>
      </c>
      <c r="BD54" s="152">
        <f t="shared" si="107"/>
        <v>0</v>
      </c>
      <c r="BE54" s="152">
        <f t="shared" si="108"/>
        <v>0</v>
      </c>
      <c r="BF54" s="152">
        <f t="shared" si="9"/>
        <v>0</v>
      </c>
      <c r="BG54" s="152">
        <f t="shared" si="10"/>
        <v>0</v>
      </c>
      <c r="BH54" s="152">
        <f t="shared" si="11"/>
        <v>0</v>
      </c>
      <c r="BI54" s="152">
        <f t="shared" si="12"/>
        <v>0</v>
      </c>
      <c r="BJ54" s="329">
        <v>3</v>
      </c>
      <c r="BK54" s="1036">
        <f t="shared" si="22"/>
        <v>0</v>
      </c>
      <c r="BL54" s="719">
        <v>8</v>
      </c>
      <c r="BM54" s="357">
        <f t="shared" si="23"/>
        <v>0</v>
      </c>
      <c r="BN54" s="719"/>
      <c r="BO54" s="357">
        <f t="shared" si="24"/>
        <v>0</v>
      </c>
      <c r="BP54" s="719"/>
      <c r="BQ54" s="357">
        <f t="shared" si="25"/>
        <v>0</v>
      </c>
      <c r="BR54" s="719"/>
      <c r="BS54" s="357">
        <f t="shared" si="26"/>
        <v>0</v>
      </c>
      <c r="BT54" s="719"/>
      <c r="BU54" s="357">
        <f t="shared" si="27"/>
        <v>0</v>
      </c>
      <c r="BV54" s="730"/>
      <c r="BW54" s="357">
        <f t="shared" si="28"/>
        <v>0</v>
      </c>
      <c r="BX54" s="728"/>
      <c r="BY54" s="357">
        <f t="shared" si="29"/>
        <v>0</v>
      </c>
      <c r="BZ54" s="728"/>
      <c r="CA54" s="357">
        <f t="shared" si="30"/>
        <v>0</v>
      </c>
      <c r="CB54" s="728"/>
      <c r="CC54" s="357">
        <f t="shared" si="31"/>
        <v>0</v>
      </c>
      <c r="CD54" s="728"/>
      <c r="CE54" s="357">
        <f t="shared" si="32"/>
        <v>0</v>
      </c>
      <c r="CF54" s="728"/>
      <c r="CG54" s="357">
        <f t="shared" si="33"/>
        <v>0</v>
      </c>
      <c r="CH54" s="728"/>
      <c r="CI54" s="357">
        <f t="shared" si="34"/>
        <v>0</v>
      </c>
      <c r="CJ54" s="728"/>
      <c r="CK54" s="357">
        <f t="shared" si="35"/>
        <v>0</v>
      </c>
      <c r="CL54" s="728"/>
      <c r="CM54" s="357">
        <f t="shared" si="36"/>
        <v>0</v>
      </c>
      <c r="CN54" s="728"/>
      <c r="CO54" s="357">
        <f t="shared" si="37"/>
        <v>0</v>
      </c>
      <c r="CP54" s="729"/>
      <c r="CQ54" s="357">
        <f t="shared" si="38"/>
        <v>0</v>
      </c>
      <c r="CR54" s="152"/>
      <c r="CS54" s="1">
        <f t="shared" si="39"/>
        <v>0</v>
      </c>
      <c r="CT54" s="1">
        <f t="shared" si="40"/>
        <v>0</v>
      </c>
      <c r="CU54" s="1">
        <f t="shared" si="41"/>
        <v>0</v>
      </c>
      <c r="CV54" s="1">
        <f t="shared" si="42"/>
        <v>0</v>
      </c>
      <c r="CW54" s="522">
        <f t="shared" si="43"/>
        <v>0</v>
      </c>
      <c r="CX54" s="1">
        <f t="shared" si="44"/>
        <v>0</v>
      </c>
      <c r="CY54" s="1">
        <f t="shared" si="45"/>
        <v>0</v>
      </c>
      <c r="CZ54" s="1">
        <f t="shared" si="46"/>
        <v>0</v>
      </c>
      <c r="DB54" s="1">
        <f t="shared" si="47"/>
        <v>0</v>
      </c>
      <c r="DC54" s="1">
        <f t="shared" si="48"/>
        <v>0</v>
      </c>
      <c r="DE54" s="1">
        <f t="shared" si="49"/>
        <v>0</v>
      </c>
      <c r="DF54" s="1">
        <f t="shared" si="50"/>
        <v>0</v>
      </c>
      <c r="DG54" s="1">
        <f t="shared" si="51"/>
        <v>0</v>
      </c>
      <c r="DH54" s="1">
        <f t="shared" si="52"/>
        <v>0</v>
      </c>
      <c r="DI54" s="1">
        <f t="shared" si="53"/>
        <v>0</v>
      </c>
      <c r="DJ54" s="1">
        <f t="shared" si="54"/>
        <v>0</v>
      </c>
      <c r="DK54" s="1">
        <f t="shared" si="55"/>
        <v>0</v>
      </c>
      <c r="DL54" s="1">
        <f t="shared" si="56"/>
        <v>0</v>
      </c>
      <c r="DM54" s="1">
        <f t="shared" si="57"/>
        <v>0</v>
      </c>
      <c r="DN54" s="1">
        <f t="shared" si="58"/>
        <v>0</v>
      </c>
      <c r="DO54" s="1">
        <f t="shared" si="59"/>
        <v>0</v>
      </c>
      <c r="DP54" s="1">
        <f t="shared" si="60"/>
        <v>0</v>
      </c>
      <c r="DQ54" s="1">
        <f t="shared" si="61"/>
        <v>0</v>
      </c>
      <c r="DR54" s="1">
        <f t="shared" si="62"/>
        <v>0</v>
      </c>
      <c r="DS54" s="1">
        <f t="shared" si="63"/>
        <v>0</v>
      </c>
    </row>
    <row r="55" spans="1:123" s="1" customFormat="1" ht="65.25" customHeight="1" x14ac:dyDescent="0.2">
      <c r="A55" s="1371"/>
      <c r="B55" s="139"/>
      <c r="D55" s="251" t="s">
        <v>518</v>
      </c>
      <c r="E55" s="378"/>
      <c r="F55" s="575" t="s">
        <v>697</v>
      </c>
      <c r="G55" s="45" t="s">
        <v>0</v>
      </c>
      <c r="H55" s="1" t="s">
        <v>67</v>
      </c>
      <c r="I55" s="1092" t="s">
        <v>544</v>
      </c>
      <c r="J55" s="1104">
        <v>2</v>
      </c>
      <c r="K55" s="1104">
        <v>0</v>
      </c>
      <c r="L55" s="1" t="s">
        <v>693</v>
      </c>
      <c r="M55" s="500">
        <v>350.94675000000007</v>
      </c>
      <c r="N55" s="778"/>
      <c r="O55" s="778"/>
      <c r="P55" s="778"/>
      <c r="Q55" s="778"/>
      <c r="R55" s="778"/>
      <c r="S55" s="778"/>
      <c r="T55" s="778"/>
      <c r="U55" s="802"/>
      <c r="V55" s="779"/>
      <c r="W55" s="779"/>
      <c r="X55" s="779"/>
      <c r="Y55" s="801"/>
      <c r="Z55" s="802"/>
      <c r="AA55" s="801"/>
      <c r="AB55" s="1028"/>
      <c r="AC55" s="782"/>
      <c r="AD55" s="1011"/>
      <c r="AE55" s="1022"/>
      <c r="AF55" s="70">
        <f t="shared" si="14"/>
        <v>0</v>
      </c>
      <c r="AG55" s="88" t="str">
        <f t="shared" si="94"/>
        <v>No</v>
      </c>
      <c r="AH55" s="131" t="str">
        <f t="shared" si="15"/>
        <v>No</v>
      </c>
      <c r="AI55" s="71" t="str">
        <f t="shared" si="95"/>
        <v>Yes</v>
      </c>
      <c r="AK55" s="187">
        <f t="shared" si="17"/>
        <v>2</v>
      </c>
      <c r="AL55" s="188">
        <f t="shared" si="18"/>
        <v>0</v>
      </c>
      <c r="AM55" s="26"/>
      <c r="AN55" s="633"/>
      <c r="AO55" s="349">
        <v>2.8</v>
      </c>
      <c r="AP55" s="326">
        <f t="shared" si="19"/>
        <v>0</v>
      </c>
      <c r="AQ55" s="364"/>
      <c r="AR55" s="152">
        <f t="shared" si="96"/>
        <v>0</v>
      </c>
      <c r="AS55" s="152">
        <f t="shared" si="97"/>
        <v>0</v>
      </c>
      <c r="AT55" s="152">
        <f t="shared" si="98"/>
        <v>0</v>
      </c>
      <c r="AU55" s="152">
        <f t="shared" si="99"/>
        <v>0</v>
      </c>
      <c r="AV55" s="152">
        <f t="shared" si="100"/>
        <v>0</v>
      </c>
      <c r="AW55" s="152">
        <f t="shared" si="101"/>
        <v>0</v>
      </c>
      <c r="AX55" s="152">
        <f t="shared" si="76"/>
        <v>0</v>
      </c>
      <c r="AY55" s="152">
        <f t="shared" si="102"/>
        <v>0</v>
      </c>
      <c r="AZ55" s="152">
        <f t="shared" si="103"/>
        <v>0</v>
      </c>
      <c r="BA55" s="152">
        <f t="shared" si="104"/>
        <v>0</v>
      </c>
      <c r="BB55" s="152">
        <f t="shared" si="105"/>
        <v>0</v>
      </c>
      <c r="BC55" s="152">
        <f t="shared" si="106"/>
        <v>0</v>
      </c>
      <c r="BD55" s="152">
        <f t="shared" si="107"/>
        <v>0</v>
      </c>
      <c r="BE55" s="152">
        <f t="shared" si="108"/>
        <v>0</v>
      </c>
      <c r="BF55" s="152">
        <f t="shared" si="9"/>
        <v>0</v>
      </c>
      <c r="BG55" s="152">
        <f t="shared" si="10"/>
        <v>0</v>
      </c>
      <c r="BH55" s="152">
        <f t="shared" si="11"/>
        <v>0</v>
      </c>
      <c r="BI55" s="152">
        <f t="shared" si="12"/>
        <v>0</v>
      </c>
      <c r="BJ55" s="329">
        <v>2</v>
      </c>
      <c r="BK55" s="1036">
        <f t="shared" si="22"/>
        <v>0</v>
      </c>
      <c r="BL55" s="719">
        <v>10</v>
      </c>
      <c r="BM55" s="357">
        <f t="shared" si="23"/>
        <v>0</v>
      </c>
      <c r="BN55" s="719"/>
      <c r="BO55" s="357">
        <f t="shared" si="24"/>
        <v>0</v>
      </c>
      <c r="BP55" s="719"/>
      <c r="BQ55" s="357">
        <f t="shared" si="25"/>
        <v>0</v>
      </c>
      <c r="BR55" s="719"/>
      <c r="BS55" s="357">
        <f t="shared" si="26"/>
        <v>0</v>
      </c>
      <c r="BT55" s="719"/>
      <c r="BU55" s="357">
        <f t="shared" si="27"/>
        <v>0</v>
      </c>
      <c r="BV55" s="730"/>
      <c r="BW55" s="357">
        <f t="shared" si="28"/>
        <v>0</v>
      </c>
      <c r="BX55" s="728"/>
      <c r="BY55" s="357">
        <f t="shared" si="29"/>
        <v>0</v>
      </c>
      <c r="BZ55" s="728"/>
      <c r="CA55" s="357">
        <f t="shared" si="30"/>
        <v>0</v>
      </c>
      <c r="CB55" s="728"/>
      <c r="CC55" s="357">
        <f t="shared" si="31"/>
        <v>0</v>
      </c>
      <c r="CD55" s="728"/>
      <c r="CE55" s="357">
        <f t="shared" si="32"/>
        <v>0</v>
      </c>
      <c r="CF55" s="728"/>
      <c r="CG55" s="357">
        <f t="shared" si="33"/>
        <v>0</v>
      </c>
      <c r="CH55" s="728"/>
      <c r="CI55" s="357">
        <f t="shared" si="34"/>
        <v>0</v>
      </c>
      <c r="CJ55" s="728"/>
      <c r="CK55" s="357">
        <f t="shared" si="35"/>
        <v>0</v>
      </c>
      <c r="CL55" s="728"/>
      <c r="CM55" s="357">
        <f t="shared" si="36"/>
        <v>0</v>
      </c>
      <c r="CN55" s="728"/>
      <c r="CO55" s="357">
        <f t="shared" si="37"/>
        <v>0</v>
      </c>
      <c r="CP55" s="729"/>
      <c r="CQ55" s="357">
        <f t="shared" si="38"/>
        <v>0</v>
      </c>
      <c r="CR55" s="152"/>
      <c r="CS55" s="1">
        <f t="shared" si="39"/>
        <v>0</v>
      </c>
      <c r="CT55" s="1">
        <f t="shared" si="40"/>
        <v>0</v>
      </c>
      <c r="CU55" s="1">
        <f t="shared" si="41"/>
        <v>0</v>
      </c>
      <c r="CV55" s="1">
        <f t="shared" si="42"/>
        <v>0</v>
      </c>
      <c r="CW55" s="522">
        <f t="shared" si="43"/>
        <v>0</v>
      </c>
      <c r="CX55" s="1">
        <f t="shared" si="44"/>
        <v>0</v>
      </c>
      <c r="CY55" s="1">
        <f t="shared" si="45"/>
        <v>0</v>
      </c>
      <c r="CZ55" s="1">
        <f t="shared" si="46"/>
        <v>0</v>
      </c>
      <c r="DB55" s="1">
        <f t="shared" si="47"/>
        <v>0</v>
      </c>
      <c r="DC55" s="1">
        <f t="shared" si="48"/>
        <v>0</v>
      </c>
      <c r="DE55" s="1">
        <f t="shared" si="49"/>
        <v>0</v>
      </c>
      <c r="DF55" s="1">
        <f t="shared" si="50"/>
        <v>0</v>
      </c>
      <c r="DG55" s="1">
        <f t="shared" si="51"/>
        <v>0</v>
      </c>
      <c r="DH55" s="1">
        <f t="shared" si="52"/>
        <v>0</v>
      </c>
      <c r="DI55" s="1">
        <f t="shared" si="53"/>
        <v>0</v>
      </c>
      <c r="DJ55" s="1">
        <f t="shared" si="54"/>
        <v>0</v>
      </c>
      <c r="DK55" s="1">
        <f t="shared" si="55"/>
        <v>0</v>
      </c>
      <c r="DL55" s="1">
        <f t="shared" si="56"/>
        <v>0</v>
      </c>
      <c r="DM55" s="1">
        <f t="shared" si="57"/>
        <v>0</v>
      </c>
      <c r="DN55" s="1">
        <f t="shared" si="58"/>
        <v>0</v>
      </c>
      <c r="DO55" s="1">
        <f t="shared" si="59"/>
        <v>0</v>
      </c>
      <c r="DP55" s="1">
        <f t="shared" si="60"/>
        <v>0</v>
      </c>
      <c r="DQ55" s="1">
        <f t="shared" si="61"/>
        <v>0</v>
      </c>
      <c r="DR55" s="1">
        <f t="shared" si="62"/>
        <v>0</v>
      </c>
      <c r="DS55" s="1">
        <f t="shared" si="63"/>
        <v>0</v>
      </c>
    </row>
    <row r="56" spans="1:123" s="1" customFormat="1" ht="65.25" customHeight="1" x14ac:dyDescent="0.2">
      <c r="A56" s="1371"/>
      <c r="B56" s="139"/>
      <c r="D56" s="251" t="s">
        <v>513</v>
      </c>
      <c r="E56" s="378"/>
      <c r="F56" s="575"/>
      <c r="G56" s="45" t="s">
        <v>0</v>
      </c>
      <c r="H56" s="1" t="s">
        <v>67</v>
      </c>
      <c r="I56" s="1092" t="s">
        <v>544</v>
      </c>
      <c r="J56" s="1104">
        <v>2</v>
      </c>
      <c r="K56" s="1104">
        <v>0</v>
      </c>
      <c r="L56" s="45" t="s">
        <v>694</v>
      </c>
      <c r="M56" s="500">
        <v>356.89500000000004</v>
      </c>
      <c r="N56" s="778"/>
      <c r="O56" s="778"/>
      <c r="P56" s="778"/>
      <c r="Q56" s="778"/>
      <c r="R56" s="778"/>
      <c r="S56" s="778"/>
      <c r="T56" s="778"/>
      <c r="U56" s="802"/>
      <c r="V56" s="779"/>
      <c r="W56" s="779"/>
      <c r="X56" s="779"/>
      <c r="Y56" s="801"/>
      <c r="Z56" s="802"/>
      <c r="AA56" s="801"/>
      <c r="AB56" s="1028"/>
      <c r="AC56" s="782"/>
      <c r="AD56" s="1011"/>
      <c r="AE56" s="1022"/>
      <c r="AF56" s="70">
        <f t="shared" si="14"/>
        <v>0</v>
      </c>
      <c r="AG56" s="88" t="str">
        <f t="shared" si="94"/>
        <v>No</v>
      </c>
      <c r="AH56" s="131" t="str">
        <f t="shared" si="15"/>
        <v>No</v>
      </c>
      <c r="AI56" s="71" t="str">
        <f t="shared" si="95"/>
        <v>No</v>
      </c>
      <c r="AK56" s="187">
        <f t="shared" si="17"/>
        <v>2</v>
      </c>
      <c r="AL56" s="188">
        <f t="shared" si="18"/>
        <v>0</v>
      </c>
      <c r="AM56" s="26"/>
      <c r="AN56" s="633"/>
      <c r="AO56" s="349">
        <v>2.8</v>
      </c>
      <c r="AP56" s="326">
        <f t="shared" si="19"/>
        <v>0</v>
      </c>
      <c r="AQ56" s="364"/>
      <c r="AR56" s="152">
        <f t="shared" si="96"/>
        <v>0</v>
      </c>
      <c r="AS56" s="152">
        <f t="shared" si="97"/>
        <v>0</v>
      </c>
      <c r="AT56" s="152">
        <f t="shared" si="98"/>
        <v>0</v>
      </c>
      <c r="AU56" s="152">
        <f t="shared" si="99"/>
        <v>0</v>
      </c>
      <c r="AV56" s="152">
        <f t="shared" si="100"/>
        <v>0</v>
      </c>
      <c r="AW56" s="152">
        <f t="shared" si="101"/>
        <v>0</v>
      </c>
      <c r="AX56" s="152">
        <f t="shared" si="76"/>
        <v>0</v>
      </c>
      <c r="AY56" s="152">
        <f t="shared" si="102"/>
        <v>0</v>
      </c>
      <c r="AZ56" s="152">
        <f t="shared" si="103"/>
        <v>0</v>
      </c>
      <c r="BA56" s="152">
        <f t="shared" si="104"/>
        <v>0</v>
      </c>
      <c r="BB56" s="152">
        <f t="shared" si="105"/>
        <v>0</v>
      </c>
      <c r="BC56" s="152">
        <f t="shared" si="106"/>
        <v>0</v>
      </c>
      <c r="BD56" s="152">
        <f t="shared" si="107"/>
        <v>0</v>
      </c>
      <c r="BE56" s="152">
        <f t="shared" si="108"/>
        <v>0</v>
      </c>
      <c r="BF56" s="152">
        <f t="shared" si="9"/>
        <v>0</v>
      </c>
      <c r="BG56" s="152">
        <f t="shared" si="10"/>
        <v>0</v>
      </c>
      <c r="BH56" s="152">
        <f t="shared" si="11"/>
        <v>0</v>
      </c>
      <c r="BI56" s="152">
        <f t="shared" si="12"/>
        <v>0</v>
      </c>
      <c r="BJ56" s="329">
        <v>2</v>
      </c>
      <c r="BK56" s="1036">
        <f t="shared" si="22"/>
        <v>0</v>
      </c>
      <c r="BL56" s="719">
        <v>10</v>
      </c>
      <c r="BM56" s="357">
        <f t="shared" si="23"/>
        <v>0</v>
      </c>
      <c r="BN56" s="719"/>
      <c r="BO56" s="357">
        <f t="shared" si="24"/>
        <v>0</v>
      </c>
      <c r="BP56" s="719"/>
      <c r="BQ56" s="357">
        <f t="shared" si="25"/>
        <v>0</v>
      </c>
      <c r="BR56" s="719"/>
      <c r="BS56" s="357">
        <f t="shared" si="26"/>
        <v>0</v>
      </c>
      <c r="BT56" s="719"/>
      <c r="BU56" s="357">
        <f t="shared" si="27"/>
        <v>0</v>
      </c>
      <c r="BV56" s="730"/>
      <c r="BW56" s="357">
        <f t="shared" si="28"/>
        <v>0</v>
      </c>
      <c r="BX56" s="728"/>
      <c r="BY56" s="357">
        <f t="shared" si="29"/>
        <v>0</v>
      </c>
      <c r="BZ56" s="728"/>
      <c r="CA56" s="357">
        <f t="shared" si="30"/>
        <v>0</v>
      </c>
      <c r="CB56" s="728"/>
      <c r="CC56" s="357">
        <f t="shared" si="31"/>
        <v>0</v>
      </c>
      <c r="CD56" s="728"/>
      <c r="CE56" s="357">
        <f t="shared" si="32"/>
        <v>0</v>
      </c>
      <c r="CF56" s="728"/>
      <c r="CG56" s="357">
        <f t="shared" si="33"/>
        <v>0</v>
      </c>
      <c r="CH56" s="728"/>
      <c r="CI56" s="357">
        <f t="shared" si="34"/>
        <v>0</v>
      </c>
      <c r="CJ56" s="728"/>
      <c r="CK56" s="357">
        <f t="shared" si="35"/>
        <v>0</v>
      </c>
      <c r="CL56" s="728"/>
      <c r="CM56" s="357">
        <f t="shared" si="36"/>
        <v>0</v>
      </c>
      <c r="CN56" s="728"/>
      <c r="CO56" s="357">
        <f t="shared" si="37"/>
        <v>0</v>
      </c>
      <c r="CP56" s="729"/>
      <c r="CQ56" s="357">
        <f t="shared" si="38"/>
        <v>0</v>
      </c>
      <c r="CR56" s="152"/>
      <c r="CS56" s="1">
        <f t="shared" si="39"/>
        <v>0</v>
      </c>
      <c r="CT56" s="1">
        <f t="shared" si="40"/>
        <v>0</v>
      </c>
      <c r="CU56" s="1">
        <f t="shared" si="41"/>
        <v>0</v>
      </c>
      <c r="CV56" s="1">
        <f t="shared" si="42"/>
        <v>0</v>
      </c>
      <c r="CW56" s="522">
        <f t="shared" si="43"/>
        <v>0</v>
      </c>
      <c r="CX56" s="1">
        <f t="shared" si="44"/>
        <v>0</v>
      </c>
      <c r="CY56" s="1">
        <f t="shared" si="45"/>
        <v>0</v>
      </c>
      <c r="CZ56" s="1">
        <f t="shared" si="46"/>
        <v>0</v>
      </c>
      <c r="DB56" s="1">
        <f t="shared" si="47"/>
        <v>0</v>
      </c>
      <c r="DC56" s="1">
        <f t="shared" si="48"/>
        <v>0</v>
      </c>
      <c r="DE56" s="1">
        <f t="shared" si="49"/>
        <v>0</v>
      </c>
      <c r="DF56" s="1">
        <f t="shared" si="50"/>
        <v>0</v>
      </c>
      <c r="DG56" s="1">
        <f t="shared" si="51"/>
        <v>0</v>
      </c>
      <c r="DH56" s="1">
        <f t="shared" si="52"/>
        <v>0</v>
      </c>
      <c r="DI56" s="1">
        <f t="shared" si="53"/>
        <v>0</v>
      </c>
      <c r="DJ56" s="1">
        <f t="shared" si="54"/>
        <v>0</v>
      </c>
      <c r="DK56" s="1">
        <f t="shared" si="55"/>
        <v>0</v>
      </c>
      <c r="DL56" s="1">
        <f t="shared" si="56"/>
        <v>0</v>
      </c>
      <c r="DM56" s="1">
        <f t="shared" si="57"/>
        <v>0</v>
      </c>
      <c r="DN56" s="1">
        <f t="shared" si="58"/>
        <v>0</v>
      </c>
      <c r="DO56" s="1">
        <f t="shared" si="59"/>
        <v>0</v>
      </c>
      <c r="DP56" s="1">
        <f t="shared" si="60"/>
        <v>0</v>
      </c>
      <c r="DQ56" s="1">
        <f t="shared" si="61"/>
        <v>0</v>
      </c>
      <c r="DR56" s="1">
        <f t="shared" si="62"/>
        <v>0</v>
      </c>
      <c r="DS56" s="1">
        <f t="shared" si="63"/>
        <v>0</v>
      </c>
    </row>
    <row r="57" spans="1:123" s="1" customFormat="1" ht="65.25" customHeight="1" x14ac:dyDescent="0.2">
      <c r="A57" s="1371"/>
      <c r="B57" s="139"/>
      <c r="D57" s="1068" t="s">
        <v>514</v>
      </c>
      <c r="E57" s="528"/>
      <c r="F57" s="576" t="s">
        <v>697</v>
      </c>
      <c r="G57" s="529" t="s">
        <v>0</v>
      </c>
      <c r="H57" s="530" t="s">
        <v>67</v>
      </c>
      <c r="I57" s="1088" t="s">
        <v>532</v>
      </c>
      <c r="J57" s="1099">
        <v>2</v>
      </c>
      <c r="K57" s="1099">
        <v>0</v>
      </c>
      <c r="L57" s="530" t="s">
        <v>693</v>
      </c>
      <c r="M57" s="541">
        <v>327.15375000000006</v>
      </c>
      <c r="N57" s="777"/>
      <c r="O57" s="777"/>
      <c r="P57" s="777"/>
      <c r="Q57" s="777"/>
      <c r="R57" s="777"/>
      <c r="S57" s="777"/>
      <c r="T57" s="777"/>
      <c r="U57" s="807"/>
      <c r="V57" s="805"/>
      <c r="W57" s="805"/>
      <c r="X57" s="805"/>
      <c r="Y57" s="804"/>
      <c r="Z57" s="807"/>
      <c r="AA57" s="804"/>
      <c r="AB57" s="1029"/>
      <c r="AC57" s="781"/>
      <c r="AD57" s="837"/>
      <c r="AE57" s="1020"/>
      <c r="AF57" s="532">
        <f t="shared" si="14"/>
        <v>0</v>
      </c>
      <c r="AG57" s="532" t="str">
        <f t="shared" si="94"/>
        <v>No</v>
      </c>
      <c r="AH57" s="545" t="str">
        <f t="shared" si="15"/>
        <v>No</v>
      </c>
      <c r="AI57" s="527" t="str">
        <f t="shared" si="95"/>
        <v>Yes</v>
      </c>
      <c r="AK57" s="187">
        <f t="shared" si="17"/>
        <v>2</v>
      </c>
      <c r="AL57" s="188">
        <f t="shared" si="18"/>
        <v>0</v>
      </c>
      <c r="AM57" s="26"/>
      <c r="AN57" s="633"/>
      <c r="AO57" s="349">
        <v>2.5</v>
      </c>
      <c r="AP57" s="326">
        <f t="shared" si="19"/>
        <v>0</v>
      </c>
      <c r="AQ57" s="364"/>
      <c r="AR57" s="152">
        <f t="shared" si="96"/>
        <v>0</v>
      </c>
      <c r="AS57" s="152">
        <f t="shared" si="97"/>
        <v>0</v>
      </c>
      <c r="AT57" s="152">
        <f t="shared" si="98"/>
        <v>0</v>
      </c>
      <c r="AU57" s="152">
        <f t="shared" si="99"/>
        <v>0</v>
      </c>
      <c r="AV57" s="152">
        <f t="shared" si="100"/>
        <v>0</v>
      </c>
      <c r="AW57" s="152">
        <f t="shared" si="101"/>
        <v>0</v>
      </c>
      <c r="AX57" s="152">
        <f t="shared" si="76"/>
        <v>0</v>
      </c>
      <c r="AY57" s="152">
        <f t="shared" si="102"/>
        <v>0</v>
      </c>
      <c r="AZ57" s="152">
        <f t="shared" si="103"/>
        <v>0</v>
      </c>
      <c r="BA57" s="152">
        <f t="shared" si="104"/>
        <v>0</v>
      </c>
      <c r="BB57" s="152">
        <f t="shared" si="105"/>
        <v>0</v>
      </c>
      <c r="BC57" s="152">
        <f t="shared" si="106"/>
        <v>0</v>
      </c>
      <c r="BD57" s="152">
        <f t="shared" si="107"/>
        <v>0</v>
      </c>
      <c r="BE57" s="152">
        <f t="shared" si="108"/>
        <v>0</v>
      </c>
      <c r="BF57" s="152">
        <f t="shared" si="9"/>
        <v>0</v>
      </c>
      <c r="BG57" s="152">
        <f t="shared" si="10"/>
        <v>0</v>
      </c>
      <c r="BH57" s="152">
        <f t="shared" si="11"/>
        <v>0</v>
      </c>
      <c r="BI57" s="152">
        <f t="shared" si="12"/>
        <v>0</v>
      </c>
      <c r="BJ57" s="329">
        <v>2</v>
      </c>
      <c r="BK57" s="1036">
        <f t="shared" si="22"/>
        <v>0</v>
      </c>
      <c r="BL57" s="719">
        <v>10</v>
      </c>
      <c r="BM57" s="357">
        <f t="shared" si="23"/>
        <v>0</v>
      </c>
      <c r="BN57" s="719"/>
      <c r="BO57" s="357">
        <f t="shared" si="24"/>
        <v>0</v>
      </c>
      <c r="BP57" s="719"/>
      <c r="BQ57" s="357">
        <f t="shared" si="25"/>
        <v>0</v>
      </c>
      <c r="BR57" s="719"/>
      <c r="BS57" s="357">
        <f t="shared" si="26"/>
        <v>0</v>
      </c>
      <c r="BT57" s="719"/>
      <c r="BU57" s="357">
        <f t="shared" si="27"/>
        <v>0</v>
      </c>
      <c r="BV57" s="730"/>
      <c r="BW57" s="357">
        <f t="shared" si="28"/>
        <v>0</v>
      </c>
      <c r="BX57" s="728"/>
      <c r="BY57" s="357">
        <f t="shared" si="29"/>
        <v>0</v>
      </c>
      <c r="BZ57" s="728"/>
      <c r="CA57" s="357">
        <f t="shared" si="30"/>
        <v>0</v>
      </c>
      <c r="CB57" s="728"/>
      <c r="CC57" s="357">
        <f t="shared" si="31"/>
        <v>0</v>
      </c>
      <c r="CD57" s="728"/>
      <c r="CE57" s="357">
        <f t="shared" si="32"/>
        <v>0</v>
      </c>
      <c r="CF57" s="728"/>
      <c r="CG57" s="357">
        <f t="shared" si="33"/>
        <v>0</v>
      </c>
      <c r="CH57" s="728"/>
      <c r="CI57" s="357">
        <f t="shared" si="34"/>
        <v>0</v>
      </c>
      <c r="CJ57" s="728"/>
      <c r="CK57" s="357">
        <f t="shared" si="35"/>
        <v>0</v>
      </c>
      <c r="CL57" s="728"/>
      <c r="CM57" s="357">
        <f t="shared" si="36"/>
        <v>0</v>
      </c>
      <c r="CN57" s="728"/>
      <c r="CO57" s="357">
        <f t="shared" si="37"/>
        <v>0</v>
      </c>
      <c r="CP57" s="729"/>
      <c r="CQ57" s="357">
        <f t="shared" si="38"/>
        <v>0</v>
      </c>
      <c r="CR57" s="152"/>
      <c r="CS57" s="1">
        <f t="shared" si="39"/>
        <v>0</v>
      </c>
      <c r="CT57" s="1">
        <f t="shared" si="40"/>
        <v>0</v>
      </c>
      <c r="CU57" s="1">
        <f t="shared" si="41"/>
        <v>0</v>
      </c>
      <c r="CV57" s="1">
        <f t="shared" si="42"/>
        <v>0</v>
      </c>
      <c r="CW57" s="522">
        <f t="shared" si="43"/>
        <v>0</v>
      </c>
      <c r="CX57" s="1">
        <f t="shared" si="44"/>
        <v>0</v>
      </c>
      <c r="CY57" s="1">
        <f t="shared" si="45"/>
        <v>0</v>
      </c>
      <c r="CZ57" s="1">
        <f t="shared" si="46"/>
        <v>0</v>
      </c>
      <c r="DB57" s="1">
        <f t="shared" si="47"/>
        <v>0</v>
      </c>
      <c r="DC57" s="1">
        <f t="shared" si="48"/>
        <v>0</v>
      </c>
      <c r="DE57" s="1">
        <f t="shared" si="49"/>
        <v>0</v>
      </c>
      <c r="DF57" s="1">
        <f t="shared" si="50"/>
        <v>0</v>
      </c>
      <c r="DG57" s="1">
        <f t="shared" si="51"/>
        <v>0</v>
      </c>
      <c r="DH57" s="1">
        <f t="shared" si="52"/>
        <v>0</v>
      </c>
      <c r="DI57" s="1">
        <f t="shared" si="53"/>
        <v>0</v>
      </c>
      <c r="DJ57" s="1">
        <f t="shared" si="54"/>
        <v>0</v>
      </c>
      <c r="DK57" s="1">
        <f t="shared" si="55"/>
        <v>0</v>
      </c>
      <c r="DL57" s="1">
        <f t="shared" si="56"/>
        <v>0</v>
      </c>
      <c r="DM57" s="1">
        <f t="shared" si="57"/>
        <v>0</v>
      </c>
      <c r="DN57" s="1">
        <f t="shared" si="58"/>
        <v>0</v>
      </c>
      <c r="DO57" s="1">
        <f t="shared" si="59"/>
        <v>0</v>
      </c>
      <c r="DP57" s="1">
        <f t="shared" si="60"/>
        <v>0</v>
      </c>
      <c r="DQ57" s="1">
        <f t="shared" si="61"/>
        <v>0</v>
      </c>
      <c r="DR57" s="1">
        <f t="shared" si="62"/>
        <v>0</v>
      </c>
      <c r="DS57" s="1">
        <f t="shared" si="63"/>
        <v>0</v>
      </c>
    </row>
    <row r="58" spans="1:123" s="1" customFormat="1" ht="65.25" customHeight="1" x14ac:dyDescent="0.2">
      <c r="A58" s="1371"/>
      <c r="B58" s="139"/>
      <c r="D58" s="1068" t="s">
        <v>516</v>
      </c>
      <c r="E58" s="528"/>
      <c r="F58" s="576"/>
      <c r="G58" s="529" t="s">
        <v>0</v>
      </c>
      <c r="H58" s="530" t="s">
        <v>67</v>
      </c>
      <c r="I58" s="1088" t="s">
        <v>532</v>
      </c>
      <c r="J58" s="1099">
        <v>2</v>
      </c>
      <c r="K58" s="1099">
        <v>0</v>
      </c>
      <c r="L58" s="529" t="s">
        <v>695</v>
      </c>
      <c r="M58" s="541">
        <v>333.10200000000003</v>
      </c>
      <c r="N58" s="777"/>
      <c r="O58" s="777"/>
      <c r="P58" s="777"/>
      <c r="Q58" s="777"/>
      <c r="R58" s="777"/>
      <c r="S58" s="777"/>
      <c r="T58" s="777"/>
      <c r="U58" s="807"/>
      <c r="V58" s="805"/>
      <c r="W58" s="805"/>
      <c r="X58" s="805"/>
      <c r="Y58" s="804"/>
      <c r="Z58" s="807"/>
      <c r="AA58" s="804"/>
      <c r="AB58" s="1029"/>
      <c r="AC58" s="781"/>
      <c r="AD58" s="837"/>
      <c r="AE58" s="1020"/>
      <c r="AF58" s="532">
        <f t="shared" si="14"/>
        <v>0</v>
      </c>
      <c r="AG58" s="532" t="str">
        <f t="shared" si="94"/>
        <v>No</v>
      </c>
      <c r="AH58" s="545" t="str">
        <f t="shared" si="15"/>
        <v>No</v>
      </c>
      <c r="AI58" s="527" t="str">
        <f t="shared" si="95"/>
        <v>No</v>
      </c>
      <c r="AK58" s="187">
        <f t="shared" si="17"/>
        <v>2</v>
      </c>
      <c r="AL58" s="188">
        <f t="shared" si="18"/>
        <v>0</v>
      </c>
      <c r="AM58" s="26"/>
      <c r="AN58" s="633"/>
      <c r="AO58" s="349">
        <v>2.5</v>
      </c>
      <c r="AP58" s="326">
        <f t="shared" si="19"/>
        <v>0</v>
      </c>
      <c r="AQ58" s="364"/>
      <c r="AR58" s="152">
        <f t="shared" si="96"/>
        <v>0</v>
      </c>
      <c r="AS58" s="152">
        <f t="shared" si="97"/>
        <v>0</v>
      </c>
      <c r="AT58" s="152">
        <f t="shared" si="98"/>
        <v>0</v>
      </c>
      <c r="AU58" s="152">
        <f t="shared" si="99"/>
        <v>0</v>
      </c>
      <c r="AV58" s="152">
        <f t="shared" si="100"/>
        <v>0</v>
      </c>
      <c r="AW58" s="152">
        <f t="shared" si="101"/>
        <v>0</v>
      </c>
      <c r="AX58" s="152">
        <f t="shared" si="76"/>
        <v>0</v>
      </c>
      <c r="AY58" s="152">
        <f t="shared" si="102"/>
        <v>0</v>
      </c>
      <c r="AZ58" s="152">
        <f t="shared" si="103"/>
        <v>0</v>
      </c>
      <c r="BA58" s="152">
        <f t="shared" si="104"/>
        <v>0</v>
      </c>
      <c r="BB58" s="152">
        <f t="shared" si="105"/>
        <v>0</v>
      </c>
      <c r="BC58" s="152">
        <f t="shared" si="106"/>
        <v>0</v>
      </c>
      <c r="BD58" s="152">
        <f t="shared" si="107"/>
        <v>0</v>
      </c>
      <c r="BE58" s="152">
        <f t="shared" si="108"/>
        <v>0</v>
      </c>
      <c r="BF58" s="152">
        <f t="shared" si="9"/>
        <v>0</v>
      </c>
      <c r="BG58" s="152">
        <f t="shared" si="10"/>
        <v>0</v>
      </c>
      <c r="BH58" s="152">
        <f t="shared" si="11"/>
        <v>0</v>
      </c>
      <c r="BI58" s="152">
        <f t="shared" si="12"/>
        <v>0</v>
      </c>
      <c r="BJ58" s="329">
        <v>2</v>
      </c>
      <c r="BK58" s="1036">
        <f t="shared" si="22"/>
        <v>0</v>
      </c>
      <c r="BL58" s="719">
        <v>10</v>
      </c>
      <c r="BM58" s="357">
        <f t="shared" si="23"/>
        <v>0</v>
      </c>
      <c r="BN58" s="719"/>
      <c r="BO58" s="357">
        <f t="shared" si="24"/>
        <v>0</v>
      </c>
      <c r="BP58" s="719"/>
      <c r="BQ58" s="357">
        <f t="shared" si="25"/>
        <v>0</v>
      </c>
      <c r="BR58" s="719"/>
      <c r="BS58" s="357">
        <f t="shared" si="26"/>
        <v>0</v>
      </c>
      <c r="BT58" s="719"/>
      <c r="BU58" s="357">
        <f t="shared" si="27"/>
        <v>0</v>
      </c>
      <c r="BV58" s="730"/>
      <c r="BW58" s="357">
        <f t="shared" si="28"/>
        <v>0</v>
      </c>
      <c r="BX58" s="728"/>
      <c r="BY58" s="357">
        <f t="shared" si="29"/>
        <v>0</v>
      </c>
      <c r="BZ58" s="728"/>
      <c r="CA58" s="357">
        <f t="shared" si="30"/>
        <v>0</v>
      </c>
      <c r="CB58" s="728"/>
      <c r="CC58" s="357">
        <f t="shared" si="31"/>
        <v>0</v>
      </c>
      <c r="CD58" s="728"/>
      <c r="CE58" s="357">
        <f t="shared" si="32"/>
        <v>0</v>
      </c>
      <c r="CF58" s="728"/>
      <c r="CG58" s="357">
        <f t="shared" si="33"/>
        <v>0</v>
      </c>
      <c r="CH58" s="728"/>
      <c r="CI58" s="357">
        <f t="shared" si="34"/>
        <v>0</v>
      </c>
      <c r="CJ58" s="728"/>
      <c r="CK58" s="357">
        <f t="shared" si="35"/>
        <v>0</v>
      </c>
      <c r="CL58" s="728"/>
      <c r="CM58" s="357">
        <f t="shared" si="36"/>
        <v>0</v>
      </c>
      <c r="CN58" s="728"/>
      <c r="CO58" s="357">
        <f t="shared" si="37"/>
        <v>0</v>
      </c>
      <c r="CP58" s="729"/>
      <c r="CQ58" s="357">
        <f t="shared" si="38"/>
        <v>0</v>
      </c>
      <c r="CR58" s="152"/>
      <c r="CS58" s="1">
        <f t="shared" si="39"/>
        <v>0</v>
      </c>
      <c r="CT58" s="1">
        <f t="shared" si="40"/>
        <v>0</v>
      </c>
      <c r="CU58" s="1">
        <f t="shared" si="41"/>
        <v>0</v>
      </c>
      <c r="CV58" s="1">
        <f t="shared" si="42"/>
        <v>0</v>
      </c>
      <c r="CW58" s="522">
        <f t="shared" si="43"/>
        <v>0</v>
      </c>
      <c r="CX58" s="1">
        <f t="shared" si="44"/>
        <v>0</v>
      </c>
      <c r="CY58" s="1">
        <f t="shared" si="45"/>
        <v>0</v>
      </c>
      <c r="CZ58" s="1">
        <f t="shared" si="46"/>
        <v>0</v>
      </c>
      <c r="DB58" s="1">
        <f t="shared" si="47"/>
        <v>0</v>
      </c>
      <c r="DC58" s="1">
        <f t="shared" si="48"/>
        <v>0</v>
      </c>
      <c r="DE58" s="1">
        <f t="shared" si="49"/>
        <v>0</v>
      </c>
      <c r="DF58" s="1">
        <f t="shared" si="50"/>
        <v>0</v>
      </c>
      <c r="DG58" s="1">
        <f t="shared" si="51"/>
        <v>0</v>
      </c>
      <c r="DH58" s="1">
        <f t="shared" si="52"/>
        <v>0</v>
      </c>
      <c r="DI58" s="1">
        <f t="shared" si="53"/>
        <v>0</v>
      </c>
      <c r="DJ58" s="1">
        <f t="shared" si="54"/>
        <v>0</v>
      </c>
      <c r="DK58" s="1">
        <f t="shared" si="55"/>
        <v>0</v>
      </c>
      <c r="DL58" s="1">
        <f t="shared" si="56"/>
        <v>0</v>
      </c>
      <c r="DM58" s="1">
        <f t="shared" si="57"/>
        <v>0</v>
      </c>
      <c r="DN58" s="1">
        <f t="shared" si="58"/>
        <v>0</v>
      </c>
      <c r="DO58" s="1">
        <f t="shared" si="59"/>
        <v>0</v>
      </c>
      <c r="DP58" s="1">
        <f t="shared" si="60"/>
        <v>0</v>
      </c>
      <c r="DQ58" s="1">
        <f t="shared" si="61"/>
        <v>0</v>
      </c>
      <c r="DR58" s="1">
        <f t="shared" si="62"/>
        <v>0</v>
      </c>
      <c r="DS58" s="1">
        <f t="shared" si="63"/>
        <v>0</v>
      </c>
    </row>
    <row r="59" spans="1:123" s="1" customFormat="1" ht="65.25" customHeight="1" x14ac:dyDescent="0.2">
      <c r="A59" s="1371"/>
      <c r="B59" s="139"/>
      <c r="D59" s="251" t="s">
        <v>515</v>
      </c>
      <c r="E59" s="378"/>
      <c r="F59" s="575" t="s">
        <v>697</v>
      </c>
      <c r="G59" s="45" t="s">
        <v>0</v>
      </c>
      <c r="H59" s="1" t="s">
        <v>67</v>
      </c>
      <c r="I59" s="1092" t="s">
        <v>533</v>
      </c>
      <c r="J59" s="1104">
        <v>2</v>
      </c>
      <c r="K59" s="1104">
        <v>0</v>
      </c>
      <c r="L59" s="1" t="s">
        <v>693</v>
      </c>
      <c r="M59" s="500">
        <v>249.82650000000004</v>
      </c>
      <c r="N59" s="778"/>
      <c r="O59" s="778"/>
      <c r="P59" s="778"/>
      <c r="Q59" s="778"/>
      <c r="R59" s="778"/>
      <c r="S59" s="778"/>
      <c r="T59" s="778"/>
      <c r="U59" s="802"/>
      <c r="V59" s="779"/>
      <c r="W59" s="779"/>
      <c r="X59" s="779"/>
      <c r="Y59" s="801"/>
      <c r="Z59" s="802"/>
      <c r="AA59" s="801"/>
      <c r="AB59" s="1028"/>
      <c r="AC59" s="782"/>
      <c r="AD59" s="1011"/>
      <c r="AE59" s="1022"/>
      <c r="AF59" s="70">
        <f t="shared" si="14"/>
        <v>0</v>
      </c>
      <c r="AG59" s="88" t="str">
        <f t="shared" si="94"/>
        <v>No</v>
      </c>
      <c r="AH59" s="131" t="str">
        <f t="shared" si="15"/>
        <v>No</v>
      </c>
      <c r="AI59" s="71" t="str">
        <f t="shared" si="95"/>
        <v>Yes</v>
      </c>
      <c r="AK59" s="187">
        <f t="shared" si="17"/>
        <v>2</v>
      </c>
      <c r="AL59" s="188">
        <f t="shared" si="18"/>
        <v>0</v>
      </c>
      <c r="AM59" s="26"/>
      <c r="AN59" s="633"/>
      <c r="AO59" s="349">
        <v>1.85</v>
      </c>
      <c r="AP59" s="326">
        <f t="shared" si="19"/>
        <v>0</v>
      </c>
      <c r="AQ59" s="364"/>
      <c r="AR59" s="152">
        <f t="shared" si="96"/>
        <v>0</v>
      </c>
      <c r="AS59" s="152">
        <f t="shared" si="97"/>
        <v>0</v>
      </c>
      <c r="AT59" s="152">
        <f t="shared" si="98"/>
        <v>0</v>
      </c>
      <c r="AU59" s="152">
        <f t="shared" si="99"/>
        <v>0</v>
      </c>
      <c r="AV59" s="152">
        <f t="shared" si="100"/>
        <v>0</v>
      </c>
      <c r="AW59" s="152">
        <f t="shared" si="101"/>
        <v>0</v>
      </c>
      <c r="AX59" s="152">
        <f t="shared" si="76"/>
        <v>0</v>
      </c>
      <c r="AY59" s="152">
        <f t="shared" si="102"/>
        <v>0</v>
      </c>
      <c r="AZ59" s="152">
        <f t="shared" si="103"/>
        <v>0</v>
      </c>
      <c r="BA59" s="152">
        <f t="shared" si="104"/>
        <v>0</v>
      </c>
      <c r="BB59" s="152">
        <f t="shared" si="105"/>
        <v>0</v>
      </c>
      <c r="BC59" s="152">
        <f t="shared" si="106"/>
        <v>0</v>
      </c>
      <c r="BD59" s="152">
        <f t="shared" si="107"/>
        <v>0</v>
      </c>
      <c r="BE59" s="152">
        <f t="shared" si="108"/>
        <v>0</v>
      </c>
      <c r="BF59" s="152">
        <f t="shared" si="9"/>
        <v>0</v>
      </c>
      <c r="BG59" s="152">
        <f t="shared" si="10"/>
        <v>0</v>
      </c>
      <c r="BH59" s="152">
        <f t="shared" si="11"/>
        <v>0</v>
      </c>
      <c r="BI59" s="152">
        <f t="shared" si="12"/>
        <v>0</v>
      </c>
      <c r="BJ59" s="329">
        <v>2</v>
      </c>
      <c r="BK59" s="1036">
        <f t="shared" si="22"/>
        <v>0</v>
      </c>
      <c r="BL59" s="719">
        <v>9</v>
      </c>
      <c r="BM59" s="357">
        <f t="shared" si="23"/>
        <v>0</v>
      </c>
      <c r="BN59" s="719"/>
      <c r="BO59" s="357">
        <f t="shared" si="24"/>
        <v>0</v>
      </c>
      <c r="BP59" s="719"/>
      <c r="BQ59" s="357">
        <f t="shared" si="25"/>
        <v>0</v>
      </c>
      <c r="BR59" s="719"/>
      <c r="BS59" s="357">
        <f t="shared" si="26"/>
        <v>0</v>
      </c>
      <c r="BT59" s="719"/>
      <c r="BU59" s="357">
        <f t="shared" si="27"/>
        <v>0</v>
      </c>
      <c r="BV59" s="730"/>
      <c r="BW59" s="357">
        <f t="shared" si="28"/>
        <v>0</v>
      </c>
      <c r="BX59" s="728"/>
      <c r="BY59" s="357">
        <f t="shared" si="29"/>
        <v>0</v>
      </c>
      <c r="BZ59" s="728"/>
      <c r="CA59" s="357">
        <f t="shared" si="30"/>
        <v>0</v>
      </c>
      <c r="CB59" s="728"/>
      <c r="CC59" s="357">
        <f t="shared" si="31"/>
        <v>0</v>
      </c>
      <c r="CD59" s="728"/>
      <c r="CE59" s="357">
        <f t="shared" si="32"/>
        <v>0</v>
      </c>
      <c r="CF59" s="728"/>
      <c r="CG59" s="357">
        <f t="shared" si="33"/>
        <v>0</v>
      </c>
      <c r="CH59" s="728"/>
      <c r="CI59" s="357">
        <f t="shared" si="34"/>
        <v>0</v>
      </c>
      <c r="CJ59" s="728"/>
      <c r="CK59" s="357">
        <f t="shared" si="35"/>
        <v>0</v>
      </c>
      <c r="CL59" s="728"/>
      <c r="CM59" s="357">
        <f t="shared" si="36"/>
        <v>0</v>
      </c>
      <c r="CN59" s="728"/>
      <c r="CO59" s="357">
        <f t="shared" si="37"/>
        <v>0</v>
      </c>
      <c r="CP59" s="729"/>
      <c r="CQ59" s="357">
        <f t="shared" si="38"/>
        <v>0</v>
      </c>
      <c r="CR59" s="152"/>
      <c r="CS59" s="1">
        <f t="shared" si="39"/>
        <v>0</v>
      </c>
      <c r="CT59" s="1">
        <f t="shared" si="40"/>
        <v>0</v>
      </c>
      <c r="CU59" s="1">
        <f t="shared" si="41"/>
        <v>0</v>
      </c>
      <c r="CV59" s="1">
        <f t="shared" si="42"/>
        <v>0</v>
      </c>
      <c r="CW59" s="522">
        <f t="shared" si="43"/>
        <v>0</v>
      </c>
      <c r="CX59" s="1">
        <f t="shared" si="44"/>
        <v>0</v>
      </c>
      <c r="CY59" s="1">
        <f t="shared" si="45"/>
        <v>0</v>
      </c>
      <c r="CZ59" s="1">
        <f t="shared" si="46"/>
        <v>0</v>
      </c>
      <c r="DB59" s="1">
        <f t="shared" si="47"/>
        <v>0</v>
      </c>
      <c r="DC59" s="1">
        <f t="shared" si="48"/>
        <v>0</v>
      </c>
      <c r="DE59" s="1">
        <f t="shared" si="49"/>
        <v>0</v>
      </c>
      <c r="DF59" s="1">
        <f t="shared" si="50"/>
        <v>0</v>
      </c>
      <c r="DG59" s="1">
        <f t="shared" si="51"/>
        <v>0</v>
      </c>
      <c r="DH59" s="1">
        <f t="shared" si="52"/>
        <v>0</v>
      </c>
      <c r="DI59" s="1">
        <f t="shared" si="53"/>
        <v>0</v>
      </c>
      <c r="DJ59" s="1">
        <f t="shared" si="54"/>
        <v>0</v>
      </c>
      <c r="DK59" s="1">
        <f t="shared" si="55"/>
        <v>0</v>
      </c>
      <c r="DL59" s="1">
        <f t="shared" si="56"/>
        <v>0</v>
      </c>
      <c r="DM59" s="1">
        <f t="shared" si="57"/>
        <v>0</v>
      </c>
      <c r="DN59" s="1">
        <f t="shared" si="58"/>
        <v>0</v>
      </c>
      <c r="DO59" s="1">
        <f t="shared" si="59"/>
        <v>0</v>
      </c>
      <c r="DP59" s="1">
        <f t="shared" si="60"/>
        <v>0</v>
      </c>
      <c r="DQ59" s="1">
        <f t="shared" si="61"/>
        <v>0</v>
      </c>
      <c r="DR59" s="1">
        <f t="shared" si="62"/>
        <v>0</v>
      </c>
      <c r="DS59" s="1">
        <f t="shared" si="63"/>
        <v>0</v>
      </c>
    </row>
    <row r="60" spans="1:123" s="1" customFormat="1" ht="65.25" customHeight="1" x14ac:dyDescent="0.2">
      <c r="A60" s="1371"/>
      <c r="B60" s="132"/>
      <c r="C60" s="72"/>
      <c r="D60" s="980" t="s">
        <v>517</v>
      </c>
      <c r="E60" s="379"/>
      <c r="F60" s="577"/>
      <c r="G60" s="89" t="s">
        <v>0</v>
      </c>
      <c r="H60" s="72" t="s">
        <v>67</v>
      </c>
      <c r="I60" s="1093" t="s">
        <v>533</v>
      </c>
      <c r="J60" s="1105">
        <v>2</v>
      </c>
      <c r="K60" s="1105">
        <v>0</v>
      </c>
      <c r="L60" s="89" t="s">
        <v>694</v>
      </c>
      <c r="M60" s="499">
        <v>255.77475000000004</v>
      </c>
      <c r="N60" s="778"/>
      <c r="O60" s="778"/>
      <c r="P60" s="778"/>
      <c r="Q60" s="778"/>
      <c r="R60" s="778"/>
      <c r="S60" s="778"/>
      <c r="T60" s="778"/>
      <c r="U60" s="802"/>
      <c r="V60" s="779"/>
      <c r="W60" s="779"/>
      <c r="X60" s="779"/>
      <c r="Y60" s="801"/>
      <c r="Z60" s="802"/>
      <c r="AA60" s="801"/>
      <c r="AB60" s="1028"/>
      <c r="AC60" s="782"/>
      <c r="AD60" s="1011"/>
      <c r="AE60" s="1182"/>
      <c r="AF60" s="101">
        <f t="shared" si="14"/>
        <v>0</v>
      </c>
      <c r="AG60" s="91" t="str">
        <f t="shared" si="94"/>
        <v>No</v>
      </c>
      <c r="AH60" s="420" t="str">
        <f t="shared" si="15"/>
        <v>No</v>
      </c>
      <c r="AI60" s="71" t="str">
        <f t="shared" si="95"/>
        <v>No</v>
      </c>
      <c r="AK60" s="187">
        <f t="shared" si="17"/>
        <v>2</v>
      </c>
      <c r="AL60" s="188">
        <f t="shared" si="18"/>
        <v>0</v>
      </c>
      <c r="AM60" s="26"/>
      <c r="AN60" s="633"/>
      <c r="AO60" s="349">
        <v>1.85</v>
      </c>
      <c r="AP60" s="326">
        <f t="shared" si="19"/>
        <v>0</v>
      </c>
      <c r="AQ60" s="364"/>
      <c r="AR60" s="152">
        <f t="shared" si="96"/>
        <v>0</v>
      </c>
      <c r="AS60" s="152">
        <f t="shared" si="97"/>
        <v>0</v>
      </c>
      <c r="AT60" s="152">
        <f t="shared" si="98"/>
        <v>0</v>
      </c>
      <c r="AU60" s="152">
        <f t="shared" si="99"/>
        <v>0</v>
      </c>
      <c r="AV60" s="152">
        <f t="shared" si="100"/>
        <v>0</v>
      </c>
      <c r="AW60" s="152">
        <f t="shared" si="101"/>
        <v>0</v>
      </c>
      <c r="AX60" s="152">
        <f t="shared" si="76"/>
        <v>0</v>
      </c>
      <c r="AY60" s="152">
        <f t="shared" si="102"/>
        <v>0</v>
      </c>
      <c r="AZ60" s="152">
        <f t="shared" si="103"/>
        <v>0</v>
      </c>
      <c r="BA60" s="152">
        <f t="shared" si="104"/>
        <v>0</v>
      </c>
      <c r="BB60" s="152">
        <f t="shared" si="105"/>
        <v>0</v>
      </c>
      <c r="BC60" s="152">
        <f t="shared" si="106"/>
        <v>0</v>
      </c>
      <c r="BD60" s="152">
        <f t="shared" si="107"/>
        <v>0</v>
      </c>
      <c r="BE60" s="152">
        <f t="shared" si="108"/>
        <v>0</v>
      </c>
      <c r="BF60" s="152">
        <f t="shared" si="9"/>
        <v>0</v>
      </c>
      <c r="BG60" s="152">
        <f t="shared" si="10"/>
        <v>0</v>
      </c>
      <c r="BH60" s="152">
        <f t="shared" si="11"/>
        <v>0</v>
      </c>
      <c r="BI60" s="152">
        <f t="shared" si="12"/>
        <v>0</v>
      </c>
      <c r="BJ60" s="329">
        <v>2</v>
      </c>
      <c r="BK60" s="1036">
        <f t="shared" si="22"/>
        <v>0</v>
      </c>
      <c r="BL60" s="719">
        <v>9</v>
      </c>
      <c r="BM60" s="357">
        <f t="shared" si="23"/>
        <v>0</v>
      </c>
      <c r="BN60" s="719"/>
      <c r="BO60" s="357">
        <f t="shared" si="24"/>
        <v>0</v>
      </c>
      <c r="BP60" s="719"/>
      <c r="BQ60" s="357">
        <f t="shared" si="25"/>
        <v>0</v>
      </c>
      <c r="BR60" s="719"/>
      <c r="BS60" s="357">
        <f t="shared" si="26"/>
        <v>0</v>
      </c>
      <c r="BT60" s="719"/>
      <c r="BU60" s="357">
        <f t="shared" si="27"/>
        <v>0</v>
      </c>
      <c r="BV60" s="730"/>
      <c r="BW60" s="357">
        <f t="shared" si="28"/>
        <v>0</v>
      </c>
      <c r="BX60" s="728"/>
      <c r="BY60" s="357">
        <f t="shared" si="29"/>
        <v>0</v>
      </c>
      <c r="BZ60" s="728"/>
      <c r="CA60" s="357">
        <f t="shared" si="30"/>
        <v>0</v>
      </c>
      <c r="CB60" s="728"/>
      <c r="CC60" s="357">
        <f t="shared" si="31"/>
        <v>0</v>
      </c>
      <c r="CD60" s="728"/>
      <c r="CE60" s="357">
        <f t="shared" si="32"/>
        <v>0</v>
      </c>
      <c r="CF60" s="728"/>
      <c r="CG60" s="357">
        <f t="shared" si="33"/>
        <v>0</v>
      </c>
      <c r="CH60" s="728"/>
      <c r="CI60" s="357">
        <f t="shared" si="34"/>
        <v>0</v>
      </c>
      <c r="CJ60" s="728"/>
      <c r="CK60" s="357">
        <f t="shared" si="35"/>
        <v>0</v>
      </c>
      <c r="CL60" s="728"/>
      <c r="CM60" s="357">
        <f t="shared" si="36"/>
        <v>0</v>
      </c>
      <c r="CN60" s="728"/>
      <c r="CO60" s="357">
        <f t="shared" si="37"/>
        <v>0</v>
      </c>
      <c r="CP60" s="729"/>
      <c r="CQ60" s="357">
        <f t="shared" si="38"/>
        <v>0</v>
      </c>
      <c r="CR60" s="152"/>
      <c r="CS60" s="1">
        <f t="shared" si="39"/>
        <v>0</v>
      </c>
      <c r="CT60" s="1">
        <f t="shared" si="40"/>
        <v>0</v>
      </c>
      <c r="CU60" s="1">
        <f t="shared" si="41"/>
        <v>0</v>
      </c>
      <c r="CV60" s="1">
        <f t="shared" si="42"/>
        <v>0</v>
      </c>
      <c r="CW60" s="522">
        <f t="shared" si="43"/>
        <v>0</v>
      </c>
      <c r="CX60" s="1">
        <f t="shared" si="44"/>
        <v>0</v>
      </c>
      <c r="CY60" s="1">
        <f t="shared" si="45"/>
        <v>0</v>
      </c>
      <c r="CZ60" s="1">
        <f t="shared" si="46"/>
        <v>0</v>
      </c>
      <c r="DB60" s="1">
        <f t="shared" si="47"/>
        <v>0</v>
      </c>
      <c r="DC60" s="1">
        <f t="shared" si="48"/>
        <v>0</v>
      </c>
      <c r="DE60" s="1">
        <f t="shared" si="49"/>
        <v>0</v>
      </c>
      <c r="DF60" s="1">
        <f t="shared" si="50"/>
        <v>0</v>
      </c>
      <c r="DG60" s="1">
        <f t="shared" si="51"/>
        <v>0</v>
      </c>
      <c r="DH60" s="1">
        <f t="shared" si="52"/>
        <v>0</v>
      </c>
      <c r="DI60" s="1">
        <f t="shared" si="53"/>
        <v>0</v>
      </c>
      <c r="DJ60" s="1">
        <f t="shared" si="54"/>
        <v>0</v>
      </c>
      <c r="DK60" s="1">
        <f t="shared" si="55"/>
        <v>0</v>
      </c>
      <c r="DL60" s="1">
        <f t="shared" si="56"/>
        <v>0</v>
      </c>
      <c r="DM60" s="1">
        <f t="shared" si="57"/>
        <v>0</v>
      </c>
      <c r="DN60" s="1">
        <f t="shared" si="58"/>
        <v>0</v>
      </c>
      <c r="DO60" s="1">
        <f t="shared" si="59"/>
        <v>0</v>
      </c>
      <c r="DP60" s="1">
        <f t="shared" si="60"/>
        <v>0</v>
      </c>
      <c r="DQ60" s="1">
        <f t="shared" si="61"/>
        <v>0</v>
      </c>
      <c r="DR60" s="1">
        <f t="shared" si="62"/>
        <v>0</v>
      </c>
      <c r="DS60" s="1">
        <f t="shared" si="63"/>
        <v>0</v>
      </c>
    </row>
    <row r="61" spans="1:123" s="1" customFormat="1" ht="65.25" customHeight="1" x14ac:dyDescent="0.2">
      <c r="A61" s="1371" t="s">
        <v>602</v>
      </c>
      <c r="B61" s="139"/>
      <c r="D61" s="1068" t="s">
        <v>537</v>
      </c>
      <c r="E61" s="528"/>
      <c r="F61" s="576" t="s">
        <v>697</v>
      </c>
      <c r="G61" s="529" t="s">
        <v>411</v>
      </c>
      <c r="H61" s="530" t="s">
        <v>63</v>
      </c>
      <c r="I61" s="1088" t="s">
        <v>534</v>
      </c>
      <c r="J61" s="1099">
        <v>1</v>
      </c>
      <c r="K61" s="1099">
        <v>0</v>
      </c>
      <c r="L61" s="530" t="s">
        <v>693</v>
      </c>
      <c r="M61" s="541">
        <v>226.03350000000003</v>
      </c>
      <c r="N61" s="775"/>
      <c r="O61" s="775"/>
      <c r="P61" s="775"/>
      <c r="Q61" s="775"/>
      <c r="R61" s="775"/>
      <c r="S61" s="775"/>
      <c r="T61" s="775"/>
      <c r="U61" s="811"/>
      <c r="V61" s="809"/>
      <c r="W61" s="809"/>
      <c r="X61" s="809"/>
      <c r="Y61" s="783"/>
      <c r="Z61" s="811"/>
      <c r="AA61" s="783"/>
      <c r="AB61" s="1027"/>
      <c r="AC61" s="786"/>
      <c r="AD61" s="840"/>
      <c r="AE61" s="1020"/>
      <c r="AF61" s="532">
        <f t="shared" si="14"/>
        <v>0</v>
      </c>
      <c r="AG61" s="532" t="str">
        <f t="shared" si="94"/>
        <v>No</v>
      </c>
      <c r="AH61" s="545" t="str">
        <f t="shared" si="15"/>
        <v>No</v>
      </c>
      <c r="AI61" s="537" t="str">
        <f t="shared" si="95"/>
        <v>Yes</v>
      </c>
      <c r="AK61" s="187">
        <f t="shared" si="17"/>
        <v>1</v>
      </c>
      <c r="AL61" s="188">
        <f t="shared" si="18"/>
        <v>0</v>
      </c>
      <c r="AM61" s="26"/>
      <c r="AN61" s="633"/>
      <c r="AO61" s="349">
        <v>2.7</v>
      </c>
      <c r="AP61" s="326">
        <f t="shared" si="19"/>
        <v>0</v>
      </c>
      <c r="AQ61" s="364"/>
      <c r="AR61" s="152">
        <f t="shared" si="96"/>
        <v>0</v>
      </c>
      <c r="AS61" s="152">
        <f t="shared" si="97"/>
        <v>0</v>
      </c>
      <c r="AT61" s="152">
        <f t="shared" si="98"/>
        <v>0</v>
      </c>
      <c r="AU61" s="152">
        <f t="shared" si="99"/>
        <v>0</v>
      </c>
      <c r="AV61" s="152">
        <f t="shared" si="100"/>
        <v>0</v>
      </c>
      <c r="AW61" s="152">
        <f t="shared" si="101"/>
        <v>0</v>
      </c>
      <c r="AX61" s="152">
        <f t="shared" si="76"/>
        <v>0</v>
      </c>
      <c r="AY61" s="152">
        <f t="shared" si="102"/>
        <v>0</v>
      </c>
      <c r="AZ61" s="152">
        <f t="shared" si="103"/>
        <v>0</v>
      </c>
      <c r="BA61" s="152">
        <f t="shared" si="104"/>
        <v>0</v>
      </c>
      <c r="BB61" s="152">
        <f t="shared" si="105"/>
        <v>0</v>
      </c>
      <c r="BC61" s="152">
        <f t="shared" si="106"/>
        <v>0</v>
      </c>
      <c r="BD61" s="152">
        <f t="shared" si="107"/>
        <v>0</v>
      </c>
      <c r="BE61" s="152">
        <f t="shared" si="108"/>
        <v>0</v>
      </c>
      <c r="BF61" s="152">
        <f t="shared" si="9"/>
        <v>0</v>
      </c>
      <c r="BG61" s="152">
        <f t="shared" si="10"/>
        <v>0</v>
      </c>
      <c r="BH61" s="152">
        <f t="shared" si="11"/>
        <v>0</v>
      </c>
      <c r="BI61" s="152">
        <f t="shared" si="12"/>
        <v>0</v>
      </c>
      <c r="BJ61" s="329">
        <v>1</v>
      </c>
      <c r="BK61" s="1036">
        <f t="shared" si="22"/>
        <v>0</v>
      </c>
      <c r="BL61" s="719">
        <v>6</v>
      </c>
      <c r="BM61" s="357">
        <f t="shared" si="23"/>
        <v>0</v>
      </c>
      <c r="BN61" s="719"/>
      <c r="BO61" s="357">
        <f t="shared" si="24"/>
        <v>0</v>
      </c>
      <c r="BP61" s="719"/>
      <c r="BQ61" s="357">
        <f t="shared" si="25"/>
        <v>0</v>
      </c>
      <c r="BR61" s="719"/>
      <c r="BS61" s="357">
        <f t="shared" si="26"/>
        <v>0</v>
      </c>
      <c r="BT61" s="719"/>
      <c r="BU61" s="357">
        <f t="shared" si="27"/>
        <v>0</v>
      </c>
      <c r="BV61" s="730"/>
      <c r="BW61" s="357">
        <f t="shared" si="28"/>
        <v>0</v>
      </c>
      <c r="BX61" s="728"/>
      <c r="BY61" s="357">
        <f t="shared" si="29"/>
        <v>0</v>
      </c>
      <c r="BZ61" s="728"/>
      <c r="CA61" s="357">
        <f t="shared" si="30"/>
        <v>0</v>
      </c>
      <c r="CB61" s="728"/>
      <c r="CC61" s="357">
        <f t="shared" si="31"/>
        <v>0</v>
      </c>
      <c r="CD61" s="728"/>
      <c r="CE61" s="357">
        <f t="shared" si="32"/>
        <v>0</v>
      </c>
      <c r="CF61" s="728"/>
      <c r="CG61" s="357">
        <f t="shared" si="33"/>
        <v>0</v>
      </c>
      <c r="CH61" s="728"/>
      <c r="CI61" s="357">
        <f t="shared" si="34"/>
        <v>0</v>
      </c>
      <c r="CJ61" s="728"/>
      <c r="CK61" s="357">
        <f t="shared" si="35"/>
        <v>0</v>
      </c>
      <c r="CL61" s="728"/>
      <c r="CM61" s="357">
        <f t="shared" si="36"/>
        <v>0</v>
      </c>
      <c r="CN61" s="728"/>
      <c r="CO61" s="357">
        <f t="shared" si="37"/>
        <v>0</v>
      </c>
      <c r="CP61" s="729"/>
      <c r="CQ61" s="357">
        <f t="shared" si="38"/>
        <v>0</v>
      </c>
      <c r="CR61" s="152"/>
      <c r="CS61" s="1">
        <f t="shared" si="39"/>
        <v>0</v>
      </c>
      <c r="CT61" s="1">
        <f t="shared" si="40"/>
        <v>0</v>
      </c>
      <c r="CU61" s="1">
        <f t="shared" si="41"/>
        <v>0</v>
      </c>
      <c r="CV61" s="1">
        <f t="shared" si="42"/>
        <v>0</v>
      </c>
      <c r="CW61" s="522">
        <f t="shared" si="43"/>
        <v>0</v>
      </c>
      <c r="CX61" s="1">
        <f t="shared" si="44"/>
        <v>0</v>
      </c>
      <c r="CY61" s="1">
        <f t="shared" si="45"/>
        <v>0</v>
      </c>
      <c r="CZ61" s="1">
        <f t="shared" si="46"/>
        <v>0</v>
      </c>
      <c r="DB61" s="1">
        <f t="shared" si="47"/>
        <v>0</v>
      </c>
      <c r="DC61" s="1">
        <f t="shared" si="48"/>
        <v>0</v>
      </c>
      <c r="DE61" s="1">
        <f t="shared" si="49"/>
        <v>0</v>
      </c>
      <c r="DF61" s="1">
        <f t="shared" si="50"/>
        <v>0</v>
      </c>
      <c r="DG61" s="1">
        <f t="shared" si="51"/>
        <v>0</v>
      </c>
      <c r="DH61" s="1">
        <f t="shared" si="52"/>
        <v>0</v>
      </c>
      <c r="DI61" s="1">
        <f t="shared" si="53"/>
        <v>0</v>
      </c>
      <c r="DJ61" s="1">
        <f t="shared" si="54"/>
        <v>0</v>
      </c>
      <c r="DK61" s="1">
        <f t="shared" si="55"/>
        <v>0</v>
      </c>
      <c r="DL61" s="1">
        <f t="shared" si="56"/>
        <v>0</v>
      </c>
      <c r="DM61" s="1">
        <f t="shared" si="57"/>
        <v>0</v>
      </c>
      <c r="DN61" s="1">
        <f t="shared" si="58"/>
        <v>0</v>
      </c>
      <c r="DO61" s="1">
        <f t="shared" si="59"/>
        <v>0</v>
      </c>
      <c r="DP61" s="1">
        <f t="shared" si="60"/>
        <v>0</v>
      </c>
      <c r="DQ61" s="1">
        <f t="shared" si="61"/>
        <v>0</v>
      </c>
      <c r="DR61" s="1">
        <f t="shared" si="62"/>
        <v>0</v>
      </c>
      <c r="DS61" s="1">
        <f t="shared" si="63"/>
        <v>0</v>
      </c>
    </row>
    <row r="62" spans="1:123" s="1" customFormat="1" ht="65.25" customHeight="1" x14ac:dyDescent="0.2">
      <c r="A62" s="1371"/>
      <c r="B62" s="139"/>
      <c r="C62" s="26"/>
      <c r="D62" s="977" t="s">
        <v>519</v>
      </c>
      <c r="E62" s="380"/>
      <c r="F62" s="578"/>
      <c r="G62" s="68" t="s">
        <v>411</v>
      </c>
      <c r="H62" s="26" t="s">
        <v>67</v>
      </c>
      <c r="I62" s="693" t="s">
        <v>543</v>
      </c>
      <c r="J62" s="1100">
        <v>1</v>
      </c>
      <c r="K62" s="1100">
        <v>0</v>
      </c>
      <c r="L62" s="1" t="s">
        <v>693</v>
      </c>
      <c r="M62" s="488">
        <v>196.29225</v>
      </c>
      <c r="N62" s="778"/>
      <c r="O62" s="778"/>
      <c r="P62" s="778"/>
      <c r="Q62" s="778"/>
      <c r="R62" s="778"/>
      <c r="S62" s="778"/>
      <c r="T62" s="778"/>
      <c r="U62" s="802"/>
      <c r="V62" s="779"/>
      <c r="W62" s="779"/>
      <c r="X62" s="779"/>
      <c r="Y62" s="801"/>
      <c r="Z62" s="802"/>
      <c r="AA62" s="801"/>
      <c r="AB62" s="1028"/>
      <c r="AC62" s="782"/>
      <c r="AD62" s="838"/>
      <c r="AE62" s="1021"/>
      <c r="AF62" s="70">
        <f t="shared" si="14"/>
        <v>0</v>
      </c>
      <c r="AG62" s="70" t="str">
        <f t="shared" si="94"/>
        <v>No</v>
      </c>
      <c r="AH62" s="362" t="str">
        <f t="shared" si="15"/>
        <v>No</v>
      </c>
      <c r="AI62" s="71" t="str">
        <f t="shared" si="95"/>
        <v>No</v>
      </c>
      <c r="AK62" s="187">
        <f t="shared" si="17"/>
        <v>1</v>
      </c>
      <c r="AL62" s="188">
        <f t="shared" si="18"/>
        <v>0</v>
      </c>
      <c r="AM62" s="26"/>
      <c r="AN62" s="633"/>
      <c r="AO62" s="349">
        <v>1.5</v>
      </c>
      <c r="AP62" s="326">
        <f t="shared" si="19"/>
        <v>0</v>
      </c>
      <c r="AQ62" s="364"/>
      <c r="AR62" s="152">
        <f t="shared" si="96"/>
        <v>0</v>
      </c>
      <c r="AS62" s="152">
        <f t="shared" si="97"/>
        <v>0</v>
      </c>
      <c r="AT62" s="152">
        <f t="shared" si="98"/>
        <v>0</v>
      </c>
      <c r="AU62" s="152">
        <f t="shared" si="99"/>
        <v>0</v>
      </c>
      <c r="AV62" s="152">
        <f t="shared" si="100"/>
        <v>0</v>
      </c>
      <c r="AW62" s="152">
        <f t="shared" si="101"/>
        <v>0</v>
      </c>
      <c r="AX62" s="152">
        <f t="shared" si="76"/>
        <v>0</v>
      </c>
      <c r="AY62" s="152">
        <f t="shared" si="102"/>
        <v>0</v>
      </c>
      <c r="AZ62" s="152">
        <f t="shared" si="103"/>
        <v>0</v>
      </c>
      <c r="BA62" s="152">
        <f t="shared" si="104"/>
        <v>0</v>
      </c>
      <c r="BB62" s="152">
        <f t="shared" si="105"/>
        <v>0</v>
      </c>
      <c r="BC62" s="152">
        <f t="shared" si="106"/>
        <v>0</v>
      </c>
      <c r="BD62" s="152">
        <f t="shared" si="107"/>
        <v>0</v>
      </c>
      <c r="BE62" s="152">
        <f t="shared" si="108"/>
        <v>0</v>
      </c>
      <c r="BF62" s="152">
        <f t="shared" si="9"/>
        <v>0</v>
      </c>
      <c r="BG62" s="152">
        <f t="shared" si="10"/>
        <v>0</v>
      </c>
      <c r="BH62" s="152">
        <f t="shared" si="11"/>
        <v>0</v>
      </c>
      <c r="BI62" s="152">
        <f t="shared" si="12"/>
        <v>0</v>
      </c>
      <c r="BJ62" s="329">
        <v>1</v>
      </c>
      <c r="BK62" s="1036">
        <f t="shared" si="22"/>
        <v>0</v>
      </c>
      <c r="BL62" s="719">
        <v>5</v>
      </c>
      <c r="BM62" s="357">
        <f t="shared" si="23"/>
        <v>0</v>
      </c>
      <c r="BN62" s="719"/>
      <c r="BO62" s="357">
        <f t="shared" si="24"/>
        <v>0</v>
      </c>
      <c r="BP62" s="719"/>
      <c r="BQ62" s="357">
        <f t="shared" si="25"/>
        <v>0</v>
      </c>
      <c r="BR62" s="719"/>
      <c r="BS62" s="357">
        <f t="shared" si="26"/>
        <v>0</v>
      </c>
      <c r="BT62" s="719"/>
      <c r="BU62" s="357">
        <f t="shared" si="27"/>
        <v>0</v>
      </c>
      <c r="BV62" s="730"/>
      <c r="BW62" s="357">
        <f t="shared" si="28"/>
        <v>0</v>
      </c>
      <c r="BX62" s="728"/>
      <c r="BY62" s="357">
        <f t="shared" si="29"/>
        <v>0</v>
      </c>
      <c r="BZ62" s="728"/>
      <c r="CA62" s="357">
        <f t="shared" si="30"/>
        <v>0</v>
      </c>
      <c r="CB62" s="728"/>
      <c r="CC62" s="357">
        <f t="shared" si="31"/>
        <v>0</v>
      </c>
      <c r="CD62" s="728"/>
      <c r="CE62" s="357">
        <f t="shared" si="32"/>
        <v>0</v>
      </c>
      <c r="CF62" s="728"/>
      <c r="CG62" s="357">
        <f t="shared" si="33"/>
        <v>0</v>
      </c>
      <c r="CH62" s="728"/>
      <c r="CI62" s="357">
        <f t="shared" si="34"/>
        <v>0</v>
      </c>
      <c r="CJ62" s="728"/>
      <c r="CK62" s="357">
        <f t="shared" si="35"/>
        <v>0</v>
      </c>
      <c r="CL62" s="728"/>
      <c r="CM62" s="357">
        <f t="shared" si="36"/>
        <v>0</v>
      </c>
      <c r="CN62" s="728"/>
      <c r="CO62" s="357">
        <f t="shared" si="37"/>
        <v>0</v>
      </c>
      <c r="CP62" s="729"/>
      <c r="CQ62" s="357">
        <f t="shared" si="38"/>
        <v>0</v>
      </c>
      <c r="CR62" s="152"/>
      <c r="CS62" s="1">
        <f t="shared" si="39"/>
        <v>0</v>
      </c>
      <c r="CT62" s="1">
        <f t="shared" si="40"/>
        <v>0</v>
      </c>
      <c r="CU62" s="1">
        <f t="shared" si="41"/>
        <v>0</v>
      </c>
      <c r="CV62" s="1">
        <f t="shared" si="42"/>
        <v>0</v>
      </c>
      <c r="CW62" s="522">
        <f t="shared" si="43"/>
        <v>0</v>
      </c>
      <c r="CX62" s="1">
        <f t="shared" si="44"/>
        <v>0</v>
      </c>
      <c r="CY62" s="1">
        <f t="shared" si="45"/>
        <v>0</v>
      </c>
      <c r="CZ62" s="1">
        <f t="shared" si="46"/>
        <v>0</v>
      </c>
      <c r="DB62" s="1">
        <f t="shared" si="47"/>
        <v>0</v>
      </c>
      <c r="DC62" s="1">
        <f t="shared" si="48"/>
        <v>0</v>
      </c>
      <c r="DE62" s="1">
        <f t="shared" si="49"/>
        <v>0</v>
      </c>
      <c r="DF62" s="1">
        <f t="shared" si="50"/>
        <v>0</v>
      </c>
      <c r="DG62" s="1">
        <f t="shared" si="51"/>
        <v>0</v>
      </c>
      <c r="DH62" s="1">
        <f t="shared" si="52"/>
        <v>0</v>
      </c>
      <c r="DI62" s="1">
        <f t="shared" si="53"/>
        <v>0</v>
      </c>
      <c r="DJ62" s="1">
        <f t="shared" si="54"/>
        <v>0</v>
      </c>
      <c r="DK62" s="1">
        <f t="shared" si="55"/>
        <v>0</v>
      </c>
      <c r="DL62" s="1">
        <f t="shared" si="56"/>
        <v>0</v>
      </c>
      <c r="DM62" s="1">
        <f t="shared" si="57"/>
        <v>0</v>
      </c>
      <c r="DN62" s="1">
        <f t="shared" si="58"/>
        <v>0</v>
      </c>
      <c r="DO62" s="1">
        <f t="shared" si="59"/>
        <v>0</v>
      </c>
      <c r="DP62" s="1">
        <f t="shared" si="60"/>
        <v>0</v>
      </c>
      <c r="DQ62" s="1">
        <f t="shared" si="61"/>
        <v>0</v>
      </c>
      <c r="DR62" s="1">
        <f t="shared" si="62"/>
        <v>0</v>
      </c>
      <c r="DS62" s="1">
        <f t="shared" si="63"/>
        <v>0</v>
      </c>
    </row>
    <row r="63" spans="1:123" s="1" customFormat="1" ht="65.25" customHeight="1" x14ac:dyDescent="0.2">
      <c r="A63" s="1371"/>
      <c r="B63" s="139"/>
      <c r="C63" s="26"/>
      <c r="D63" s="977" t="s">
        <v>520</v>
      </c>
      <c r="E63" s="380"/>
      <c r="F63" s="578"/>
      <c r="G63" s="68" t="s">
        <v>411</v>
      </c>
      <c r="H63" s="26" t="s">
        <v>67</v>
      </c>
      <c r="I63" s="693" t="s">
        <v>543</v>
      </c>
      <c r="J63" s="1100">
        <v>1</v>
      </c>
      <c r="K63" s="1100">
        <v>0</v>
      </c>
      <c r="L63" s="45" t="s">
        <v>694</v>
      </c>
      <c r="M63" s="488">
        <v>202.24050000000003</v>
      </c>
      <c r="N63" s="778"/>
      <c r="O63" s="778"/>
      <c r="P63" s="778"/>
      <c r="Q63" s="778"/>
      <c r="R63" s="778"/>
      <c r="S63" s="778"/>
      <c r="T63" s="778"/>
      <c r="U63" s="802"/>
      <c r="V63" s="779"/>
      <c r="W63" s="779"/>
      <c r="X63" s="779"/>
      <c r="Y63" s="801"/>
      <c r="Z63" s="802"/>
      <c r="AA63" s="801"/>
      <c r="AB63" s="1028"/>
      <c r="AC63" s="782"/>
      <c r="AD63" s="838"/>
      <c r="AE63" s="1021"/>
      <c r="AF63" s="70">
        <f t="shared" si="14"/>
        <v>0</v>
      </c>
      <c r="AG63" s="70" t="str">
        <f t="shared" si="94"/>
        <v>No</v>
      </c>
      <c r="AH63" s="362" t="str">
        <f t="shared" si="15"/>
        <v>No</v>
      </c>
      <c r="AI63" s="71" t="str">
        <f t="shared" si="95"/>
        <v>No</v>
      </c>
      <c r="AK63" s="187">
        <f t="shared" si="17"/>
        <v>1</v>
      </c>
      <c r="AL63" s="188">
        <f t="shared" si="18"/>
        <v>0</v>
      </c>
      <c r="AM63" s="26"/>
      <c r="AN63" s="633"/>
      <c r="AO63" s="349">
        <v>1.5</v>
      </c>
      <c r="AP63" s="326">
        <f t="shared" si="19"/>
        <v>0</v>
      </c>
      <c r="AQ63" s="364"/>
      <c r="AR63" s="152">
        <f t="shared" si="96"/>
        <v>0</v>
      </c>
      <c r="AS63" s="152">
        <f t="shared" si="97"/>
        <v>0</v>
      </c>
      <c r="AT63" s="152">
        <f t="shared" si="98"/>
        <v>0</v>
      </c>
      <c r="AU63" s="152">
        <f t="shared" si="99"/>
        <v>0</v>
      </c>
      <c r="AV63" s="152">
        <f t="shared" si="100"/>
        <v>0</v>
      </c>
      <c r="AW63" s="152">
        <f t="shared" si="101"/>
        <v>0</v>
      </c>
      <c r="AX63" s="152">
        <f t="shared" si="76"/>
        <v>0</v>
      </c>
      <c r="AY63" s="152">
        <f t="shared" si="102"/>
        <v>0</v>
      </c>
      <c r="AZ63" s="152">
        <f t="shared" si="103"/>
        <v>0</v>
      </c>
      <c r="BA63" s="152">
        <f t="shared" si="104"/>
        <v>0</v>
      </c>
      <c r="BB63" s="152">
        <f t="shared" si="105"/>
        <v>0</v>
      </c>
      <c r="BC63" s="152">
        <f t="shared" si="106"/>
        <v>0</v>
      </c>
      <c r="BD63" s="152">
        <f t="shared" si="107"/>
        <v>0</v>
      </c>
      <c r="BE63" s="152">
        <f t="shared" si="108"/>
        <v>0</v>
      </c>
      <c r="BF63" s="152">
        <f t="shared" si="9"/>
        <v>0</v>
      </c>
      <c r="BG63" s="152">
        <f t="shared" si="10"/>
        <v>0</v>
      </c>
      <c r="BH63" s="152">
        <f t="shared" si="11"/>
        <v>0</v>
      </c>
      <c r="BI63" s="152">
        <f t="shared" si="12"/>
        <v>0</v>
      </c>
      <c r="BJ63" s="329">
        <v>1</v>
      </c>
      <c r="BK63" s="1036">
        <f t="shared" si="22"/>
        <v>0</v>
      </c>
      <c r="BL63" s="719">
        <v>5</v>
      </c>
      <c r="BM63" s="357">
        <f t="shared" si="23"/>
        <v>0</v>
      </c>
      <c r="BN63" s="719"/>
      <c r="BO63" s="357">
        <f t="shared" si="24"/>
        <v>0</v>
      </c>
      <c r="BP63" s="719"/>
      <c r="BQ63" s="357">
        <f t="shared" si="25"/>
        <v>0</v>
      </c>
      <c r="BR63" s="719"/>
      <c r="BS63" s="357">
        <f t="shared" si="26"/>
        <v>0</v>
      </c>
      <c r="BT63" s="719"/>
      <c r="BU63" s="357">
        <f t="shared" si="27"/>
        <v>0</v>
      </c>
      <c r="BV63" s="730"/>
      <c r="BW63" s="357">
        <f t="shared" si="28"/>
        <v>0</v>
      </c>
      <c r="BX63" s="728"/>
      <c r="BY63" s="357">
        <f t="shared" si="29"/>
        <v>0</v>
      </c>
      <c r="BZ63" s="728"/>
      <c r="CA63" s="357">
        <f t="shared" si="30"/>
        <v>0</v>
      </c>
      <c r="CB63" s="728"/>
      <c r="CC63" s="357">
        <f t="shared" si="31"/>
        <v>0</v>
      </c>
      <c r="CD63" s="728"/>
      <c r="CE63" s="357">
        <f t="shared" si="32"/>
        <v>0</v>
      </c>
      <c r="CF63" s="728"/>
      <c r="CG63" s="357">
        <f t="shared" si="33"/>
        <v>0</v>
      </c>
      <c r="CH63" s="728"/>
      <c r="CI63" s="357">
        <f t="shared" si="34"/>
        <v>0</v>
      </c>
      <c r="CJ63" s="728"/>
      <c r="CK63" s="357">
        <f t="shared" si="35"/>
        <v>0</v>
      </c>
      <c r="CL63" s="728"/>
      <c r="CM63" s="357">
        <f t="shared" si="36"/>
        <v>0</v>
      </c>
      <c r="CN63" s="728"/>
      <c r="CO63" s="357">
        <f t="shared" si="37"/>
        <v>0</v>
      </c>
      <c r="CP63" s="729"/>
      <c r="CQ63" s="357">
        <f t="shared" si="38"/>
        <v>0</v>
      </c>
      <c r="CR63" s="152"/>
      <c r="CS63" s="1">
        <f t="shared" si="39"/>
        <v>0</v>
      </c>
      <c r="CT63" s="1">
        <f t="shared" si="40"/>
        <v>0</v>
      </c>
      <c r="CU63" s="1">
        <f t="shared" si="41"/>
        <v>0</v>
      </c>
      <c r="CV63" s="1">
        <f t="shared" si="42"/>
        <v>0</v>
      </c>
      <c r="CW63" s="522">
        <f t="shared" si="43"/>
        <v>0</v>
      </c>
      <c r="CX63" s="1">
        <f t="shared" si="44"/>
        <v>0</v>
      </c>
      <c r="CY63" s="1">
        <f t="shared" si="45"/>
        <v>0</v>
      </c>
      <c r="CZ63" s="1">
        <f t="shared" si="46"/>
        <v>0</v>
      </c>
      <c r="DB63" s="1">
        <f t="shared" si="47"/>
        <v>0</v>
      </c>
      <c r="DC63" s="1">
        <f t="shared" si="48"/>
        <v>0</v>
      </c>
      <c r="DE63" s="1">
        <f t="shared" si="49"/>
        <v>0</v>
      </c>
      <c r="DF63" s="1">
        <f t="shared" si="50"/>
        <v>0</v>
      </c>
      <c r="DG63" s="1">
        <f t="shared" si="51"/>
        <v>0</v>
      </c>
      <c r="DH63" s="1">
        <f t="shared" si="52"/>
        <v>0</v>
      </c>
      <c r="DI63" s="1">
        <f t="shared" si="53"/>
        <v>0</v>
      </c>
      <c r="DJ63" s="1">
        <f t="shared" si="54"/>
        <v>0</v>
      </c>
      <c r="DK63" s="1">
        <f t="shared" si="55"/>
        <v>0</v>
      </c>
      <c r="DL63" s="1">
        <f t="shared" si="56"/>
        <v>0</v>
      </c>
      <c r="DM63" s="1">
        <f t="shared" si="57"/>
        <v>0</v>
      </c>
      <c r="DN63" s="1">
        <f t="shared" si="58"/>
        <v>0</v>
      </c>
      <c r="DO63" s="1">
        <f t="shared" si="59"/>
        <v>0</v>
      </c>
      <c r="DP63" s="1">
        <f t="shared" si="60"/>
        <v>0</v>
      </c>
      <c r="DQ63" s="1">
        <f t="shared" si="61"/>
        <v>0</v>
      </c>
      <c r="DR63" s="1">
        <f t="shared" si="62"/>
        <v>0</v>
      </c>
      <c r="DS63" s="1">
        <f t="shared" si="63"/>
        <v>0</v>
      </c>
    </row>
    <row r="64" spans="1:123" s="1" customFormat="1" ht="65.25" customHeight="1" x14ac:dyDescent="0.2">
      <c r="A64" s="1371"/>
      <c r="B64" s="139"/>
      <c r="C64" s="26"/>
      <c r="D64" s="1068" t="s">
        <v>521</v>
      </c>
      <c r="E64" s="528"/>
      <c r="F64" s="576" t="s">
        <v>697</v>
      </c>
      <c r="G64" s="529" t="s">
        <v>411</v>
      </c>
      <c r="H64" s="530" t="s">
        <v>67</v>
      </c>
      <c r="I64" s="1088" t="s">
        <v>535</v>
      </c>
      <c r="J64" s="1099">
        <v>1</v>
      </c>
      <c r="K64" s="1099">
        <v>0</v>
      </c>
      <c r="L64" s="530" t="s">
        <v>693</v>
      </c>
      <c r="M64" s="541">
        <v>196.29225</v>
      </c>
      <c r="N64" s="777"/>
      <c r="O64" s="777"/>
      <c r="P64" s="777"/>
      <c r="Q64" s="777"/>
      <c r="R64" s="777"/>
      <c r="S64" s="777"/>
      <c r="T64" s="777"/>
      <c r="U64" s="807"/>
      <c r="V64" s="805"/>
      <c r="W64" s="805"/>
      <c r="X64" s="805"/>
      <c r="Y64" s="804"/>
      <c r="Z64" s="807"/>
      <c r="AA64" s="804"/>
      <c r="AB64" s="1029"/>
      <c r="AC64" s="781"/>
      <c r="AD64" s="837"/>
      <c r="AE64" s="1020"/>
      <c r="AF64" s="532">
        <f t="shared" si="14"/>
        <v>0</v>
      </c>
      <c r="AG64" s="532" t="str">
        <f t="shared" si="94"/>
        <v>No</v>
      </c>
      <c r="AH64" s="545" t="str">
        <f t="shared" si="15"/>
        <v>No</v>
      </c>
      <c r="AI64" s="527" t="str">
        <f t="shared" si="95"/>
        <v>Yes</v>
      </c>
      <c r="AK64" s="187">
        <f t="shared" si="17"/>
        <v>1</v>
      </c>
      <c r="AL64" s="188">
        <f t="shared" si="18"/>
        <v>0</v>
      </c>
      <c r="AM64" s="26"/>
      <c r="AN64" s="633"/>
      <c r="AO64" s="349">
        <v>1.55</v>
      </c>
      <c r="AP64" s="326">
        <f t="shared" si="19"/>
        <v>0</v>
      </c>
      <c r="AQ64" s="364"/>
      <c r="AR64" s="152">
        <f t="shared" si="96"/>
        <v>0</v>
      </c>
      <c r="AS64" s="152">
        <f t="shared" si="97"/>
        <v>0</v>
      </c>
      <c r="AT64" s="152">
        <f t="shared" si="98"/>
        <v>0</v>
      </c>
      <c r="AU64" s="152">
        <f t="shared" si="99"/>
        <v>0</v>
      </c>
      <c r="AV64" s="152">
        <f t="shared" si="100"/>
        <v>0</v>
      </c>
      <c r="AW64" s="152">
        <f t="shared" si="101"/>
        <v>0</v>
      </c>
      <c r="AX64" s="152">
        <f t="shared" si="76"/>
        <v>0</v>
      </c>
      <c r="AY64" s="152">
        <f t="shared" si="102"/>
        <v>0</v>
      </c>
      <c r="AZ64" s="152">
        <f t="shared" si="103"/>
        <v>0</v>
      </c>
      <c r="BA64" s="152">
        <f t="shared" si="104"/>
        <v>0</v>
      </c>
      <c r="BB64" s="152">
        <f t="shared" si="105"/>
        <v>0</v>
      </c>
      <c r="BC64" s="152">
        <f t="shared" si="106"/>
        <v>0</v>
      </c>
      <c r="BD64" s="152">
        <f t="shared" si="107"/>
        <v>0</v>
      </c>
      <c r="BE64" s="152">
        <f t="shared" si="108"/>
        <v>0</v>
      </c>
      <c r="BF64" s="152">
        <f t="shared" si="9"/>
        <v>0</v>
      </c>
      <c r="BG64" s="152">
        <f t="shared" si="10"/>
        <v>0</v>
      </c>
      <c r="BH64" s="152">
        <f t="shared" si="11"/>
        <v>0</v>
      </c>
      <c r="BI64" s="152">
        <f t="shared" si="12"/>
        <v>0</v>
      </c>
      <c r="BJ64" s="329">
        <v>1</v>
      </c>
      <c r="BK64" s="1036">
        <f t="shared" si="22"/>
        <v>0</v>
      </c>
      <c r="BL64" s="719">
        <v>5</v>
      </c>
      <c r="BM64" s="357">
        <f t="shared" si="23"/>
        <v>0</v>
      </c>
      <c r="BN64" s="719"/>
      <c r="BO64" s="357">
        <f t="shared" si="24"/>
        <v>0</v>
      </c>
      <c r="BP64" s="719"/>
      <c r="BQ64" s="357">
        <f t="shared" si="25"/>
        <v>0</v>
      </c>
      <c r="BR64" s="719"/>
      <c r="BS64" s="357">
        <f t="shared" si="26"/>
        <v>0</v>
      </c>
      <c r="BT64" s="719"/>
      <c r="BU64" s="357">
        <f t="shared" si="27"/>
        <v>0</v>
      </c>
      <c r="BV64" s="730"/>
      <c r="BW64" s="357">
        <f t="shared" si="28"/>
        <v>0</v>
      </c>
      <c r="BX64" s="728"/>
      <c r="BY64" s="357">
        <f t="shared" si="29"/>
        <v>0</v>
      </c>
      <c r="BZ64" s="728"/>
      <c r="CA64" s="357">
        <f t="shared" si="30"/>
        <v>0</v>
      </c>
      <c r="CB64" s="728"/>
      <c r="CC64" s="357">
        <f t="shared" si="31"/>
        <v>0</v>
      </c>
      <c r="CD64" s="728"/>
      <c r="CE64" s="357">
        <f t="shared" si="32"/>
        <v>0</v>
      </c>
      <c r="CF64" s="728"/>
      <c r="CG64" s="357">
        <f t="shared" si="33"/>
        <v>0</v>
      </c>
      <c r="CH64" s="728"/>
      <c r="CI64" s="357">
        <f t="shared" si="34"/>
        <v>0</v>
      </c>
      <c r="CJ64" s="728"/>
      <c r="CK64" s="357">
        <f t="shared" si="35"/>
        <v>0</v>
      </c>
      <c r="CL64" s="728"/>
      <c r="CM64" s="357">
        <f t="shared" si="36"/>
        <v>0</v>
      </c>
      <c r="CN64" s="728"/>
      <c r="CO64" s="357">
        <f t="shared" si="37"/>
        <v>0</v>
      </c>
      <c r="CP64" s="729"/>
      <c r="CQ64" s="357">
        <f t="shared" si="38"/>
        <v>0</v>
      </c>
      <c r="CR64" s="152"/>
      <c r="CS64" s="1">
        <f t="shared" si="39"/>
        <v>0</v>
      </c>
      <c r="CT64" s="1">
        <f t="shared" si="40"/>
        <v>0</v>
      </c>
      <c r="CU64" s="1">
        <f t="shared" si="41"/>
        <v>0</v>
      </c>
      <c r="CV64" s="1">
        <f t="shared" si="42"/>
        <v>0</v>
      </c>
      <c r="CW64" s="522">
        <f t="shared" si="43"/>
        <v>0</v>
      </c>
      <c r="CX64" s="1">
        <f t="shared" si="44"/>
        <v>0</v>
      </c>
      <c r="CY64" s="1">
        <f t="shared" si="45"/>
        <v>0</v>
      </c>
      <c r="CZ64" s="1">
        <f t="shared" si="46"/>
        <v>0</v>
      </c>
      <c r="DB64" s="1">
        <f t="shared" si="47"/>
        <v>0</v>
      </c>
      <c r="DC64" s="1">
        <f t="shared" si="48"/>
        <v>0</v>
      </c>
      <c r="DE64" s="1">
        <f t="shared" si="49"/>
        <v>0</v>
      </c>
      <c r="DF64" s="1">
        <f t="shared" si="50"/>
        <v>0</v>
      </c>
      <c r="DG64" s="1">
        <f t="shared" si="51"/>
        <v>0</v>
      </c>
      <c r="DH64" s="1">
        <f t="shared" si="52"/>
        <v>0</v>
      </c>
      <c r="DI64" s="1">
        <f t="shared" si="53"/>
        <v>0</v>
      </c>
      <c r="DJ64" s="1">
        <f t="shared" si="54"/>
        <v>0</v>
      </c>
      <c r="DK64" s="1">
        <f t="shared" si="55"/>
        <v>0</v>
      </c>
      <c r="DL64" s="1">
        <f t="shared" si="56"/>
        <v>0</v>
      </c>
      <c r="DM64" s="1">
        <f t="shared" si="57"/>
        <v>0</v>
      </c>
      <c r="DN64" s="1">
        <f t="shared" si="58"/>
        <v>0</v>
      </c>
      <c r="DO64" s="1">
        <f t="shared" si="59"/>
        <v>0</v>
      </c>
      <c r="DP64" s="1">
        <f t="shared" si="60"/>
        <v>0</v>
      </c>
      <c r="DQ64" s="1">
        <f t="shared" si="61"/>
        <v>0</v>
      </c>
      <c r="DR64" s="1">
        <f t="shared" si="62"/>
        <v>0</v>
      </c>
      <c r="DS64" s="1">
        <f t="shared" si="63"/>
        <v>0</v>
      </c>
    </row>
    <row r="65" spans="1:123" s="1" customFormat="1" ht="65.25" customHeight="1" x14ac:dyDescent="0.2">
      <c r="A65" s="1371"/>
      <c r="B65" s="139"/>
      <c r="D65" s="1068" t="s">
        <v>522</v>
      </c>
      <c r="E65" s="528"/>
      <c r="F65" s="576"/>
      <c r="G65" s="529" t="s">
        <v>411</v>
      </c>
      <c r="H65" s="530" t="s">
        <v>67</v>
      </c>
      <c r="I65" s="1088" t="s">
        <v>535</v>
      </c>
      <c r="J65" s="1099">
        <v>1</v>
      </c>
      <c r="K65" s="1099">
        <v>0</v>
      </c>
      <c r="L65" s="529" t="s">
        <v>695</v>
      </c>
      <c r="M65" s="541">
        <v>202.24050000000003</v>
      </c>
      <c r="N65" s="777"/>
      <c r="O65" s="777"/>
      <c r="P65" s="777"/>
      <c r="Q65" s="777"/>
      <c r="R65" s="777"/>
      <c r="S65" s="777"/>
      <c r="T65" s="777"/>
      <c r="U65" s="807"/>
      <c r="V65" s="805"/>
      <c r="W65" s="805"/>
      <c r="X65" s="805"/>
      <c r="Y65" s="804"/>
      <c r="Z65" s="807"/>
      <c r="AA65" s="804"/>
      <c r="AB65" s="1029"/>
      <c r="AC65" s="781"/>
      <c r="AD65" s="837"/>
      <c r="AE65" s="1020"/>
      <c r="AF65" s="532">
        <f t="shared" si="14"/>
        <v>0</v>
      </c>
      <c r="AG65" s="532" t="str">
        <f t="shared" si="94"/>
        <v>No</v>
      </c>
      <c r="AH65" s="545" t="str">
        <f t="shared" si="15"/>
        <v>No</v>
      </c>
      <c r="AI65" s="527" t="str">
        <f t="shared" si="95"/>
        <v>No</v>
      </c>
      <c r="AK65" s="187">
        <f t="shared" si="17"/>
        <v>1</v>
      </c>
      <c r="AL65" s="188">
        <f t="shared" si="18"/>
        <v>0</v>
      </c>
      <c r="AM65" s="26"/>
      <c r="AN65" s="633"/>
      <c r="AO65" s="349">
        <v>1.55</v>
      </c>
      <c r="AP65" s="326">
        <f t="shared" si="19"/>
        <v>0</v>
      </c>
      <c r="AQ65" s="364"/>
      <c r="AR65" s="152">
        <f t="shared" si="96"/>
        <v>0</v>
      </c>
      <c r="AS65" s="152">
        <f t="shared" si="97"/>
        <v>0</v>
      </c>
      <c r="AT65" s="152">
        <f t="shared" si="98"/>
        <v>0</v>
      </c>
      <c r="AU65" s="152">
        <f t="shared" si="99"/>
        <v>0</v>
      </c>
      <c r="AV65" s="152">
        <f t="shared" si="100"/>
        <v>0</v>
      </c>
      <c r="AW65" s="152">
        <f t="shared" si="101"/>
        <v>0</v>
      </c>
      <c r="AX65" s="152">
        <f t="shared" si="76"/>
        <v>0</v>
      </c>
      <c r="AY65" s="152">
        <f t="shared" si="102"/>
        <v>0</v>
      </c>
      <c r="AZ65" s="152">
        <f t="shared" si="103"/>
        <v>0</v>
      </c>
      <c r="BA65" s="152">
        <f t="shared" si="104"/>
        <v>0</v>
      </c>
      <c r="BB65" s="152">
        <f t="shared" si="105"/>
        <v>0</v>
      </c>
      <c r="BC65" s="152">
        <f t="shared" si="106"/>
        <v>0</v>
      </c>
      <c r="BD65" s="152">
        <f t="shared" si="107"/>
        <v>0</v>
      </c>
      <c r="BE65" s="152">
        <f t="shared" si="108"/>
        <v>0</v>
      </c>
      <c r="BF65" s="152">
        <f t="shared" si="9"/>
        <v>0</v>
      </c>
      <c r="BG65" s="152">
        <f t="shared" si="10"/>
        <v>0</v>
      </c>
      <c r="BH65" s="152">
        <f t="shared" si="11"/>
        <v>0</v>
      </c>
      <c r="BI65" s="152">
        <f t="shared" si="12"/>
        <v>0</v>
      </c>
      <c r="BJ65" s="329">
        <v>1</v>
      </c>
      <c r="BK65" s="1036">
        <f t="shared" si="22"/>
        <v>0</v>
      </c>
      <c r="BL65" s="719">
        <v>5</v>
      </c>
      <c r="BM65" s="357">
        <f t="shared" si="23"/>
        <v>0</v>
      </c>
      <c r="BN65" s="719"/>
      <c r="BO65" s="357">
        <f t="shared" si="24"/>
        <v>0</v>
      </c>
      <c r="BP65" s="719"/>
      <c r="BQ65" s="357">
        <f t="shared" si="25"/>
        <v>0</v>
      </c>
      <c r="BR65" s="719"/>
      <c r="BS65" s="357">
        <f t="shared" si="26"/>
        <v>0</v>
      </c>
      <c r="BT65" s="719"/>
      <c r="BU65" s="357">
        <f t="shared" si="27"/>
        <v>0</v>
      </c>
      <c r="BV65" s="730"/>
      <c r="BW65" s="357">
        <f t="shared" si="28"/>
        <v>0</v>
      </c>
      <c r="BX65" s="728"/>
      <c r="BY65" s="357">
        <f t="shared" si="29"/>
        <v>0</v>
      </c>
      <c r="BZ65" s="728"/>
      <c r="CA65" s="357">
        <f t="shared" si="30"/>
        <v>0</v>
      </c>
      <c r="CB65" s="728"/>
      <c r="CC65" s="357">
        <f t="shared" si="31"/>
        <v>0</v>
      </c>
      <c r="CD65" s="728"/>
      <c r="CE65" s="357">
        <f t="shared" si="32"/>
        <v>0</v>
      </c>
      <c r="CF65" s="728"/>
      <c r="CG65" s="357">
        <f t="shared" si="33"/>
        <v>0</v>
      </c>
      <c r="CH65" s="728"/>
      <c r="CI65" s="357">
        <f t="shared" si="34"/>
        <v>0</v>
      </c>
      <c r="CJ65" s="728"/>
      <c r="CK65" s="357">
        <f t="shared" si="35"/>
        <v>0</v>
      </c>
      <c r="CL65" s="728"/>
      <c r="CM65" s="357">
        <f t="shared" si="36"/>
        <v>0</v>
      </c>
      <c r="CN65" s="728"/>
      <c r="CO65" s="357">
        <f t="shared" si="37"/>
        <v>0</v>
      </c>
      <c r="CP65" s="729"/>
      <c r="CQ65" s="357">
        <f t="shared" si="38"/>
        <v>0</v>
      </c>
      <c r="CR65" s="152"/>
      <c r="CS65" s="1">
        <f t="shared" si="39"/>
        <v>0</v>
      </c>
      <c r="CT65" s="1">
        <f t="shared" si="40"/>
        <v>0</v>
      </c>
      <c r="CU65" s="1">
        <f t="shared" si="41"/>
        <v>0</v>
      </c>
      <c r="CV65" s="1">
        <f t="shared" si="42"/>
        <v>0</v>
      </c>
      <c r="CW65" s="522">
        <f t="shared" si="43"/>
        <v>0</v>
      </c>
      <c r="CX65" s="1">
        <f t="shared" si="44"/>
        <v>0</v>
      </c>
      <c r="CY65" s="1">
        <f t="shared" si="45"/>
        <v>0</v>
      </c>
      <c r="CZ65" s="1">
        <f t="shared" si="46"/>
        <v>0</v>
      </c>
      <c r="DB65" s="1">
        <f t="shared" si="47"/>
        <v>0</v>
      </c>
      <c r="DC65" s="1">
        <f t="shared" si="48"/>
        <v>0</v>
      </c>
      <c r="DE65" s="1">
        <f t="shared" si="49"/>
        <v>0</v>
      </c>
      <c r="DF65" s="1">
        <f t="shared" si="50"/>
        <v>0</v>
      </c>
      <c r="DG65" s="1">
        <f t="shared" si="51"/>
        <v>0</v>
      </c>
      <c r="DH65" s="1">
        <f t="shared" si="52"/>
        <v>0</v>
      </c>
      <c r="DI65" s="1">
        <f t="shared" si="53"/>
        <v>0</v>
      </c>
      <c r="DJ65" s="1">
        <f t="shared" si="54"/>
        <v>0</v>
      </c>
      <c r="DK65" s="1">
        <f t="shared" si="55"/>
        <v>0</v>
      </c>
      <c r="DL65" s="1">
        <f t="shared" si="56"/>
        <v>0</v>
      </c>
      <c r="DM65" s="1">
        <f t="shared" si="57"/>
        <v>0</v>
      </c>
      <c r="DN65" s="1">
        <f t="shared" si="58"/>
        <v>0</v>
      </c>
      <c r="DO65" s="1">
        <f t="shared" si="59"/>
        <v>0</v>
      </c>
      <c r="DP65" s="1">
        <f t="shared" si="60"/>
        <v>0</v>
      </c>
      <c r="DQ65" s="1">
        <f t="shared" si="61"/>
        <v>0</v>
      </c>
      <c r="DR65" s="1">
        <f t="shared" si="62"/>
        <v>0</v>
      </c>
      <c r="DS65" s="1">
        <f t="shared" si="63"/>
        <v>0</v>
      </c>
    </row>
    <row r="66" spans="1:123" s="1" customFormat="1" ht="65.25" customHeight="1" x14ac:dyDescent="0.2">
      <c r="A66" s="1371"/>
      <c r="B66" s="139"/>
      <c r="C66" s="26"/>
      <c r="D66" s="977" t="s">
        <v>523</v>
      </c>
      <c r="E66" s="380"/>
      <c r="F66" s="578" t="s">
        <v>697</v>
      </c>
      <c r="G66" s="68" t="s">
        <v>411</v>
      </c>
      <c r="H66" s="26" t="s">
        <v>67</v>
      </c>
      <c r="I66" s="693" t="s">
        <v>545</v>
      </c>
      <c r="J66" s="1100">
        <v>1</v>
      </c>
      <c r="K66" s="1100">
        <v>0</v>
      </c>
      <c r="L66" s="1" t="s">
        <v>693</v>
      </c>
      <c r="M66" s="488">
        <v>190.34399999999999</v>
      </c>
      <c r="N66" s="778"/>
      <c r="O66" s="778"/>
      <c r="P66" s="778"/>
      <c r="Q66" s="778"/>
      <c r="R66" s="778"/>
      <c r="S66" s="778"/>
      <c r="T66" s="778"/>
      <c r="U66" s="802"/>
      <c r="V66" s="779"/>
      <c r="W66" s="779"/>
      <c r="X66" s="779"/>
      <c r="Y66" s="801"/>
      <c r="Z66" s="802"/>
      <c r="AA66" s="801"/>
      <c r="AB66" s="1028"/>
      <c r="AC66" s="782"/>
      <c r="AD66" s="838"/>
      <c r="AE66" s="1021"/>
      <c r="AF66" s="70">
        <f t="shared" si="14"/>
        <v>0</v>
      </c>
      <c r="AG66" s="70" t="str">
        <f t="shared" si="94"/>
        <v>No</v>
      </c>
      <c r="AH66" s="362" t="str">
        <f t="shared" si="15"/>
        <v>No</v>
      </c>
      <c r="AI66" s="71" t="str">
        <f t="shared" si="95"/>
        <v>Yes</v>
      </c>
      <c r="AK66" s="187">
        <f t="shared" si="17"/>
        <v>1</v>
      </c>
      <c r="AL66" s="188">
        <f t="shared" si="18"/>
        <v>0</v>
      </c>
      <c r="AM66" s="26"/>
      <c r="AN66" s="633"/>
      <c r="AO66" s="349">
        <v>1.3</v>
      </c>
      <c r="AP66" s="326">
        <f t="shared" si="19"/>
        <v>0</v>
      </c>
      <c r="AQ66" s="364"/>
      <c r="AR66" s="152">
        <f t="shared" si="96"/>
        <v>0</v>
      </c>
      <c r="AS66" s="152">
        <f t="shared" si="97"/>
        <v>0</v>
      </c>
      <c r="AT66" s="152">
        <f t="shared" si="98"/>
        <v>0</v>
      </c>
      <c r="AU66" s="152">
        <f t="shared" si="99"/>
        <v>0</v>
      </c>
      <c r="AV66" s="152">
        <f t="shared" si="100"/>
        <v>0</v>
      </c>
      <c r="AW66" s="152">
        <f t="shared" si="101"/>
        <v>0</v>
      </c>
      <c r="AX66" s="152">
        <f t="shared" si="76"/>
        <v>0</v>
      </c>
      <c r="AY66" s="152">
        <f t="shared" si="102"/>
        <v>0</v>
      </c>
      <c r="AZ66" s="152">
        <f t="shared" si="103"/>
        <v>0</v>
      </c>
      <c r="BA66" s="152">
        <f t="shared" si="104"/>
        <v>0</v>
      </c>
      <c r="BB66" s="152">
        <f t="shared" si="105"/>
        <v>0</v>
      </c>
      <c r="BC66" s="152">
        <f t="shared" si="106"/>
        <v>0</v>
      </c>
      <c r="BD66" s="152">
        <f t="shared" si="107"/>
        <v>0</v>
      </c>
      <c r="BE66" s="152">
        <f t="shared" si="108"/>
        <v>0</v>
      </c>
      <c r="BF66" s="152">
        <f t="shared" si="9"/>
        <v>0</v>
      </c>
      <c r="BG66" s="152">
        <f t="shared" si="10"/>
        <v>0</v>
      </c>
      <c r="BH66" s="152">
        <f t="shared" si="11"/>
        <v>0</v>
      </c>
      <c r="BI66" s="152">
        <f t="shared" si="12"/>
        <v>0</v>
      </c>
      <c r="BJ66" s="329">
        <v>1</v>
      </c>
      <c r="BK66" s="1036">
        <f t="shared" si="22"/>
        <v>0</v>
      </c>
      <c r="BL66" s="719">
        <v>5</v>
      </c>
      <c r="BM66" s="357">
        <f t="shared" si="23"/>
        <v>0</v>
      </c>
      <c r="BN66" s="719"/>
      <c r="BO66" s="357">
        <f t="shared" si="24"/>
        <v>0</v>
      </c>
      <c r="BP66" s="719"/>
      <c r="BQ66" s="357">
        <f t="shared" si="25"/>
        <v>0</v>
      </c>
      <c r="BR66" s="719"/>
      <c r="BS66" s="357">
        <f t="shared" si="26"/>
        <v>0</v>
      </c>
      <c r="BT66" s="719"/>
      <c r="BU66" s="357">
        <f t="shared" si="27"/>
        <v>0</v>
      </c>
      <c r="BV66" s="730"/>
      <c r="BW66" s="357">
        <f t="shared" si="28"/>
        <v>0</v>
      </c>
      <c r="BX66" s="728"/>
      <c r="BY66" s="357">
        <f t="shared" si="29"/>
        <v>0</v>
      </c>
      <c r="BZ66" s="728"/>
      <c r="CA66" s="357">
        <f t="shared" si="30"/>
        <v>0</v>
      </c>
      <c r="CB66" s="728"/>
      <c r="CC66" s="357">
        <f t="shared" si="31"/>
        <v>0</v>
      </c>
      <c r="CD66" s="728"/>
      <c r="CE66" s="357">
        <f t="shared" si="32"/>
        <v>0</v>
      </c>
      <c r="CF66" s="728"/>
      <c r="CG66" s="357">
        <f t="shared" si="33"/>
        <v>0</v>
      </c>
      <c r="CH66" s="728"/>
      <c r="CI66" s="357">
        <f t="shared" si="34"/>
        <v>0</v>
      </c>
      <c r="CJ66" s="728"/>
      <c r="CK66" s="357">
        <f t="shared" si="35"/>
        <v>0</v>
      </c>
      <c r="CL66" s="728"/>
      <c r="CM66" s="357">
        <f t="shared" si="36"/>
        <v>0</v>
      </c>
      <c r="CN66" s="728"/>
      <c r="CO66" s="357">
        <f t="shared" si="37"/>
        <v>0</v>
      </c>
      <c r="CP66" s="729"/>
      <c r="CQ66" s="357">
        <f t="shared" si="38"/>
        <v>0</v>
      </c>
      <c r="CR66" s="152"/>
      <c r="CS66" s="1">
        <f t="shared" si="39"/>
        <v>0</v>
      </c>
      <c r="CT66" s="1">
        <f t="shared" si="40"/>
        <v>0</v>
      </c>
      <c r="CU66" s="1">
        <f t="shared" si="41"/>
        <v>0</v>
      </c>
      <c r="CV66" s="1">
        <f t="shared" si="42"/>
        <v>0</v>
      </c>
      <c r="CW66" s="522">
        <f t="shared" si="43"/>
        <v>0</v>
      </c>
      <c r="CX66" s="1">
        <f t="shared" si="44"/>
        <v>0</v>
      </c>
      <c r="CY66" s="1">
        <f t="shared" si="45"/>
        <v>0</v>
      </c>
      <c r="CZ66" s="1">
        <f t="shared" si="46"/>
        <v>0</v>
      </c>
      <c r="DB66" s="1">
        <f t="shared" si="47"/>
        <v>0</v>
      </c>
      <c r="DC66" s="1">
        <f t="shared" si="48"/>
        <v>0</v>
      </c>
      <c r="DE66" s="1">
        <f t="shared" si="49"/>
        <v>0</v>
      </c>
      <c r="DF66" s="1">
        <f t="shared" si="50"/>
        <v>0</v>
      </c>
      <c r="DG66" s="1">
        <f t="shared" si="51"/>
        <v>0</v>
      </c>
      <c r="DH66" s="1">
        <f t="shared" si="52"/>
        <v>0</v>
      </c>
      <c r="DI66" s="1">
        <f t="shared" si="53"/>
        <v>0</v>
      </c>
      <c r="DJ66" s="1">
        <f t="shared" si="54"/>
        <v>0</v>
      </c>
      <c r="DK66" s="1">
        <f t="shared" si="55"/>
        <v>0</v>
      </c>
      <c r="DL66" s="1">
        <f t="shared" si="56"/>
        <v>0</v>
      </c>
      <c r="DM66" s="1">
        <f t="shared" si="57"/>
        <v>0</v>
      </c>
      <c r="DN66" s="1">
        <f t="shared" si="58"/>
        <v>0</v>
      </c>
      <c r="DO66" s="1">
        <f t="shared" si="59"/>
        <v>0</v>
      </c>
      <c r="DP66" s="1">
        <f t="shared" si="60"/>
        <v>0</v>
      </c>
      <c r="DQ66" s="1">
        <f t="shared" si="61"/>
        <v>0</v>
      </c>
      <c r="DR66" s="1">
        <f t="shared" si="62"/>
        <v>0</v>
      </c>
      <c r="DS66" s="1">
        <f t="shared" si="63"/>
        <v>0</v>
      </c>
    </row>
    <row r="67" spans="1:123" s="1" customFormat="1" ht="65.25" customHeight="1" x14ac:dyDescent="0.2">
      <c r="A67" s="1371"/>
      <c r="B67" s="139"/>
      <c r="C67" s="26"/>
      <c r="D67" s="977" t="s">
        <v>524</v>
      </c>
      <c r="E67" s="380"/>
      <c r="F67" s="414"/>
      <c r="G67" s="68" t="s">
        <v>411</v>
      </c>
      <c r="H67" s="26" t="s">
        <v>67</v>
      </c>
      <c r="I67" s="693" t="s">
        <v>545</v>
      </c>
      <c r="J67" s="1100">
        <v>1</v>
      </c>
      <c r="K67" s="1100">
        <v>0</v>
      </c>
      <c r="L67" s="45" t="s">
        <v>694</v>
      </c>
      <c r="M67" s="488">
        <v>196.29225</v>
      </c>
      <c r="N67" s="778"/>
      <c r="O67" s="778"/>
      <c r="P67" s="778"/>
      <c r="Q67" s="778"/>
      <c r="R67" s="778"/>
      <c r="S67" s="778"/>
      <c r="T67" s="778"/>
      <c r="U67" s="802"/>
      <c r="V67" s="779"/>
      <c r="W67" s="779"/>
      <c r="X67" s="779"/>
      <c r="Y67" s="801"/>
      <c r="Z67" s="802"/>
      <c r="AA67" s="801"/>
      <c r="AB67" s="1028"/>
      <c r="AC67" s="782"/>
      <c r="AD67" s="838"/>
      <c r="AE67" s="1021"/>
      <c r="AF67" s="70">
        <f t="shared" si="14"/>
        <v>0</v>
      </c>
      <c r="AG67" s="70" t="str">
        <f t="shared" si="94"/>
        <v>No</v>
      </c>
      <c r="AH67" s="362" t="str">
        <f t="shared" si="15"/>
        <v>No</v>
      </c>
      <c r="AI67" s="71" t="str">
        <f t="shared" si="95"/>
        <v>No</v>
      </c>
      <c r="AK67" s="187">
        <f t="shared" si="17"/>
        <v>1</v>
      </c>
      <c r="AL67" s="188">
        <f t="shared" si="18"/>
        <v>0</v>
      </c>
      <c r="AM67" s="26"/>
      <c r="AN67" s="633"/>
      <c r="AO67" s="349">
        <v>1.3</v>
      </c>
      <c r="AP67" s="326">
        <f t="shared" si="19"/>
        <v>0</v>
      </c>
      <c r="AQ67" s="364"/>
      <c r="AR67" s="152">
        <f t="shared" si="96"/>
        <v>0</v>
      </c>
      <c r="AS67" s="152">
        <f t="shared" si="97"/>
        <v>0</v>
      </c>
      <c r="AT67" s="152">
        <f t="shared" si="98"/>
        <v>0</v>
      </c>
      <c r="AU67" s="152">
        <f t="shared" si="99"/>
        <v>0</v>
      </c>
      <c r="AV67" s="152">
        <f t="shared" si="100"/>
        <v>0</v>
      </c>
      <c r="AW67" s="152">
        <f t="shared" si="101"/>
        <v>0</v>
      </c>
      <c r="AX67" s="152">
        <f t="shared" si="76"/>
        <v>0</v>
      </c>
      <c r="AY67" s="152">
        <f t="shared" si="102"/>
        <v>0</v>
      </c>
      <c r="AZ67" s="152">
        <f t="shared" si="103"/>
        <v>0</v>
      </c>
      <c r="BA67" s="152">
        <f t="shared" si="104"/>
        <v>0</v>
      </c>
      <c r="BB67" s="152">
        <f t="shared" si="105"/>
        <v>0</v>
      </c>
      <c r="BC67" s="152">
        <f t="shared" si="106"/>
        <v>0</v>
      </c>
      <c r="BD67" s="152">
        <f t="shared" si="107"/>
        <v>0</v>
      </c>
      <c r="BE67" s="152">
        <f t="shared" si="108"/>
        <v>0</v>
      </c>
      <c r="BF67" s="152">
        <f t="shared" si="9"/>
        <v>0</v>
      </c>
      <c r="BG67" s="152">
        <f t="shared" si="10"/>
        <v>0</v>
      </c>
      <c r="BH67" s="152">
        <f t="shared" si="11"/>
        <v>0</v>
      </c>
      <c r="BI67" s="152">
        <f t="shared" si="12"/>
        <v>0</v>
      </c>
      <c r="BJ67" s="329">
        <v>1</v>
      </c>
      <c r="BK67" s="1036">
        <f t="shared" si="22"/>
        <v>0</v>
      </c>
      <c r="BL67" s="719">
        <v>5</v>
      </c>
      <c r="BM67" s="357">
        <f t="shared" si="23"/>
        <v>0</v>
      </c>
      <c r="BN67" s="719"/>
      <c r="BO67" s="357">
        <f t="shared" si="24"/>
        <v>0</v>
      </c>
      <c r="BP67" s="719"/>
      <c r="BQ67" s="357">
        <f t="shared" si="25"/>
        <v>0</v>
      </c>
      <c r="BR67" s="719"/>
      <c r="BS67" s="357">
        <f t="shared" si="26"/>
        <v>0</v>
      </c>
      <c r="BT67" s="719"/>
      <c r="BU67" s="357">
        <f t="shared" si="27"/>
        <v>0</v>
      </c>
      <c r="BV67" s="730"/>
      <c r="BW67" s="357">
        <f t="shared" si="28"/>
        <v>0</v>
      </c>
      <c r="BX67" s="728"/>
      <c r="BY67" s="357">
        <f t="shared" si="29"/>
        <v>0</v>
      </c>
      <c r="BZ67" s="728"/>
      <c r="CA67" s="357">
        <f t="shared" si="30"/>
        <v>0</v>
      </c>
      <c r="CB67" s="728"/>
      <c r="CC67" s="357">
        <f t="shared" si="31"/>
        <v>0</v>
      </c>
      <c r="CD67" s="728"/>
      <c r="CE67" s="357">
        <f t="shared" si="32"/>
        <v>0</v>
      </c>
      <c r="CF67" s="728"/>
      <c r="CG67" s="357">
        <f t="shared" si="33"/>
        <v>0</v>
      </c>
      <c r="CH67" s="728"/>
      <c r="CI67" s="357">
        <f t="shared" si="34"/>
        <v>0</v>
      </c>
      <c r="CJ67" s="728"/>
      <c r="CK67" s="357">
        <f t="shared" si="35"/>
        <v>0</v>
      </c>
      <c r="CL67" s="728"/>
      <c r="CM67" s="357">
        <f t="shared" si="36"/>
        <v>0</v>
      </c>
      <c r="CN67" s="728"/>
      <c r="CO67" s="357">
        <f t="shared" si="37"/>
        <v>0</v>
      </c>
      <c r="CP67" s="729"/>
      <c r="CQ67" s="357">
        <f t="shared" si="38"/>
        <v>0</v>
      </c>
      <c r="CR67" s="152"/>
      <c r="CS67" s="1">
        <f t="shared" si="39"/>
        <v>0</v>
      </c>
      <c r="CT67" s="1">
        <f t="shared" si="40"/>
        <v>0</v>
      </c>
      <c r="CU67" s="1">
        <f t="shared" si="41"/>
        <v>0</v>
      </c>
      <c r="CV67" s="1">
        <f t="shared" si="42"/>
        <v>0</v>
      </c>
      <c r="CW67" s="522">
        <f t="shared" si="43"/>
        <v>0</v>
      </c>
      <c r="CX67" s="1">
        <f t="shared" si="44"/>
        <v>0</v>
      </c>
      <c r="CY67" s="1">
        <f t="shared" si="45"/>
        <v>0</v>
      </c>
      <c r="CZ67" s="1">
        <f t="shared" si="46"/>
        <v>0</v>
      </c>
      <c r="DB67" s="1">
        <f t="shared" si="47"/>
        <v>0</v>
      </c>
      <c r="DC67" s="1">
        <f t="shared" si="48"/>
        <v>0</v>
      </c>
      <c r="DE67" s="1">
        <f t="shared" si="49"/>
        <v>0</v>
      </c>
      <c r="DF67" s="1">
        <f t="shared" si="50"/>
        <v>0</v>
      </c>
      <c r="DG67" s="1">
        <f t="shared" si="51"/>
        <v>0</v>
      </c>
      <c r="DH67" s="1">
        <f t="shared" si="52"/>
        <v>0</v>
      </c>
      <c r="DI67" s="1">
        <f t="shared" si="53"/>
        <v>0</v>
      </c>
      <c r="DJ67" s="1">
        <f t="shared" si="54"/>
        <v>0</v>
      </c>
      <c r="DK67" s="1">
        <f t="shared" si="55"/>
        <v>0</v>
      </c>
      <c r="DL67" s="1">
        <f t="shared" si="56"/>
        <v>0</v>
      </c>
      <c r="DM67" s="1">
        <f t="shared" si="57"/>
        <v>0</v>
      </c>
      <c r="DN67" s="1">
        <f t="shared" si="58"/>
        <v>0</v>
      </c>
      <c r="DO67" s="1">
        <f t="shared" si="59"/>
        <v>0</v>
      </c>
      <c r="DP67" s="1">
        <f t="shared" si="60"/>
        <v>0</v>
      </c>
      <c r="DQ67" s="1">
        <f t="shared" si="61"/>
        <v>0</v>
      </c>
      <c r="DR67" s="1">
        <f t="shared" si="62"/>
        <v>0</v>
      </c>
      <c r="DS67" s="1">
        <f t="shared" si="63"/>
        <v>0</v>
      </c>
    </row>
    <row r="68" spans="1:123" s="1" customFormat="1" ht="65.25" customHeight="1" x14ac:dyDescent="0.2">
      <c r="A68" s="1371"/>
      <c r="B68" s="139"/>
      <c r="D68" s="1068" t="s">
        <v>525</v>
      </c>
      <c r="E68" s="528"/>
      <c r="F68" s="573"/>
      <c r="G68" s="529" t="s">
        <v>411</v>
      </c>
      <c r="H68" s="530" t="s">
        <v>67</v>
      </c>
      <c r="I68" s="1088" t="s">
        <v>531</v>
      </c>
      <c r="J68" s="1099">
        <v>2</v>
      </c>
      <c r="K68" s="1099">
        <v>0</v>
      </c>
      <c r="L68" s="530" t="s">
        <v>693</v>
      </c>
      <c r="M68" s="541">
        <v>327.15375000000006</v>
      </c>
      <c r="N68" s="777"/>
      <c r="O68" s="777"/>
      <c r="P68" s="777"/>
      <c r="Q68" s="777"/>
      <c r="R68" s="777"/>
      <c r="S68" s="777"/>
      <c r="T68" s="777"/>
      <c r="U68" s="807"/>
      <c r="V68" s="805"/>
      <c r="W68" s="805"/>
      <c r="X68" s="805"/>
      <c r="Y68" s="804"/>
      <c r="Z68" s="807"/>
      <c r="AA68" s="804"/>
      <c r="AB68" s="1029"/>
      <c r="AC68" s="781"/>
      <c r="AD68" s="837"/>
      <c r="AE68" s="1020"/>
      <c r="AF68" s="532">
        <f t="shared" si="14"/>
        <v>0</v>
      </c>
      <c r="AG68" s="532" t="str">
        <f t="shared" si="94"/>
        <v>No</v>
      </c>
      <c r="AH68" s="545" t="str">
        <f t="shared" si="15"/>
        <v>No</v>
      </c>
      <c r="AI68" s="527" t="str">
        <f t="shared" si="95"/>
        <v>No</v>
      </c>
      <c r="AK68" s="187">
        <f t="shared" si="17"/>
        <v>2</v>
      </c>
      <c r="AL68" s="188">
        <f t="shared" si="18"/>
        <v>0</v>
      </c>
      <c r="AM68" s="26"/>
      <c r="AN68" s="633"/>
      <c r="AO68" s="349">
        <v>2.2999999999999998</v>
      </c>
      <c r="AP68" s="326">
        <f t="shared" si="19"/>
        <v>0</v>
      </c>
      <c r="AQ68" s="364"/>
      <c r="AR68" s="152">
        <f t="shared" si="96"/>
        <v>0</v>
      </c>
      <c r="AS68" s="152">
        <f t="shared" si="97"/>
        <v>0</v>
      </c>
      <c r="AT68" s="152">
        <f t="shared" si="98"/>
        <v>0</v>
      </c>
      <c r="AU68" s="152">
        <f t="shared" si="99"/>
        <v>0</v>
      </c>
      <c r="AV68" s="152">
        <f t="shared" si="100"/>
        <v>0</v>
      </c>
      <c r="AW68" s="152">
        <f t="shared" si="101"/>
        <v>0</v>
      </c>
      <c r="AX68" s="152">
        <f t="shared" si="76"/>
        <v>0</v>
      </c>
      <c r="AY68" s="152">
        <f t="shared" si="102"/>
        <v>0</v>
      </c>
      <c r="AZ68" s="152">
        <f t="shared" si="103"/>
        <v>0</v>
      </c>
      <c r="BA68" s="152">
        <f t="shared" si="104"/>
        <v>0</v>
      </c>
      <c r="BB68" s="152">
        <f t="shared" si="105"/>
        <v>0</v>
      </c>
      <c r="BC68" s="152">
        <f t="shared" si="106"/>
        <v>0</v>
      </c>
      <c r="BD68" s="152">
        <f t="shared" si="107"/>
        <v>0</v>
      </c>
      <c r="BE68" s="152">
        <f t="shared" si="108"/>
        <v>0</v>
      </c>
      <c r="BF68" s="152">
        <f t="shared" si="9"/>
        <v>0</v>
      </c>
      <c r="BG68" s="152">
        <f t="shared" si="10"/>
        <v>0</v>
      </c>
      <c r="BH68" s="152">
        <f t="shared" si="11"/>
        <v>0</v>
      </c>
      <c r="BI68" s="152">
        <f t="shared" si="12"/>
        <v>0</v>
      </c>
      <c r="BJ68" s="329">
        <v>2</v>
      </c>
      <c r="BK68" s="1036">
        <f t="shared" si="22"/>
        <v>0</v>
      </c>
      <c r="BL68" s="719">
        <v>10</v>
      </c>
      <c r="BM68" s="357">
        <f t="shared" si="23"/>
        <v>0</v>
      </c>
      <c r="BN68" s="719"/>
      <c r="BO68" s="357">
        <f t="shared" si="24"/>
        <v>0</v>
      </c>
      <c r="BP68" s="719"/>
      <c r="BQ68" s="357">
        <f t="shared" si="25"/>
        <v>0</v>
      </c>
      <c r="BR68" s="719"/>
      <c r="BS68" s="357">
        <f t="shared" si="26"/>
        <v>0</v>
      </c>
      <c r="BT68" s="719"/>
      <c r="BU68" s="357">
        <f t="shared" si="27"/>
        <v>0</v>
      </c>
      <c r="BV68" s="730"/>
      <c r="BW68" s="357">
        <f t="shared" si="28"/>
        <v>0</v>
      </c>
      <c r="BX68" s="728"/>
      <c r="BY68" s="357">
        <f t="shared" si="29"/>
        <v>0</v>
      </c>
      <c r="BZ68" s="728"/>
      <c r="CA68" s="357">
        <f t="shared" si="30"/>
        <v>0</v>
      </c>
      <c r="CB68" s="728"/>
      <c r="CC68" s="357">
        <f t="shared" si="31"/>
        <v>0</v>
      </c>
      <c r="CD68" s="728"/>
      <c r="CE68" s="357">
        <f t="shared" si="32"/>
        <v>0</v>
      </c>
      <c r="CF68" s="728"/>
      <c r="CG68" s="357">
        <f t="shared" si="33"/>
        <v>0</v>
      </c>
      <c r="CH68" s="728"/>
      <c r="CI68" s="357">
        <f t="shared" si="34"/>
        <v>0</v>
      </c>
      <c r="CJ68" s="728"/>
      <c r="CK68" s="357">
        <f t="shared" si="35"/>
        <v>0</v>
      </c>
      <c r="CL68" s="728"/>
      <c r="CM68" s="357">
        <f t="shared" si="36"/>
        <v>0</v>
      </c>
      <c r="CN68" s="728"/>
      <c r="CO68" s="357">
        <f t="shared" si="37"/>
        <v>0</v>
      </c>
      <c r="CP68" s="729"/>
      <c r="CQ68" s="357">
        <f t="shared" si="38"/>
        <v>0</v>
      </c>
      <c r="CR68" s="152"/>
      <c r="CS68" s="1">
        <f t="shared" si="39"/>
        <v>0</v>
      </c>
      <c r="CT68" s="1">
        <f t="shared" si="40"/>
        <v>0</v>
      </c>
      <c r="CU68" s="1">
        <f t="shared" si="41"/>
        <v>0</v>
      </c>
      <c r="CV68" s="1">
        <f t="shared" si="42"/>
        <v>0</v>
      </c>
      <c r="CW68" s="522">
        <f t="shared" si="43"/>
        <v>0</v>
      </c>
      <c r="CX68" s="1">
        <f t="shared" si="44"/>
        <v>0</v>
      </c>
      <c r="CY68" s="1">
        <f t="shared" si="45"/>
        <v>0</v>
      </c>
      <c r="CZ68" s="1">
        <f t="shared" si="46"/>
        <v>0</v>
      </c>
      <c r="DB68" s="1">
        <f t="shared" si="47"/>
        <v>0</v>
      </c>
      <c r="DC68" s="1">
        <f t="shared" si="48"/>
        <v>0</v>
      </c>
      <c r="DE68" s="1">
        <f t="shared" si="49"/>
        <v>0</v>
      </c>
      <c r="DF68" s="1">
        <f t="shared" si="50"/>
        <v>0</v>
      </c>
      <c r="DG68" s="1">
        <f t="shared" si="51"/>
        <v>0</v>
      </c>
      <c r="DH68" s="1">
        <f t="shared" si="52"/>
        <v>0</v>
      </c>
      <c r="DI68" s="1">
        <f t="shared" si="53"/>
        <v>0</v>
      </c>
      <c r="DJ68" s="1">
        <f t="shared" si="54"/>
        <v>0</v>
      </c>
      <c r="DK68" s="1">
        <f t="shared" si="55"/>
        <v>0</v>
      </c>
      <c r="DL68" s="1">
        <f t="shared" si="56"/>
        <v>0</v>
      </c>
      <c r="DM68" s="1">
        <f t="shared" si="57"/>
        <v>0</v>
      </c>
      <c r="DN68" s="1">
        <f t="shared" si="58"/>
        <v>0</v>
      </c>
      <c r="DO68" s="1">
        <f t="shared" si="59"/>
        <v>0</v>
      </c>
      <c r="DP68" s="1">
        <f t="shared" si="60"/>
        <v>0</v>
      </c>
      <c r="DQ68" s="1">
        <f t="shared" si="61"/>
        <v>0</v>
      </c>
      <c r="DR68" s="1">
        <f t="shared" si="62"/>
        <v>0</v>
      </c>
      <c r="DS68" s="1">
        <f t="shared" si="63"/>
        <v>0</v>
      </c>
    </row>
    <row r="69" spans="1:123" s="1" customFormat="1" ht="65.25" customHeight="1" x14ac:dyDescent="0.2">
      <c r="A69" s="1371"/>
      <c r="B69" s="139"/>
      <c r="D69" s="1068" t="s">
        <v>526</v>
      </c>
      <c r="E69" s="528"/>
      <c r="F69" s="573"/>
      <c r="G69" s="529" t="s">
        <v>411</v>
      </c>
      <c r="H69" s="530" t="s">
        <v>67</v>
      </c>
      <c r="I69" s="1088" t="s">
        <v>531</v>
      </c>
      <c r="J69" s="1099">
        <v>2</v>
      </c>
      <c r="K69" s="1099">
        <v>0</v>
      </c>
      <c r="L69" s="529" t="s">
        <v>695</v>
      </c>
      <c r="M69" s="541">
        <v>333.10200000000003</v>
      </c>
      <c r="N69" s="777"/>
      <c r="O69" s="777"/>
      <c r="P69" s="777"/>
      <c r="Q69" s="777"/>
      <c r="R69" s="777"/>
      <c r="S69" s="777"/>
      <c r="T69" s="777"/>
      <c r="U69" s="807"/>
      <c r="V69" s="805"/>
      <c r="W69" s="805"/>
      <c r="X69" s="805"/>
      <c r="Y69" s="804"/>
      <c r="Z69" s="807"/>
      <c r="AA69" s="804"/>
      <c r="AB69" s="1029"/>
      <c r="AC69" s="781"/>
      <c r="AD69" s="837"/>
      <c r="AE69" s="1020"/>
      <c r="AF69" s="532">
        <f t="shared" si="14"/>
        <v>0</v>
      </c>
      <c r="AG69" s="532" t="str">
        <f t="shared" si="94"/>
        <v>No</v>
      </c>
      <c r="AH69" s="545" t="str">
        <f t="shared" si="15"/>
        <v>No</v>
      </c>
      <c r="AI69" s="527" t="str">
        <f t="shared" si="95"/>
        <v>No</v>
      </c>
      <c r="AK69" s="187">
        <f t="shared" si="17"/>
        <v>2</v>
      </c>
      <c r="AL69" s="188">
        <f t="shared" si="18"/>
        <v>0</v>
      </c>
      <c r="AM69" s="26"/>
      <c r="AN69" s="633"/>
      <c r="AO69" s="349">
        <v>2.2999999999999998</v>
      </c>
      <c r="AP69" s="326">
        <f t="shared" si="19"/>
        <v>0</v>
      </c>
      <c r="AQ69" s="364"/>
      <c r="AR69" s="152">
        <f t="shared" si="96"/>
        <v>0</v>
      </c>
      <c r="AS69" s="152">
        <f t="shared" si="97"/>
        <v>0</v>
      </c>
      <c r="AT69" s="152">
        <f t="shared" si="98"/>
        <v>0</v>
      </c>
      <c r="AU69" s="152">
        <f t="shared" si="99"/>
        <v>0</v>
      </c>
      <c r="AV69" s="152">
        <f t="shared" si="100"/>
        <v>0</v>
      </c>
      <c r="AW69" s="152">
        <f t="shared" si="101"/>
        <v>0</v>
      </c>
      <c r="AX69" s="152">
        <f t="shared" si="76"/>
        <v>0</v>
      </c>
      <c r="AY69" s="152">
        <f t="shared" si="102"/>
        <v>0</v>
      </c>
      <c r="AZ69" s="152">
        <f t="shared" si="103"/>
        <v>0</v>
      </c>
      <c r="BA69" s="152">
        <f t="shared" si="104"/>
        <v>0</v>
      </c>
      <c r="BB69" s="152">
        <f t="shared" si="105"/>
        <v>0</v>
      </c>
      <c r="BC69" s="152">
        <f t="shared" si="106"/>
        <v>0</v>
      </c>
      <c r="BD69" s="152">
        <f t="shared" si="107"/>
        <v>0</v>
      </c>
      <c r="BE69" s="152">
        <f t="shared" si="108"/>
        <v>0</v>
      </c>
      <c r="BF69" s="152">
        <f t="shared" si="9"/>
        <v>0</v>
      </c>
      <c r="BG69" s="152">
        <f t="shared" si="10"/>
        <v>0</v>
      </c>
      <c r="BH69" s="152">
        <f t="shared" si="11"/>
        <v>0</v>
      </c>
      <c r="BI69" s="152">
        <f t="shared" si="12"/>
        <v>0</v>
      </c>
      <c r="BJ69" s="329">
        <v>2</v>
      </c>
      <c r="BK69" s="1036">
        <f t="shared" si="22"/>
        <v>0</v>
      </c>
      <c r="BL69" s="719">
        <v>10</v>
      </c>
      <c r="BM69" s="357">
        <f t="shared" si="23"/>
        <v>0</v>
      </c>
      <c r="BN69" s="719"/>
      <c r="BO69" s="357">
        <f t="shared" si="24"/>
        <v>0</v>
      </c>
      <c r="BP69" s="719"/>
      <c r="BQ69" s="357">
        <f t="shared" si="25"/>
        <v>0</v>
      </c>
      <c r="BR69" s="719"/>
      <c r="BS69" s="357">
        <f t="shared" si="26"/>
        <v>0</v>
      </c>
      <c r="BT69" s="719"/>
      <c r="BU69" s="357">
        <f t="shared" si="27"/>
        <v>0</v>
      </c>
      <c r="BV69" s="730"/>
      <c r="BW69" s="357">
        <f t="shared" si="28"/>
        <v>0</v>
      </c>
      <c r="BX69" s="728"/>
      <c r="BY69" s="357">
        <f t="shared" si="29"/>
        <v>0</v>
      </c>
      <c r="BZ69" s="728"/>
      <c r="CA69" s="357">
        <f t="shared" si="30"/>
        <v>0</v>
      </c>
      <c r="CB69" s="728"/>
      <c r="CC69" s="357">
        <f t="shared" si="31"/>
        <v>0</v>
      </c>
      <c r="CD69" s="728"/>
      <c r="CE69" s="357">
        <f t="shared" si="32"/>
        <v>0</v>
      </c>
      <c r="CF69" s="728"/>
      <c r="CG69" s="357">
        <f t="shared" si="33"/>
        <v>0</v>
      </c>
      <c r="CH69" s="728"/>
      <c r="CI69" s="357">
        <f t="shared" si="34"/>
        <v>0</v>
      </c>
      <c r="CJ69" s="728"/>
      <c r="CK69" s="357">
        <f t="shared" si="35"/>
        <v>0</v>
      </c>
      <c r="CL69" s="728"/>
      <c r="CM69" s="357">
        <f t="shared" si="36"/>
        <v>0</v>
      </c>
      <c r="CN69" s="728"/>
      <c r="CO69" s="357">
        <f t="shared" si="37"/>
        <v>0</v>
      </c>
      <c r="CP69" s="729"/>
      <c r="CQ69" s="357">
        <f t="shared" si="38"/>
        <v>0</v>
      </c>
      <c r="CR69" s="152"/>
      <c r="CS69" s="1">
        <f t="shared" si="39"/>
        <v>0</v>
      </c>
      <c r="CT69" s="1">
        <f t="shared" si="40"/>
        <v>0</v>
      </c>
      <c r="CU69" s="1">
        <f t="shared" si="41"/>
        <v>0</v>
      </c>
      <c r="CV69" s="1">
        <f t="shared" si="42"/>
        <v>0</v>
      </c>
      <c r="CW69" s="522">
        <f t="shared" si="43"/>
        <v>0</v>
      </c>
      <c r="CX69" s="1">
        <f t="shared" si="44"/>
        <v>0</v>
      </c>
      <c r="CY69" s="1">
        <f t="shared" si="45"/>
        <v>0</v>
      </c>
      <c r="CZ69" s="1">
        <f t="shared" si="46"/>
        <v>0</v>
      </c>
      <c r="DB69" s="1">
        <f t="shared" si="47"/>
        <v>0</v>
      </c>
      <c r="DC69" s="1">
        <f t="shared" si="48"/>
        <v>0</v>
      </c>
      <c r="DE69" s="1">
        <f t="shared" si="49"/>
        <v>0</v>
      </c>
      <c r="DF69" s="1">
        <f t="shared" si="50"/>
        <v>0</v>
      </c>
      <c r="DG69" s="1">
        <f t="shared" si="51"/>
        <v>0</v>
      </c>
      <c r="DH69" s="1">
        <f t="shared" si="52"/>
        <v>0</v>
      </c>
      <c r="DI69" s="1">
        <f t="shared" si="53"/>
        <v>0</v>
      </c>
      <c r="DJ69" s="1">
        <f t="shared" si="54"/>
        <v>0</v>
      </c>
      <c r="DK69" s="1">
        <f t="shared" si="55"/>
        <v>0</v>
      </c>
      <c r="DL69" s="1">
        <f t="shared" si="56"/>
        <v>0</v>
      </c>
      <c r="DM69" s="1">
        <f t="shared" si="57"/>
        <v>0</v>
      </c>
      <c r="DN69" s="1">
        <f t="shared" si="58"/>
        <v>0</v>
      </c>
      <c r="DO69" s="1">
        <f t="shared" si="59"/>
        <v>0</v>
      </c>
      <c r="DP69" s="1">
        <f t="shared" si="60"/>
        <v>0</v>
      </c>
      <c r="DQ69" s="1">
        <f t="shared" si="61"/>
        <v>0</v>
      </c>
      <c r="DR69" s="1">
        <f t="shared" si="62"/>
        <v>0</v>
      </c>
      <c r="DS69" s="1">
        <f t="shared" si="63"/>
        <v>0</v>
      </c>
    </row>
    <row r="70" spans="1:123" s="1" customFormat="1" ht="65.25" customHeight="1" x14ac:dyDescent="0.2">
      <c r="A70" s="1371"/>
      <c r="B70" s="139"/>
      <c r="C70" s="26"/>
      <c r="D70" s="977" t="s">
        <v>527</v>
      </c>
      <c r="E70" s="380"/>
      <c r="F70" s="414"/>
      <c r="G70" s="68" t="s">
        <v>411</v>
      </c>
      <c r="H70" s="26" t="s">
        <v>60</v>
      </c>
      <c r="I70" s="693" t="s">
        <v>530</v>
      </c>
      <c r="J70" s="1100">
        <v>3</v>
      </c>
      <c r="K70" s="1100">
        <v>0</v>
      </c>
      <c r="L70" s="1" t="s">
        <v>693</v>
      </c>
      <c r="M70" s="488">
        <v>380.68799999999999</v>
      </c>
      <c r="N70" s="778"/>
      <c r="O70" s="778"/>
      <c r="P70" s="778"/>
      <c r="Q70" s="778"/>
      <c r="R70" s="778"/>
      <c r="S70" s="778"/>
      <c r="T70" s="778"/>
      <c r="U70" s="802"/>
      <c r="V70" s="779"/>
      <c r="W70" s="779"/>
      <c r="X70" s="779"/>
      <c r="Y70" s="801"/>
      <c r="Z70" s="802"/>
      <c r="AA70" s="801"/>
      <c r="AB70" s="1028"/>
      <c r="AC70" s="782"/>
      <c r="AD70" s="838"/>
      <c r="AE70" s="1021"/>
      <c r="AF70" s="70">
        <f t="shared" si="14"/>
        <v>0</v>
      </c>
      <c r="AG70" s="70" t="str">
        <f t="shared" si="94"/>
        <v>No</v>
      </c>
      <c r="AH70" s="362" t="str">
        <f t="shared" si="15"/>
        <v>No</v>
      </c>
      <c r="AI70" s="71" t="str">
        <f t="shared" si="95"/>
        <v>No</v>
      </c>
      <c r="AK70" s="187">
        <f t="shared" si="17"/>
        <v>3</v>
      </c>
      <c r="AL70" s="188">
        <f t="shared" si="18"/>
        <v>0</v>
      </c>
      <c r="AM70" s="26"/>
      <c r="AN70" s="633"/>
      <c r="AO70" s="349">
        <v>1.8</v>
      </c>
      <c r="AP70" s="326">
        <f t="shared" si="19"/>
        <v>0</v>
      </c>
      <c r="AQ70" s="364"/>
      <c r="AR70" s="152">
        <f t="shared" si="96"/>
        <v>0</v>
      </c>
      <c r="AS70" s="152">
        <f t="shared" si="97"/>
        <v>0</v>
      </c>
      <c r="AT70" s="152">
        <f t="shared" si="98"/>
        <v>0</v>
      </c>
      <c r="AU70" s="152">
        <f t="shared" si="99"/>
        <v>0</v>
      </c>
      <c r="AV70" s="152">
        <f t="shared" si="100"/>
        <v>0</v>
      </c>
      <c r="AW70" s="152">
        <f t="shared" si="101"/>
        <v>0</v>
      </c>
      <c r="AX70" s="152">
        <f t="shared" si="76"/>
        <v>0</v>
      </c>
      <c r="AY70" s="152">
        <f t="shared" si="102"/>
        <v>0</v>
      </c>
      <c r="AZ70" s="152">
        <f t="shared" si="103"/>
        <v>0</v>
      </c>
      <c r="BA70" s="152">
        <f t="shared" si="104"/>
        <v>0</v>
      </c>
      <c r="BB70" s="152">
        <f t="shared" si="105"/>
        <v>0</v>
      </c>
      <c r="BC70" s="152">
        <f t="shared" si="106"/>
        <v>0</v>
      </c>
      <c r="BD70" s="152">
        <f t="shared" si="107"/>
        <v>0</v>
      </c>
      <c r="BE70" s="152">
        <f t="shared" si="108"/>
        <v>0</v>
      </c>
      <c r="BF70" s="152">
        <f t="shared" si="9"/>
        <v>0</v>
      </c>
      <c r="BG70" s="152">
        <f t="shared" si="10"/>
        <v>0</v>
      </c>
      <c r="BH70" s="152">
        <f t="shared" si="11"/>
        <v>0</v>
      </c>
      <c r="BI70" s="152">
        <f t="shared" si="12"/>
        <v>0</v>
      </c>
      <c r="BJ70" s="329">
        <v>3</v>
      </c>
      <c r="BK70" s="1036">
        <f t="shared" si="22"/>
        <v>0</v>
      </c>
      <c r="BL70" s="719">
        <v>12</v>
      </c>
      <c r="BM70" s="357">
        <f t="shared" si="23"/>
        <v>0</v>
      </c>
      <c r="BN70" s="719"/>
      <c r="BO70" s="357">
        <f t="shared" si="24"/>
        <v>0</v>
      </c>
      <c r="BP70" s="719"/>
      <c r="BQ70" s="357">
        <f t="shared" si="25"/>
        <v>0</v>
      </c>
      <c r="BR70" s="719"/>
      <c r="BS70" s="357">
        <f t="shared" si="26"/>
        <v>0</v>
      </c>
      <c r="BT70" s="719"/>
      <c r="BU70" s="357">
        <f t="shared" si="27"/>
        <v>0</v>
      </c>
      <c r="BV70" s="730"/>
      <c r="BW70" s="357">
        <f t="shared" si="28"/>
        <v>0</v>
      </c>
      <c r="BX70" s="728"/>
      <c r="BY70" s="357">
        <f t="shared" si="29"/>
        <v>0</v>
      </c>
      <c r="BZ70" s="728"/>
      <c r="CA70" s="357">
        <f t="shared" si="30"/>
        <v>0</v>
      </c>
      <c r="CB70" s="728"/>
      <c r="CC70" s="357">
        <f t="shared" si="31"/>
        <v>0</v>
      </c>
      <c r="CD70" s="728"/>
      <c r="CE70" s="357">
        <f t="shared" si="32"/>
        <v>0</v>
      </c>
      <c r="CF70" s="728"/>
      <c r="CG70" s="357">
        <f t="shared" si="33"/>
        <v>0</v>
      </c>
      <c r="CH70" s="728"/>
      <c r="CI70" s="357">
        <f t="shared" si="34"/>
        <v>0</v>
      </c>
      <c r="CJ70" s="728"/>
      <c r="CK70" s="357">
        <f t="shared" si="35"/>
        <v>0</v>
      </c>
      <c r="CL70" s="728"/>
      <c r="CM70" s="357">
        <f t="shared" si="36"/>
        <v>0</v>
      </c>
      <c r="CN70" s="728"/>
      <c r="CO70" s="357">
        <f t="shared" si="37"/>
        <v>0</v>
      </c>
      <c r="CP70" s="729"/>
      <c r="CQ70" s="357">
        <f t="shared" si="38"/>
        <v>0</v>
      </c>
      <c r="CR70" s="152"/>
      <c r="CS70" s="1">
        <f t="shared" si="39"/>
        <v>0</v>
      </c>
      <c r="CT70" s="1">
        <f t="shared" si="40"/>
        <v>0</v>
      </c>
      <c r="CU70" s="1">
        <f t="shared" si="41"/>
        <v>0</v>
      </c>
      <c r="CV70" s="1">
        <f t="shared" si="42"/>
        <v>0</v>
      </c>
      <c r="CW70" s="522">
        <f t="shared" si="43"/>
        <v>0</v>
      </c>
      <c r="CX70" s="1">
        <f t="shared" si="44"/>
        <v>0</v>
      </c>
      <c r="CY70" s="1">
        <f t="shared" si="45"/>
        <v>0</v>
      </c>
      <c r="CZ70" s="1">
        <f t="shared" si="46"/>
        <v>0</v>
      </c>
      <c r="DB70" s="1">
        <f t="shared" si="47"/>
        <v>0</v>
      </c>
      <c r="DC70" s="1">
        <f t="shared" si="48"/>
        <v>0</v>
      </c>
      <c r="DE70" s="1">
        <f t="shared" si="49"/>
        <v>0</v>
      </c>
      <c r="DF70" s="1">
        <f t="shared" si="50"/>
        <v>0</v>
      </c>
      <c r="DG70" s="1">
        <f t="shared" si="51"/>
        <v>0</v>
      </c>
      <c r="DH70" s="1">
        <f t="shared" si="52"/>
        <v>0</v>
      </c>
      <c r="DI70" s="1">
        <f t="shared" si="53"/>
        <v>0</v>
      </c>
      <c r="DJ70" s="1">
        <f t="shared" si="54"/>
        <v>0</v>
      </c>
      <c r="DK70" s="1">
        <f t="shared" si="55"/>
        <v>0</v>
      </c>
      <c r="DL70" s="1">
        <f t="shared" si="56"/>
        <v>0</v>
      </c>
      <c r="DM70" s="1">
        <f t="shared" si="57"/>
        <v>0</v>
      </c>
      <c r="DN70" s="1">
        <f t="shared" si="58"/>
        <v>0</v>
      </c>
      <c r="DO70" s="1">
        <f t="shared" si="59"/>
        <v>0</v>
      </c>
      <c r="DP70" s="1">
        <f t="shared" si="60"/>
        <v>0</v>
      </c>
      <c r="DQ70" s="1">
        <f t="shared" si="61"/>
        <v>0</v>
      </c>
      <c r="DR70" s="1">
        <f t="shared" si="62"/>
        <v>0</v>
      </c>
      <c r="DS70" s="1">
        <f t="shared" si="63"/>
        <v>0</v>
      </c>
    </row>
    <row r="71" spans="1:123" s="1" customFormat="1" ht="65.25" customHeight="1" x14ac:dyDescent="0.2">
      <c r="A71" s="1371"/>
      <c r="B71" s="139"/>
      <c r="C71" s="26"/>
      <c r="D71" s="977" t="s">
        <v>528</v>
      </c>
      <c r="E71" s="380"/>
      <c r="F71" s="414"/>
      <c r="G71" s="68" t="s">
        <v>411</v>
      </c>
      <c r="H71" s="26" t="s">
        <v>60</v>
      </c>
      <c r="I71" s="693" t="s">
        <v>530</v>
      </c>
      <c r="J71" s="1100">
        <v>3</v>
      </c>
      <c r="K71" s="1100">
        <v>0</v>
      </c>
      <c r="L71" s="45" t="s">
        <v>694</v>
      </c>
      <c r="M71" s="488">
        <v>386.63625000000002</v>
      </c>
      <c r="N71" s="778"/>
      <c r="O71" s="778"/>
      <c r="P71" s="778"/>
      <c r="Q71" s="778"/>
      <c r="R71" s="778"/>
      <c r="S71" s="778"/>
      <c r="T71" s="778"/>
      <c r="U71" s="802"/>
      <c r="V71" s="779"/>
      <c r="W71" s="779"/>
      <c r="X71" s="779"/>
      <c r="Y71" s="801"/>
      <c r="Z71" s="802"/>
      <c r="AA71" s="801"/>
      <c r="AB71" s="1028"/>
      <c r="AC71" s="782"/>
      <c r="AD71" s="838"/>
      <c r="AE71" s="1021"/>
      <c r="AF71" s="70">
        <f t="shared" si="14"/>
        <v>0</v>
      </c>
      <c r="AG71" s="70" t="str">
        <f t="shared" si="94"/>
        <v>No</v>
      </c>
      <c r="AH71" s="362" t="str">
        <f t="shared" si="15"/>
        <v>No</v>
      </c>
      <c r="AI71" s="71" t="str">
        <f t="shared" si="95"/>
        <v>No</v>
      </c>
      <c r="AK71" s="187">
        <f t="shared" si="17"/>
        <v>3</v>
      </c>
      <c r="AL71" s="188">
        <f t="shared" si="18"/>
        <v>0</v>
      </c>
      <c r="AM71" s="26"/>
      <c r="AN71" s="633"/>
      <c r="AO71" s="349">
        <v>1.8</v>
      </c>
      <c r="AP71" s="326">
        <f t="shared" si="19"/>
        <v>0</v>
      </c>
      <c r="AQ71" s="364"/>
      <c r="AR71" s="152">
        <f t="shared" si="96"/>
        <v>0</v>
      </c>
      <c r="AS71" s="152">
        <f t="shared" si="97"/>
        <v>0</v>
      </c>
      <c r="AT71" s="152">
        <f t="shared" si="98"/>
        <v>0</v>
      </c>
      <c r="AU71" s="152">
        <f t="shared" si="99"/>
        <v>0</v>
      </c>
      <c r="AV71" s="152">
        <f t="shared" si="100"/>
        <v>0</v>
      </c>
      <c r="AW71" s="152">
        <f t="shared" si="101"/>
        <v>0</v>
      </c>
      <c r="AX71" s="152">
        <f t="shared" si="76"/>
        <v>0</v>
      </c>
      <c r="AY71" s="152">
        <f t="shared" si="102"/>
        <v>0</v>
      </c>
      <c r="AZ71" s="152">
        <f t="shared" si="103"/>
        <v>0</v>
      </c>
      <c r="BA71" s="152">
        <f t="shared" si="104"/>
        <v>0</v>
      </c>
      <c r="BB71" s="152">
        <f t="shared" si="105"/>
        <v>0</v>
      </c>
      <c r="BC71" s="152">
        <f t="shared" si="106"/>
        <v>0</v>
      </c>
      <c r="BD71" s="152">
        <f t="shared" si="107"/>
        <v>0</v>
      </c>
      <c r="BE71" s="152">
        <f t="shared" si="108"/>
        <v>0</v>
      </c>
      <c r="BF71" s="152">
        <f t="shared" si="9"/>
        <v>0</v>
      </c>
      <c r="BG71" s="152">
        <f t="shared" si="10"/>
        <v>0</v>
      </c>
      <c r="BH71" s="152">
        <f t="shared" si="11"/>
        <v>0</v>
      </c>
      <c r="BI71" s="152">
        <f t="shared" si="12"/>
        <v>0</v>
      </c>
      <c r="BJ71" s="329">
        <v>3</v>
      </c>
      <c r="BK71" s="1036">
        <f t="shared" si="22"/>
        <v>0</v>
      </c>
      <c r="BL71" s="719">
        <v>12</v>
      </c>
      <c r="BM71" s="357">
        <f t="shared" si="23"/>
        <v>0</v>
      </c>
      <c r="BN71" s="719"/>
      <c r="BO71" s="357">
        <f t="shared" si="24"/>
        <v>0</v>
      </c>
      <c r="BP71" s="719"/>
      <c r="BQ71" s="357">
        <f t="shared" si="25"/>
        <v>0</v>
      </c>
      <c r="BR71" s="719"/>
      <c r="BS71" s="357">
        <f t="shared" si="26"/>
        <v>0</v>
      </c>
      <c r="BT71" s="719"/>
      <c r="BU71" s="357">
        <f t="shared" si="27"/>
        <v>0</v>
      </c>
      <c r="BV71" s="730"/>
      <c r="BW71" s="357">
        <f t="shared" si="28"/>
        <v>0</v>
      </c>
      <c r="BX71" s="728"/>
      <c r="BY71" s="357">
        <f t="shared" si="29"/>
        <v>0</v>
      </c>
      <c r="BZ71" s="728"/>
      <c r="CA71" s="357">
        <f t="shared" si="30"/>
        <v>0</v>
      </c>
      <c r="CB71" s="728"/>
      <c r="CC71" s="357">
        <f t="shared" si="31"/>
        <v>0</v>
      </c>
      <c r="CD71" s="728"/>
      <c r="CE71" s="357">
        <f t="shared" si="32"/>
        <v>0</v>
      </c>
      <c r="CF71" s="728"/>
      <c r="CG71" s="357">
        <f t="shared" si="33"/>
        <v>0</v>
      </c>
      <c r="CH71" s="728"/>
      <c r="CI71" s="357">
        <f t="shared" si="34"/>
        <v>0</v>
      </c>
      <c r="CJ71" s="728"/>
      <c r="CK71" s="357">
        <f t="shared" si="35"/>
        <v>0</v>
      </c>
      <c r="CL71" s="728"/>
      <c r="CM71" s="357">
        <f t="shared" si="36"/>
        <v>0</v>
      </c>
      <c r="CN71" s="728"/>
      <c r="CO71" s="357">
        <f t="shared" si="37"/>
        <v>0</v>
      </c>
      <c r="CP71" s="729"/>
      <c r="CQ71" s="357">
        <f t="shared" si="38"/>
        <v>0</v>
      </c>
      <c r="CR71" s="152"/>
      <c r="CS71" s="1">
        <f t="shared" si="39"/>
        <v>0</v>
      </c>
      <c r="CT71" s="1">
        <f t="shared" si="40"/>
        <v>0</v>
      </c>
      <c r="CU71" s="1">
        <f t="shared" si="41"/>
        <v>0</v>
      </c>
      <c r="CV71" s="1">
        <f t="shared" si="42"/>
        <v>0</v>
      </c>
      <c r="CW71" s="522">
        <f t="shared" si="43"/>
        <v>0</v>
      </c>
      <c r="CX71" s="1">
        <f t="shared" si="44"/>
        <v>0</v>
      </c>
      <c r="CY71" s="1">
        <f t="shared" si="45"/>
        <v>0</v>
      </c>
      <c r="CZ71" s="1">
        <f t="shared" si="46"/>
        <v>0</v>
      </c>
      <c r="DB71" s="1">
        <f t="shared" si="47"/>
        <v>0</v>
      </c>
      <c r="DC71" s="1">
        <f t="shared" si="48"/>
        <v>0</v>
      </c>
      <c r="DE71" s="1">
        <f t="shared" si="49"/>
        <v>0</v>
      </c>
      <c r="DF71" s="1">
        <f t="shared" si="50"/>
        <v>0</v>
      </c>
      <c r="DG71" s="1">
        <f t="shared" si="51"/>
        <v>0</v>
      </c>
      <c r="DH71" s="1">
        <f t="shared" si="52"/>
        <v>0</v>
      </c>
      <c r="DI71" s="1">
        <f t="shared" si="53"/>
        <v>0</v>
      </c>
      <c r="DJ71" s="1">
        <f t="shared" si="54"/>
        <v>0</v>
      </c>
      <c r="DK71" s="1">
        <f t="shared" si="55"/>
        <v>0</v>
      </c>
      <c r="DL71" s="1">
        <f t="shared" si="56"/>
        <v>0</v>
      </c>
      <c r="DM71" s="1">
        <f t="shared" si="57"/>
        <v>0</v>
      </c>
      <c r="DN71" s="1">
        <f t="shared" si="58"/>
        <v>0</v>
      </c>
      <c r="DO71" s="1">
        <f t="shared" si="59"/>
        <v>0</v>
      </c>
      <c r="DP71" s="1">
        <f t="shared" si="60"/>
        <v>0</v>
      </c>
      <c r="DQ71" s="1">
        <f t="shared" si="61"/>
        <v>0</v>
      </c>
      <c r="DR71" s="1">
        <f t="shared" si="62"/>
        <v>0</v>
      </c>
      <c r="DS71" s="1">
        <f t="shared" si="63"/>
        <v>0</v>
      </c>
    </row>
    <row r="72" spans="1:123" s="1" customFormat="1" ht="65.25" customHeight="1" x14ac:dyDescent="0.2">
      <c r="A72" s="1371" t="s">
        <v>833</v>
      </c>
      <c r="B72" s="142"/>
      <c r="C72" s="170"/>
      <c r="D72" s="1070" t="s">
        <v>824</v>
      </c>
      <c r="E72" s="533"/>
      <c r="F72" s="696"/>
      <c r="G72" s="534" t="s">
        <v>15</v>
      </c>
      <c r="H72" s="535" t="s">
        <v>67</v>
      </c>
      <c r="I72" s="1091" t="s">
        <v>834</v>
      </c>
      <c r="J72" s="1103">
        <v>1</v>
      </c>
      <c r="K72" s="1103">
        <v>0</v>
      </c>
      <c r="L72" s="534" t="s">
        <v>693</v>
      </c>
      <c r="M72" s="540">
        <v>169.95000000000002</v>
      </c>
      <c r="N72" s="775"/>
      <c r="O72" s="775"/>
      <c r="P72" s="775"/>
      <c r="Q72" s="775"/>
      <c r="R72" s="775"/>
      <c r="S72" s="775"/>
      <c r="T72" s="775"/>
      <c r="U72" s="811"/>
      <c r="V72" s="809"/>
      <c r="W72" s="809"/>
      <c r="X72" s="809"/>
      <c r="Y72" s="783"/>
      <c r="Z72" s="811"/>
      <c r="AA72" s="783"/>
      <c r="AB72" s="1027"/>
      <c r="AC72" s="786"/>
      <c r="AD72" s="840"/>
      <c r="AE72" s="1183"/>
      <c r="AF72" s="536">
        <f t="shared" si="14"/>
        <v>0</v>
      </c>
      <c r="AG72" s="536" t="str">
        <f t="shared" si="94"/>
        <v>No</v>
      </c>
      <c r="AH72" s="548" t="str">
        <f t="shared" si="15"/>
        <v>No</v>
      </c>
      <c r="AI72" s="537" t="str">
        <f t="shared" si="95"/>
        <v>No</v>
      </c>
      <c r="AK72" s="187">
        <f t="shared" si="17"/>
        <v>1</v>
      </c>
      <c r="AL72" s="188">
        <f t="shared" si="18"/>
        <v>0</v>
      </c>
      <c r="AM72" s="26"/>
      <c r="AN72" s="633"/>
      <c r="AO72" s="349">
        <v>1.67</v>
      </c>
      <c r="AP72" s="326">
        <f t="shared" si="19"/>
        <v>0</v>
      </c>
      <c r="AQ72" s="364"/>
      <c r="AR72" s="152">
        <f>N72*J72</f>
        <v>0</v>
      </c>
      <c r="AS72" s="152">
        <f t="shared" si="97"/>
        <v>0</v>
      </c>
      <c r="AT72" s="152">
        <f t="shared" si="98"/>
        <v>0</v>
      </c>
      <c r="AU72" s="152">
        <f t="shared" si="99"/>
        <v>0</v>
      </c>
      <c r="AV72" s="152">
        <f t="shared" si="100"/>
        <v>0</v>
      </c>
      <c r="AW72" s="152">
        <f t="shared" si="101"/>
        <v>0</v>
      </c>
      <c r="AX72" s="152">
        <f t="shared" si="76"/>
        <v>0</v>
      </c>
      <c r="AY72" s="152">
        <f t="shared" si="102"/>
        <v>0</v>
      </c>
      <c r="AZ72" s="152">
        <f t="shared" si="103"/>
        <v>0</v>
      </c>
      <c r="BA72" s="152">
        <f t="shared" si="104"/>
        <v>0</v>
      </c>
      <c r="BB72" s="152">
        <f t="shared" si="105"/>
        <v>0</v>
      </c>
      <c r="BC72" s="152">
        <f t="shared" si="106"/>
        <v>0</v>
      </c>
      <c r="BD72" s="152">
        <f t="shared" si="107"/>
        <v>0</v>
      </c>
      <c r="BE72" s="152">
        <f t="shared" si="108"/>
        <v>0</v>
      </c>
      <c r="BF72" s="152">
        <f t="shared" si="9"/>
        <v>0</v>
      </c>
      <c r="BG72" s="152">
        <f t="shared" si="10"/>
        <v>0</v>
      </c>
      <c r="BH72" s="152">
        <f t="shared" si="11"/>
        <v>0</v>
      </c>
      <c r="BI72" s="152">
        <f t="shared" si="12"/>
        <v>0</v>
      </c>
      <c r="BJ72" s="329">
        <v>1</v>
      </c>
      <c r="BK72" s="1036">
        <f t="shared" si="22"/>
        <v>0</v>
      </c>
      <c r="BL72" s="719">
        <v>5</v>
      </c>
      <c r="BM72" s="357">
        <f t="shared" si="23"/>
        <v>0</v>
      </c>
      <c r="BN72" s="719"/>
      <c r="BO72" s="357">
        <f t="shared" si="24"/>
        <v>0</v>
      </c>
      <c r="BP72" s="719"/>
      <c r="BQ72" s="357">
        <f t="shared" si="25"/>
        <v>0</v>
      </c>
      <c r="BR72" s="719"/>
      <c r="BS72" s="357">
        <f t="shared" si="26"/>
        <v>0</v>
      </c>
      <c r="BT72" s="719"/>
      <c r="BU72" s="357">
        <f t="shared" si="27"/>
        <v>0</v>
      </c>
      <c r="BV72" s="730"/>
      <c r="BW72" s="357">
        <f t="shared" si="28"/>
        <v>0</v>
      </c>
      <c r="BX72" s="728"/>
      <c r="BY72" s="357">
        <f t="shared" si="29"/>
        <v>0</v>
      </c>
      <c r="BZ72" s="728"/>
      <c r="CA72" s="357">
        <f t="shared" si="30"/>
        <v>0</v>
      </c>
      <c r="CB72" s="728"/>
      <c r="CC72" s="357">
        <f t="shared" si="31"/>
        <v>0</v>
      </c>
      <c r="CD72" s="728"/>
      <c r="CE72" s="357">
        <f t="shared" si="32"/>
        <v>0</v>
      </c>
      <c r="CF72" s="728"/>
      <c r="CG72" s="357">
        <f t="shared" si="33"/>
        <v>0</v>
      </c>
      <c r="CH72" s="728"/>
      <c r="CI72" s="357">
        <f t="shared" si="34"/>
        <v>0</v>
      </c>
      <c r="CJ72" s="728"/>
      <c r="CK72" s="357">
        <f t="shared" si="35"/>
        <v>0</v>
      </c>
      <c r="CL72" s="728"/>
      <c r="CM72" s="357">
        <f t="shared" si="36"/>
        <v>0</v>
      </c>
      <c r="CN72" s="728"/>
      <c r="CO72" s="357">
        <f t="shared" si="37"/>
        <v>0</v>
      </c>
      <c r="CP72" s="729"/>
      <c r="CQ72" s="357">
        <f t="shared" si="38"/>
        <v>0</v>
      </c>
      <c r="CR72" s="152"/>
      <c r="CS72" s="1">
        <f t="shared" si="39"/>
        <v>0</v>
      </c>
      <c r="CT72" s="1">
        <f t="shared" si="40"/>
        <v>0</v>
      </c>
      <c r="CU72" s="1">
        <f t="shared" si="41"/>
        <v>0</v>
      </c>
      <c r="CV72" s="1">
        <f t="shared" si="42"/>
        <v>0</v>
      </c>
      <c r="CW72" s="522">
        <f t="shared" si="43"/>
        <v>0</v>
      </c>
      <c r="CX72" s="1">
        <f t="shared" si="44"/>
        <v>0</v>
      </c>
      <c r="CY72" s="1">
        <f t="shared" si="45"/>
        <v>0</v>
      </c>
      <c r="CZ72" s="1">
        <f t="shared" si="46"/>
        <v>0</v>
      </c>
      <c r="DB72" s="1">
        <f t="shared" si="47"/>
        <v>0</v>
      </c>
      <c r="DC72" s="1">
        <f t="shared" si="48"/>
        <v>0</v>
      </c>
      <c r="DE72" s="1">
        <f t="shared" si="49"/>
        <v>0</v>
      </c>
      <c r="DF72" s="1">
        <f t="shared" si="50"/>
        <v>0</v>
      </c>
      <c r="DG72" s="1">
        <f t="shared" si="51"/>
        <v>0</v>
      </c>
      <c r="DH72" s="1">
        <f t="shared" si="52"/>
        <v>0</v>
      </c>
      <c r="DI72" s="1">
        <f t="shared" si="53"/>
        <v>0</v>
      </c>
      <c r="DJ72" s="1">
        <f t="shared" si="54"/>
        <v>0</v>
      </c>
      <c r="DK72" s="1">
        <f t="shared" si="55"/>
        <v>0</v>
      </c>
      <c r="DL72" s="1">
        <f t="shared" si="56"/>
        <v>0</v>
      </c>
      <c r="DM72" s="1">
        <f t="shared" si="57"/>
        <v>0</v>
      </c>
      <c r="DN72" s="1">
        <f t="shared" si="58"/>
        <v>0</v>
      </c>
      <c r="DO72" s="1">
        <f t="shared" si="59"/>
        <v>0</v>
      </c>
      <c r="DP72" s="1">
        <f t="shared" si="60"/>
        <v>0</v>
      </c>
      <c r="DQ72" s="1">
        <f t="shared" si="61"/>
        <v>0</v>
      </c>
      <c r="DR72" s="1">
        <f t="shared" si="62"/>
        <v>0</v>
      </c>
      <c r="DS72" s="1">
        <f t="shared" si="63"/>
        <v>0</v>
      </c>
    </row>
    <row r="73" spans="1:123" s="1" customFormat="1" ht="65.25" customHeight="1" x14ac:dyDescent="0.2">
      <c r="A73" s="1371"/>
      <c r="B73" s="139"/>
      <c r="C73"/>
      <c r="D73" s="977" t="s">
        <v>826</v>
      </c>
      <c r="E73" s="380"/>
      <c r="F73" s="414"/>
      <c r="G73" s="68" t="s">
        <v>15</v>
      </c>
      <c r="H73" s="26" t="s">
        <v>67</v>
      </c>
      <c r="I73" s="693" t="s">
        <v>835</v>
      </c>
      <c r="J73" s="1100">
        <v>1</v>
      </c>
      <c r="K73" s="1100">
        <v>0</v>
      </c>
      <c r="L73" s="26" t="s">
        <v>693</v>
      </c>
      <c r="M73" s="488">
        <v>181.28000000000003</v>
      </c>
      <c r="N73" s="778"/>
      <c r="O73" s="778"/>
      <c r="P73" s="778"/>
      <c r="Q73" s="778"/>
      <c r="R73" s="778"/>
      <c r="S73" s="778"/>
      <c r="T73" s="778"/>
      <c r="U73" s="802"/>
      <c r="V73" s="779"/>
      <c r="W73" s="779"/>
      <c r="X73" s="779"/>
      <c r="Y73" s="801"/>
      <c r="Z73" s="802"/>
      <c r="AA73" s="801"/>
      <c r="AB73" s="1028"/>
      <c r="AC73" s="782"/>
      <c r="AD73" s="838"/>
      <c r="AE73" s="1021"/>
      <c r="AF73" s="70">
        <f t="shared" si="14"/>
        <v>0</v>
      </c>
      <c r="AG73" s="70" t="str">
        <f t="shared" si="94"/>
        <v>No</v>
      </c>
      <c r="AH73" s="362" t="str">
        <f t="shared" si="15"/>
        <v>No</v>
      </c>
      <c r="AI73" s="71" t="str">
        <f t="shared" si="95"/>
        <v>No</v>
      </c>
      <c r="AK73" s="187">
        <f t="shared" si="17"/>
        <v>1</v>
      </c>
      <c r="AL73" s="188">
        <f t="shared" si="18"/>
        <v>0</v>
      </c>
      <c r="AM73" s="26"/>
      <c r="AN73" s="633"/>
      <c r="AO73" s="349">
        <v>2.0299999999999998</v>
      </c>
      <c r="AP73" s="326">
        <f t="shared" si="19"/>
        <v>0</v>
      </c>
      <c r="AQ73" s="364"/>
      <c r="AR73" s="152">
        <f t="shared" si="96"/>
        <v>0</v>
      </c>
      <c r="AS73" s="152">
        <f t="shared" si="97"/>
        <v>0</v>
      </c>
      <c r="AT73" s="152">
        <f t="shared" si="98"/>
        <v>0</v>
      </c>
      <c r="AU73" s="152">
        <f t="shared" si="99"/>
        <v>0</v>
      </c>
      <c r="AV73" s="152">
        <f t="shared" si="100"/>
        <v>0</v>
      </c>
      <c r="AW73" s="152">
        <f t="shared" si="101"/>
        <v>0</v>
      </c>
      <c r="AX73" s="152">
        <f t="shared" si="76"/>
        <v>0</v>
      </c>
      <c r="AY73" s="152">
        <f t="shared" si="102"/>
        <v>0</v>
      </c>
      <c r="AZ73" s="152">
        <f t="shared" si="103"/>
        <v>0</v>
      </c>
      <c r="BA73" s="152">
        <f t="shared" si="104"/>
        <v>0</v>
      </c>
      <c r="BB73" s="152">
        <f t="shared" si="105"/>
        <v>0</v>
      </c>
      <c r="BC73" s="152">
        <f t="shared" si="106"/>
        <v>0</v>
      </c>
      <c r="BD73" s="152">
        <f t="shared" si="107"/>
        <v>0</v>
      </c>
      <c r="BE73" s="152">
        <f t="shared" si="108"/>
        <v>0</v>
      </c>
      <c r="BF73" s="152">
        <f t="shared" si="9"/>
        <v>0</v>
      </c>
      <c r="BG73" s="152">
        <f t="shared" si="10"/>
        <v>0</v>
      </c>
      <c r="BH73" s="152">
        <f t="shared" si="11"/>
        <v>0</v>
      </c>
      <c r="BI73" s="152">
        <f t="shared" si="12"/>
        <v>0</v>
      </c>
      <c r="BJ73" s="329">
        <v>1</v>
      </c>
      <c r="BK73" s="1036">
        <f t="shared" si="22"/>
        <v>0</v>
      </c>
      <c r="BL73" s="719">
        <v>6</v>
      </c>
      <c r="BM73" s="357">
        <f t="shared" si="23"/>
        <v>0</v>
      </c>
      <c r="BN73" s="719"/>
      <c r="BO73" s="357">
        <f t="shared" si="24"/>
        <v>0</v>
      </c>
      <c r="BP73" s="719"/>
      <c r="BQ73" s="357">
        <f t="shared" si="25"/>
        <v>0</v>
      </c>
      <c r="BR73" s="719"/>
      <c r="BS73" s="357">
        <f t="shared" si="26"/>
        <v>0</v>
      </c>
      <c r="BT73" s="719"/>
      <c r="BU73" s="357">
        <f t="shared" si="27"/>
        <v>0</v>
      </c>
      <c r="BV73" s="730"/>
      <c r="BW73" s="357">
        <f t="shared" si="28"/>
        <v>0</v>
      </c>
      <c r="BX73" s="728"/>
      <c r="BY73" s="357">
        <f t="shared" si="29"/>
        <v>0</v>
      </c>
      <c r="BZ73" s="728"/>
      <c r="CA73" s="357">
        <f t="shared" si="30"/>
        <v>0</v>
      </c>
      <c r="CB73" s="728"/>
      <c r="CC73" s="357">
        <f t="shared" si="31"/>
        <v>0</v>
      </c>
      <c r="CD73" s="728"/>
      <c r="CE73" s="357">
        <f t="shared" si="32"/>
        <v>0</v>
      </c>
      <c r="CF73" s="728"/>
      <c r="CG73" s="357">
        <f t="shared" si="33"/>
        <v>0</v>
      </c>
      <c r="CH73" s="728"/>
      <c r="CI73" s="357">
        <f t="shared" si="34"/>
        <v>0</v>
      </c>
      <c r="CJ73" s="728"/>
      <c r="CK73" s="357">
        <f t="shared" si="35"/>
        <v>0</v>
      </c>
      <c r="CL73" s="728"/>
      <c r="CM73" s="357">
        <f t="shared" si="36"/>
        <v>0</v>
      </c>
      <c r="CN73" s="728"/>
      <c r="CO73" s="357">
        <f t="shared" si="37"/>
        <v>0</v>
      </c>
      <c r="CP73" s="729"/>
      <c r="CQ73" s="357">
        <f t="shared" si="38"/>
        <v>0</v>
      </c>
      <c r="CR73" s="152"/>
      <c r="CS73" s="1">
        <f t="shared" si="39"/>
        <v>0</v>
      </c>
      <c r="CT73" s="1">
        <f t="shared" si="40"/>
        <v>0</v>
      </c>
      <c r="CU73" s="1">
        <f t="shared" si="41"/>
        <v>0</v>
      </c>
      <c r="CV73" s="1">
        <f t="shared" si="42"/>
        <v>0</v>
      </c>
      <c r="CW73" s="522">
        <f t="shared" si="43"/>
        <v>0</v>
      </c>
      <c r="CX73" s="1">
        <f t="shared" si="44"/>
        <v>0</v>
      </c>
      <c r="CY73" s="1">
        <f t="shared" si="45"/>
        <v>0</v>
      </c>
      <c r="CZ73" s="1">
        <f t="shared" si="46"/>
        <v>0</v>
      </c>
      <c r="DB73" s="1">
        <f t="shared" si="47"/>
        <v>0</v>
      </c>
      <c r="DC73" s="1">
        <f t="shared" si="48"/>
        <v>0</v>
      </c>
      <c r="DE73" s="1">
        <f t="shared" si="49"/>
        <v>0</v>
      </c>
      <c r="DF73" s="1">
        <f t="shared" si="50"/>
        <v>0</v>
      </c>
      <c r="DG73" s="1">
        <f t="shared" si="51"/>
        <v>0</v>
      </c>
      <c r="DH73" s="1">
        <f t="shared" si="52"/>
        <v>0</v>
      </c>
      <c r="DI73" s="1">
        <f t="shared" si="53"/>
        <v>0</v>
      </c>
      <c r="DJ73" s="1">
        <f t="shared" si="54"/>
        <v>0</v>
      </c>
      <c r="DK73" s="1">
        <f t="shared" si="55"/>
        <v>0</v>
      </c>
      <c r="DL73" s="1">
        <f t="shared" si="56"/>
        <v>0</v>
      </c>
      <c r="DM73" s="1">
        <f t="shared" si="57"/>
        <v>0</v>
      </c>
      <c r="DN73" s="1">
        <f t="shared" si="58"/>
        <v>0</v>
      </c>
      <c r="DO73" s="1">
        <f t="shared" si="59"/>
        <v>0</v>
      </c>
      <c r="DP73" s="1">
        <f t="shared" si="60"/>
        <v>0</v>
      </c>
      <c r="DQ73" s="1">
        <f t="shared" si="61"/>
        <v>0</v>
      </c>
      <c r="DR73" s="1">
        <f t="shared" si="62"/>
        <v>0</v>
      </c>
      <c r="DS73" s="1">
        <f t="shared" si="63"/>
        <v>0</v>
      </c>
    </row>
    <row r="74" spans="1:123" s="1" customFormat="1" ht="65.25" customHeight="1" x14ac:dyDescent="0.2">
      <c r="A74" s="1371"/>
      <c r="B74" s="132"/>
      <c r="C74" s="2"/>
      <c r="D74" s="1069" t="s">
        <v>828</v>
      </c>
      <c r="E74" s="538"/>
      <c r="F74" s="697"/>
      <c r="G74" s="539" t="s">
        <v>15</v>
      </c>
      <c r="H74" s="516" t="s">
        <v>63</v>
      </c>
      <c r="I74" s="1089" t="s">
        <v>836</v>
      </c>
      <c r="J74" s="1101">
        <v>1</v>
      </c>
      <c r="K74" s="1101">
        <v>0</v>
      </c>
      <c r="L74" s="539" t="s">
        <v>693</v>
      </c>
      <c r="M74" s="542">
        <v>243.59500000000003</v>
      </c>
      <c r="N74" s="784"/>
      <c r="O74" s="784"/>
      <c r="P74" s="784"/>
      <c r="Q74" s="784"/>
      <c r="R74" s="784"/>
      <c r="S74" s="784"/>
      <c r="T74" s="784"/>
      <c r="U74" s="812"/>
      <c r="V74" s="810"/>
      <c r="W74" s="810"/>
      <c r="X74" s="810"/>
      <c r="Y74" s="785"/>
      <c r="Z74" s="812"/>
      <c r="AA74" s="785"/>
      <c r="AB74" s="1030"/>
      <c r="AC74" s="787"/>
      <c r="AD74" s="841"/>
      <c r="AE74" s="1020"/>
      <c r="AF74" s="526">
        <f t="shared" si="14"/>
        <v>0</v>
      </c>
      <c r="AG74" s="526" t="str">
        <f t="shared" si="94"/>
        <v>No</v>
      </c>
      <c r="AH74" s="586" t="str">
        <f t="shared" si="15"/>
        <v>No</v>
      </c>
      <c r="AI74" s="698" t="str">
        <f t="shared" si="95"/>
        <v>No</v>
      </c>
      <c r="AK74" s="187">
        <f t="shared" si="17"/>
        <v>1</v>
      </c>
      <c r="AL74" s="188">
        <f t="shared" si="18"/>
        <v>0</v>
      </c>
      <c r="AM74" s="26"/>
      <c r="AN74" s="633"/>
      <c r="AO74" s="349">
        <v>3.75</v>
      </c>
      <c r="AP74" s="326">
        <f t="shared" si="19"/>
        <v>0</v>
      </c>
      <c r="AQ74" s="364"/>
      <c r="AR74" s="152">
        <f t="shared" si="96"/>
        <v>0</v>
      </c>
      <c r="AS74" s="152">
        <f t="shared" si="97"/>
        <v>0</v>
      </c>
      <c r="AT74" s="152">
        <f t="shared" si="98"/>
        <v>0</v>
      </c>
      <c r="AU74" s="152">
        <f t="shared" si="99"/>
        <v>0</v>
      </c>
      <c r="AV74" s="152">
        <f t="shared" si="100"/>
        <v>0</v>
      </c>
      <c r="AW74" s="152">
        <f t="shared" si="101"/>
        <v>0</v>
      </c>
      <c r="AX74" s="152">
        <f t="shared" si="76"/>
        <v>0</v>
      </c>
      <c r="AY74" s="152">
        <f t="shared" si="102"/>
        <v>0</v>
      </c>
      <c r="AZ74" s="152">
        <f t="shared" si="103"/>
        <v>0</v>
      </c>
      <c r="BA74" s="152">
        <f t="shared" si="104"/>
        <v>0</v>
      </c>
      <c r="BB74" s="152">
        <f t="shared" si="105"/>
        <v>0</v>
      </c>
      <c r="BC74" s="152">
        <f t="shared" si="106"/>
        <v>0</v>
      </c>
      <c r="BD74" s="152">
        <f t="shared" si="107"/>
        <v>0</v>
      </c>
      <c r="BE74" s="152">
        <f t="shared" si="108"/>
        <v>0</v>
      </c>
      <c r="BF74" s="152">
        <f t="shared" si="9"/>
        <v>0</v>
      </c>
      <c r="BG74" s="152">
        <f t="shared" si="10"/>
        <v>0</v>
      </c>
      <c r="BH74" s="152">
        <f t="shared" si="11"/>
        <v>0</v>
      </c>
      <c r="BI74" s="152">
        <f t="shared" si="12"/>
        <v>0</v>
      </c>
      <c r="BJ74" s="329">
        <v>1</v>
      </c>
      <c r="BK74" s="1036">
        <f t="shared" si="22"/>
        <v>0</v>
      </c>
      <c r="BL74" s="719">
        <v>7</v>
      </c>
      <c r="BM74" s="357">
        <f t="shared" si="23"/>
        <v>0</v>
      </c>
      <c r="BN74" s="719"/>
      <c r="BO74" s="357">
        <f t="shared" si="24"/>
        <v>0</v>
      </c>
      <c r="BP74" s="719"/>
      <c r="BQ74" s="357">
        <f t="shared" si="25"/>
        <v>0</v>
      </c>
      <c r="BR74" s="719"/>
      <c r="BS74" s="357">
        <f t="shared" si="26"/>
        <v>0</v>
      </c>
      <c r="BT74" s="719"/>
      <c r="BU74" s="357">
        <f t="shared" si="27"/>
        <v>0</v>
      </c>
      <c r="BV74" s="730"/>
      <c r="BW74" s="357">
        <f t="shared" si="28"/>
        <v>0</v>
      </c>
      <c r="BX74" s="728"/>
      <c r="BY74" s="357">
        <f t="shared" si="29"/>
        <v>0</v>
      </c>
      <c r="BZ74" s="728"/>
      <c r="CA74" s="357">
        <f t="shared" si="30"/>
        <v>0</v>
      </c>
      <c r="CB74" s="728"/>
      <c r="CC74" s="357">
        <f t="shared" si="31"/>
        <v>0</v>
      </c>
      <c r="CD74" s="728"/>
      <c r="CE74" s="357">
        <f t="shared" si="32"/>
        <v>0</v>
      </c>
      <c r="CF74" s="728"/>
      <c r="CG74" s="357">
        <f t="shared" si="33"/>
        <v>0</v>
      </c>
      <c r="CH74" s="728"/>
      <c r="CI74" s="357">
        <f t="shared" si="34"/>
        <v>0</v>
      </c>
      <c r="CJ74" s="728"/>
      <c r="CK74" s="357">
        <f t="shared" si="35"/>
        <v>0</v>
      </c>
      <c r="CL74" s="728"/>
      <c r="CM74" s="357">
        <f t="shared" si="36"/>
        <v>0</v>
      </c>
      <c r="CN74" s="728"/>
      <c r="CO74" s="357">
        <f t="shared" si="37"/>
        <v>0</v>
      </c>
      <c r="CP74" s="729"/>
      <c r="CQ74" s="357">
        <f t="shared" si="38"/>
        <v>0</v>
      </c>
      <c r="CR74" s="152"/>
      <c r="CS74" s="1">
        <f t="shared" si="39"/>
        <v>0</v>
      </c>
      <c r="CT74" s="1">
        <f t="shared" si="40"/>
        <v>0</v>
      </c>
      <c r="CU74" s="1">
        <f t="shared" si="41"/>
        <v>0</v>
      </c>
      <c r="CV74" s="1">
        <f t="shared" si="42"/>
        <v>0</v>
      </c>
      <c r="CW74" s="522">
        <f t="shared" si="43"/>
        <v>0</v>
      </c>
      <c r="CX74" s="1">
        <f t="shared" si="44"/>
        <v>0</v>
      </c>
      <c r="CY74" s="1">
        <f t="shared" si="45"/>
        <v>0</v>
      </c>
      <c r="CZ74" s="1">
        <f t="shared" si="46"/>
        <v>0</v>
      </c>
      <c r="DB74" s="1">
        <f t="shared" si="47"/>
        <v>0</v>
      </c>
      <c r="DC74" s="1">
        <f t="shared" si="48"/>
        <v>0</v>
      </c>
      <c r="DE74" s="1">
        <f t="shared" si="49"/>
        <v>0</v>
      </c>
      <c r="DF74" s="1">
        <f t="shared" si="50"/>
        <v>0</v>
      </c>
      <c r="DG74" s="1">
        <f t="shared" si="51"/>
        <v>0</v>
      </c>
      <c r="DH74" s="1">
        <f t="shared" si="52"/>
        <v>0</v>
      </c>
      <c r="DI74" s="1">
        <f t="shared" si="53"/>
        <v>0</v>
      </c>
      <c r="DJ74" s="1">
        <f t="shared" si="54"/>
        <v>0</v>
      </c>
      <c r="DK74" s="1">
        <f t="shared" si="55"/>
        <v>0</v>
      </c>
      <c r="DL74" s="1">
        <f t="shared" si="56"/>
        <v>0</v>
      </c>
      <c r="DM74" s="1">
        <f t="shared" si="57"/>
        <v>0</v>
      </c>
      <c r="DN74" s="1">
        <f t="shared" si="58"/>
        <v>0</v>
      </c>
      <c r="DO74" s="1">
        <f t="shared" si="59"/>
        <v>0</v>
      </c>
      <c r="DP74" s="1">
        <f t="shared" si="60"/>
        <v>0</v>
      </c>
      <c r="DQ74" s="1">
        <f t="shared" si="61"/>
        <v>0</v>
      </c>
      <c r="DR74" s="1">
        <f t="shared" si="62"/>
        <v>0</v>
      </c>
      <c r="DS74" s="1">
        <f t="shared" si="63"/>
        <v>0</v>
      </c>
    </row>
    <row r="75" spans="1:123" s="6" customFormat="1" ht="29" customHeight="1" x14ac:dyDescent="0.2">
      <c r="B75" s="134"/>
      <c r="C75" s="26"/>
      <c r="D75" s="971"/>
      <c r="E75" s="340"/>
      <c r="F75" s="340"/>
      <c r="G75" s="105"/>
      <c r="I75" s="1086"/>
      <c r="J75" s="1086"/>
      <c r="K75" s="1086"/>
      <c r="L75" s="706" t="s">
        <v>905</v>
      </c>
      <c r="N75" s="615"/>
      <c r="O75" s="816"/>
      <c r="P75" s="615"/>
      <c r="Q75" s="816"/>
      <c r="R75" s="816"/>
      <c r="S75" s="615"/>
      <c r="T75" s="816"/>
      <c r="U75" s="816"/>
      <c r="V75" s="816"/>
      <c r="W75" s="816"/>
      <c r="X75" s="816"/>
      <c r="Y75" s="816"/>
      <c r="Z75" s="816"/>
      <c r="AA75" s="816"/>
      <c r="AB75" s="1177"/>
      <c r="AC75" s="1179"/>
      <c r="AD75" s="1179"/>
      <c r="AE75" s="1179"/>
      <c r="AG75" s="276"/>
      <c r="AH75" s="363"/>
      <c r="AI75" s="363"/>
      <c r="AK75" s="187">
        <f t="shared" si="17"/>
        <v>0</v>
      </c>
      <c r="AL75" s="188">
        <f t="shared" si="18"/>
        <v>0</v>
      </c>
      <c r="AM75" s="633"/>
      <c r="AN75" s="633"/>
      <c r="AO75" s="349"/>
      <c r="AP75" s="326">
        <f t="shared" si="19"/>
        <v>0</v>
      </c>
      <c r="AQ75" s="364"/>
      <c r="AR75" s="152"/>
      <c r="AS75" s="152"/>
      <c r="AT75" s="152"/>
      <c r="AU75" s="152"/>
      <c r="AV75" s="152"/>
      <c r="AW75" s="152"/>
      <c r="AX75" s="152">
        <f t="shared" ref="AX75:AX83" si="109">T75*J75</f>
        <v>0</v>
      </c>
      <c r="AY75" s="152"/>
      <c r="AZ75" s="152"/>
      <c r="BA75" s="152"/>
      <c r="BB75" s="152"/>
      <c r="BC75" s="152"/>
      <c r="BD75" s="152"/>
      <c r="BE75" s="152"/>
      <c r="BF75" s="152">
        <f t="shared" ref="BF75:BF128" si="110">AB75*$J75</f>
        <v>0</v>
      </c>
      <c r="BG75" s="152">
        <f t="shared" ref="BG75:BG128" si="111">AC75*$J75</f>
        <v>0</v>
      </c>
      <c r="BH75" s="152">
        <f t="shared" ref="BH75:BH128" si="112">AD75*$J75</f>
        <v>0</v>
      </c>
      <c r="BI75" s="152">
        <f t="shared" ref="BI75:BI128" si="113">AE75*$J75</f>
        <v>0</v>
      </c>
      <c r="BJ75" s="745"/>
      <c r="BK75" s="1036">
        <f t="shared" si="22"/>
        <v>0</v>
      </c>
      <c r="BL75" s="716"/>
      <c r="BM75" s="357">
        <f t="shared" si="23"/>
        <v>0</v>
      </c>
      <c r="BN75" s="716"/>
      <c r="BO75" s="357">
        <f t="shared" si="24"/>
        <v>0</v>
      </c>
      <c r="BP75" s="716"/>
      <c r="BQ75" s="357">
        <f t="shared" si="25"/>
        <v>0</v>
      </c>
      <c r="BR75" s="716"/>
      <c r="BS75" s="357">
        <f t="shared" si="26"/>
        <v>0</v>
      </c>
      <c r="BT75" s="716"/>
      <c r="BU75" s="357">
        <f t="shared" si="27"/>
        <v>0</v>
      </c>
      <c r="BV75" s="728"/>
      <c r="BW75" s="357">
        <f t="shared" si="28"/>
        <v>0</v>
      </c>
      <c r="BX75" s="728"/>
      <c r="BY75" s="357">
        <f t="shared" si="29"/>
        <v>0</v>
      </c>
      <c r="BZ75" s="728"/>
      <c r="CA75" s="357">
        <f t="shared" si="30"/>
        <v>0</v>
      </c>
      <c r="CB75" s="728"/>
      <c r="CC75" s="357">
        <f t="shared" si="31"/>
        <v>0</v>
      </c>
      <c r="CD75" s="728"/>
      <c r="CE75" s="357">
        <f t="shared" si="32"/>
        <v>0</v>
      </c>
      <c r="CF75" s="728"/>
      <c r="CG75" s="357">
        <f t="shared" si="33"/>
        <v>0</v>
      </c>
      <c r="CH75" s="728"/>
      <c r="CI75" s="357">
        <f t="shared" si="34"/>
        <v>0</v>
      </c>
      <c r="CJ75" s="728"/>
      <c r="CK75" s="357">
        <f t="shared" si="35"/>
        <v>0</v>
      </c>
      <c r="CL75" s="728"/>
      <c r="CM75" s="357">
        <f t="shared" si="36"/>
        <v>0</v>
      </c>
      <c r="CN75" s="728"/>
      <c r="CO75" s="357">
        <f t="shared" si="37"/>
        <v>0</v>
      </c>
      <c r="CP75" s="729"/>
      <c r="CQ75" s="357">
        <f t="shared" si="38"/>
        <v>0</v>
      </c>
      <c r="CR75" s="1"/>
      <c r="CS75" s="1">
        <f t="shared" si="39"/>
        <v>0</v>
      </c>
      <c r="CT75" s="1">
        <f t="shared" si="40"/>
        <v>0</v>
      </c>
      <c r="CU75" s="1">
        <f t="shared" si="41"/>
        <v>0</v>
      </c>
      <c r="CV75" s="1">
        <f t="shared" si="42"/>
        <v>0</v>
      </c>
      <c r="CW75" s="522">
        <f t="shared" si="43"/>
        <v>0</v>
      </c>
      <c r="CX75" s="1">
        <f t="shared" si="44"/>
        <v>0</v>
      </c>
      <c r="CY75" s="1">
        <f t="shared" si="45"/>
        <v>0</v>
      </c>
      <c r="CZ75" s="1">
        <f t="shared" si="46"/>
        <v>0</v>
      </c>
      <c r="DA75" s="1"/>
      <c r="DB75" s="1">
        <f t="shared" si="47"/>
        <v>0</v>
      </c>
      <c r="DC75" s="1">
        <f t="shared" si="48"/>
        <v>0</v>
      </c>
      <c r="DD75" s="1"/>
      <c r="DE75" s="1">
        <f t="shared" si="49"/>
        <v>0</v>
      </c>
      <c r="DF75" s="1">
        <f t="shared" si="50"/>
        <v>0</v>
      </c>
      <c r="DG75" s="1">
        <f t="shared" si="51"/>
        <v>0</v>
      </c>
      <c r="DH75" s="1">
        <f t="shared" si="52"/>
        <v>0</v>
      </c>
      <c r="DI75" s="1">
        <f t="shared" si="53"/>
        <v>0</v>
      </c>
      <c r="DJ75" s="1">
        <f t="shared" si="54"/>
        <v>0</v>
      </c>
      <c r="DK75" s="1">
        <f t="shared" si="55"/>
        <v>0</v>
      </c>
      <c r="DL75" s="1">
        <f t="shared" si="56"/>
        <v>0</v>
      </c>
      <c r="DM75" s="1">
        <f t="shared" si="57"/>
        <v>0</v>
      </c>
      <c r="DN75" s="1">
        <f t="shared" si="58"/>
        <v>0</v>
      </c>
      <c r="DO75" s="1">
        <f t="shared" si="59"/>
        <v>0</v>
      </c>
      <c r="DP75" s="1">
        <f t="shared" si="60"/>
        <v>0</v>
      </c>
      <c r="DQ75" s="1">
        <f t="shared" si="61"/>
        <v>0</v>
      </c>
      <c r="DR75" s="1">
        <f t="shared" si="62"/>
        <v>0</v>
      </c>
      <c r="DS75" s="1">
        <f t="shared" si="63"/>
        <v>0</v>
      </c>
    </row>
    <row r="76" spans="1:123" s="1" customFormat="1" ht="65.25" customHeight="1" x14ac:dyDescent="0.2">
      <c r="B76" s="142"/>
      <c r="C76" s="57"/>
      <c r="D76" s="1070" t="s">
        <v>660</v>
      </c>
      <c r="E76" s="533"/>
      <c r="F76" s="533"/>
      <c r="G76" s="534" t="s">
        <v>0</v>
      </c>
      <c r="H76" s="535" t="s">
        <v>63</v>
      </c>
      <c r="I76" s="1091" t="s">
        <v>716</v>
      </c>
      <c r="J76" s="1103">
        <v>1</v>
      </c>
      <c r="K76" s="1103">
        <v>0</v>
      </c>
      <c r="L76" s="535" t="s">
        <v>693</v>
      </c>
      <c r="M76" s="540">
        <v>154.65450000000001</v>
      </c>
      <c r="N76" s="775"/>
      <c r="O76" s="775"/>
      <c r="P76" s="775"/>
      <c r="Q76" s="775"/>
      <c r="R76" s="775"/>
      <c r="S76" s="775"/>
      <c r="T76" s="775"/>
      <c r="U76" s="775"/>
      <c r="V76" s="811"/>
      <c r="W76" s="809"/>
      <c r="X76" s="809"/>
      <c r="Y76" s="809"/>
      <c r="Z76" s="809"/>
      <c r="AA76" s="783"/>
      <c r="AB76" s="1027"/>
      <c r="AC76" s="786"/>
      <c r="AD76" s="840"/>
      <c r="AE76" s="1020"/>
      <c r="AF76" s="536">
        <f t="shared" si="14"/>
        <v>0</v>
      </c>
      <c r="AG76" s="536" t="str">
        <f t="shared" ref="AG76:AG83" si="114">IF(B76="New","Yes","No")</f>
        <v>No</v>
      </c>
      <c r="AH76" s="548" t="str">
        <f t="shared" si="15"/>
        <v>No</v>
      </c>
      <c r="AI76" s="537" t="str">
        <f t="shared" ref="AI76:AI83" si="115">IF(F76="P24 cat.","Yes","No")</f>
        <v>No</v>
      </c>
      <c r="AK76" s="187">
        <f t="shared" si="17"/>
        <v>1</v>
      </c>
      <c r="AL76" s="188">
        <f t="shared" si="18"/>
        <v>0</v>
      </c>
      <c r="AM76" s="26"/>
      <c r="AN76" s="633"/>
      <c r="AO76" s="349">
        <v>3.3</v>
      </c>
      <c r="AP76" s="326">
        <f t="shared" si="19"/>
        <v>0</v>
      </c>
      <c r="AQ76" s="364"/>
      <c r="AR76" s="152">
        <f t="shared" ref="AR76:AR83" si="116">N76*J76</f>
        <v>0</v>
      </c>
      <c r="AS76" s="152">
        <f t="shared" ref="AS76:AS83" si="117">O76*J76</f>
        <v>0</v>
      </c>
      <c r="AT76" s="152">
        <f t="shared" ref="AT76:AT83" si="118">P76*J76</f>
        <v>0</v>
      </c>
      <c r="AU76" s="152">
        <f t="shared" ref="AU76:AU83" si="119">Q76*J76</f>
        <v>0</v>
      </c>
      <c r="AV76" s="152">
        <f t="shared" ref="AV76:AV83" si="120">R76*J76</f>
        <v>0</v>
      </c>
      <c r="AW76" s="152">
        <f t="shared" ref="AW76:AW83" si="121">S76*J76</f>
        <v>0</v>
      </c>
      <c r="AX76" s="152">
        <f t="shared" si="109"/>
        <v>0</v>
      </c>
      <c r="AY76" s="152">
        <f t="shared" ref="AY76:AY83" si="122">U76*J76</f>
        <v>0</v>
      </c>
      <c r="AZ76" s="152">
        <f t="shared" ref="AZ76:AZ83" si="123">J76*V76</f>
        <v>0</v>
      </c>
      <c r="BA76" s="152">
        <f t="shared" ref="BA76:BA83" si="124">W76*J76</f>
        <v>0</v>
      </c>
      <c r="BB76" s="152">
        <f t="shared" ref="BB76:BB83" si="125">X76*J76</f>
        <v>0</v>
      </c>
      <c r="BC76" s="152">
        <f t="shared" ref="BC76:BC83" si="126">Y76*J76</f>
        <v>0</v>
      </c>
      <c r="BD76" s="152">
        <f t="shared" ref="BD76:BD83" si="127">Z76*J76</f>
        <v>0</v>
      </c>
      <c r="BE76" s="152">
        <f t="shared" ref="BE76:BE83" si="128">AA76*J76</f>
        <v>0</v>
      </c>
      <c r="BF76" s="152">
        <f t="shared" si="110"/>
        <v>0</v>
      </c>
      <c r="BG76" s="152">
        <f t="shared" si="111"/>
        <v>0</v>
      </c>
      <c r="BH76" s="152">
        <f t="shared" si="112"/>
        <v>0</v>
      </c>
      <c r="BI76" s="152">
        <f t="shared" si="113"/>
        <v>0</v>
      </c>
      <c r="BJ76" s="329">
        <v>1</v>
      </c>
      <c r="BK76" s="1036">
        <f t="shared" si="22"/>
        <v>0</v>
      </c>
      <c r="BL76" s="719">
        <v>6</v>
      </c>
      <c r="BM76" s="357">
        <f t="shared" si="23"/>
        <v>0</v>
      </c>
      <c r="BN76" s="719"/>
      <c r="BO76" s="357">
        <f t="shared" si="24"/>
        <v>0</v>
      </c>
      <c r="BP76" s="719"/>
      <c r="BQ76" s="357">
        <f t="shared" si="25"/>
        <v>0</v>
      </c>
      <c r="BR76" s="719"/>
      <c r="BS76" s="357">
        <f t="shared" si="26"/>
        <v>0</v>
      </c>
      <c r="BT76" s="719"/>
      <c r="BU76" s="357">
        <f t="shared" si="27"/>
        <v>0</v>
      </c>
      <c r="BV76" s="730"/>
      <c r="BW76" s="357">
        <f t="shared" si="28"/>
        <v>0</v>
      </c>
      <c r="BX76" s="728"/>
      <c r="BY76" s="357">
        <f t="shared" si="29"/>
        <v>0</v>
      </c>
      <c r="BZ76" s="728"/>
      <c r="CA76" s="357">
        <f t="shared" si="30"/>
        <v>0</v>
      </c>
      <c r="CB76" s="728"/>
      <c r="CC76" s="357">
        <f t="shared" si="31"/>
        <v>0</v>
      </c>
      <c r="CD76" s="728"/>
      <c r="CE76" s="357">
        <f t="shared" si="32"/>
        <v>0</v>
      </c>
      <c r="CF76" s="728"/>
      <c r="CG76" s="357">
        <f t="shared" si="33"/>
        <v>0</v>
      </c>
      <c r="CH76" s="728"/>
      <c r="CI76" s="357">
        <f t="shared" si="34"/>
        <v>0</v>
      </c>
      <c r="CJ76" s="728"/>
      <c r="CK76" s="357">
        <f t="shared" si="35"/>
        <v>0</v>
      </c>
      <c r="CL76" s="728"/>
      <c r="CM76" s="357">
        <f t="shared" si="36"/>
        <v>0</v>
      </c>
      <c r="CN76" s="728"/>
      <c r="CO76" s="357">
        <f t="shared" si="37"/>
        <v>0</v>
      </c>
      <c r="CP76" s="729"/>
      <c r="CQ76" s="357">
        <f t="shared" si="38"/>
        <v>0</v>
      </c>
      <c r="CR76" s="152"/>
      <c r="CS76" s="1">
        <f t="shared" si="39"/>
        <v>0</v>
      </c>
      <c r="CT76" s="1">
        <f t="shared" si="40"/>
        <v>0</v>
      </c>
      <c r="CU76" s="1">
        <f t="shared" si="41"/>
        <v>0</v>
      </c>
      <c r="CV76" s="1">
        <f t="shared" si="42"/>
        <v>0</v>
      </c>
      <c r="CW76" s="522">
        <f t="shared" si="43"/>
        <v>0</v>
      </c>
      <c r="CX76" s="1">
        <f t="shared" si="44"/>
        <v>0</v>
      </c>
      <c r="CY76" s="1">
        <f t="shared" si="45"/>
        <v>0</v>
      </c>
      <c r="CZ76" s="1">
        <f t="shared" si="46"/>
        <v>0</v>
      </c>
      <c r="DB76" s="1">
        <f t="shared" si="47"/>
        <v>0</v>
      </c>
      <c r="DC76" s="1">
        <f t="shared" si="48"/>
        <v>0</v>
      </c>
      <c r="DE76" s="1">
        <f t="shared" si="49"/>
        <v>0</v>
      </c>
      <c r="DF76" s="1">
        <f t="shared" si="50"/>
        <v>0</v>
      </c>
      <c r="DG76" s="1">
        <f t="shared" si="51"/>
        <v>0</v>
      </c>
      <c r="DH76" s="1">
        <f t="shared" si="52"/>
        <v>0</v>
      </c>
      <c r="DI76" s="1">
        <f t="shared" si="53"/>
        <v>0</v>
      </c>
      <c r="DJ76" s="1">
        <f t="shared" si="54"/>
        <v>0</v>
      </c>
      <c r="DK76" s="1">
        <f t="shared" si="55"/>
        <v>0</v>
      </c>
      <c r="DL76" s="1">
        <f t="shared" si="56"/>
        <v>0</v>
      </c>
      <c r="DM76" s="1">
        <f t="shared" si="57"/>
        <v>0</v>
      </c>
      <c r="DN76" s="1">
        <f t="shared" si="58"/>
        <v>0</v>
      </c>
      <c r="DO76" s="1">
        <f t="shared" si="59"/>
        <v>0</v>
      </c>
      <c r="DP76" s="1">
        <f t="shared" si="60"/>
        <v>0</v>
      </c>
      <c r="DQ76" s="1">
        <f t="shared" si="61"/>
        <v>0</v>
      </c>
      <c r="DR76" s="1">
        <f t="shared" si="62"/>
        <v>0</v>
      </c>
      <c r="DS76" s="1">
        <f t="shared" si="63"/>
        <v>0</v>
      </c>
    </row>
    <row r="77" spans="1:123" s="1" customFormat="1" ht="65.25" customHeight="1" x14ac:dyDescent="0.2">
      <c r="B77" s="139"/>
      <c r="D77" s="1068" t="s">
        <v>661</v>
      </c>
      <c r="E77" s="528" t="s">
        <v>31</v>
      </c>
      <c r="F77" s="528"/>
      <c r="G77" s="529" t="s">
        <v>0</v>
      </c>
      <c r="H77" s="530" t="s">
        <v>63</v>
      </c>
      <c r="I77" s="1088" t="s">
        <v>716</v>
      </c>
      <c r="J77" s="1099">
        <v>1</v>
      </c>
      <c r="K77" s="1099">
        <v>0</v>
      </c>
      <c r="L77" s="530" t="s">
        <v>693</v>
      </c>
      <c r="M77" s="541">
        <v>214.13700000000003</v>
      </c>
      <c r="N77" s="777"/>
      <c r="O77" s="777"/>
      <c r="P77" s="777"/>
      <c r="Q77" s="777"/>
      <c r="R77" s="777"/>
      <c r="S77" s="777"/>
      <c r="T77" s="777"/>
      <c r="U77" s="777"/>
      <c r="V77" s="807"/>
      <c r="W77" s="805"/>
      <c r="X77" s="805"/>
      <c r="Y77" s="805"/>
      <c r="Z77" s="805"/>
      <c r="AA77" s="804"/>
      <c r="AB77" s="1029"/>
      <c r="AC77" s="781"/>
      <c r="AD77" s="837"/>
      <c r="AE77" s="1020"/>
      <c r="AF77" s="532">
        <f t="shared" ref="AF77:AF140" si="129">SUM(N77:AA77)*M77+SUM(AB77:AE77)*1.1*M77</f>
        <v>0</v>
      </c>
      <c r="AG77" s="532" t="str">
        <f t="shared" si="114"/>
        <v>No</v>
      </c>
      <c r="AH77" s="545" t="str">
        <f t="shared" ref="AH77:AH130" si="130">IF(SUM(N77:AE77)&gt;0,"Yes","No")</f>
        <v>No</v>
      </c>
      <c r="AI77" s="527" t="str">
        <f t="shared" si="115"/>
        <v>No</v>
      </c>
      <c r="AK77" s="187">
        <f t="shared" ref="AK77:AK130" si="131">BJ77</f>
        <v>1</v>
      </c>
      <c r="AL77" s="188">
        <f t="shared" ref="AL77:AL130" si="132">SUM(N77:AE77)*AK77</f>
        <v>0</v>
      </c>
      <c r="AM77" s="26"/>
      <c r="AN77" s="633"/>
      <c r="AO77" s="349">
        <v>3.3</v>
      </c>
      <c r="AP77" s="326">
        <f t="shared" ref="AP77:AP130" si="133">SUM(N77:AE77)*AO77</f>
        <v>0</v>
      </c>
      <c r="AQ77" s="364"/>
      <c r="AR77" s="152">
        <f t="shared" si="116"/>
        <v>0</v>
      </c>
      <c r="AS77" s="152">
        <f t="shared" si="117"/>
        <v>0</v>
      </c>
      <c r="AT77" s="152">
        <f t="shared" si="118"/>
        <v>0</v>
      </c>
      <c r="AU77" s="152">
        <f t="shared" si="119"/>
        <v>0</v>
      </c>
      <c r="AV77" s="152">
        <f t="shared" si="120"/>
        <v>0</v>
      </c>
      <c r="AW77" s="152">
        <f t="shared" si="121"/>
        <v>0</v>
      </c>
      <c r="AX77" s="152">
        <f t="shared" si="109"/>
        <v>0</v>
      </c>
      <c r="AY77" s="152">
        <f t="shared" si="122"/>
        <v>0</v>
      </c>
      <c r="AZ77" s="152">
        <f t="shared" si="123"/>
        <v>0</v>
      </c>
      <c r="BA77" s="152">
        <f t="shared" si="124"/>
        <v>0</v>
      </c>
      <c r="BB77" s="152">
        <f t="shared" si="125"/>
        <v>0</v>
      </c>
      <c r="BC77" s="152">
        <f t="shared" si="126"/>
        <v>0</v>
      </c>
      <c r="BD77" s="152">
        <f t="shared" si="127"/>
        <v>0</v>
      </c>
      <c r="BE77" s="152">
        <f t="shared" si="128"/>
        <v>0</v>
      </c>
      <c r="BF77" s="152">
        <f t="shared" si="110"/>
        <v>0</v>
      </c>
      <c r="BG77" s="152">
        <f t="shared" si="111"/>
        <v>0</v>
      </c>
      <c r="BH77" s="152">
        <f t="shared" si="112"/>
        <v>0</v>
      </c>
      <c r="BI77" s="152">
        <f t="shared" si="113"/>
        <v>0</v>
      </c>
      <c r="BJ77" s="329">
        <v>1</v>
      </c>
      <c r="BK77" s="1036">
        <f t="shared" ref="BK77:BK130" si="134">SUM(BM77+BO77+BQ77+BS77+BU77)</f>
        <v>0</v>
      </c>
      <c r="BL77" s="719">
        <v>6</v>
      </c>
      <c r="BM77" s="357">
        <f t="shared" ref="BM77:BM130" si="135">SUM(N77:AE77)*BL77</f>
        <v>0</v>
      </c>
      <c r="BN77" s="719"/>
      <c r="BO77" s="357">
        <f t="shared" ref="BO77:BO130" si="136">SUM(N77:AE77)*BN77</f>
        <v>0</v>
      </c>
      <c r="BP77" s="719"/>
      <c r="BQ77" s="357">
        <f t="shared" ref="BQ77:BQ130" si="137">SUM(N77:AE77)*BP77</f>
        <v>0</v>
      </c>
      <c r="BR77" s="719"/>
      <c r="BS77" s="357">
        <f t="shared" ref="BS77:BS130" si="138">SUM(N77:AE77)*BR77</f>
        <v>0</v>
      </c>
      <c r="BT77" s="719"/>
      <c r="BU77" s="357">
        <f t="shared" ref="BU77:BU130" si="139">SUM(N77:AE77)*BT77</f>
        <v>0</v>
      </c>
      <c r="BV77" s="730"/>
      <c r="BW77" s="357">
        <f t="shared" ref="BW77:BW130" si="140">SUM(N77:AE77)*BV77</f>
        <v>0</v>
      </c>
      <c r="BX77" s="728"/>
      <c r="BY77" s="357">
        <f t="shared" ref="BY77:BY130" si="141">SUM(N77:AE77)*BX77</f>
        <v>0</v>
      </c>
      <c r="BZ77" s="728"/>
      <c r="CA77" s="357">
        <f t="shared" ref="CA77:CA130" si="142">SUM(N77:AE77)*BZ77</f>
        <v>0</v>
      </c>
      <c r="CB77" s="728"/>
      <c r="CC77" s="357">
        <f t="shared" ref="CC77:CC130" si="143">SUM(N77:AE77)*CB77</f>
        <v>0</v>
      </c>
      <c r="CD77" s="728"/>
      <c r="CE77" s="357">
        <f t="shared" ref="CE77:CE130" si="144">SUM(N77:AE77)*CD77</f>
        <v>0</v>
      </c>
      <c r="CF77" s="728"/>
      <c r="CG77" s="357">
        <f t="shared" ref="CG77:CG130" si="145">SUM(N77:AE77)*CF77</f>
        <v>0</v>
      </c>
      <c r="CH77" s="728"/>
      <c r="CI77" s="357">
        <f t="shared" ref="CI77:CI130" si="146">SUM(N77:AE77)*CH77</f>
        <v>0</v>
      </c>
      <c r="CJ77" s="728"/>
      <c r="CK77" s="357">
        <f t="shared" ref="CK77:CK130" si="147">SUM(N77:AE77)*CJ77</f>
        <v>0</v>
      </c>
      <c r="CL77" s="728"/>
      <c r="CM77" s="357">
        <f t="shared" ref="CM77:CM130" si="148">SUM(N77:AE77)*CL77</f>
        <v>0</v>
      </c>
      <c r="CN77" s="728"/>
      <c r="CO77" s="357">
        <f t="shared" ref="CO77:CO130" si="149">SUM(N77:AE77)*CN77</f>
        <v>0</v>
      </c>
      <c r="CP77" s="729"/>
      <c r="CQ77" s="357">
        <f t="shared" ref="CQ77:CQ130" si="150">SUM(N77:AE77)*CP77</f>
        <v>0</v>
      </c>
      <c r="CR77" s="152"/>
      <c r="CS77" s="1">
        <f t="shared" ref="CS77:CS130" si="151">IF(H77="XS",IF(SUM(AR77:BI77)&gt;0,SUM(AR77:BI77),0),0)</f>
        <v>0</v>
      </c>
      <c r="CT77" s="1">
        <f t="shared" ref="CT77:CT130" si="152">IF(H77="S",IF(SUM(AR77:BI77)&gt;0,SUM(AR77:BI77),0),0)</f>
        <v>0</v>
      </c>
      <c r="CU77" s="1">
        <f t="shared" ref="CU77:CU130" si="153">IF(H77="M",IF(SUM(AR77:BI77)&gt;0,SUM(AR77:BI77),0),0)</f>
        <v>0</v>
      </c>
      <c r="CV77" s="1">
        <f t="shared" ref="CV77:CV130" si="154">IF(H77="L",IF(SUM(AR77:BI77)&gt;0,SUM(AR77:BI77),0),0)</f>
        <v>0</v>
      </c>
      <c r="CW77" s="522">
        <f t="shared" ref="CW77:CW130" si="155">IF(H77="XL",IF(SUM(AR77:BI77)&gt;0,SUM(AR77:BI77),0),0)</f>
        <v>0</v>
      </c>
      <c r="CX77" s="1">
        <f t="shared" ref="CX77:CX130" si="156">IF(H77="2XL",IF(SUM(AR77:BI77)&gt;0,SUM(AR77:BI77),0),0)</f>
        <v>0</v>
      </c>
      <c r="CY77" s="1">
        <f t="shared" ref="CY77:CY130" si="157">IF(H77="3XL",IF(SUM(AR77:BI77)&gt;0,SUM(AR77:BI77),0),0)</f>
        <v>0</v>
      </c>
      <c r="CZ77" s="1">
        <f t="shared" ref="CZ77:CZ130" si="158">IF(H77="various",IF(SUM(AR77:BI77)&gt;0,SUM(AR77:BI77),0),0)</f>
        <v>0</v>
      </c>
      <c r="DB77" s="1">
        <f t="shared" ref="DB77:DB130" si="159">IF(E77="",IF(SUM(AR77:BI77)&gt;0,SUM(AR77:BI77),0),0)</f>
        <v>0</v>
      </c>
      <c r="DC77" s="1">
        <f t="shared" ref="DC77:DC130" si="160">IF(E77="Dual Tex.",IF(SUM(AR77:BI77)&gt;0,SUM(AR77:BI77),0),0)</f>
        <v>0</v>
      </c>
      <c r="DE77" s="1">
        <f t="shared" ref="DE77:DE130" si="161">IF(G77="sloper",IF(SUM(AR77:BI77)&gt;0,SUM(AR77:BI77),0),0)</f>
        <v>0</v>
      </c>
      <c r="DF77" s="1">
        <f t="shared" ref="DF77:DF130" si="162">IF(G77="footholds",IF(SUM(AR77:BI77)&gt;0,SUM(AR77:BI77),0),0)</f>
        <v>0</v>
      </c>
      <c r="DG77" s="1">
        <f t="shared" ref="DG77:DG130" si="163">IF(G77="micros",IF(SUM(AR77:BI77)&gt;0,SUM(AR77:BI77),0),0)</f>
        <v>0</v>
      </c>
      <c r="DH77" s="1">
        <f t="shared" ref="DH77:DH130" si="164">IF(G77="jug",IF(SUM(AR77:BI77)&gt;0,SUM(AR77:BI77),0),0)</f>
        <v>0</v>
      </c>
      <c r="DI77" s="1">
        <f t="shared" ref="DI77:DI130" si="165">IF(G77="ledge",IF(SUM(AR77:BI77)&gt;0,SUM(AR77:BI77),0),0)</f>
        <v>0</v>
      </c>
      <c r="DJ77" s="1">
        <f t="shared" ref="DJ77:DJ130" si="166">IF(G77="edge",IF(SUM(AR77:BI77)&gt;0,SUM(AR77:BI77),0),0)</f>
        <v>0</v>
      </c>
      <c r="DK77" s="1">
        <f t="shared" ref="DK77:DK130" si="167">IF(G77="crimp",IF(SUM(AR77:BI77)&gt;0,SUM(AR77:BI77),0),0)</f>
        <v>0</v>
      </c>
      <c r="DL77" s="1">
        <f t="shared" ref="DL77:DL130" si="168">IF(G77="incut",IF(SUM(AR77:BI77)&gt;0,SUM(AR77:BI77),0),0)</f>
        <v>0</v>
      </c>
      <c r="DM77" s="1">
        <f t="shared" ref="DM77:DM130" si="169">IF(G77="dish",IF(SUM(AR77:BI77)&gt;0,SUM(AR77:BI77),0),0)</f>
        <v>0</v>
      </c>
      <c r="DN77" s="1">
        <f t="shared" ref="DN77:DN130" si="170">IF(G77="pinch",IF(SUM(AR77:BI77)&gt;0,SUM(AR77:BI77),0),0)</f>
        <v>0</v>
      </c>
      <c r="DO77" s="1">
        <f t="shared" ref="DO77:DO130" si="171">IF(G77="pocket",IF(SUM(AR77:BI77)&gt;0,SUM(AR77:BI77),0),0)</f>
        <v>0</v>
      </c>
      <c r="DP77" s="1">
        <f t="shared" ref="DP77:DP130" si="172">IF(G77="insert",IF(SUM(AR77:BI77)&gt;0,SUM(AR77:BI77),0),0)</f>
        <v>0</v>
      </c>
      <c r="DQ77" s="1">
        <f t="shared" ref="DQ77:DQ130" si="173">IF(G77="feature",IF(SUM(AR77:BI77)&gt;0,SUM(AR77:BI77),0),0)</f>
        <v>0</v>
      </c>
      <c r="DR77" s="1">
        <f t="shared" ref="DR77:DR130" si="174">IF(G77="scoop",IF(SUM(AR77:BI77)&gt;0,SUM(AR77:BI77),0),0)</f>
        <v>0</v>
      </c>
      <c r="DS77" s="1">
        <f t="shared" ref="DS77:DS130" si="175">IF(G77="various",IF(SUM(AR77:BI77)&gt;0,SUM(AR77:BI77),0),0)</f>
        <v>0</v>
      </c>
    </row>
    <row r="78" spans="1:123" s="26" customFormat="1" ht="65.25" customHeight="1" x14ac:dyDescent="0.2">
      <c r="A78" s="1"/>
      <c r="B78" s="139"/>
      <c r="D78" s="977" t="s">
        <v>662</v>
      </c>
      <c r="E78" s="380"/>
      <c r="F78" s="380"/>
      <c r="G78" s="68" t="s">
        <v>0</v>
      </c>
      <c r="H78" s="26" t="s">
        <v>60</v>
      </c>
      <c r="I78" s="693" t="s">
        <v>720</v>
      </c>
      <c r="J78" s="1100">
        <v>5</v>
      </c>
      <c r="K78" s="1100">
        <v>0</v>
      </c>
      <c r="L78" s="26" t="s">
        <v>693</v>
      </c>
      <c r="M78" s="488">
        <v>582.9285000000001</v>
      </c>
      <c r="N78" s="778"/>
      <c r="O78" s="778"/>
      <c r="P78" s="778"/>
      <c r="Q78" s="778"/>
      <c r="R78" s="778"/>
      <c r="S78" s="778"/>
      <c r="T78" s="778"/>
      <c r="U78" s="778"/>
      <c r="V78" s="802"/>
      <c r="W78" s="779"/>
      <c r="X78" s="779"/>
      <c r="Y78" s="779"/>
      <c r="Z78" s="779"/>
      <c r="AA78" s="801"/>
      <c r="AB78" s="1028"/>
      <c r="AC78" s="782"/>
      <c r="AD78" s="838"/>
      <c r="AE78" s="1021"/>
      <c r="AF78" s="70">
        <f t="shared" si="129"/>
        <v>0</v>
      </c>
      <c r="AG78" s="70" t="str">
        <f t="shared" si="114"/>
        <v>No</v>
      </c>
      <c r="AH78" s="362" t="str">
        <f t="shared" si="130"/>
        <v>No</v>
      </c>
      <c r="AI78" s="71" t="str">
        <f t="shared" si="115"/>
        <v>No</v>
      </c>
      <c r="AJ78" s="1"/>
      <c r="AK78" s="187">
        <f t="shared" si="131"/>
        <v>5</v>
      </c>
      <c r="AL78" s="188">
        <f t="shared" si="132"/>
        <v>0</v>
      </c>
      <c r="AN78" s="633"/>
      <c r="AO78" s="349">
        <v>4.75</v>
      </c>
      <c r="AP78" s="326">
        <f t="shared" si="133"/>
        <v>0</v>
      </c>
      <c r="AQ78" s="364"/>
      <c r="AR78" s="152">
        <f t="shared" si="116"/>
        <v>0</v>
      </c>
      <c r="AS78" s="152">
        <f t="shared" si="117"/>
        <v>0</v>
      </c>
      <c r="AT78" s="152">
        <f t="shared" si="118"/>
        <v>0</v>
      </c>
      <c r="AU78" s="152">
        <f t="shared" si="119"/>
        <v>0</v>
      </c>
      <c r="AV78" s="152">
        <f t="shared" si="120"/>
        <v>0</v>
      </c>
      <c r="AW78" s="152">
        <f t="shared" si="121"/>
        <v>0</v>
      </c>
      <c r="AX78" s="152">
        <f t="shared" si="109"/>
        <v>0</v>
      </c>
      <c r="AY78" s="152">
        <f t="shared" si="122"/>
        <v>0</v>
      </c>
      <c r="AZ78" s="152">
        <f t="shared" si="123"/>
        <v>0</v>
      </c>
      <c r="BA78" s="152">
        <f t="shared" si="124"/>
        <v>0</v>
      </c>
      <c r="BB78" s="152">
        <f t="shared" si="125"/>
        <v>0</v>
      </c>
      <c r="BC78" s="152">
        <f t="shared" si="126"/>
        <v>0</v>
      </c>
      <c r="BD78" s="152">
        <f t="shared" si="127"/>
        <v>0</v>
      </c>
      <c r="BE78" s="152">
        <f t="shared" si="128"/>
        <v>0</v>
      </c>
      <c r="BF78" s="152">
        <f t="shared" si="110"/>
        <v>0</v>
      </c>
      <c r="BG78" s="152">
        <f t="shared" si="111"/>
        <v>0</v>
      </c>
      <c r="BH78" s="152">
        <f t="shared" si="112"/>
        <v>0</v>
      </c>
      <c r="BI78" s="152">
        <f t="shared" si="113"/>
        <v>0</v>
      </c>
      <c r="BJ78" s="329">
        <v>5</v>
      </c>
      <c r="BK78" s="1036">
        <f t="shared" si="134"/>
        <v>0</v>
      </c>
      <c r="BL78" s="719">
        <v>21</v>
      </c>
      <c r="BM78" s="357">
        <f t="shared" si="135"/>
        <v>0</v>
      </c>
      <c r="BN78" s="719"/>
      <c r="BO78" s="357">
        <f t="shared" si="136"/>
        <v>0</v>
      </c>
      <c r="BP78" s="719"/>
      <c r="BQ78" s="357">
        <f t="shared" si="137"/>
        <v>0</v>
      </c>
      <c r="BR78" s="719"/>
      <c r="BS78" s="357">
        <f t="shared" si="138"/>
        <v>0</v>
      </c>
      <c r="BT78" s="719"/>
      <c r="BU78" s="357">
        <f t="shared" si="139"/>
        <v>0</v>
      </c>
      <c r="BV78" s="730"/>
      <c r="BW78" s="357">
        <f t="shared" si="140"/>
        <v>0</v>
      </c>
      <c r="BX78" s="728"/>
      <c r="BY78" s="357">
        <f t="shared" si="141"/>
        <v>0</v>
      </c>
      <c r="BZ78" s="728"/>
      <c r="CA78" s="357">
        <f t="shared" si="142"/>
        <v>0</v>
      </c>
      <c r="CB78" s="728"/>
      <c r="CC78" s="357">
        <f t="shared" si="143"/>
        <v>0</v>
      </c>
      <c r="CD78" s="728"/>
      <c r="CE78" s="357">
        <f t="shared" si="144"/>
        <v>0</v>
      </c>
      <c r="CF78" s="728"/>
      <c r="CG78" s="357">
        <f t="shared" si="145"/>
        <v>0</v>
      </c>
      <c r="CH78" s="728"/>
      <c r="CI78" s="357">
        <f t="shared" si="146"/>
        <v>0</v>
      </c>
      <c r="CJ78" s="728"/>
      <c r="CK78" s="357">
        <f t="shared" si="147"/>
        <v>0</v>
      </c>
      <c r="CL78" s="728"/>
      <c r="CM78" s="357">
        <f t="shared" si="148"/>
        <v>0</v>
      </c>
      <c r="CN78" s="728"/>
      <c r="CO78" s="357">
        <f t="shared" si="149"/>
        <v>0</v>
      </c>
      <c r="CP78" s="729"/>
      <c r="CQ78" s="357">
        <f t="shared" si="150"/>
        <v>0</v>
      </c>
      <c r="CR78" s="152"/>
      <c r="CS78" s="1">
        <f t="shared" si="151"/>
        <v>0</v>
      </c>
      <c r="CT78" s="1">
        <f t="shared" si="152"/>
        <v>0</v>
      </c>
      <c r="CU78" s="1">
        <f t="shared" si="153"/>
        <v>0</v>
      </c>
      <c r="CV78" s="1">
        <f t="shared" si="154"/>
        <v>0</v>
      </c>
      <c r="CW78" s="522">
        <f t="shared" si="155"/>
        <v>0</v>
      </c>
      <c r="CX78" s="1">
        <f t="shared" si="156"/>
        <v>0</v>
      </c>
      <c r="CY78" s="1">
        <f t="shared" si="157"/>
        <v>0</v>
      </c>
      <c r="CZ78" s="1">
        <f t="shared" si="158"/>
        <v>0</v>
      </c>
      <c r="DA78" s="1"/>
      <c r="DB78" s="1">
        <f t="shared" si="159"/>
        <v>0</v>
      </c>
      <c r="DC78" s="1">
        <f t="shared" si="160"/>
        <v>0</v>
      </c>
      <c r="DD78" s="1"/>
      <c r="DE78" s="1">
        <f t="shared" si="161"/>
        <v>0</v>
      </c>
      <c r="DF78" s="1">
        <f t="shared" si="162"/>
        <v>0</v>
      </c>
      <c r="DG78" s="1">
        <f t="shared" si="163"/>
        <v>0</v>
      </c>
      <c r="DH78" s="1">
        <f t="shared" si="164"/>
        <v>0</v>
      </c>
      <c r="DI78" s="1">
        <f t="shared" si="165"/>
        <v>0</v>
      </c>
      <c r="DJ78" s="1">
        <f t="shared" si="166"/>
        <v>0</v>
      </c>
      <c r="DK78" s="1">
        <f t="shared" si="167"/>
        <v>0</v>
      </c>
      <c r="DL78" s="1">
        <f t="shared" si="168"/>
        <v>0</v>
      </c>
      <c r="DM78" s="1">
        <f t="shared" si="169"/>
        <v>0</v>
      </c>
      <c r="DN78" s="1">
        <f t="shared" si="170"/>
        <v>0</v>
      </c>
      <c r="DO78" s="1">
        <f t="shared" si="171"/>
        <v>0</v>
      </c>
      <c r="DP78" s="1">
        <f t="shared" si="172"/>
        <v>0</v>
      </c>
      <c r="DQ78" s="1">
        <f t="shared" si="173"/>
        <v>0</v>
      </c>
      <c r="DR78" s="1">
        <f t="shared" si="174"/>
        <v>0</v>
      </c>
      <c r="DS78" s="1">
        <f t="shared" si="175"/>
        <v>0</v>
      </c>
    </row>
    <row r="79" spans="1:123" s="1" customFormat="1" ht="65.25" customHeight="1" x14ac:dyDescent="0.2">
      <c r="B79" s="139"/>
      <c r="D79" s="977" t="s">
        <v>663</v>
      </c>
      <c r="E79" s="380" t="s">
        <v>31</v>
      </c>
      <c r="F79" s="380"/>
      <c r="G79" s="68" t="s">
        <v>0</v>
      </c>
      <c r="H79" s="26" t="s">
        <v>60</v>
      </c>
      <c r="I79" s="693" t="s">
        <v>720</v>
      </c>
      <c r="J79" s="1100">
        <v>5</v>
      </c>
      <c r="K79" s="1100">
        <v>0</v>
      </c>
      <c r="L79" s="26" t="s">
        <v>693</v>
      </c>
      <c r="M79" s="488">
        <v>701.89350000000013</v>
      </c>
      <c r="N79" s="778"/>
      <c r="O79" s="778"/>
      <c r="P79" s="778"/>
      <c r="Q79" s="778"/>
      <c r="R79" s="778"/>
      <c r="S79" s="778"/>
      <c r="T79" s="778"/>
      <c r="U79" s="778"/>
      <c r="V79" s="802"/>
      <c r="W79" s="779"/>
      <c r="X79" s="779"/>
      <c r="Y79" s="779"/>
      <c r="Z79" s="779"/>
      <c r="AA79" s="801"/>
      <c r="AB79" s="1031"/>
      <c r="AC79" s="788"/>
      <c r="AD79" s="1011"/>
      <c r="AE79" s="1022"/>
      <c r="AF79" s="70">
        <f t="shared" si="129"/>
        <v>0</v>
      </c>
      <c r="AG79" s="88" t="str">
        <f t="shared" si="114"/>
        <v>No</v>
      </c>
      <c r="AH79" s="131" t="str">
        <f t="shared" si="130"/>
        <v>No</v>
      </c>
      <c r="AI79" s="71" t="str">
        <f t="shared" si="115"/>
        <v>No</v>
      </c>
      <c r="AK79" s="187">
        <f t="shared" si="131"/>
        <v>5</v>
      </c>
      <c r="AL79" s="188">
        <f t="shared" si="132"/>
        <v>0</v>
      </c>
      <c r="AM79" s="26"/>
      <c r="AN79" s="633"/>
      <c r="AO79" s="349">
        <v>4.75</v>
      </c>
      <c r="AP79" s="326">
        <f t="shared" si="133"/>
        <v>0</v>
      </c>
      <c r="AQ79" s="364"/>
      <c r="AR79" s="152">
        <f t="shared" si="116"/>
        <v>0</v>
      </c>
      <c r="AS79" s="152">
        <f t="shared" si="117"/>
        <v>0</v>
      </c>
      <c r="AT79" s="152">
        <f t="shared" si="118"/>
        <v>0</v>
      </c>
      <c r="AU79" s="152">
        <f t="shared" si="119"/>
        <v>0</v>
      </c>
      <c r="AV79" s="152">
        <f t="shared" si="120"/>
        <v>0</v>
      </c>
      <c r="AW79" s="152">
        <f t="shared" si="121"/>
        <v>0</v>
      </c>
      <c r="AX79" s="152">
        <f t="shared" si="109"/>
        <v>0</v>
      </c>
      <c r="AY79" s="152">
        <f t="shared" si="122"/>
        <v>0</v>
      </c>
      <c r="AZ79" s="152">
        <f t="shared" si="123"/>
        <v>0</v>
      </c>
      <c r="BA79" s="152">
        <f t="shared" si="124"/>
        <v>0</v>
      </c>
      <c r="BB79" s="152">
        <f t="shared" si="125"/>
        <v>0</v>
      </c>
      <c r="BC79" s="152">
        <f t="shared" si="126"/>
        <v>0</v>
      </c>
      <c r="BD79" s="152">
        <f t="shared" si="127"/>
        <v>0</v>
      </c>
      <c r="BE79" s="152">
        <f t="shared" si="128"/>
        <v>0</v>
      </c>
      <c r="BF79" s="152">
        <f t="shared" si="110"/>
        <v>0</v>
      </c>
      <c r="BG79" s="152">
        <f t="shared" si="111"/>
        <v>0</v>
      </c>
      <c r="BH79" s="152">
        <f t="shared" si="112"/>
        <v>0</v>
      </c>
      <c r="BI79" s="152">
        <f t="shared" si="113"/>
        <v>0</v>
      </c>
      <c r="BJ79" s="329">
        <v>5</v>
      </c>
      <c r="BK79" s="1036">
        <f t="shared" si="134"/>
        <v>0</v>
      </c>
      <c r="BL79" s="719">
        <v>21</v>
      </c>
      <c r="BM79" s="357">
        <f t="shared" si="135"/>
        <v>0</v>
      </c>
      <c r="BN79" s="719"/>
      <c r="BO79" s="357">
        <f t="shared" si="136"/>
        <v>0</v>
      </c>
      <c r="BP79" s="719"/>
      <c r="BQ79" s="357">
        <f t="shared" si="137"/>
        <v>0</v>
      </c>
      <c r="BR79" s="719"/>
      <c r="BS79" s="357">
        <f t="shared" si="138"/>
        <v>0</v>
      </c>
      <c r="BT79" s="719"/>
      <c r="BU79" s="357">
        <f t="shared" si="139"/>
        <v>0</v>
      </c>
      <c r="BV79" s="730"/>
      <c r="BW79" s="357">
        <f t="shared" si="140"/>
        <v>0</v>
      </c>
      <c r="BX79" s="728"/>
      <c r="BY79" s="357">
        <f t="shared" si="141"/>
        <v>0</v>
      </c>
      <c r="BZ79" s="728"/>
      <c r="CA79" s="357">
        <f t="shared" si="142"/>
        <v>0</v>
      </c>
      <c r="CB79" s="728"/>
      <c r="CC79" s="357">
        <f t="shared" si="143"/>
        <v>0</v>
      </c>
      <c r="CD79" s="728"/>
      <c r="CE79" s="357">
        <f t="shared" si="144"/>
        <v>0</v>
      </c>
      <c r="CF79" s="728"/>
      <c r="CG79" s="357">
        <f t="shared" si="145"/>
        <v>0</v>
      </c>
      <c r="CH79" s="728"/>
      <c r="CI79" s="357">
        <f t="shared" si="146"/>
        <v>0</v>
      </c>
      <c r="CJ79" s="728"/>
      <c r="CK79" s="357">
        <f t="shared" si="147"/>
        <v>0</v>
      </c>
      <c r="CL79" s="728"/>
      <c r="CM79" s="357">
        <f t="shared" si="148"/>
        <v>0</v>
      </c>
      <c r="CN79" s="728"/>
      <c r="CO79" s="357">
        <f t="shared" si="149"/>
        <v>0</v>
      </c>
      <c r="CP79" s="729"/>
      <c r="CQ79" s="357">
        <f t="shared" si="150"/>
        <v>0</v>
      </c>
      <c r="CR79" s="152"/>
      <c r="CS79" s="1">
        <f t="shared" si="151"/>
        <v>0</v>
      </c>
      <c r="CT79" s="1">
        <f t="shared" si="152"/>
        <v>0</v>
      </c>
      <c r="CU79" s="1">
        <f t="shared" si="153"/>
        <v>0</v>
      </c>
      <c r="CV79" s="1">
        <f t="shared" si="154"/>
        <v>0</v>
      </c>
      <c r="CW79" s="522">
        <f t="shared" si="155"/>
        <v>0</v>
      </c>
      <c r="CX79" s="1">
        <f t="shared" si="156"/>
        <v>0</v>
      </c>
      <c r="CY79" s="1">
        <f t="shared" si="157"/>
        <v>0</v>
      </c>
      <c r="CZ79" s="1">
        <f t="shared" si="158"/>
        <v>0</v>
      </c>
      <c r="DB79" s="1">
        <f t="shared" si="159"/>
        <v>0</v>
      </c>
      <c r="DC79" s="1">
        <f t="shared" si="160"/>
        <v>0</v>
      </c>
      <c r="DE79" s="1">
        <f t="shared" si="161"/>
        <v>0</v>
      </c>
      <c r="DF79" s="1">
        <f t="shared" si="162"/>
        <v>0</v>
      </c>
      <c r="DG79" s="1">
        <f t="shared" si="163"/>
        <v>0</v>
      </c>
      <c r="DH79" s="1">
        <f t="shared" si="164"/>
        <v>0</v>
      </c>
      <c r="DI79" s="1">
        <f t="shared" si="165"/>
        <v>0</v>
      </c>
      <c r="DJ79" s="1">
        <f t="shared" si="166"/>
        <v>0</v>
      </c>
      <c r="DK79" s="1">
        <f t="shared" si="167"/>
        <v>0</v>
      </c>
      <c r="DL79" s="1">
        <f t="shared" si="168"/>
        <v>0</v>
      </c>
      <c r="DM79" s="1">
        <f t="shared" si="169"/>
        <v>0</v>
      </c>
      <c r="DN79" s="1">
        <f t="shared" si="170"/>
        <v>0</v>
      </c>
      <c r="DO79" s="1">
        <f t="shared" si="171"/>
        <v>0</v>
      </c>
      <c r="DP79" s="1">
        <f t="shared" si="172"/>
        <v>0</v>
      </c>
      <c r="DQ79" s="1">
        <f t="shared" si="173"/>
        <v>0</v>
      </c>
      <c r="DR79" s="1">
        <f t="shared" si="174"/>
        <v>0</v>
      </c>
      <c r="DS79" s="1">
        <f t="shared" si="175"/>
        <v>0</v>
      </c>
    </row>
    <row r="80" spans="1:123" s="1" customFormat="1" ht="65.25" customHeight="1" x14ac:dyDescent="0.2">
      <c r="B80" s="139"/>
      <c r="D80" s="1068" t="s">
        <v>664</v>
      </c>
      <c r="E80" s="528"/>
      <c r="F80" s="528"/>
      <c r="G80" s="529" t="s">
        <v>0</v>
      </c>
      <c r="H80" s="530" t="s">
        <v>63</v>
      </c>
      <c r="I80" s="1088" t="s">
        <v>717</v>
      </c>
      <c r="J80" s="1099">
        <v>1</v>
      </c>
      <c r="K80" s="1099">
        <v>0</v>
      </c>
      <c r="L80" s="529" t="s">
        <v>696</v>
      </c>
      <c r="M80" s="541">
        <v>154.65450000000001</v>
      </c>
      <c r="N80" s="777"/>
      <c r="O80" s="777"/>
      <c r="P80" s="777"/>
      <c r="Q80" s="777"/>
      <c r="R80" s="777"/>
      <c r="S80" s="777"/>
      <c r="T80" s="777"/>
      <c r="U80" s="777"/>
      <c r="V80" s="807"/>
      <c r="W80" s="805"/>
      <c r="X80" s="805"/>
      <c r="Y80" s="805"/>
      <c r="Z80" s="805"/>
      <c r="AA80" s="804"/>
      <c r="AB80" s="1029"/>
      <c r="AC80" s="781"/>
      <c r="AD80" s="837"/>
      <c r="AE80" s="1020"/>
      <c r="AF80" s="532">
        <f t="shared" si="129"/>
        <v>0</v>
      </c>
      <c r="AG80" s="532" t="str">
        <f t="shared" si="114"/>
        <v>No</v>
      </c>
      <c r="AH80" s="545" t="str">
        <f t="shared" si="130"/>
        <v>No</v>
      </c>
      <c r="AI80" s="527" t="str">
        <f t="shared" si="115"/>
        <v>No</v>
      </c>
      <c r="AK80" s="187">
        <f t="shared" si="131"/>
        <v>1</v>
      </c>
      <c r="AL80" s="188">
        <f t="shared" si="132"/>
        <v>0</v>
      </c>
      <c r="AM80" s="26"/>
      <c r="AN80" s="633"/>
      <c r="AO80" s="349">
        <v>2.6</v>
      </c>
      <c r="AP80" s="326">
        <f t="shared" si="133"/>
        <v>0</v>
      </c>
      <c r="AQ80" s="364"/>
      <c r="AR80" s="152">
        <f t="shared" si="116"/>
        <v>0</v>
      </c>
      <c r="AS80" s="152">
        <f t="shared" si="117"/>
        <v>0</v>
      </c>
      <c r="AT80" s="152">
        <f t="shared" si="118"/>
        <v>0</v>
      </c>
      <c r="AU80" s="152">
        <f t="shared" si="119"/>
        <v>0</v>
      </c>
      <c r="AV80" s="152">
        <f t="shared" si="120"/>
        <v>0</v>
      </c>
      <c r="AW80" s="152">
        <f t="shared" si="121"/>
        <v>0</v>
      </c>
      <c r="AX80" s="152">
        <f t="shared" si="109"/>
        <v>0</v>
      </c>
      <c r="AY80" s="152">
        <f t="shared" si="122"/>
        <v>0</v>
      </c>
      <c r="AZ80" s="152">
        <f t="shared" si="123"/>
        <v>0</v>
      </c>
      <c r="BA80" s="152">
        <f t="shared" si="124"/>
        <v>0</v>
      </c>
      <c r="BB80" s="152">
        <f t="shared" si="125"/>
        <v>0</v>
      </c>
      <c r="BC80" s="152">
        <f t="shared" si="126"/>
        <v>0</v>
      </c>
      <c r="BD80" s="152">
        <f t="shared" si="127"/>
        <v>0</v>
      </c>
      <c r="BE80" s="152">
        <f t="shared" si="128"/>
        <v>0</v>
      </c>
      <c r="BF80" s="152">
        <f t="shared" si="110"/>
        <v>0</v>
      </c>
      <c r="BG80" s="152">
        <f t="shared" si="111"/>
        <v>0</v>
      </c>
      <c r="BH80" s="152">
        <f t="shared" si="112"/>
        <v>0</v>
      </c>
      <c r="BI80" s="152">
        <f t="shared" si="113"/>
        <v>0</v>
      </c>
      <c r="BJ80" s="329">
        <v>1</v>
      </c>
      <c r="BK80" s="1036">
        <f t="shared" si="134"/>
        <v>0</v>
      </c>
      <c r="BL80" s="719">
        <v>5</v>
      </c>
      <c r="BM80" s="357">
        <f t="shared" si="135"/>
        <v>0</v>
      </c>
      <c r="BN80" s="719"/>
      <c r="BO80" s="357">
        <f t="shared" si="136"/>
        <v>0</v>
      </c>
      <c r="BP80" s="719"/>
      <c r="BQ80" s="357">
        <f t="shared" si="137"/>
        <v>0</v>
      </c>
      <c r="BR80" s="719"/>
      <c r="BS80" s="357">
        <f t="shared" si="138"/>
        <v>0</v>
      </c>
      <c r="BT80" s="719"/>
      <c r="BU80" s="357">
        <f t="shared" si="139"/>
        <v>0</v>
      </c>
      <c r="BV80" s="730"/>
      <c r="BW80" s="357">
        <f t="shared" si="140"/>
        <v>0</v>
      </c>
      <c r="BX80" s="728"/>
      <c r="BY80" s="357">
        <f t="shared" si="141"/>
        <v>0</v>
      </c>
      <c r="BZ80" s="728"/>
      <c r="CA80" s="357">
        <f t="shared" si="142"/>
        <v>0</v>
      </c>
      <c r="CB80" s="728"/>
      <c r="CC80" s="357">
        <f t="shared" si="143"/>
        <v>0</v>
      </c>
      <c r="CD80" s="728"/>
      <c r="CE80" s="357">
        <f t="shared" si="144"/>
        <v>0</v>
      </c>
      <c r="CF80" s="728"/>
      <c r="CG80" s="357">
        <f t="shared" si="145"/>
        <v>0</v>
      </c>
      <c r="CH80" s="728"/>
      <c r="CI80" s="357">
        <f t="shared" si="146"/>
        <v>0</v>
      </c>
      <c r="CJ80" s="728"/>
      <c r="CK80" s="357">
        <f t="shared" si="147"/>
        <v>0</v>
      </c>
      <c r="CL80" s="728"/>
      <c r="CM80" s="357">
        <f t="shared" si="148"/>
        <v>0</v>
      </c>
      <c r="CN80" s="728"/>
      <c r="CO80" s="357">
        <f t="shared" si="149"/>
        <v>0</v>
      </c>
      <c r="CP80" s="729"/>
      <c r="CQ80" s="357">
        <f t="shared" si="150"/>
        <v>0</v>
      </c>
      <c r="CR80" s="152"/>
      <c r="CS80" s="1">
        <f t="shared" si="151"/>
        <v>0</v>
      </c>
      <c r="CT80" s="1">
        <f t="shared" si="152"/>
        <v>0</v>
      </c>
      <c r="CU80" s="1">
        <f t="shared" si="153"/>
        <v>0</v>
      </c>
      <c r="CV80" s="1">
        <f t="shared" si="154"/>
        <v>0</v>
      </c>
      <c r="CW80" s="522">
        <f t="shared" si="155"/>
        <v>0</v>
      </c>
      <c r="CX80" s="1">
        <f t="shared" si="156"/>
        <v>0</v>
      </c>
      <c r="CY80" s="1">
        <f t="shared" si="157"/>
        <v>0</v>
      </c>
      <c r="CZ80" s="1">
        <f t="shared" si="158"/>
        <v>0</v>
      </c>
      <c r="DB80" s="1">
        <f t="shared" si="159"/>
        <v>0</v>
      </c>
      <c r="DC80" s="1">
        <f t="shared" si="160"/>
        <v>0</v>
      </c>
      <c r="DE80" s="1">
        <f t="shared" si="161"/>
        <v>0</v>
      </c>
      <c r="DF80" s="1">
        <f t="shared" si="162"/>
        <v>0</v>
      </c>
      <c r="DG80" s="1">
        <f t="shared" si="163"/>
        <v>0</v>
      </c>
      <c r="DH80" s="1">
        <f t="shared" si="164"/>
        <v>0</v>
      </c>
      <c r="DI80" s="1">
        <f t="shared" si="165"/>
        <v>0</v>
      </c>
      <c r="DJ80" s="1">
        <f t="shared" si="166"/>
        <v>0</v>
      </c>
      <c r="DK80" s="1">
        <f t="shared" si="167"/>
        <v>0</v>
      </c>
      <c r="DL80" s="1">
        <f t="shared" si="168"/>
        <v>0</v>
      </c>
      <c r="DM80" s="1">
        <f t="shared" si="169"/>
        <v>0</v>
      </c>
      <c r="DN80" s="1">
        <f t="shared" si="170"/>
        <v>0</v>
      </c>
      <c r="DO80" s="1">
        <f t="shared" si="171"/>
        <v>0</v>
      </c>
      <c r="DP80" s="1">
        <f t="shared" si="172"/>
        <v>0</v>
      </c>
      <c r="DQ80" s="1">
        <f t="shared" si="173"/>
        <v>0</v>
      </c>
      <c r="DR80" s="1">
        <f t="shared" si="174"/>
        <v>0</v>
      </c>
      <c r="DS80" s="1">
        <f t="shared" si="175"/>
        <v>0</v>
      </c>
    </row>
    <row r="81" spans="1:123" s="26" customFormat="1" ht="65.25" customHeight="1" x14ac:dyDescent="0.2">
      <c r="A81" s="1"/>
      <c r="B81" s="139"/>
      <c r="D81" s="1068" t="s">
        <v>665</v>
      </c>
      <c r="E81" s="528" t="s">
        <v>31</v>
      </c>
      <c r="F81" s="528"/>
      <c r="G81" s="529" t="s">
        <v>0</v>
      </c>
      <c r="H81" s="530" t="s">
        <v>63</v>
      </c>
      <c r="I81" s="1088" t="s">
        <v>717</v>
      </c>
      <c r="J81" s="1099">
        <v>1</v>
      </c>
      <c r="K81" s="1099">
        <v>0</v>
      </c>
      <c r="L81" s="530" t="s">
        <v>693</v>
      </c>
      <c r="M81" s="541">
        <v>214.13700000000003</v>
      </c>
      <c r="N81" s="777"/>
      <c r="O81" s="777"/>
      <c r="P81" s="777"/>
      <c r="Q81" s="777"/>
      <c r="R81" s="777"/>
      <c r="S81" s="777"/>
      <c r="T81" s="777"/>
      <c r="U81" s="777"/>
      <c r="V81" s="807"/>
      <c r="W81" s="805"/>
      <c r="X81" s="805"/>
      <c r="Y81" s="805"/>
      <c r="Z81" s="805"/>
      <c r="AA81" s="804"/>
      <c r="AB81" s="1029"/>
      <c r="AC81" s="781"/>
      <c r="AD81" s="837"/>
      <c r="AE81" s="1020"/>
      <c r="AF81" s="532">
        <f t="shared" si="129"/>
        <v>0</v>
      </c>
      <c r="AG81" s="532" t="str">
        <f t="shared" si="114"/>
        <v>No</v>
      </c>
      <c r="AH81" s="545" t="str">
        <f t="shared" si="130"/>
        <v>No</v>
      </c>
      <c r="AI81" s="527" t="str">
        <f t="shared" si="115"/>
        <v>No</v>
      </c>
      <c r="AJ81" s="1"/>
      <c r="AK81" s="187">
        <f t="shared" si="131"/>
        <v>1</v>
      </c>
      <c r="AL81" s="188">
        <f t="shared" si="132"/>
        <v>0</v>
      </c>
      <c r="AN81" s="633"/>
      <c r="AO81" s="349">
        <v>2.6</v>
      </c>
      <c r="AP81" s="326">
        <f t="shared" si="133"/>
        <v>0</v>
      </c>
      <c r="AQ81" s="364"/>
      <c r="AR81" s="152">
        <f t="shared" si="116"/>
        <v>0</v>
      </c>
      <c r="AS81" s="152">
        <f t="shared" si="117"/>
        <v>0</v>
      </c>
      <c r="AT81" s="152">
        <f t="shared" si="118"/>
        <v>0</v>
      </c>
      <c r="AU81" s="152">
        <f t="shared" si="119"/>
        <v>0</v>
      </c>
      <c r="AV81" s="152">
        <f t="shared" si="120"/>
        <v>0</v>
      </c>
      <c r="AW81" s="152">
        <f t="shared" si="121"/>
        <v>0</v>
      </c>
      <c r="AX81" s="152">
        <f t="shared" si="109"/>
        <v>0</v>
      </c>
      <c r="AY81" s="152">
        <f t="shared" si="122"/>
        <v>0</v>
      </c>
      <c r="AZ81" s="152">
        <f t="shared" si="123"/>
        <v>0</v>
      </c>
      <c r="BA81" s="152">
        <f t="shared" si="124"/>
        <v>0</v>
      </c>
      <c r="BB81" s="152">
        <f t="shared" si="125"/>
        <v>0</v>
      </c>
      <c r="BC81" s="152">
        <f t="shared" si="126"/>
        <v>0</v>
      </c>
      <c r="BD81" s="152">
        <f t="shared" si="127"/>
        <v>0</v>
      </c>
      <c r="BE81" s="152">
        <f t="shared" si="128"/>
        <v>0</v>
      </c>
      <c r="BF81" s="152">
        <f t="shared" si="110"/>
        <v>0</v>
      </c>
      <c r="BG81" s="152">
        <f t="shared" si="111"/>
        <v>0</v>
      </c>
      <c r="BH81" s="152">
        <f t="shared" si="112"/>
        <v>0</v>
      </c>
      <c r="BI81" s="152">
        <f t="shared" si="113"/>
        <v>0</v>
      </c>
      <c r="BJ81" s="329">
        <v>1</v>
      </c>
      <c r="BK81" s="1036">
        <f t="shared" si="134"/>
        <v>0</v>
      </c>
      <c r="BL81" s="719">
        <v>5</v>
      </c>
      <c r="BM81" s="357">
        <f t="shared" si="135"/>
        <v>0</v>
      </c>
      <c r="BN81" s="719"/>
      <c r="BO81" s="357">
        <f t="shared" si="136"/>
        <v>0</v>
      </c>
      <c r="BP81" s="719"/>
      <c r="BQ81" s="357">
        <f t="shared" si="137"/>
        <v>0</v>
      </c>
      <c r="BR81" s="719"/>
      <c r="BS81" s="357">
        <f t="shared" si="138"/>
        <v>0</v>
      </c>
      <c r="BT81" s="719"/>
      <c r="BU81" s="357">
        <f t="shared" si="139"/>
        <v>0</v>
      </c>
      <c r="BV81" s="730"/>
      <c r="BW81" s="357">
        <f t="shared" si="140"/>
        <v>0</v>
      </c>
      <c r="BX81" s="728"/>
      <c r="BY81" s="357">
        <f t="shared" si="141"/>
        <v>0</v>
      </c>
      <c r="BZ81" s="728"/>
      <c r="CA81" s="357">
        <f t="shared" si="142"/>
        <v>0</v>
      </c>
      <c r="CB81" s="728"/>
      <c r="CC81" s="357">
        <f t="shared" si="143"/>
        <v>0</v>
      </c>
      <c r="CD81" s="728"/>
      <c r="CE81" s="357">
        <f t="shared" si="144"/>
        <v>0</v>
      </c>
      <c r="CF81" s="728"/>
      <c r="CG81" s="357">
        <f t="shared" si="145"/>
        <v>0</v>
      </c>
      <c r="CH81" s="728"/>
      <c r="CI81" s="357">
        <f t="shared" si="146"/>
        <v>0</v>
      </c>
      <c r="CJ81" s="728"/>
      <c r="CK81" s="357">
        <f t="shared" si="147"/>
        <v>0</v>
      </c>
      <c r="CL81" s="728"/>
      <c r="CM81" s="357">
        <f t="shared" si="148"/>
        <v>0</v>
      </c>
      <c r="CN81" s="728"/>
      <c r="CO81" s="357">
        <f t="shared" si="149"/>
        <v>0</v>
      </c>
      <c r="CP81" s="729"/>
      <c r="CQ81" s="357">
        <f t="shared" si="150"/>
        <v>0</v>
      </c>
      <c r="CR81" s="152"/>
      <c r="CS81" s="1">
        <f t="shared" si="151"/>
        <v>0</v>
      </c>
      <c r="CT81" s="1">
        <f t="shared" si="152"/>
        <v>0</v>
      </c>
      <c r="CU81" s="1">
        <f t="shared" si="153"/>
        <v>0</v>
      </c>
      <c r="CV81" s="1">
        <f t="shared" si="154"/>
        <v>0</v>
      </c>
      <c r="CW81" s="522">
        <f t="shared" si="155"/>
        <v>0</v>
      </c>
      <c r="CX81" s="1">
        <f t="shared" si="156"/>
        <v>0</v>
      </c>
      <c r="CY81" s="1">
        <f t="shared" si="157"/>
        <v>0</v>
      </c>
      <c r="CZ81" s="1">
        <f t="shared" si="158"/>
        <v>0</v>
      </c>
      <c r="DA81" s="1"/>
      <c r="DB81" s="1">
        <f t="shared" si="159"/>
        <v>0</v>
      </c>
      <c r="DC81" s="1">
        <f t="shared" si="160"/>
        <v>0</v>
      </c>
      <c r="DD81" s="1"/>
      <c r="DE81" s="1">
        <f t="shared" si="161"/>
        <v>0</v>
      </c>
      <c r="DF81" s="1">
        <f t="shared" si="162"/>
        <v>0</v>
      </c>
      <c r="DG81" s="1">
        <f t="shared" si="163"/>
        <v>0</v>
      </c>
      <c r="DH81" s="1">
        <f t="shared" si="164"/>
        <v>0</v>
      </c>
      <c r="DI81" s="1">
        <f t="shared" si="165"/>
        <v>0</v>
      </c>
      <c r="DJ81" s="1">
        <f t="shared" si="166"/>
        <v>0</v>
      </c>
      <c r="DK81" s="1">
        <f t="shared" si="167"/>
        <v>0</v>
      </c>
      <c r="DL81" s="1">
        <f t="shared" si="168"/>
        <v>0</v>
      </c>
      <c r="DM81" s="1">
        <f t="shared" si="169"/>
        <v>0</v>
      </c>
      <c r="DN81" s="1">
        <f t="shared" si="170"/>
        <v>0</v>
      </c>
      <c r="DO81" s="1">
        <f t="shared" si="171"/>
        <v>0</v>
      </c>
      <c r="DP81" s="1">
        <f t="shared" si="172"/>
        <v>0</v>
      </c>
      <c r="DQ81" s="1">
        <f t="shared" si="173"/>
        <v>0</v>
      </c>
      <c r="DR81" s="1">
        <f t="shared" si="174"/>
        <v>0</v>
      </c>
      <c r="DS81" s="1">
        <f t="shared" si="175"/>
        <v>0</v>
      </c>
    </row>
    <row r="82" spans="1:123" s="1" customFormat="1" ht="65.25" customHeight="1" x14ac:dyDescent="0.2">
      <c r="B82" s="139"/>
      <c r="D82" s="977" t="s">
        <v>666</v>
      </c>
      <c r="E82" s="380"/>
      <c r="F82" s="380"/>
      <c r="G82" s="68" t="s">
        <v>0</v>
      </c>
      <c r="H82" s="26" t="s">
        <v>60</v>
      </c>
      <c r="I82" s="693" t="s">
        <v>718</v>
      </c>
      <c r="J82" s="1100">
        <v>5</v>
      </c>
      <c r="K82" s="1100">
        <v>0</v>
      </c>
      <c r="L82" s="68" t="s">
        <v>696</v>
      </c>
      <c r="M82" s="488">
        <v>582.9285000000001</v>
      </c>
      <c r="N82" s="778"/>
      <c r="O82" s="778"/>
      <c r="P82" s="778"/>
      <c r="Q82" s="778"/>
      <c r="R82" s="778"/>
      <c r="S82" s="778"/>
      <c r="T82" s="778"/>
      <c r="U82" s="778"/>
      <c r="V82" s="802"/>
      <c r="W82" s="779"/>
      <c r="X82" s="779"/>
      <c r="Y82" s="779"/>
      <c r="Z82" s="779"/>
      <c r="AA82" s="801"/>
      <c r="AB82" s="1031"/>
      <c r="AC82" s="788"/>
      <c r="AD82" s="1011"/>
      <c r="AE82" s="1022"/>
      <c r="AF82" s="70">
        <f t="shared" si="129"/>
        <v>0</v>
      </c>
      <c r="AG82" s="88" t="str">
        <f t="shared" si="114"/>
        <v>No</v>
      </c>
      <c r="AH82" s="131" t="str">
        <f t="shared" si="130"/>
        <v>No</v>
      </c>
      <c r="AI82" s="71" t="str">
        <f t="shared" si="115"/>
        <v>No</v>
      </c>
      <c r="AK82" s="187">
        <f t="shared" si="131"/>
        <v>5</v>
      </c>
      <c r="AL82" s="188">
        <f t="shared" si="132"/>
        <v>0</v>
      </c>
      <c r="AM82" s="26"/>
      <c r="AN82" s="633"/>
      <c r="AO82" s="349">
        <v>4.05</v>
      </c>
      <c r="AP82" s="326">
        <f t="shared" si="133"/>
        <v>0</v>
      </c>
      <c r="AQ82" s="364"/>
      <c r="AR82" s="152">
        <f t="shared" si="116"/>
        <v>0</v>
      </c>
      <c r="AS82" s="152">
        <f t="shared" si="117"/>
        <v>0</v>
      </c>
      <c r="AT82" s="152">
        <f t="shared" si="118"/>
        <v>0</v>
      </c>
      <c r="AU82" s="152">
        <f t="shared" si="119"/>
        <v>0</v>
      </c>
      <c r="AV82" s="152">
        <f t="shared" si="120"/>
        <v>0</v>
      </c>
      <c r="AW82" s="152">
        <f t="shared" si="121"/>
        <v>0</v>
      </c>
      <c r="AX82" s="152">
        <f t="shared" si="109"/>
        <v>0</v>
      </c>
      <c r="AY82" s="152">
        <f t="shared" si="122"/>
        <v>0</v>
      </c>
      <c r="AZ82" s="152">
        <f t="shared" si="123"/>
        <v>0</v>
      </c>
      <c r="BA82" s="152">
        <f t="shared" si="124"/>
        <v>0</v>
      </c>
      <c r="BB82" s="152">
        <f t="shared" si="125"/>
        <v>0</v>
      </c>
      <c r="BC82" s="152">
        <f t="shared" si="126"/>
        <v>0</v>
      </c>
      <c r="BD82" s="152">
        <f t="shared" si="127"/>
        <v>0</v>
      </c>
      <c r="BE82" s="152">
        <f t="shared" si="128"/>
        <v>0</v>
      </c>
      <c r="BF82" s="152">
        <f t="shared" si="110"/>
        <v>0</v>
      </c>
      <c r="BG82" s="152">
        <f t="shared" si="111"/>
        <v>0</v>
      </c>
      <c r="BH82" s="152">
        <f t="shared" si="112"/>
        <v>0</v>
      </c>
      <c r="BI82" s="152">
        <f t="shared" si="113"/>
        <v>0</v>
      </c>
      <c r="BJ82" s="329">
        <v>5</v>
      </c>
      <c r="BK82" s="1036">
        <f t="shared" si="134"/>
        <v>0</v>
      </c>
      <c r="BL82" s="719">
        <v>21</v>
      </c>
      <c r="BM82" s="357">
        <f t="shared" si="135"/>
        <v>0</v>
      </c>
      <c r="BN82" s="719"/>
      <c r="BO82" s="357">
        <f t="shared" si="136"/>
        <v>0</v>
      </c>
      <c r="BP82" s="719"/>
      <c r="BQ82" s="357">
        <f t="shared" si="137"/>
        <v>0</v>
      </c>
      <c r="BR82" s="719"/>
      <c r="BS82" s="357">
        <f t="shared" si="138"/>
        <v>0</v>
      </c>
      <c r="BT82" s="719"/>
      <c r="BU82" s="357">
        <f t="shared" si="139"/>
        <v>0</v>
      </c>
      <c r="BV82" s="730"/>
      <c r="BW82" s="357">
        <f t="shared" si="140"/>
        <v>0</v>
      </c>
      <c r="BX82" s="728"/>
      <c r="BY82" s="357">
        <f t="shared" si="141"/>
        <v>0</v>
      </c>
      <c r="BZ82" s="728"/>
      <c r="CA82" s="357">
        <f t="shared" si="142"/>
        <v>0</v>
      </c>
      <c r="CB82" s="728"/>
      <c r="CC82" s="357">
        <f t="shared" si="143"/>
        <v>0</v>
      </c>
      <c r="CD82" s="728"/>
      <c r="CE82" s="357">
        <f t="shared" si="144"/>
        <v>0</v>
      </c>
      <c r="CF82" s="728"/>
      <c r="CG82" s="357">
        <f t="shared" si="145"/>
        <v>0</v>
      </c>
      <c r="CH82" s="728"/>
      <c r="CI82" s="357">
        <f t="shared" si="146"/>
        <v>0</v>
      </c>
      <c r="CJ82" s="728"/>
      <c r="CK82" s="357">
        <f t="shared" si="147"/>
        <v>0</v>
      </c>
      <c r="CL82" s="728"/>
      <c r="CM82" s="357">
        <f t="shared" si="148"/>
        <v>0</v>
      </c>
      <c r="CN82" s="728"/>
      <c r="CO82" s="357">
        <f t="shared" si="149"/>
        <v>0</v>
      </c>
      <c r="CP82" s="729"/>
      <c r="CQ82" s="357">
        <f t="shared" si="150"/>
        <v>0</v>
      </c>
      <c r="CR82" s="152"/>
      <c r="CS82" s="1">
        <f t="shared" si="151"/>
        <v>0</v>
      </c>
      <c r="CT82" s="1">
        <f t="shared" si="152"/>
        <v>0</v>
      </c>
      <c r="CU82" s="1">
        <f t="shared" si="153"/>
        <v>0</v>
      </c>
      <c r="CV82" s="1">
        <f t="shared" si="154"/>
        <v>0</v>
      </c>
      <c r="CW82" s="522">
        <f t="shared" si="155"/>
        <v>0</v>
      </c>
      <c r="CX82" s="1">
        <f t="shared" si="156"/>
        <v>0</v>
      </c>
      <c r="CY82" s="1">
        <f t="shared" si="157"/>
        <v>0</v>
      </c>
      <c r="CZ82" s="1">
        <f t="shared" si="158"/>
        <v>0</v>
      </c>
      <c r="DB82" s="1">
        <f t="shared" si="159"/>
        <v>0</v>
      </c>
      <c r="DC82" s="1">
        <f t="shared" si="160"/>
        <v>0</v>
      </c>
      <c r="DE82" s="1">
        <f t="shared" si="161"/>
        <v>0</v>
      </c>
      <c r="DF82" s="1">
        <f t="shared" si="162"/>
        <v>0</v>
      </c>
      <c r="DG82" s="1">
        <f t="shared" si="163"/>
        <v>0</v>
      </c>
      <c r="DH82" s="1">
        <f t="shared" si="164"/>
        <v>0</v>
      </c>
      <c r="DI82" s="1">
        <f t="shared" si="165"/>
        <v>0</v>
      </c>
      <c r="DJ82" s="1">
        <f t="shared" si="166"/>
        <v>0</v>
      </c>
      <c r="DK82" s="1">
        <f t="shared" si="167"/>
        <v>0</v>
      </c>
      <c r="DL82" s="1">
        <f t="shared" si="168"/>
        <v>0</v>
      </c>
      <c r="DM82" s="1">
        <f t="shared" si="169"/>
        <v>0</v>
      </c>
      <c r="DN82" s="1">
        <f t="shared" si="170"/>
        <v>0</v>
      </c>
      <c r="DO82" s="1">
        <f t="shared" si="171"/>
        <v>0</v>
      </c>
      <c r="DP82" s="1">
        <f t="shared" si="172"/>
        <v>0</v>
      </c>
      <c r="DQ82" s="1">
        <f t="shared" si="173"/>
        <v>0</v>
      </c>
      <c r="DR82" s="1">
        <f t="shared" si="174"/>
        <v>0</v>
      </c>
      <c r="DS82" s="1">
        <f t="shared" si="175"/>
        <v>0</v>
      </c>
    </row>
    <row r="83" spans="1:123" s="1" customFormat="1" ht="65.25" customHeight="1" x14ac:dyDescent="0.2">
      <c r="B83" s="132"/>
      <c r="C83" s="72"/>
      <c r="D83" s="978" t="s">
        <v>667</v>
      </c>
      <c r="E83" s="381" t="s">
        <v>31</v>
      </c>
      <c r="F83" s="381"/>
      <c r="G83" s="99" t="s">
        <v>0</v>
      </c>
      <c r="H83" s="74" t="s">
        <v>60</v>
      </c>
      <c r="I83" s="1090" t="s">
        <v>719</v>
      </c>
      <c r="J83" s="1102">
        <v>5</v>
      </c>
      <c r="K83" s="1102">
        <v>0</v>
      </c>
      <c r="L83" s="74" t="s">
        <v>693</v>
      </c>
      <c r="M83" s="501">
        <v>701.89350000000013</v>
      </c>
      <c r="N83" s="778"/>
      <c r="O83" s="778"/>
      <c r="P83" s="778"/>
      <c r="Q83" s="778"/>
      <c r="R83" s="778"/>
      <c r="S83" s="778"/>
      <c r="T83" s="778"/>
      <c r="U83" s="778"/>
      <c r="V83" s="802"/>
      <c r="W83" s="779"/>
      <c r="X83" s="779"/>
      <c r="Y83" s="779"/>
      <c r="Z83" s="779"/>
      <c r="AA83" s="801"/>
      <c r="AB83" s="1031"/>
      <c r="AC83" s="788"/>
      <c r="AD83" s="1011"/>
      <c r="AE83" s="1022"/>
      <c r="AF83" s="101">
        <f t="shared" si="129"/>
        <v>0</v>
      </c>
      <c r="AG83" s="91" t="str">
        <f t="shared" si="114"/>
        <v>No</v>
      </c>
      <c r="AH83" s="420" t="str">
        <f t="shared" si="130"/>
        <v>No</v>
      </c>
      <c r="AI83" s="102" t="str">
        <f t="shared" si="115"/>
        <v>No</v>
      </c>
      <c r="AK83" s="187">
        <f t="shared" si="131"/>
        <v>5</v>
      </c>
      <c r="AL83" s="188">
        <f t="shared" si="132"/>
        <v>0</v>
      </c>
      <c r="AM83" s="26"/>
      <c r="AN83" s="633"/>
      <c r="AO83" s="349">
        <v>4.05</v>
      </c>
      <c r="AP83" s="326">
        <f t="shared" si="133"/>
        <v>0</v>
      </c>
      <c r="AQ83" s="364"/>
      <c r="AR83" s="152">
        <f t="shared" si="116"/>
        <v>0</v>
      </c>
      <c r="AS83" s="152">
        <f t="shared" si="117"/>
        <v>0</v>
      </c>
      <c r="AT83" s="152">
        <f t="shared" si="118"/>
        <v>0</v>
      </c>
      <c r="AU83" s="152">
        <f t="shared" si="119"/>
        <v>0</v>
      </c>
      <c r="AV83" s="152">
        <f t="shared" si="120"/>
        <v>0</v>
      </c>
      <c r="AW83" s="152">
        <f t="shared" si="121"/>
        <v>0</v>
      </c>
      <c r="AX83" s="152">
        <f t="shared" si="109"/>
        <v>0</v>
      </c>
      <c r="AY83" s="152">
        <f t="shared" si="122"/>
        <v>0</v>
      </c>
      <c r="AZ83" s="152">
        <f t="shared" si="123"/>
        <v>0</v>
      </c>
      <c r="BA83" s="152">
        <f t="shared" si="124"/>
        <v>0</v>
      </c>
      <c r="BB83" s="152">
        <f t="shared" si="125"/>
        <v>0</v>
      </c>
      <c r="BC83" s="152">
        <f t="shared" si="126"/>
        <v>0</v>
      </c>
      <c r="BD83" s="152">
        <f t="shared" si="127"/>
        <v>0</v>
      </c>
      <c r="BE83" s="152">
        <f t="shared" si="128"/>
        <v>0</v>
      </c>
      <c r="BF83" s="152">
        <f t="shared" si="110"/>
        <v>0</v>
      </c>
      <c r="BG83" s="152">
        <f t="shared" si="111"/>
        <v>0</v>
      </c>
      <c r="BH83" s="152">
        <f t="shared" si="112"/>
        <v>0</v>
      </c>
      <c r="BI83" s="152">
        <f t="shared" si="113"/>
        <v>0</v>
      </c>
      <c r="BJ83" s="329">
        <v>5</v>
      </c>
      <c r="BK83" s="1036">
        <f t="shared" si="134"/>
        <v>0</v>
      </c>
      <c r="BL83" s="719">
        <v>21</v>
      </c>
      <c r="BM83" s="357">
        <f t="shared" si="135"/>
        <v>0</v>
      </c>
      <c r="BN83" s="719"/>
      <c r="BO83" s="357">
        <f t="shared" si="136"/>
        <v>0</v>
      </c>
      <c r="BP83" s="719"/>
      <c r="BQ83" s="357">
        <f t="shared" si="137"/>
        <v>0</v>
      </c>
      <c r="BR83" s="719"/>
      <c r="BS83" s="357">
        <f t="shared" si="138"/>
        <v>0</v>
      </c>
      <c r="BT83" s="719"/>
      <c r="BU83" s="357">
        <f t="shared" si="139"/>
        <v>0</v>
      </c>
      <c r="BV83" s="730"/>
      <c r="BW83" s="357">
        <f t="shared" si="140"/>
        <v>0</v>
      </c>
      <c r="BX83" s="728"/>
      <c r="BY83" s="357">
        <f t="shared" si="141"/>
        <v>0</v>
      </c>
      <c r="BZ83" s="728"/>
      <c r="CA83" s="357">
        <f t="shared" si="142"/>
        <v>0</v>
      </c>
      <c r="CB83" s="728"/>
      <c r="CC83" s="357">
        <f t="shared" si="143"/>
        <v>0</v>
      </c>
      <c r="CD83" s="728"/>
      <c r="CE83" s="357">
        <f t="shared" si="144"/>
        <v>0</v>
      </c>
      <c r="CF83" s="728"/>
      <c r="CG83" s="357">
        <f t="shared" si="145"/>
        <v>0</v>
      </c>
      <c r="CH83" s="728"/>
      <c r="CI83" s="357">
        <f t="shared" si="146"/>
        <v>0</v>
      </c>
      <c r="CJ83" s="728"/>
      <c r="CK83" s="357">
        <f t="shared" si="147"/>
        <v>0</v>
      </c>
      <c r="CL83" s="728"/>
      <c r="CM83" s="357">
        <f t="shared" si="148"/>
        <v>0</v>
      </c>
      <c r="CN83" s="728"/>
      <c r="CO83" s="357">
        <f t="shared" si="149"/>
        <v>0</v>
      </c>
      <c r="CP83" s="729"/>
      <c r="CQ83" s="357">
        <f t="shared" si="150"/>
        <v>0</v>
      </c>
      <c r="CR83" s="152"/>
      <c r="CS83" s="1">
        <f t="shared" si="151"/>
        <v>0</v>
      </c>
      <c r="CT83" s="1">
        <f t="shared" si="152"/>
        <v>0</v>
      </c>
      <c r="CU83" s="1">
        <f t="shared" si="153"/>
        <v>0</v>
      </c>
      <c r="CV83" s="1">
        <f t="shared" si="154"/>
        <v>0</v>
      </c>
      <c r="CW83" s="522">
        <f t="shared" si="155"/>
        <v>0</v>
      </c>
      <c r="CX83" s="1">
        <f t="shared" si="156"/>
        <v>0</v>
      </c>
      <c r="CY83" s="1">
        <f t="shared" si="157"/>
        <v>0</v>
      </c>
      <c r="CZ83" s="1">
        <f t="shared" si="158"/>
        <v>0</v>
      </c>
      <c r="DB83" s="1">
        <f t="shared" si="159"/>
        <v>0</v>
      </c>
      <c r="DC83" s="1">
        <f t="shared" si="160"/>
        <v>0</v>
      </c>
      <c r="DE83" s="1">
        <f t="shared" si="161"/>
        <v>0</v>
      </c>
      <c r="DF83" s="1">
        <f t="shared" si="162"/>
        <v>0</v>
      </c>
      <c r="DG83" s="1">
        <f t="shared" si="163"/>
        <v>0</v>
      </c>
      <c r="DH83" s="1">
        <f t="shared" si="164"/>
        <v>0</v>
      </c>
      <c r="DI83" s="1">
        <f t="shared" si="165"/>
        <v>0</v>
      </c>
      <c r="DJ83" s="1">
        <f t="shared" si="166"/>
        <v>0</v>
      </c>
      <c r="DK83" s="1">
        <f t="shared" si="167"/>
        <v>0</v>
      </c>
      <c r="DL83" s="1">
        <f t="shared" si="168"/>
        <v>0</v>
      </c>
      <c r="DM83" s="1">
        <f t="shared" si="169"/>
        <v>0</v>
      </c>
      <c r="DN83" s="1">
        <f t="shared" si="170"/>
        <v>0</v>
      </c>
      <c r="DO83" s="1">
        <f t="shared" si="171"/>
        <v>0</v>
      </c>
      <c r="DP83" s="1">
        <f t="shared" si="172"/>
        <v>0</v>
      </c>
      <c r="DQ83" s="1">
        <f t="shared" si="173"/>
        <v>0</v>
      </c>
      <c r="DR83" s="1">
        <f t="shared" si="174"/>
        <v>0</v>
      </c>
      <c r="DS83" s="1">
        <f t="shared" si="175"/>
        <v>0</v>
      </c>
    </row>
    <row r="84" spans="1:123" s="26" customFormat="1" ht="31.25" customHeight="1" x14ac:dyDescent="0.2">
      <c r="A84" s="1"/>
      <c r="B84" s="134"/>
      <c r="C84" s="6"/>
      <c r="D84" s="977"/>
      <c r="E84" s="383"/>
      <c r="F84" s="383"/>
      <c r="G84" s="204"/>
      <c r="H84" s="6"/>
      <c r="I84" s="693"/>
      <c r="J84" s="1107"/>
      <c r="K84" s="1107"/>
      <c r="L84" s="707" t="s">
        <v>906</v>
      </c>
      <c r="N84" s="817"/>
      <c r="O84" s="325"/>
      <c r="P84" s="325"/>
      <c r="Q84" s="325"/>
      <c r="R84" s="325"/>
      <c r="S84" s="325"/>
      <c r="T84" s="325"/>
      <c r="U84" s="325"/>
      <c r="V84" s="325"/>
      <c r="W84" s="325"/>
      <c r="X84" s="325"/>
      <c r="Y84" s="325"/>
      <c r="Z84" s="325"/>
      <c r="AA84" s="325"/>
      <c r="AB84" s="1184"/>
      <c r="AC84" s="1185"/>
      <c r="AD84" s="1186"/>
      <c r="AE84" s="1186"/>
      <c r="AF84" s="94"/>
      <c r="AG84" s="6"/>
      <c r="AH84" s="205"/>
      <c r="AI84" s="292"/>
      <c r="AJ84" s="1"/>
      <c r="AK84" s="187">
        <f t="shared" si="131"/>
        <v>0</v>
      </c>
      <c r="AL84" s="188">
        <f t="shared" si="132"/>
        <v>0</v>
      </c>
      <c r="AN84" s="633"/>
      <c r="AO84" s="352"/>
      <c r="AP84" s="326">
        <f t="shared" si="133"/>
        <v>0</v>
      </c>
      <c r="AQ84" s="364"/>
      <c r="AR84" s="152">
        <f t="shared" ref="AR84:AR89" si="176">N84*J84</f>
        <v>0</v>
      </c>
      <c r="AS84" s="152">
        <f t="shared" ref="AS84:AS89" si="177">O84*J84</f>
        <v>0</v>
      </c>
      <c r="AT84" s="152">
        <f t="shared" ref="AT84:AT89" si="178">P84*J84</f>
        <v>0</v>
      </c>
      <c r="AU84" s="152">
        <f t="shared" ref="AU84:AU89" si="179">Q84*J84</f>
        <v>0</v>
      </c>
      <c r="AV84" s="152">
        <f t="shared" ref="AV84:AV89" si="180">R84*J84</f>
        <v>0</v>
      </c>
      <c r="AW84" s="152">
        <f t="shared" ref="AW84:AW89" si="181">S84*J84</f>
        <v>0</v>
      </c>
      <c r="AX84" s="152">
        <f t="shared" ref="AX84:AX93" si="182">T84*J84</f>
        <v>0</v>
      </c>
      <c r="AY84" s="152">
        <f t="shared" ref="AY84:AY89" si="183">U84*J84</f>
        <v>0</v>
      </c>
      <c r="AZ84" s="152">
        <f t="shared" ref="AZ84:AZ89" si="184">J84*V84</f>
        <v>0</v>
      </c>
      <c r="BA84" s="152">
        <f t="shared" ref="BA84:BA89" si="185">W84*J84</f>
        <v>0</v>
      </c>
      <c r="BB84" s="152">
        <f t="shared" ref="BB84:BB89" si="186">X84*J84</f>
        <v>0</v>
      </c>
      <c r="BC84" s="152">
        <f t="shared" ref="BC84:BC89" si="187">Y84*J84</f>
        <v>0</v>
      </c>
      <c r="BD84" s="152">
        <f t="shared" ref="BD84:BD89" si="188">Z84*J84</f>
        <v>0</v>
      </c>
      <c r="BE84" s="152">
        <f t="shared" ref="BE84:BE89" si="189">AA84*J84</f>
        <v>0</v>
      </c>
      <c r="BF84" s="152">
        <f t="shared" si="110"/>
        <v>0</v>
      </c>
      <c r="BG84" s="152">
        <f t="shared" si="111"/>
        <v>0</v>
      </c>
      <c r="BH84" s="152">
        <f t="shared" si="112"/>
        <v>0</v>
      </c>
      <c r="BI84" s="152">
        <f t="shared" si="113"/>
        <v>0</v>
      </c>
      <c r="BJ84" s="329"/>
      <c r="BK84" s="1036">
        <f t="shared" si="134"/>
        <v>0</v>
      </c>
      <c r="BL84" s="722"/>
      <c r="BM84" s="357">
        <f t="shared" si="135"/>
        <v>0</v>
      </c>
      <c r="BN84" s="722"/>
      <c r="BO84" s="357">
        <f t="shared" si="136"/>
        <v>0</v>
      </c>
      <c r="BP84" s="722"/>
      <c r="BQ84" s="357">
        <f t="shared" si="137"/>
        <v>0</v>
      </c>
      <c r="BR84" s="722"/>
      <c r="BS84" s="357">
        <f t="shared" si="138"/>
        <v>0</v>
      </c>
      <c r="BT84" s="722"/>
      <c r="BU84" s="357">
        <f t="shared" si="139"/>
        <v>0</v>
      </c>
      <c r="BV84" s="731"/>
      <c r="BW84" s="357">
        <f t="shared" si="140"/>
        <v>0</v>
      </c>
      <c r="BX84" s="728"/>
      <c r="BY84" s="357">
        <f t="shared" si="141"/>
        <v>0</v>
      </c>
      <c r="BZ84" s="728"/>
      <c r="CA84" s="357">
        <f t="shared" si="142"/>
        <v>0</v>
      </c>
      <c r="CB84" s="728"/>
      <c r="CC84" s="357">
        <f t="shared" si="143"/>
        <v>0</v>
      </c>
      <c r="CD84" s="728"/>
      <c r="CE84" s="357">
        <f t="shared" si="144"/>
        <v>0</v>
      </c>
      <c r="CF84" s="728"/>
      <c r="CG84" s="357">
        <f t="shared" si="145"/>
        <v>0</v>
      </c>
      <c r="CH84" s="728"/>
      <c r="CI84" s="357">
        <f t="shared" si="146"/>
        <v>0</v>
      </c>
      <c r="CJ84" s="728"/>
      <c r="CK84" s="357">
        <f t="shared" si="147"/>
        <v>0</v>
      </c>
      <c r="CL84" s="728"/>
      <c r="CM84" s="357">
        <f t="shared" si="148"/>
        <v>0</v>
      </c>
      <c r="CN84" s="728"/>
      <c r="CO84" s="357">
        <f t="shared" si="149"/>
        <v>0</v>
      </c>
      <c r="CP84" s="729"/>
      <c r="CQ84" s="357">
        <f t="shared" si="150"/>
        <v>0</v>
      </c>
      <c r="CR84" s="152"/>
      <c r="CS84" s="1">
        <f t="shared" si="151"/>
        <v>0</v>
      </c>
      <c r="CT84" s="1">
        <f t="shared" si="152"/>
        <v>0</v>
      </c>
      <c r="CU84" s="1">
        <f t="shared" si="153"/>
        <v>0</v>
      </c>
      <c r="CV84" s="1">
        <f t="shared" si="154"/>
        <v>0</v>
      </c>
      <c r="CW84" s="522">
        <f t="shared" si="155"/>
        <v>0</v>
      </c>
      <c r="CX84" s="1">
        <f t="shared" si="156"/>
        <v>0</v>
      </c>
      <c r="CY84" s="1">
        <f t="shared" si="157"/>
        <v>0</v>
      </c>
      <c r="CZ84" s="1">
        <f t="shared" si="158"/>
        <v>0</v>
      </c>
      <c r="DA84" s="1"/>
      <c r="DB84" s="1">
        <f t="shared" si="159"/>
        <v>0</v>
      </c>
      <c r="DC84" s="1">
        <f t="shared" si="160"/>
        <v>0</v>
      </c>
      <c r="DD84" s="1"/>
      <c r="DE84" s="1">
        <f t="shared" si="161"/>
        <v>0</v>
      </c>
      <c r="DF84" s="1">
        <f t="shared" si="162"/>
        <v>0</v>
      </c>
      <c r="DG84" s="1">
        <f t="shared" si="163"/>
        <v>0</v>
      </c>
      <c r="DH84" s="1">
        <f t="shared" si="164"/>
        <v>0</v>
      </c>
      <c r="DI84" s="1">
        <f t="shared" si="165"/>
        <v>0</v>
      </c>
      <c r="DJ84" s="1">
        <f t="shared" si="166"/>
        <v>0</v>
      </c>
      <c r="DK84" s="1">
        <f t="shared" si="167"/>
        <v>0</v>
      </c>
      <c r="DL84" s="1">
        <f t="shared" si="168"/>
        <v>0</v>
      </c>
      <c r="DM84" s="1">
        <f t="shared" si="169"/>
        <v>0</v>
      </c>
      <c r="DN84" s="1">
        <f t="shared" si="170"/>
        <v>0</v>
      </c>
      <c r="DO84" s="1">
        <f t="shared" si="171"/>
        <v>0</v>
      </c>
      <c r="DP84" s="1">
        <f t="shared" si="172"/>
        <v>0</v>
      </c>
      <c r="DQ84" s="1">
        <f t="shared" si="173"/>
        <v>0</v>
      </c>
      <c r="DR84" s="1">
        <f t="shared" si="174"/>
        <v>0</v>
      </c>
      <c r="DS84" s="1">
        <f t="shared" si="175"/>
        <v>0</v>
      </c>
    </row>
    <row r="85" spans="1:123" s="1" customFormat="1" ht="65.25" customHeight="1" x14ac:dyDescent="0.2">
      <c r="B85" s="142"/>
      <c r="C85" s="57"/>
      <c r="D85" s="1070" t="s">
        <v>163</v>
      </c>
      <c r="E85" s="533"/>
      <c r="F85" s="533"/>
      <c r="G85" s="534" t="s">
        <v>15</v>
      </c>
      <c r="H85" s="535" t="s">
        <v>63</v>
      </c>
      <c r="I85" s="1091" t="s">
        <v>164</v>
      </c>
      <c r="J85" s="1103">
        <v>1</v>
      </c>
      <c r="K85" s="1103">
        <v>0</v>
      </c>
      <c r="L85" s="535" t="s">
        <v>693</v>
      </c>
      <c r="M85" s="540">
        <v>157.62862500000003</v>
      </c>
      <c r="N85" s="777"/>
      <c r="O85" s="777"/>
      <c r="P85" s="777"/>
      <c r="Q85" s="777"/>
      <c r="R85" s="777"/>
      <c r="S85" s="777"/>
      <c r="T85" s="777"/>
      <c r="U85" s="777"/>
      <c r="V85" s="807"/>
      <c r="W85" s="805"/>
      <c r="X85" s="805"/>
      <c r="Y85" s="805"/>
      <c r="Z85" s="805"/>
      <c r="AA85" s="804"/>
      <c r="AB85" s="1029"/>
      <c r="AC85" s="781"/>
      <c r="AD85" s="837"/>
      <c r="AE85" s="1020"/>
      <c r="AF85" s="532">
        <f t="shared" si="129"/>
        <v>0</v>
      </c>
      <c r="AG85" s="536" t="str">
        <f>IF(B85="New","Yes","No")</f>
        <v>No</v>
      </c>
      <c r="AH85" s="548" t="str">
        <f t="shared" si="130"/>
        <v>No</v>
      </c>
      <c r="AI85" s="527" t="str">
        <f>IF(F85="P24 cat.","Yes","No")</f>
        <v>No</v>
      </c>
      <c r="AK85" s="187">
        <f t="shared" si="131"/>
        <v>1</v>
      </c>
      <c r="AL85" s="188">
        <f t="shared" si="132"/>
        <v>0</v>
      </c>
      <c r="AM85" s="26"/>
      <c r="AN85" s="633"/>
      <c r="AO85" s="349">
        <v>2</v>
      </c>
      <c r="AP85" s="326">
        <f t="shared" si="133"/>
        <v>0</v>
      </c>
      <c r="AQ85" s="364"/>
      <c r="AR85" s="152">
        <f t="shared" si="176"/>
        <v>0</v>
      </c>
      <c r="AS85" s="152">
        <f t="shared" si="177"/>
        <v>0</v>
      </c>
      <c r="AT85" s="152">
        <f t="shared" si="178"/>
        <v>0</v>
      </c>
      <c r="AU85" s="152">
        <f t="shared" si="179"/>
        <v>0</v>
      </c>
      <c r="AV85" s="152">
        <f t="shared" si="180"/>
        <v>0</v>
      </c>
      <c r="AW85" s="152">
        <f t="shared" si="181"/>
        <v>0</v>
      </c>
      <c r="AX85" s="152">
        <f t="shared" si="182"/>
        <v>0</v>
      </c>
      <c r="AY85" s="152">
        <f t="shared" si="183"/>
        <v>0</v>
      </c>
      <c r="AZ85" s="152">
        <f t="shared" si="184"/>
        <v>0</v>
      </c>
      <c r="BA85" s="152">
        <f t="shared" si="185"/>
        <v>0</v>
      </c>
      <c r="BB85" s="152">
        <f t="shared" si="186"/>
        <v>0</v>
      </c>
      <c r="BC85" s="152">
        <f t="shared" si="187"/>
        <v>0</v>
      </c>
      <c r="BD85" s="152">
        <f t="shared" si="188"/>
        <v>0</v>
      </c>
      <c r="BE85" s="152">
        <f t="shared" si="189"/>
        <v>0</v>
      </c>
      <c r="BF85" s="152">
        <f t="shared" si="110"/>
        <v>0</v>
      </c>
      <c r="BG85" s="152">
        <f t="shared" si="111"/>
        <v>0</v>
      </c>
      <c r="BH85" s="152">
        <f t="shared" si="112"/>
        <v>0</v>
      </c>
      <c r="BI85" s="152">
        <f t="shared" si="113"/>
        <v>0</v>
      </c>
      <c r="BJ85" s="329">
        <v>1</v>
      </c>
      <c r="BK85" s="1036">
        <f t="shared" si="134"/>
        <v>0</v>
      </c>
      <c r="BL85" s="719">
        <v>6</v>
      </c>
      <c r="BM85" s="357">
        <f t="shared" si="135"/>
        <v>0</v>
      </c>
      <c r="BN85" s="719">
        <v>1</v>
      </c>
      <c r="BO85" s="357">
        <f t="shared" si="136"/>
        <v>0</v>
      </c>
      <c r="BP85" s="719"/>
      <c r="BQ85" s="357">
        <f t="shared" si="137"/>
        <v>0</v>
      </c>
      <c r="BR85" s="719"/>
      <c r="BS85" s="357">
        <f t="shared" si="138"/>
        <v>0</v>
      </c>
      <c r="BT85" s="719"/>
      <c r="BU85" s="357">
        <f t="shared" si="139"/>
        <v>0</v>
      </c>
      <c r="BV85" s="730"/>
      <c r="BW85" s="357">
        <f t="shared" si="140"/>
        <v>0</v>
      </c>
      <c r="BX85" s="728"/>
      <c r="BY85" s="357">
        <f t="shared" si="141"/>
        <v>0</v>
      </c>
      <c r="BZ85" s="728"/>
      <c r="CA85" s="357">
        <f t="shared" si="142"/>
        <v>0</v>
      </c>
      <c r="CB85" s="728"/>
      <c r="CC85" s="357">
        <f t="shared" si="143"/>
        <v>0</v>
      </c>
      <c r="CD85" s="728"/>
      <c r="CE85" s="357">
        <f t="shared" si="144"/>
        <v>0</v>
      </c>
      <c r="CF85" s="728"/>
      <c r="CG85" s="357">
        <f t="shared" si="145"/>
        <v>0</v>
      </c>
      <c r="CH85" s="728"/>
      <c r="CI85" s="357">
        <f t="shared" si="146"/>
        <v>0</v>
      </c>
      <c r="CJ85" s="728"/>
      <c r="CK85" s="357">
        <f t="shared" si="147"/>
        <v>0</v>
      </c>
      <c r="CL85" s="728"/>
      <c r="CM85" s="357">
        <f t="shared" si="148"/>
        <v>0</v>
      </c>
      <c r="CN85" s="728"/>
      <c r="CO85" s="357">
        <f t="shared" si="149"/>
        <v>0</v>
      </c>
      <c r="CP85" s="729"/>
      <c r="CQ85" s="357">
        <f t="shared" si="150"/>
        <v>0</v>
      </c>
      <c r="CR85" s="152"/>
      <c r="CS85" s="1">
        <f t="shared" si="151"/>
        <v>0</v>
      </c>
      <c r="CT85" s="1">
        <f t="shared" si="152"/>
        <v>0</v>
      </c>
      <c r="CU85" s="1">
        <f t="shared" si="153"/>
        <v>0</v>
      </c>
      <c r="CV85" s="1">
        <f t="shared" si="154"/>
        <v>0</v>
      </c>
      <c r="CW85" s="522">
        <f t="shared" si="155"/>
        <v>0</v>
      </c>
      <c r="CX85" s="1">
        <f t="shared" si="156"/>
        <v>0</v>
      </c>
      <c r="CY85" s="1">
        <f t="shared" si="157"/>
        <v>0</v>
      </c>
      <c r="CZ85" s="1">
        <f t="shared" si="158"/>
        <v>0</v>
      </c>
      <c r="DB85" s="1">
        <f t="shared" si="159"/>
        <v>0</v>
      </c>
      <c r="DC85" s="1">
        <f t="shared" si="160"/>
        <v>0</v>
      </c>
      <c r="DE85" s="1">
        <f t="shared" si="161"/>
        <v>0</v>
      </c>
      <c r="DF85" s="1">
        <f t="shared" si="162"/>
        <v>0</v>
      </c>
      <c r="DG85" s="1">
        <f t="shared" si="163"/>
        <v>0</v>
      </c>
      <c r="DH85" s="1">
        <f t="shared" si="164"/>
        <v>0</v>
      </c>
      <c r="DI85" s="1">
        <f t="shared" si="165"/>
        <v>0</v>
      </c>
      <c r="DJ85" s="1">
        <f t="shared" si="166"/>
        <v>0</v>
      </c>
      <c r="DK85" s="1">
        <f t="shared" si="167"/>
        <v>0</v>
      </c>
      <c r="DL85" s="1">
        <f t="shared" si="168"/>
        <v>0</v>
      </c>
      <c r="DM85" s="1">
        <f t="shared" si="169"/>
        <v>0</v>
      </c>
      <c r="DN85" s="1">
        <f t="shared" si="170"/>
        <v>0</v>
      </c>
      <c r="DO85" s="1">
        <f t="shared" si="171"/>
        <v>0</v>
      </c>
      <c r="DP85" s="1">
        <f t="shared" si="172"/>
        <v>0</v>
      </c>
      <c r="DQ85" s="1">
        <f t="shared" si="173"/>
        <v>0</v>
      </c>
      <c r="DR85" s="1">
        <f t="shared" si="174"/>
        <v>0</v>
      </c>
      <c r="DS85" s="1">
        <f t="shared" si="175"/>
        <v>0</v>
      </c>
    </row>
    <row r="86" spans="1:123" s="1" customFormat="1" ht="65.25" customHeight="1" x14ac:dyDescent="0.2">
      <c r="B86" s="139"/>
      <c r="D86" s="977" t="s">
        <v>165</v>
      </c>
      <c r="E86" s="380"/>
      <c r="F86" s="380"/>
      <c r="G86" s="68" t="s">
        <v>414</v>
      </c>
      <c r="H86" s="26" t="s">
        <v>63</v>
      </c>
      <c r="I86" s="693" t="s">
        <v>420</v>
      </c>
      <c r="J86" s="1100">
        <v>2</v>
      </c>
      <c r="K86" s="1100">
        <v>0</v>
      </c>
      <c r="L86" s="26" t="s">
        <v>693</v>
      </c>
      <c r="M86" s="488">
        <v>245.90065500000006</v>
      </c>
      <c r="N86" s="778"/>
      <c r="O86" s="778"/>
      <c r="P86" s="778"/>
      <c r="Q86" s="778"/>
      <c r="R86" s="778"/>
      <c r="S86" s="778"/>
      <c r="T86" s="778"/>
      <c r="U86" s="778"/>
      <c r="V86" s="802"/>
      <c r="W86" s="779"/>
      <c r="X86" s="779"/>
      <c r="Y86" s="779"/>
      <c r="Z86" s="779"/>
      <c r="AA86" s="801"/>
      <c r="AB86" s="1028"/>
      <c r="AC86" s="782"/>
      <c r="AD86" s="838"/>
      <c r="AE86" s="1021"/>
      <c r="AF86" s="70">
        <f t="shared" si="129"/>
        <v>0</v>
      </c>
      <c r="AG86" s="70" t="str">
        <f>IF(B86="New","Yes","No")</f>
        <v>No</v>
      </c>
      <c r="AH86" s="131" t="str">
        <f t="shared" si="130"/>
        <v>No</v>
      </c>
      <c r="AI86" s="71" t="str">
        <f>IF(F86="P24 cat.","Yes","No")</f>
        <v>No</v>
      </c>
      <c r="AK86" s="187">
        <f t="shared" si="131"/>
        <v>2</v>
      </c>
      <c r="AL86" s="188">
        <f t="shared" si="132"/>
        <v>0</v>
      </c>
      <c r="AM86" s="26"/>
      <c r="AN86" s="633"/>
      <c r="AO86" s="349">
        <v>3.4</v>
      </c>
      <c r="AP86" s="326">
        <f t="shared" si="133"/>
        <v>0</v>
      </c>
      <c r="AQ86" s="364"/>
      <c r="AR86" s="152">
        <f t="shared" si="176"/>
        <v>0</v>
      </c>
      <c r="AS86" s="152">
        <f t="shared" si="177"/>
        <v>0</v>
      </c>
      <c r="AT86" s="152">
        <f t="shared" si="178"/>
        <v>0</v>
      </c>
      <c r="AU86" s="152">
        <f t="shared" si="179"/>
        <v>0</v>
      </c>
      <c r="AV86" s="152">
        <f t="shared" si="180"/>
        <v>0</v>
      </c>
      <c r="AW86" s="152">
        <f t="shared" si="181"/>
        <v>0</v>
      </c>
      <c r="AX86" s="152">
        <f t="shared" si="182"/>
        <v>0</v>
      </c>
      <c r="AY86" s="152">
        <f t="shared" si="183"/>
        <v>0</v>
      </c>
      <c r="AZ86" s="152">
        <f t="shared" si="184"/>
        <v>0</v>
      </c>
      <c r="BA86" s="152">
        <f t="shared" si="185"/>
        <v>0</v>
      </c>
      <c r="BB86" s="152">
        <f t="shared" si="186"/>
        <v>0</v>
      </c>
      <c r="BC86" s="152">
        <f t="shared" si="187"/>
        <v>0</v>
      </c>
      <c r="BD86" s="152">
        <f t="shared" si="188"/>
        <v>0</v>
      </c>
      <c r="BE86" s="152">
        <f t="shared" si="189"/>
        <v>0</v>
      </c>
      <c r="BF86" s="152">
        <f t="shared" si="110"/>
        <v>0</v>
      </c>
      <c r="BG86" s="152">
        <f t="shared" si="111"/>
        <v>0</v>
      </c>
      <c r="BH86" s="152">
        <f t="shared" si="112"/>
        <v>0</v>
      </c>
      <c r="BI86" s="152">
        <f t="shared" si="113"/>
        <v>0</v>
      </c>
      <c r="BJ86" s="329">
        <v>2</v>
      </c>
      <c r="BK86" s="1036">
        <f t="shared" si="134"/>
        <v>0</v>
      </c>
      <c r="BL86" s="719">
        <v>9</v>
      </c>
      <c r="BM86" s="357">
        <f t="shared" si="135"/>
        <v>0</v>
      </c>
      <c r="BN86" s="719">
        <v>2</v>
      </c>
      <c r="BO86" s="357">
        <f t="shared" si="136"/>
        <v>0</v>
      </c>
      <c r="BP86" s="719"/>
      <c r="BQ86" s="357">
        <f t="shared" si="137"/>
        <v>0</v>
      </c>
      <c r="BR86" s="719"/>
      <c r="BS86" s="357">
        <f t="shared" si="138"/>
        <v>0</v>
      </c>
      <c r="BT86" s="719"/>
      <c r="BU86" s="357">
        <f t="shared" si="139"/>
        <v>0</v>
      </c>
      <c r="BV86" s="730"/>
      <c r="BW86" s="357">
        <f t="shared" si="140"/>
        <v>0</v>
      </c>
      <c r="BX86" s="728"/>
      <c r="BY86" s="357">
        <f t="shared" si="141"/>
        <v>0</v>
      </c>
      <c r="BZ86" s="728"/>
      <c r="CA86" s="357">
        <f t="shared" si="142"/>
        <v>0</v>
      </c>
      <c r="CB86" s="728"/>
      <c r="CC86" s="357">
        <f t="shared" si="143"/>
        <v>0</v>
      </c>
      <c r="CD86" s="728"/>
      <c r="CE86" s="357">
        <f t="shared" si="144"/>
        <v>0</v>
      </c>
      <c r="CF86" s="728"/>
      <c r="CG86" s="357">
        <f t="shared" si="145"/>
        <v>0</v>
      </c>
      <c r="CH86" s="728"/>
      <c r="CI86" s="357">
        <f t="shared" si="146"/>
        <v>0</v>
      </c>
      <c r="CJ86" s="728"/>
      <c r="CK86" s="357">
        <f t="shared" si="147"/>
        <v>0</v>
      </c>
      <c r="CL86" s="728"/>
      <c r="CM86" s="357">
        <f t="shared" si="148"/>
        <v>0</v>
      </c>
      <c r="CN86" s="728"/>
      <c r="CO86" s="357">
        <f t="shared" si="149"/>
        <v>0</v>
      </c>
      <c r="CP86" s="729"/>
      <c r="CQ86" s="357">
        <f t="shared" si="150"/>
        <v>0</v>
      </c>
      <c r="CR86" s="152"/>
      <c r="CS86" s="1">
        <f t="shared" si="151"/>
        <v>0</v>
      </c>
      <c r="CT86" s="1">
        <f t="shared" si="152"/>
        <v>0</v>
      </c>
      <c r="CU86" s="1">
        <f t="shared" si="153"/>
        <v>0</v>
      </c>
      <c r="CV86" s="1">
        <f t="shared" si="154"/>
        <v>0</v>
      </c>
      <c r="CW86" s="522">
        <f t="shared" si="155"/>
        <v>0</v>
      </c>
      <c r="CX86" s="1">
        <f t="shared" si="156"/>
        <v>0</v>
      </c>
      <c r="CY86" s="1">
        <f t="shared" si="157"/>
        <v>0</v>
      </c>
      <c r="CZ86" s="1">
        <f t="shared" si="158"/>
        <v>0</v>
      </c>
      <c r="DB86" s="1">
        <f t="shared" si="159"/>
        <v>0</v>
      </c>
      <c r="DC86" s="1">
        <f t="shared" si="160"/>
        <v>0</v>
      </c>
      <c r="DE86" s="1">
        <f t="shared" si="161"/>
        <v>0</v>
      </c>
      <c r="DF86" s="1">
        <f t="shared" si="162"/>
        <v>0</v>
      </c>
      <c r="DG86" s="1">
        <f t="shared" si="163"/>
        <v>0</v>
      </c>
      <c r="DH86" s="1">
        <f t="shared" si="164"/>
        <v>0</v>
      </c>
      <c r="DI86" s="1">
        <f t="shared" si="165"/>
        <v>0</v>
      </c>
      <c r="DJ86" s="1">
        <f t="shared" si="166"/>
        <v>0</v>
      </c>
      <c r="DK86" s="1">
        <f t="shared" si="167"/>
        <v>0</v>
      </c>
      <c r="DL86" s="1">
        <f t="shared" si="168"/>
        <v>0</v>
      </c>
      <c r="DM86" s="1">
        <f t="shared" si="169"/>
        <v>0</v>
      </c>
      <c r="DN86" s="1">
        <f t="shared" si="170"/>
        <v>0</v>
      </c>
      <c r="DO86" s="1">
        <f t="shared" si="171"/>
        <v>0</v>
      </c>
      <c r="DP86" s="1">
        <f t="shared" si="172"/>
        <v>0</v>
      </c>
      <c r="DQ86" s="1">
        <f t="shared" si="173"/>
        <v>0</v>
      </c>
      <c r="DR86" s="1">
        <f t="shared" si="174"/>
        <v>0</v>
      </c>
      <c r="DS86" s="1">
        <f t="shared" si="175"/>
        <v>0</v>
      </c>
    </row>
    <row r="87" spans="1:123" s="26" customFormat="1" ht="65.25" customHeight="1" x14ac:dyDescent="0.2">
      <c r="A87" s="1"/>
      <c r="B87" s="139"/>
      <c r="D87" s="1068" t="s">
        <v>166</v>
      </c>
      <c r="E87" s="528"/>
      <c r="F87" s="528"/>
      <c r="G87" s="529" t="s">
        <v>0</v>
      </c>
      <c r="H87" s="530" t="s">
        <v>63</v>
      </c>
      <c r="I87" s="1088" t="s">
        <v>419</v>
      </c>
      <c r="J87" s="1099">
        <v>2</v>
      </c>
      <c r="K87" s="1099">
        <v>0</v>
      </c>
      <c r="L87" s="530" t="s">
        <v>693</v>
      </c>
      <c r="M87" s="541">
        <v>245.90065500000006</v>
      </c>
      <c r="N87" s="777"/>
      <c r="O87" s="777"/>
      <c r="P87" s="777"/>
      <c r="Q87" s="777"/>
      <c r="R87" s="777"/>
      <c r="S87" s="777"/>
      <c r="T87" s="777"/>
      <c r="U87" s="777"/>
      <c r="V87" s="807"/>
      <c r="W87" s="805"/>
      <c r="X87" s="805"/>
      <c r="Y87" s="805"/>
      <c r="Z87" s="805"/>
      <c r="AA87" s="804"/>
      <c r="AB87" s="1029"/>
      <c r="AC87" s="781"/>
      <c r="AD87" s="837"/>
      <c r="AE87" s="1020"/>
      <c r="AF87" s="532">
        <f t="shared" si="129"/>
        <v>0</v>
      </c>
      <c r="AG87" s="532" t="str">
        <f>IF(B87="New","Yes","No")</f>
        <v>No</v>
      </c>
      <c r="AH87" s="545" t="str">
        <f t="shared" si="130"/>
        <v>No</v>
      </c>
      <c r="AI87" s="527" t="str">
        <f>IF(F87="P24 cat.","Yes","No")</f>
        <v>No</v>
      </c>
      <c r="AJ87" s="1"/>
      <c r="AK87" s="187">
        <f t="shared" si="131"/>
        <v>2</v>
      </c>
      <c r="AL87" s="188">
        <f t="shared" si="132"/>
        <v>0</v>
      </c>
      <c r="AN87" s="633"/>
      <c r="AO87" s="349">
        <v>3.3</v>
      </c>
      <c r="AP87" s="326">
        <f t="shared" si="133"/>
        <v>0</v>
      </c>
      <c r="AQ87" s="364"/>
      <c r="AR87" s="152">
        <f t="shared" si="176"/>
        <v>0</v>
      </c>
      <c r="AS87" s="152">
        <f t="shared" si="177"/>
        <v>0</v>
      </c>
      <c r="AT87" s="152">
        <f t="shared" si="178"/>
        <v>0</v>
      </c>
      <c r="AU87" s="152">
        <f t="shared" si="179"/>
        <v>0</v>
      </c>
      <c r="AV87" s="152">
        <f t="shared" si="180"/>
        <v>0</v>
      </c>
      <c r="AW87" s="152">
        <f t="shared" si="181"/>
        <v>0</v>
      </c>
      <c r="AX87" s="152">
        <f t="shared" si="182"/>
        <v>0</v>
      </c>
      <c r="AY87" s="152">
        <f t="shared" si="183"/>
        <v>0</v>
      </c>
      <c r="AZ87" s="152">
        <f t="shared" si="184"/>
        <v>0</v>
      </c>
      <c r="BA87" s="152">
        <f t="shared" si="185"/>
        <v>0</v>
      </c>
      <c r="BB87" s="152">
        <f t="shared" si="186"/>
        <v>0</v>
      </c>
      <c r="BC87" s="152">
        <f t="shared" si="187"/>
        <v>0</v>
      </c>
      <c r="BD87" s="152">
        <f t="shared" si="188"/>
        <v>0</v>
      </c>
      <c r="BE87" s="152">
        <f t="shared" si="189"/>
        <v>0</v>
      </c>
      <c r="BF87" s="152">
        <f t="shared" si="110"/>
        <v>0</v>
      </c>
      <c r="BG87" s="152">
        <f t="shared" si="111"/>
        <v>0</v>
      </c>
      <c r="BH87" s="152">
        <f t="shared" si="112"/>
        <v>0</v>
      </c>
      <c r="BI87" s="152">
        <f t="shared" si="113"/>
        <v>0</v>
      </c>
      <c r="BJ87" s="329">
        <v>2</v>
      </c>
      <c r="BK87" s="1036">
        <f t="shared" si="134"/>
        <v>0</v>
      </c>
      <c r="BL87" s="719">
        <v>6</v>
      </c>
      <c r="BM87" s="357">
        <f t="shared" si="135"/>
        <v>0</v>
      </c>
      <c r="BN87" s="719">
        <v>5</v>
      </c>
      <c r="BO87" s="357">
        <f t="shared" si="136"/>
        <v>0</v>
      </c>
      <c r="BP87" s="719"/>
      <c r="BQ87" s="357">
        <f t="shared" si="137"/>
        <v>0</v>
      </c>
      <c r="BR87" s="719"/>
      <c r="BS87" s="357">
        <f t="shared" si="138"/>
        <v>0</v>
      </c>
      <c r="BT87" s="719"/>
      <c r="BU87" s="357">
        <f t="shared" si="139"/>
        <v>0</v>
      </c>
      <c r="BV87" s="730"/>
      <c r="BW87" s="357">
        <f t="shared" si="140"/>
        <v>0</v>
      </c>
      <c r="BX87" s="728"/>
      <c r="BY87" s="357">
        <f t="shared" si="141"/>
        <v>0</v>
      </c>
      <c r="BZ87" s="728"/>
      <c r="CA87" s="357">
        <f t="shared" si="142"/>
        <v>0</v>
      </c>
      <c r="CB87" s="728"/>
      <c r="CC87" s="357">
        <f t="shared" si="143"/>
        <v>0</v>
      </c>
      <c r="CD87" s="728"/>
      <c r="CE87" s="357">
        <f t="shared" si="144"/>
        <v>0</v>
      </c>
      <c r="CF87" s="728"/>
      <c r="CG87" s="357">
        <f t="shared" si="145"/>
        <v>0</v>
      </c>
      <c r="CH87" s="728"/>
      <c r="CI87" s="357">
        <f t="shared" si="146"/>
        <v>0</v>
      </c>
      <c r="CJ87" s="728"/>
      <c r="CK87" s="357">
        <f t="shared" si="147"/>
        <v>0</v>
      </c>
      <c r="CL87" s="728"/>
      <c r="CM87" s="357">
        <f t="shared" si="148"/>
        <v>0</v>
      </c>
      <c r="CN87" s="728"/>
      <c r="CO87" s="357">
        <f t="shared" si="149"/>
        <v>0</v>
      </c>
      <c r="CP87" s="729"/>
      <c r="CQ87" s="357">
        <f t="shared" si="150"/>
        <v>0</v>
      </c>
      <c r="CR87" s="152"/>
      <c r="CS87" s="1">
        <f t="shared" si="151"/>
        <v>0</v>
      </c>
      <c r="CT87" s="1">
        <f t="shared" si="152"/>
        <v>0</v>
      </c>
      <c r="CU87" s="1">
        <f t="shared" si="153"/>
        <v>0</v>
      </c>
      <c r="CV87" s="1">
        <f t="shared" si="154"/>
        <v>0</v>
      </c>
      <c r="CW87" s="522">
        <f t="shared" si="155"/>
        <v>0</v>
      </c>
      <c r="CX87" s="1">
        <f t="shared" si="156"/>
        <v>0</v>
      </c>
      <c r="CY87" s="1">
        <f t="shared" si="157"/>
        <v>0</v>
      </c>
      <c r="CZ87" s="1">
        <f t="shared" si="158"/>
        <v>0</v>
      </c>
      <c r="DA87" s="1"/>
      <c r="DB87" s="1">
        <f t="shared" si="159"/>
        <v>0</v>
      </c>
      <c r="DC87" s="1">
        <f t="shared" si="160"/>
        <v>0</v>
      </c>
      <c r="DD87" s="1"/>
      <c r="DE87" s="1">
        <f t="shared" si="161"/>
        <v>0</v>
      </c>
      <c r="DF87" s="1">
        <f t="shared" si="162"/>
        <v>0</v>
      </c>
      <c r="DG87" s="1">
        <f t="shared" si="163"/>
        <v>0</v>
      </c>
      <c r="DH87" s="1">
        <f t="shared" si="164"/>
        <v>0</v>
      </c>
      <c r="DI87" s="1">
        <f t="shared" si="165"/>
        <v>0</v>
      </c>
      <c r="DJ87" s="1">
        <f t="shared" si="166"/>
        <v>0</v>
      </c>
      <c r="DK87" s="1">
        <f t="shared" si="167"/>
        <v>0</v>
      </c>
      <c r="DL87" s="1">
        <f t="shared" si="168"/>
        <v>0</v>
      </c>
      <c r="DM87" s="1">
        <f t="shared" si="169"/>
        <v>0</v>
      </c>
      <c r="DN87" s="1">
        <f t="shared" si="170"/>
        <v>0</v>
      </c>
      <c r="DO87" s="1">
        <f t="shared" si="171"/>
        <v>0</v>
      </c>
      <c r="DP87" s="1">
        <f t="shared" si="172"/>
        <v>0</v>
      </c>
      <c r="DQ87" s="1">
        <f t="shared" si="173"/>
        <v>0</v>
      </c>
      <c r="DR87" s="1">
        <f t="shared" si="174"/>
        <v>0</v>
      </c>
      <c r="DS87" s="1">
        <f t="shared" si="175"/>
        <v>0</v>
      </c>
    </row>
    <row r="88" spans="1:123" s="1" customFormat="1" ht="65.25" customHeight="1" x14ac:dyDescent="0.2">
      <c r="B88" s="139"/>
      <c r="D88" s="977" t="s">
        <v>167</v>
      </c>
      <c r="E88" s="378"/>
      <c r="F88" s="378"/>
      <c r="G88" s="68" t="s">
        <v>414</v>
      </c>
      <c r="H88" s="1" t="s">
        <v>67</v>
      </c>
      <c r="I88" s="693" t="s">
        <v>418</v>
      </c>
      <c r="J88" s="1104">
        <v>2</v>
      </c>
      <c r="K88" s="1104">
        <v>0</v>
      </c>
      <c r="L88" s="1" t="s">
        <v>693</v>
      </c>
      <c r="M88" s="500">
        <v>233.29036500000007</v>
      </c>
      <c r="N88" s="778"/>
      <c r="O88" s="778"/>
      <c r="P88" s="778"/>
      <c r="Q88" s="778"/>
      <c r="R88" s="778"/>
      <c r="S88" s="778"/>
      <c r="T88" s="778"/>
      <c r="U88" s="778"/>
      <c r="V88" s="802"/>
      <c r="W88" s="779"/>
      <c r="X88" s="779"/>
      <c r="Y88" s="779"/>
      <c r="Z88" s="779"/>
      <c r="AA88" s="801"/>
      <c r="AB88" s="1028"/>
      <c r="AC88" s="782"/>
      <c r="AD88" s="1011"/>
      <c r="AE88" s="1022"/>
      <c r="AF88" s="70">
        <f t="shared" si="129"/>
        <v>0</v>
      </c>
      <c r="AG88" s="88" t="str">
        <f>IF(B88="New","Yes","No")</f>
        <v>No</v>
      </c>
      <c r="AH88" s="131" t="str">
        <f t="shared" si="130"/>
        <v>No</v>
      </c>
      <c r="AI88" s="71" t="str">
        <f>IF(F88="P24 cat.","Yes","No")</f>
        <v>No</v>
      </c>
      <c r="AK88" s="187">
        <f t="shared" si="131"/>
        <v>2</v>
      </c>
      <c r="AL88" s="188">
        <f t="shared" si="132"/>
        <v>0</v>
      </c>
      <c r="AM88" s="26"/>
      <c r="AN88" s="633"/>
      <c r="AO88" s="349">
        <v>2.8</v>
      </c>
      <c r="AP88" s="326">
        <f t="shared" si="133"/>
        <v>0</v>
      </c>
      <c r="AQ88" s="364"/>
      <c r="AR88" s="152">
        <f t="shared" si="176"/>
        <v>0</v>
      </c>
      <c r="AS88" s="152">
        <f t="shared" si="177"/>
        <v>0</v>
      </c>
      <c r="AT88" s="152">
        <f t="shared" si="178"/>
        <v>0</v>
      </c>
      <c r="AU88" s="152">
        <f t="shared" si="179"/>
        <v>0</v>
      </c>
      <c r="AV88" s="152">
        <f t="shared" si="180"/>
        <v>0</v>
      </c>
      <c r="AW88" s="152">
        <f t="shared" si="181"/>
        <v>0</v>
      </c>
      <c r="AX88" s="152">
        <f t="shared" si="182"/>
        <v>0</v>
      </c>
      <c r="AY88" s="152">
        <f t="shared" si="183"/>
        <v>0</v>
      </c>
      <c r="AZ88" s="152">
        <f t="shared" si="184"/>
        <v>0</v>
      </c>
      <c r="BA88" s="152">
        <f t="shared" si="185"/>
        <v>0</v>
      </c>
      <c r="BB88" s="152">
        <f t="shared" si="186"/>
        <v>0</v>
      </c>
      <c r="BC88" s="152">
        <f t="shared" si="187"/>
        <v>0</v>
      </c>
      <c r="BD88" s="152">
        <f t="shared" si="188"/>
        <v>0</v>
      </c>
      <c r="BE88" s="152">
        <f t="shared" si="189"/>
        <v>0</v>
      </c>
      <c r="BF88" s="152">
        <f t="shared" si="110"/>
        <v>0</v>
      </c>
      <c r="BG88" s="152">
        <f t="shared" si="111"/>
        <v>0</v>
      </c>
      <c r="BH88" s="152">
        <f t="shared" si="112"/>
        <v>0</v>
      </c>
      <c r="BI88" s="152">
        <f t="shared" si="113"/>
        <v>0</v>
      </c>
      <c r="BJ88" s="329">
        <v>2</v>
      </c>
      <c r="BK88" s="1036">
        <f t="shared" si="134"/>
        <v>0</v>
      </c>
      <c r="BL88" s="719">
        <v>9</v>
      </c>
      <c r="BM88" s="357">
        <f t="shared" si="135"/>
        <v>0</v>
      </c>
      <c r="BN88" s="719">
        <v>2</v>
      </c>
      <c r="BO88" s="357">
        <f t="shared" si="136"/>
        <v>0</v>
      </c>
      <c r="BP88" s="719"/>
      <c r="BQ88" s="357">
        <f t="shared" si="137"/>
        <v>0</v>
      </c>
      <c r="BR88" s="719"/>
      <c r="BS88" s="357">
        <f t="shared" si="138"/>
        <v>0</v>
      </c>
      <c r="BT88" s="719"/>
      <c r="BU88" s="357">
        <f t="shared" si="139"/>
        <v>0</v>
      </c>
      <c r="BV88" s="730"/>
      <c r="BW88" s="357">
        <f t="shared" si="140"/>
        <v>0</v>
      </c>
      <c r="BX88" s="728"/>
      <c r="BY88" s="357">
        <f t="shared" si="141"/>
        <v>0</v>
      </c>
      <c r="BZ88" s="728"/>
      <c r="CA88" s="357">
        <f t="shared" si="142"/>
        <v>0</v>
      </c>
      <c r="CB88" s="728"/>
      <c r="CC88" s="357">
        <f t="shared" si="143"/>
        <v>0</v>
      </c>
      <c r="CD88" s="728"/>
      <c r="CE88" s="357">
        <f t="shared" si="144"/>
        <v>0</v>
      </c>
      <c r="CF88" s="728"/>
      <c r="CG88" s="357">
        <f t="shared" si="145"/>
        <v>0</v>
      </c>
      <c r="CH88" s="728"/>
      <c r="CI88" s="357">
        <f t="shared" si="146"/>
        <v>0</v>
      </c>
      <c r="CJ88" s="728"/>
      <c r="CK88" s="357">
        <f t="shared" si="147"/>
        <v>0</v>
      </c>
      <c r="CL88" s="728"/>
      <c r="CM88" s="357">
        <f t="shared" si="148"/>
        <v>0</v>
      </c>
      <c r="CN88" s="728"/>
      <c r="CO88" s="357">
        <f t="shared" si="149"/>
        <v>0</v>
      </c>
      <c r="CP88" s="729"/>
      <c r="CQ88" s="357">
        <f t="shared" si="150"/>
        <v>0</v>
      </c>
      <c r="CR88" s="152"/>
      <c r="CS88" s="1">
        <f t="shared" si="151"/>
        <v>0</v>
      </c>
      <c r="CT88" s="1">
        <f t="shared" si="152"/>
        <v>0</v>
      </c>
      <c r="CU88" s="1">
        <f t="shared" si="153"/>
        <v>0</v>
      </c>
      <c r="CV88" s="1">
        <f t="shared" si="154"/>
        <v>0</v>
      </c>
      <c r="CW88" s="522">
        <f t="shared" si="155"/>
        <v>0</v>
      </c>
      <c r="CX88" s="1">
        <f t="shared" si="156"/>
        <v>0</v>
      </c>
      <c r="CY88" s="1">
        <f t="shared" si="157"/>
        <v>0</v>
      </c>
      <c r="CZ88" s="1">
        <f t="shared" si="158"/>
        <v>0</v>
      </c>
      <c r="DB88" s="1">
        <f t="shared" si="159"/>
        <v>0</v>
      </c>
      <c r="DC88" s="1">
        <f t="shared" si="160"/>
        <v>0</v>
      </c>
      <c r="DE88" s="1">
        <f t="shared" si="161"/>
        <v>0</v>
      </c>
      <c r="DF88" s="1">
        <f t="shared" si="162"/>
        <v>0</v>
      </c>
      <c r="DG88" s="1">
        <f t="shared" si="163"/>
        <v>0</v>
      </c>
      <c r="DH88" s="1">
        <f t="shared" si="164"/>
        <v>0</v>
      </c>
      <c r="DI88" s="1">
        <f t="shared" si="165"/>
        <v>0</v>
      </c>
      <c r="DJ88" s="1">
        <f t="shared" si="166"/>
        <v>0</v>
      </c>
      <c r="DK88" s="1">
        <f t="shared" si="167"/>
        <v>0</v>
      </c>
      <c r="DL88" s="1">
        <f t="shared" si="168"/>
        <v>0</v>
      </c>
      <c r="DM88" s="1">
        <f t="shared" si="169"/>
        <v>0</v>
      </c>
      <c r="DN88" s="1">
        <f t="shared" si="170"/>
        <v>0</v>
      </c>
      <c r="DO88" s="1">
        <f t="shared" si="171"/>
        <v>0</v>
      </c>
      <c r="DP88" s="1">
        <f t="shared" si="172"/>
        <v>0</v>
      </c>
      <c r="DQ88" s="1">
        <f t="shared" si="173"/>
        <v>0</v>
      </c>
      <c r="DR88" s="1">
        <f t="shared" si="174"/>
        <v>0</v>
      </c>
      <c r="DS88" s="1">
        <f t="shared" si="175"/>
        <v>0</v>
      </c>
    </row>
    <row r="89" spans="1:123" s="1" customFormat="1" ht="65.25" customHeight="1" x14ac:dyDescent="0.2">
      <c r="B89" s="132"/>
      <c r="C89" s="72"/>
      <c r="D89" s="1069" t="s">
        <v>168</v>
      </c>
      <c r="E89" s="538"/>
      <c r="F89" s="538"/>
      <c r="G89" s="539" t="s">
        <v>309</v>
      </c>
      <c r="H89" s="516" t="s">
        <v>67</v>
      </c>
      <c r="I89" s="1089" t="s">
        <v>410</v>
      </c>
      <c r="J89" s="1101">
        <v>2</v>
      </c>
      <c r="K89" s="1101">
        <v>0</v>
      </c>
      <c r="L89" s="516" t="s">
        <v>693</v>
      </c>
      <c r="M89" s="542">
        <v>220.68007500000004</v>
      </c>
      <c r="N89" s="777"/>
      <c r="O89" s="777"/>
      <c r="P89" s="777"/>
      <c r="Q89" s="777"/>
      <c r="R89" s="777"/>
      <c r="S89" s="777"/>
      <c r="T89" s="777"/>
      <c r="U89" s="777"/>
      <c r="V89" s="807"/>
      <c r="W89" s="805"/>
      <c r="X89" s="805"/>
      <c r="Y89" s="805"/>
      <c r="Z89" s="805"/>
      <c r="AA89" s="804"/>
      <c r="AB89" s="1029"/>
      <c r="AC89" s="781"/>
      <c r="AD89" s="837"/>
      <c r="AE89" s="1020"/>
      <c r="AF89" s="526">
        <f t="shared" si="129"/>
        <v>0</v>
      </c>
      <c r="AG89" s="526" t="str">
        <f>IF(B89="New","Yes","No")</f>
        <v>No</v>
      </c>
      <c r="AH89" s="545" t="str">
        <f t="shared" si="130"/>
        <v>No</v>
      </c>
      <c r="AI89" s="527" t="str">
        <f>IF(F89="P24 cat.","Yes","No")</f>
        <v>No</v>
      </c>
      <c r="AK89" s="187">
        <f t="shared" si="131"/>
        <v>2</v>
      </c>
      <c r="AL89" s="188">
        <f t="shared" si="132"/>
        <v>0</v>
      </c>
      <c r="AM89" s="26"/>
      <c r="AN89" s="633"/>
      <c r="AO89" s="349">
        <v>1.7</v>
      </c>
      <c r="AP89" s="326">
        <f t="shared" si="133"/>
        <v>0</v>
      </c>
      <c r="AQ89" s="364"/>
      <c r="AR89" s="152">
        <f t="shared" si="176"/>
        <v>0</v>
      </c>
      <c r="AS89" s="152">
        <f t="shared" si="177"/>
        <v>0</v>
      </c>
      <c r="AT89" s="152">
        <f t="shared" si="178"/>
        <v>0</v>
      </c>
      <c r="AU89" s="152">
        <f t="shared" si="179"/>
        <v>0</v>
      </c>
      <c r="AV89" s="152">
        <f t="shared" si="180"/>
        <v>0</v>
      </c>
      <c r="AW89" s="152">
        <f t="shared" si="181"/>
        <v>0</v>
      </c>
      <c r="AX89" s="152">
        <f t="shared" si="182"/>
        <v>0</v>
      </c>
      <c r="AY89" s="152">
        <f t="shared" si="183"/>
        <v>0</v>
      </c>
      <c r="AZ89" s="152">
        <f t="shared" si="184"/>
        <v>0</v>
      </c>
      <c r="BA89" s="152">
        <f t="shared" si="185"/>
        <v>0</v>
      </c>
      <c r="BB89" s="152">
        <f t="shared" si="186"/>
        <v>0</v>
      </c>
      <c r="BC89" s="152">
        <f t="shared" si="187"/>
        <v>0</v>
      </c>
      <c r="BD89" s="152">
        <f t="shared" si="188"/>
        <v>0</v>
      </c>
      <c r="BE89" s="152">
        <f t="shared" si="189"/>
        <v>0</v>
      </c>
      <c r="BF89" s="152">
        <f t="shared" si="110"/>
        <v>0</v>
      </c>
      <c r="BG89" s="152">
        <f t="shared" si="111"/>
        <v>0</v>
      </c>
      <c r="BH89" s="152">
        <f t="shared" si="112"/>
        <v>0</v>
      </c>
      <c r="BI89" s="152">
        <f t="shared" si="113"/>
        <v>0</v>
      </c>
      <c r="BJ89" s="329">
        <v>2</v>
      </c>
      <c r="BK89" s="1036">
        <f t="shared" si="134"/>
        <v>0</v>
      </c>
      <c r="BL89" s="719">
        <v>4</v>
      </c>
      <c r="BM89" s="357">
        <f t="shared" si="135"/>
        <v>0</v>
      </c>
      <c r="BN89" s="719">
        <v>6</v>
      </c>
      <c r="BO89" s="357">
        <f t="shared" si="136"/>
        <v>0</v>
      </c>
      <c r="BP89" s="719"/>
      <c r="BQ89" s="357">
        <f t="shared" si="137"/>
        <v>0</v>
      </c>
      <c r="BR89" s="719"/>
      <c r="BS89" s="357">
        <f t="shared" si="138"/>
        <v>0</v>
      </c>
      <c r="BT89" s="719"/>
      <c r="BU89" s="357">
        <f t="shared" si="139"/>
        <v>0</v>
      </c>
      <c r="BV89" s="730"/>
      <c r="BW89" s="357">
        <f t="shared" si="140"/>
        <v>0</v>
      </c>
      <c r="BX89" s="728"/>
      <c r="BY89" s="357">
        <f t="shared" si="141"/>
        <v>0</v>
      </c>
      <c r="BZ89" s="728"/>
      <c r="CA89" s="357">
        <f t="shared" si="142"/>
        <v>0</v>
      </c>
      <c r="CB89" s="728"/>
      <c r="CC89" s="357">
        <f t="shared" si="143"/>
        <v>0</v>
      </c>
      <c r="CD89" s="728"/>
      <c r="CE89" s="357">
        <f t="shared" si="144"/>
        <v>0</v>
      </c>
      <c r="CF89" s="728"/>
      <c r="CG89" s="357">
        <f t="shared" si="145"/>
        <v>0</v>
      </c>
      <c r="CH89" s="728"/>
      <c r="CI89" s="357">
        <f t="shared" si="146"/>
        <v>0</v>
      </c>
      <c r="CJ89" s="728"/>
      <c r="CK89" s="357">
        <f t="shared" si="147"/>
        <v>0</v>
      </c>
      <c r="CL89" s="728"/>
      <c r="CM89" s="357">
        <f t="shared" si="148"/>
        <v>0</v>
      </c>
      <c r="CN89" s="728"/>
      <c r="CO89" s="357">
        <f t="shared" si="149"/>
        <v>0</v>
      </c>
      <c r="CP89" s="729"/>
      <c r="CQ89" s="357">
        <f t="shared" si="150"/>
        <v>0</v>
      </c>
      <c r="CR89" s="152"/>
      <c r="CS89" s="1">
        <f t="shared" si="151"/>
        <v>0</v>
      </c>
      <c r="CT89" s="1">
        <f t="shared" si="152"/>
        <v>0</v>
      </c>
      <c r="CU89" s="1">
        <f t="shared" si="153"/>
        <v>0</v>
      </c>
      <c r="CV89" s="1">
        <f t="shared" si="154"/>
        <v>0</v>
      </c>
      <c r="CW89" s="522">
        <f t="shared" si="155"/>
        <v>0</v>
      </c>
      <c r="CX89" s="1">
        <f t="shared" si="156"/>
        <v>0</v>
      </c>
      <c r="CY89" s="1">
        <f t="shared" si="157"/>
        <v>0</v>
      </c>
      <c r="CZ89" s="1">
        <f t="shared" si="158"/>
        <v>0</v>
      </c>
      <c r="DB89" s="1">
        <f t="shared" si="159"/>
        <v>0</v>
      </c>
      <c r="DC89" s="1">
        <f t="shared" si="160"/>
        <v>0</v>
      </c>
      <c r="DE89" s="1">
        <f t="shared" si="161"/>
        <v>0</v>
      </c>
      <c r="DF89" s="1">
        <f t="shared" si="162"/>
        <v>0</v>
      </c>
      <c r="DG89" s="1">
        <f t="shared" si="163"/>
        <v>0</v>
      </c>
      <c r="DH89" s="1">
        <f t="shared" si="164"/>
        <v>0</v>
      </c>
      <c r="DI89" s="1">
        <f t="shared" si="165"/>
        <v>0</v>
      </c>
      <c r="DJ89" s="1">
        <f t="shared" si="166"/>
        <v>0</v>
      </c>
      <c r="DK89" s="1">
        <f t="shared" si="167"/>
        <v>0</v>
      </c>
      <c r="DL89" s="1">
        <f t="shared" si="168"/>
        <v>0</v>
      </c>
      <c r="DM89" s="1">
        <f t="shared" si="169"/>
        <v>0</v>
      </c>
      <c r="DN89" s="1">
        <f t="shared" si="170"/>
        <v>0</v>
      </c>
      <c r="DO89" s="1">
        <f t="shared" si="171"/>
        <v>0</v>
      </c>
      <c r="DP89" s="1">
        <f t="shared" si="172"/>
        <v>0</v>
      </c>
      <c r="DQ89" s="1">
        <f t="shared" si="173"/>
        <v>0</v>
      </c>
      <c r="DR89" s="1">
        <f t="shared" si="174"/>
        <v>0</v>
      </c>
      <c r="DS89" s="1">
        <f t="shared" si="175"/>
        <v>0</v>
      </c>
    </row>
    <row r="90" spans="1:123" s="26" customFormat="1" ht="33" customHeight="1" x14ac:dyDescent="0.2">
      <c r="A90" s="1"/>
      <c r="B90" s="134"/>
      <c r="C90" s="6"/>
      <c r="D90" s="977"/>
      <c r="E90" s="383"/>
      <c r="F90" s="383"/>
      <c r="G90" s="204"/>
      <c r="H90" s="6"/>
      <c r="I90" s="693"/>
      <c r="J90" s="1107"/>
      <c r="K90" s="1107"/>
      <c r="L90" s="707" t="s">
        <v>907</v>
      </c>
      <c r="N90" s="817"/>
      <c r="O90" s="325"/>
      <c r="P90" s="325"/>
      <c r="Q90" s="325"/>
      <c r="R90" s="325"/>
      <c r="S90" s="325"/>
      <c r="T90" s="325"/>
      <c r="U90" s="325"/>
      <c r="V90" s="325"/>
      <c r="W90" s="325"/>
      <c r="X90" s="325"/>
      <c r="Y90" s="325"/>
      <c r="Z90" s="325"/>
      <c r="AA90" s="325"/>
      <c r="AB90" s="1184"/>
      <c r="AC90" s="1185"/>
      <c r="AD90" s="1186"/>
      <c r="AE90" s="1186"/>
      <c r="AF90" s="94"/>
      <c r="AG90" s="6"/>
      <c r="AH90" s="205"/>
      <c r="AI90" s="292"/>
      <c r="AJ90" s="1"/>
      <c r="AK90" s="187">
        <f t="shared" si="131"/>
        <v>0</v>
      </c>
      <c r="AL90" s="188">
        <f t="shared" si="132"/>
        <v>0</v>
      </c>
      <c r="AN90" s="633"/>
      <c r="AO90" s="352"/>
      <c r="AP90" s="326">
        <f t="shared" si="133"/>
        <v>0</v>
      </c>
      <c r="AQ90" s="364"/>
      <c r="AR90" s="152"/>
      <c r="AS90" s="152"/>
      <c r="AT90" s="152"/>
      <c r="AU90" s="152"/>
      <c r="AV90" s="152"/>
      <c r="AW90" s="152"/>
      <c r="AX90" s="152">
        <f t="shared" si="182"/>
        <v>0</v>
      </c>
      <c r="AY90" s="152"/>
      <c r="AZ90" s="152"/>
      <c r="BA90" s="152"/>
      <c r="BB90" s="152"/>
      <c r="BC90" s="152"/>
      <c r="BD90" s="152"/>
      <c r="BE90" s="152"/>
      <c r="BF90" s="152">
        <f t="shared" si="110"/>
        <v>0</v>
      </c>
      <c r="BG90" s="152">
        <f t="shared" si="111"/>
        <v>0</v>
      </c>
      <c r="BH90" s="152">
        <f t="shared" si="112"/>
        <v>0</v>
      </c>
      <c r="BI90" s="152">
        <f t="shared" si="113"/>
        <v>0</v>
      </c>
      <c r="BJ90" s="329"/>
      <c r="BK90" s="1036">
        <f t="shared" si="134"/>
        <v>0</v>
      </c>
      <c r="BL90" s="722"/>
      <c r="BM90" s="357">
        <f t="shared" si="135"/>
        <v>0</v>
      </c>
      <c r="BN90" s="722"/>
      <c r="BO90" s="357">
        <f t="shared" si="136"/>
        <v>0</v>
      </c>
      <c r="BP90" s="722"/>
      <c r="BQ90" s="357">
        <f t="shared" si="137"/>
        <v>0</v>
      </c>
      <c r="BR90" s="722"/>
      <c r="BS90" s="357">
        <f t="shared" si="138"/>
        <v>0</v>
      </c>
      <c r="BT90" s="722"/>
      <c r="BU90" s="357">
        <f t="shared" si="139"/>
        <v>0</v>
      </c>
      <c r="BV90" s="731"/>
      <c r="BW90" s="357">
        <f t="shared" si="140"/>
        <v>0</v>
      </c>
      <c r="BX90" s="728"/>
      <c r="BY90" s="357">
        <f t="shared" si="141"/>
        <v>0</v>
      </c>
      <c r="BZ90" s="728"/>
      <c r="CA90" s="357">
        <f t="shared" si="142"/>
        <v>0</v>
      </c>
      <c r="CB90" s="728"/>
      <c r="CC90" s="357">
        <f t="shared" si="143"/>
        <v>0</v>
      </c>
      <c r="CD90" s="728"/>
      <c r="CE90" s="357">
        <f t="shared" si="144"/>
        <v>0</v>
      </c>
      <c r="CF90" s="728"/>
      <c r="CG90" s="357">
        <f t="shared" si="145"/>
        <v>0</v>
      </c>
      <c r="CH90" s="728"/>
      <c r="CI90" s="357">
        <f t="shared" si="146"/>
        <v>0</v>
      </c>
      <c r="CJ90" s="728"/>
      <c r="CK90" s="357">
        <f t="shared" si="147"/>
        <v>0</v>
      </c>
      <c r="CL90" s="728"/>
      <c r="CM90" s="357">
        <f t="shared" si="148"/>
        <v>0</v>
      </c>
      <c r="CN90" s="728"/>
      <c r="CO90" s="357">
        <f t="shared" si="149"/>
        <v>0</v>
      </c>
      <c r="CP90" s="729"/>
      <c r="CQ90" s="357">
        <f t="shared" si="150"/>
        <v>0</v>
      </c>
      <c r="CR90" s="152"/>
      <c r="CS90" s="1">
        <f t="shared" si="151"/>
        <v>0</v>
      </c>
      <c r="CT90" s="1">
        <f t="shared" si="152"/>
        <v>0</v>
      </c>
      <c r="CU90" s="1">
        <f t="shared" si="153"/>
        <v>0</v>
      </c>
      <c r="CV90" s="1">
        <f t="shared" si="154"/>
        <v>0</v>
      </c>
      <c r="CW90" s="522">
        <f t="shared" si="155"/>
        <v>0</v>
      </c>
      <c r="CX90" s="1">
        <f t="shared" si="156"/>
        <v>0</v>
      </c>
      <c r="CY90" s="1">
        <f t="shared" si="157"/>
        <v>0</v>
      </c>
      <c r="CZ90" s="1">
        <f t="shared" si="158"/>
        <v>0</v>
      </c>
      <c r="DA90" s="1"/>
      <c r="DB90" s="1">
        <f t="shared" si="159"/>
        <v>0</v>
      </c>
      <c r="DC90" s="1">
        <f t="shared" si="160"/>
        <v>0</v>
      </c>
      <c r="DD90" s="1"/>
      <c r="DE90" s="1">
        <f t="shared" si="161"/>
        <v>0</v>
      </c>
      <c r="DF90" s="1">
        <f t="shared" si="162"/>
        <v>0</v>
      </c>
      <c r="DG90" s="1">
        <f t="shared" si="163"/>
        <v>0</v>
      </c>
      <c r="DH90" s="1">
        <f t="shared" si="164"/>
        <v>0</v>
      </c>
      <c r="DI90" s="1">
        <f t="shared" si="165"/>
        <v>0</v>
      </c>
      <c r="DJ90" s="1">
        <f t="shared" si="166"/>
        <v>0</v>
      </c>
      <c r="DK90" s="1">
        <f t="shared" si="167"/>
        <v>0</v>
      </c>
      <c r="DL90" s="1">
        <f t="shared" si="168"/>
        <v>0</v>
      </c>
      <c r="DM90" s="1">
        <f t="shared" si="169"/>
        <v>0</v>
      </c>
      <c r="DN90" s="1">
        <f t="shared" si="170"/>
        <v>0</v>
      </c>
      <c r="DO90" s="1">
        <f t="shared" si="171"/>
        <v>0</v>
      </c>
      <c r="DP90" s="1">
        <f t="shared" si="172"/>
        <v>0</v>
      </c>
      <c r="DQ90" s="1">
        <f t="shared" si="173"/>
        <v>0</v>
      </c>
      <c r="DR90" s="1">
        <f t="shared" si="174"/>
        <v>0</v>
      </c>
      <c r="DS90" s="1">
        <f t="shared" si="175"/>
        <v>0</v>
      </c>
    </row>
    <row r="91" spans="1:123" s="1" customFormat="1" ht="65.25" customHeight="1" x14ac:dyDescent="0.2">
      <c r="A91" s="1360" t="s">
        <v>66</v>
      </c>
      <c r="B91" s="142"/>
      <c r="C91" s="57"/>
      <c r="D91" s="1070" t="s">
        <v>169</v>
      </c>
      <c r="E91" s="533"/>
      <c r="F91" s="533"/>
      <c r="G91" s="534" t="s">
        <v>15</v>
      </c>
      <c r="H91" s="535" t="s">
        <v>64</v>
      </c>
      <c r="I91" s="1091" t="s">
        <v>384</v>
      </c>
      <c r="J91" s="1103">
        <v>2</v>
      </c>
      <c r="K91" s="1103">
        <v>0</v>
      </c>
      <c r="L91" s="535" t="s">
        <v>693</v>
      </c>
      <c r="M91" s="540">
        <v>422.44471500000009</v>
      </c>
      <c r="N91" s="777"/>
      <c r="O91" s="777"/>
      <c r="P91" s="777"/>
      <c r="Q91" s="777"/>
      <c r="R91" s="777"/>
      <c r="S91" s="777"/>
      <c r="T91" s="777"/>
      <c r="U91" s="777"/>
      <c r="V91" s="807"/>
      <c r="W91" s="805"/>
      <c r="X91" s="805"/>
      <c r="Y91" s="805"/>
      <c r="Z91" s="805"/>
      <c r="AA91" s="804"/>
      <c r="AB91" s="1029"/>
      <c r="AC91" s="781"/>
      <c r="AD91" s="837"/>
      <c r="AE91" s="1020"/>
      <c r="AF91" s="532">
        <f t="shared" si="129"/>
        <v>0</v>
      </c>
      <c r="AG91" s="536" t="str">
        <f t="shared" ref="AG91:AG107" si="190">IF(B91="New","Yes","No")</f>
        <v>No</v>
      </c>
      <c r="AH91" s="548" t="str">
        <f t="shared" si="130"/>
        <v>No</v>
      </c>
      <c r="AI91" s="527" t="str">
        <f t="shared" ref="AI91:AI107" si="191">IF(F91="P24 cat.","Yes","No")</f>
        <v>No</v>
      </c>
      <c r="AK91" s="187">
        <f t="shared" si="131"/>
        <v>3</v>
      </c>
      <c r="AL91" s="188">
        <f t="shared" si="132"/>
        <v>0</v>
      </c>
      <c r="AM91" s="26"/>
      <c r="AN91" s="633"/>
      <c r="AO91" s="349">
        <v>16.5</v>
      </c>
      <c r="AP91" s="326">
        <f t="shared" si="133"/>
        <v>0</v>
      </c>
      <c r="AQ91" s="364"/>
      <c r="AR91" s="152">
        <f t="shared" ref="AR91:AR107" si="192">N91*J91</f>
        <v>0</v>
      </c>
      <c r="AS91" s="152">
        <f t="shared" ref="AS91:AS107" si="193">O91*J91</f>
        <v>0</v>
      </c>
      <c r="AT91" s="152">
        <f t="shared" ref="AT91:AT107" si="194">P91*J91</f>
        <v>0</v>
      </c>
      <c r="AU91" s="152">
        <f t="shared" ref="AU91:AU107" si="195">Q91*J91</f>
        <v>0</v>
      </c>
      <c r="AV91" s="152">
        <f t="shared" ref="AV91:AV107" si="196">R91*J91</f>
        <v>0</v>
      </c>
      <c r="AW91" s="152">
        <f t="shared" ref="AW91:AW107" si="197">S91*J91</f>
        <v>0</v>
      </c>
      <c r="AX91" s="152">
        <f t="shared" si="182"/>
        <v>0</v>
      </c>
      <c r="AY91" s="152">
        <f t="shared" ref="AY91:AY107" si="198">U91*J91</f>
        <v>0</v>
      </c>
      <c r="AZ91" s="152">
        <f t="shared" ref="AZ91:AZ107" si="199">J91*V91</f>
        <v>0</v>
      </c>
      <c r="BA91" s="152">
        <f t="shared" ref="BA91:BA107" si="200">W91*J91</f>
        <v>0</v>
      </c>
      <c r="BB91" s="152">
        <f t="shared" ref="BB91:BB107" si="201">X91*J91</f>
        <v>0</v>
      </c>
      <c r="BC91" s="152">
        <f t="shared" ref="BC91:BC107" si="202">Y91*J91</f>
        <v>0</v>
      </c>
      <c r="BD91" s="152">
        <f t="shared" ref="BD91:BD107" si="203">Z91*J91</f>
        <v>0</v>
      </c>
      <c r="BE91" s="152">
        <f t="shared" ref="BE91:BE107" si="204">AA91*J91</f>
        <v>0</v>
      </c>
      <c r="BF91" s="152">
        <f t="shared" si="110"/>
        <v>0</v>
      </c>
      <c r="BG91" s="152">
        <f t="shared" si="111"/>
        <v>0</v>
      </c>
      <c r="BH91" s="152">
        <f t="shared" si="112"/>
        <v>0</v>
      </c>
      <c r="BI91" s="152">
        <f t="shared" si="113"/>
        <v>0</v>
      </c>
      <c r="BJ91" s="329">
        <v>3</v>
      </c>
      <c r="BK91" s="1036">
        <f t="shared" si="134"/>
        <v>0</v>
      </c>
      <c r="BL91" s="719">
        <v>9</v>
      </c>
      <c r="BM91" s="357">
        <f t="shared" si="135"/>
        <v>0</v>
      </c>
      <c r="BN91" s="719"/>
      <c r="BO91" s="357">
        <f t="shared" si="136"/>
        <v>0</v>
      </c>
      <c r="BP91" s="719"/>
      <c r="BQ91" s="357">
        <f t="shared" si="137"/>
        <v>0</v>
      </c>
      <c r="BR91" s="719"/>
      <c r="BS91" s="357">
        <f t="shared" si="138"/>
        <v>0</v>
      </c>
      <c r="BT91" s="719"/>
      <c r="BU91" s="357">
        <f t="shared" si="139"/>
        <v>0</v>
      </c>
      <c r="BV91" s="730"/>
      <c r="BW91" s="357">
        <f t="shared" si="140"/>
        <v>0</v>
      </c>
      <c r="BX91" s="728"/>
      <c r="BY91" s="357">
        <f t="shared" si="141"/>
        <v>0</v>
      </c>
      <c r="BZ91" s="728"/>
      <c r="CA91" s="357">
        <f t="shared" si="142"/>
        <v>0</v>
      </c>
      <c r="CB91" s="728"/>
      <c r="CC91" s="357">
        <f t="shared" si="143"/>
        <v>0</v>
      </c>
      <c r="CD91" s="728"/>
      <c r="CE91" s="357">
        <f t="shared" si="144"/>
        <v>0</v>
      </c>
      <c r="CF91" s="728"/>
      <c r="CG91" s="357">
        <f t="shared" si="145"/>
        <v>0</v>
      </c>
      <c r="CH91" s="728"/>
      <c r="CI91" s="357">
        <f t="shared" si="146"/>
        <v>0</v>
      </c>
      <c r="CJ91" s="728"/>
      <c r="CK91" s="357">
        <f t="shared" si="147"/>
        <v>0</v>
      </c>
      <c r="CL91" s="728"/>
      <c r="CM91" s="357">
        <f t="shared" si="148"/>
        <v>0</v>
      </c>
      <c r="CN91" s="728"/>
      <c r="CO91" s="357">
        <f t="shared" si="149"/>
        <v>0</v>
      </c>
      <c r="CP91" s="729"/>
      <c r="CQ91" s="357">
        <f t="shared" si="150"/>
        <v>0</v>
      </c>
      <c r="CR91" s="152"/>
      <c r="CS91" s="1">
        <f t="shared" si="151"/>
        <v>0</v>
      </c>
      <c r="CT91" s="1">
        <f t="shared" si="152"/>
        <v>0</v>
      </c>
      <c r="CU91" s="1">
        <f t="shared" si="153"/>
        <v>0</v>
      </c>
      <c r="CV91" s="1">
        <f t="shared" si="154"/>
        <v>0</v>
      </c>
      <c r="CW91" s="522">
        <f t="shared" si="155"/>
        <v>0</v>
      </c>
      <c r="CX91" s="1">
        <f t="shared" si="156"/>
        <v>0</v>
      </c>
      <c r="CY91" s="1">
        <f t="shared" si="157"/>
        <v>0</v>
      </c>
      <c r="CZ91" s="1">
        <f t="shared" si="158"/>
        <v>0</v>
      </c>
      <c r="DB91" s="1">
        <f t="shared" si="159"/>
        <v>0</v>
      </c>
      <c r="DC91" s="1">
        <f t="shared" si="160"/>
        <v>0</v>
      </c>
      <c r="DE91" s="1">
        <f t="shared" si="161"/>
        <v>0</v>
      </c>
      <c r="DF91" s="1">
        <f t="shared" si="162"/>
        <v>0</v>
      </c>
      <c r="DG91" s="1">
        <f t="shared" si="163"/>
        <v>0</v>
      </c>
      <c r="DH91" s="1">
        <f t="shared" si="164"/>
        <v>0</v>
      </c>
      <c r="DI91" s="1">
        <f t="shared" si="165"/>
        <v>0</v>
      </c>
      <c r="DJ91" s="1">
        <f t="shared" si="166"/>
        <v>0</v>
      </c>
      <c r="DK91" s="1">
        <f t="shared" si="167"/>
        <v>0</v>
      </c>
      <c r="DL91" s="1">
        <f t="shared" si="168"/>
        <v>0</v>
      </c>
      <c r="DM91" s="1">
        <f t="shared" si="169"/>
        <v>0</v>
      </c>
      <c r="DN91" s="1">
        <f t="shared" si="170"/>
        <v>0</v>
      </c>
      <c r="DO91" s="1">
        <f t="shared" si="171"/>
        <v>0</v>
      </c>
      <c r="DP91" s="1">
        <f t="shared" si="172"/>
        <v>0</v>
      </c>
      <c r="DQ91" s="1">
        <f t="shared" si="173"/>
        <v>0</v>
      </c>
      <c r="DR91" s="1">
        <f t="shared" si="174"/>
        <v>0</v>
      </c>
      <c r="DS91" s="1">
        <f t="shared" si="175"/>
        <v>0</v>
      </c>
    </row>
    <row r="92" spans="1:123" s="1" customFormat="1" ht="65.25" customHeight="1" x14ac:dyDescent="0.2">
      <c r="A92" s="1361"/>
      <c r="B92" s="139"/>
      <c r="C92" s="26"/>
      <c r="D92" s="1068" t="s">
        <v>170</v>
      </c>
      <c r="E92" s="528" t="s">
        <v>31</v>
      </c>
      <c r="F92" s="528"/>
      <c r="G92" s="529" t="s">
        <v>0</v>
      </c>
      <c r="H92" s="530" t="s">
        <v>64</v>
      </c>
      <c r="I92" s="1088" t="s">
        <v>384</v>
      </c>
      <c r="J92" s="1099">
        <v>4</v>
      </c>
      <c r="K92" s="1099">
        <v>0</v>
      </c>
      <c r="L92" s="530" t="s">
        <v>693</v>
      </c>
      <c r="M92" s="541">
        <v>567.46305000000007</v>
      </c>
      <c r="N92" s="777"/>
      <c r="O92" s="777"/>
      <c r="P92" s="777"/>
      <c r="Q92" s="777"/>
      <c r="R92" s="777"/>
      <c r="S92" s="777"/>
      <c r="T92" s="777"/>
      <c r="U92" s="777"/>
      <c r="V92" s="807"/>
      <c r="W92" s="805"/>
      <c r="X92" s="805"/>
      <c r="Y92" s="805"/>
      <c r="Z92" s="805"/>
      <c r="AA92" s="804"/>
      <c r="AB92" s="1029"/>
      <c r="AC92" s="781"/>
      <c r="AD92" s="1013"/>
      <c r="AE92" s="1023"/>
      <c r="AF92" s="532">
        <f t="shared" si="129"/>
        <v>0</v>
      </c>
      <c r="AG92" s="532" t="str">
        <f t="shared" si="190"/>
        <v>No</v>
      </c>
      <c r="AH92" s="545" t="str">
        <f t="shared" si="130"/>
        <v>No</v>
      </c>
      <c r="AI92" s="527" t="str">
        <f t="shared" si="191"/>
        <v>No</v>
      </c>
      <c r="AK92" s="187">
        <f t="shared" si="131"/>
        <v>3</v>
      </c>
      <c r="AL92" s="188">
        <f t="shared" si="132"/>
        <v>0</v>
      </c>
      <c r="AM92" s="26"/>
      <c r="AN92" s="633"/>
      <c r="AO92" s="349">
        <v>22.5</v>
      </c>
      <c r="AP92" s="326">
        <f t="shared" si="133"/>
        <v>0</v>
      </c>
      <c r="AQ92" s="364"/>
      <c r="AR92" s="152">
        <f t="shared" si="192"/>
        <v>0</v>
      </c>
      <c r="AS92" s="152">
        <f t="shared" si="193"/>
        <v>0</v>
      </c>
      <c r="AT92" s="152">
        <f t="shared" si="194"/>
        <v>0</v>
      </c>
      <c r="AU92" s="152">
        <f t="shared" si="195"/>
        <v>0</v>
      </c>
      <c r="AV92" s="152">
        <f t="shared" si="196"/>
        <v>0</v>
      </c>
      <c r="AW92" s="152">
        <f t="shared" si="197"/>
        <v>0</v>
      </c>
      <c r="AX92" s="152">
        <f t="shared" si="182"/>
        <v>0</v>
      </c>
      <c r="AY92" s="152">
        <f t="shared" si="198"/>
        <v>0</v>
      </c>
      <c r="AZ92" s="152">
        <f t="shared" si="199"/>
        <v>0</v>
      </c>
      <c r="BA92" s="152">
        <f t="shared" si="200"/>
        <v>0</v>
      </c>
      <c r="BB92" s="152">
        <f t="shared" si="201"/>
        <v>0</v>
      </c>
      <c r="BC92" s="152">
        <f t="shared" si="202"/>
        <v>0</v>
      </c>
      <c r="BD92" s="152">
        <f t="shared" si="203"/>
        <v>0</v>
      </c>
      <c r="BE92" s="152">
        <f t="shared" si="204"/>
        <v>0</v>
      </c>
      <c r="BF92" s="152">
        <f t="shared" si="110"/>
        <v>0</v>
      </c>
      <c r="BG92" s="152">
        <f t="shared" si="111"/>
        <v>0</v>
      </c>
      <c r="BH92" s="152">
        <f t="shared" si="112"/>
        <v>0</v>
      </c>
      <c r="BI92" s="152">
        <f t="shared" si="113"/>
        <v>0</v>
      </c>
      <c r="BJ92" s="329">
        <v>3</v>
      </c>
      <c r="BK92" s="1036">
        <f t="shared" si="134"/>
        <v>0</v>
      </c>
      <c r="BL92" s="719">
        <v>13</v>
      </c>
      <c r="BM92" s="357">
        <f t="shared" si="135"/>
        <v>0</v>
      </c>
      <c r="BN92" s="719"/>
      <c r="BO92" s="357">
        <f t="shared" si="136"/>
        <v>0</v>
      </c>
      <c r="BP92" s="719"/>
      <c r="BQ92" s="357">
        <f t="shared" si="137"/>
        <v>0</v>
      </c>
      <c r="BR92" s="719"/>
      <c r="BS92" s="357">
        <f t="shared" si="138"/>
        <v>0</v>
      </c>
      <c r="BT92" s="719"/>
      <c r="BU92" s="357">
        <f t="shared" si="139"/>
        <v>0</v>
      </c>
      <c r="BV92" s="730"/>
      <c r="BW92" s="357">
        <f t="shared" si="140"/>
        <v>0</v>
      </c>
      <c r="BX92" s="728"/>
      <c r="BY92" s="357">
        <f t="shared" si="141"/>
        <v>0</v>
      </c>
      <c r="BZ92" s="728"/>
      <c r="CA92" s="357">
        <f t="shared" si="142"/>
        <v>0</v>
      </c>
      <c r="CB92" s="728"/>
      <c r="CC92" s="357">
        <f t="shared" si="143"/>
        <v>0</v>
      </c>
      <c r="CD92" s="728"/>
      <c r="CE92" s="357">
        <f t="shared" si="144"/>
        <v>0</v>
      </c>
      <c r="CF92" s="728"/>
      <c r="CG92" s="357">
        <f t="shared" si="145"/>
        <v>0</v>
      </c>
      <c r="CH92" s="728"/>
      <c r="CI92" s="357">
        <f t="shared" si="146"/>
        <v>0</v>
      </c>
      <c r="CJ92" s="728"/>
      <c r="CK92" s="357">
        <f t="shared" si="147"/>
        <v>0</v>
      </c>
      <c r="CL92" s="728"/>
      <c r="CM92" s="357">
        <f t="shared" si="148"/>
        <v>0</v>
      </c>
      <c r="CN92" s="728"/>
      <c r="CO92" s="357">
        <f t="shared" si="149"/>
        <v>0</v>
      </c>
      <c r="CP92" s="729"/>
      <c r="CQ92" s="357">
        <f t="shared" si="150"/>
        <v>0</v>
      </c>
      <c r="CR92" s="152"/>
      <c r="CS92" s="1">
        <f t="shared" si="151"/>
        <v>0</v>
      </c>
      <c r="CT92" s="1">
        <f t="shared" si="152"/>
        <v>0</v>
      </c>
      <c r="CU92" s="1">
        <f t="shared" si="153"/>
        <v>0</v>
      </c>
      <c r="CV92" s="1">
        <f t="shared" si="154"/>
        <v>0</v>
      </c>
      <c r="CW92" s="522">
        <f t="shared" si="155"/>
        <v>0</v>
      </c>
      <c r="CX92" s="1">
        <f t="shared" si="156"/>
        <v>0</v>
      </c>
      <c r="CY92" s="1">
        <f t="shared" si="157"/>
        <v>0</v>
      </c>
      <c r="CZ92" s="1">
        <f t="shared" si="158"/>
        <v>0</v>
      </c>
      <c r="DB92" s="1">
        <f t="shared" si="159"/>
        <v>0</v>
      </c>
      <c r="DC92" s="1">
        <f t="shared" si="160"/>
        <v>0</v>
      </c>
      <c r="DE92" s="1">
        <f t="shared" si="161"/>
        <v>0</v>
      </c>
      <c r="DF92" s="1">
        <f t="shared" si="162"/>
        <v>0</v>
      </c>
      <c r="DG92" s="1">
        <f t="shared" si="163"/>
        <v>0</v>
      </c>
      <c r="DH92" s="1">
        <f t="shared" si="164"/>
        <v>0</v>
      </c>
      <c r="DI92" s="1">
        <f t="shared" si="165"/>
        <v>0</v>
      </c>
      <c r="DJ92" s="1">
        <f t="shared" si="166"/>
        <v>0</v>
      </c>
      <c r="DK92" s="1">
        <f t="shared" si="167"/>
        <v>0</v>
      </c>
      <c r="DL92" s="1">
        <f t="shared" si="168"/>
        <v>0</v>
      </c>
      <c r="DM92" s="1">
        <f t="shared" si="169"/>
        <v>0</v>
      </c>
      <c r="DN92" s="1">
        <f t="shared" si="170"/>
        <v>0</v>
      </c>
      <c r="DO92" s="1">
        <f t="shared" si="171"/>
        <v>0</v>
      </c>
      <c r="DP92" s="1">
        <f t="shared" si="172"/>
        <v>0</v>
      </c>
      <c r="DQ92" s="1">
        <f t="shared" si="173"/>
        <v>0</v>
      </c>
      <c r="DR92" s="1">
        <f t="shared" si="174"/>
        <v>0</v>
      </c>
      <c r="DS92" s="1">
        <f t="shared" si="175"/>
        <v>0</v>
      </c>
    </row>
    <row r="93" spans="1:123" s="1" customFormat="1" ht="65.25" customHeight="1" x14ac:dyDescent="0.2">
      <c r="A93" s="1361"/>
      <c r="B93" s="139"/>
      <c r="C93" s="26"/>
      <c r="D93" s="251" t="s">
        <v>171</v>
      </c>
      <c r="E93" s="378"/>
      <c r="F93" s="378"/>
      <c r="G93" s="45" t="s">
        <v>0</v>
      </c>
      <c r="H93" s="1" t="s">
        <v>64</v>
      </c>
      <c r="I93" s="1092" t="s">
        <v>385</v>
      </c>
      <c r="J93" s="1104">
        <v>2</v>
      </c>
      <c r="K93" s="1104">
        <v>8</v>
      </c>
      <c r="L93" s="1" t="s">
        <v>693</v>
      </c>
      <c r="M93" s="500">
        <v>372.1044373200001</v>
      </c>
      <c r="N93" s="778"/>
      <c r="O93" s="778"/>
      <c r="P93" s="778"/>
      <c r="Q93" s="778"/>
      <c r="R93" s="778"/>
      <c r="S93" s="778"/>
      <c r="T93" s="778"/>
      <c r="U93" s="778"/>
      <c r="V93" s="802"/>
      <c r="W93" s="779"/>
      <c r="X93" s="779"/>
      <c r="Y93" s="779"/>
      <c r="Z93" s="779"/>
      <c r="AA93" s="801"/>
      <c r="AB93" s="1028"/>
      <c r="AC93" s="782"/>
      <c r="AD93" s="1011"/>
      <c r="AE93" s="1022"/>
      <c r="AF93" s="70">
        <f t="shared" si="129"/>
        <v>0</v>
      </c>
      <c r="AG93" s="88" t="str">
        <f t="shared" si="190"/>
        <v>No</v>
      </c>
      <c r="AH93" s="131" t="str">
        <f t="shared" si="130"/>
        <v>No</v>
      </c>
      <c r="AI93" s="71" t="str">
        <f t="shared" si="191"/>
        <v>No</v>
      </c>
      <c r="AK93" s="187">
        <f t="shared" si="131"/>
        <v>3</v>
      </c>
      <c r="AL93" s="188">
        <f t="shared" si="132"/>
        <v>0</v>
      </c>
      <c r="AM93" s="26"/>
      <c r="AN93" s="633"/>
      <c r="AO93" s="349">
        <v>15.5</v>
      </c>
      <c r="AP93" s="326">
        <f t="shared" si="133"/>
        <v>0</v>
      </c>
      <c r="AQ93" s="364"/>
      <c r="AR93" s="152">
        <f t="shared" si="192"/>
        <v>0</v>
      </c>
      <c r="AS93" s="152">
        <f t="shared" si="193"/>
        <v>0</v>
      </c>
      <c r="AT93" s="152">
        <f t="shared" si="194"/>
        <v>0</v>
      </c>
      <c r="AU93" s="152">
        <f t="shared" si="195"/>
        <v>0</v>
      </c>
      <c r="AV93" s="152">
        <f t="shared" si="196"/>
        <v>0</v>
      </c>
      <c r="AW93" s="152">
        <f t="shared" si="197"/>
        <v>0</v>
      </c>
      <c r="AX93" s="152">
        <f t="shared" si="182"/>
        <v>0</v>
      </c>
      <c r="AY93" s="152">
        <f t="shared" si="198"/>
        <v>0</v>
      </c>
      <c r="AZ93" s="152">
        <f t="shared" si="199"/>
        <v>0</v>
      </c>
      <c r="BA93" s="152">
        <f t="shared" si="200"/>
        <v>0</v>
      </c>
      <c r="BB93" s="152">
        <f t="shared" si="201"/>
        <v>0</v>
      </c>
      <c r="BC93" s="152">
        <f t="shared" si="202"/>
        <v>0</v>
      </c>
      <c r="BD93" s="152">
        <f t="shared" si="203"/>
        <v>0</v>
      </c>
      <c r="BE93" s="152">
        <f t="shared" si="204"/>
        <v>0</v>
      </c>
      <c r="BF93" s="152">
        <f t="shared" si="110"/>
        <v>0</v>
      </c>
      <c r="BG93" s="152">
        <f t="shared" si="111"/>
        <v>0</v>
      </c>
      <c r="BH93" s="152">
        <f t="shared" si="112"/>
        <v>0</v>
      </c>
      <c r="BI93" s="152">
        <f t="shared" si="113"/>
        <v>0</v>
      </c>
      <c r="BJ93" s="329">
        <v>3</v>
      </c>
      <c r="BK93" s="1036">
        <f t="shared" si="134"/>
        <v>0</v>
      </c>
      <c r="BL93" s="719">
        <v>8</v>
      </c>
      <c r="BM93" s="357">
        <f t="shared" si="135"/>
        <v>0</v>
      </c>
      <c r="BN93" s="719"/>
      <c r="BO93" s="357">
        <f t="shared" si="136"/>
        <v>0</v>
      </c>
      <c r="BP93" s="719"/>
      <c r="BQ93" s="357">
        <f t="shared" si="137"/>
        <v>0</v>
      </c>
      <c r="BR93" s="719"/>
      <c r="BS93" s="357">
        <f t="shared" si="138"/>
        <v>0</v>
      </c>
      <c r="BT93" s="719"/>
      <c r="BU93" s="357">
        <f t="shared" si="139"/>
        <v>0</v>
      </c>
      <c r="BV93" s="730"/>
      <c r="BW93" s="357">
        <f t="shared" si="140"/>
        <v>0</v>
      </c>
      <c r="BX93" s="728"/>
      <c r="BY93" s="357">
        <f t="shared" si="141"/>
        <v>0</v>
      </c>
      <c r="BZ93" s="728"/>
      <c r="CA93" s="357">
        <f t="shared" si="142"/>
        <v>0</v>
      </c>
      <c r="CB93" s="728"/>
      <c r="CC93" s="357">
        <f t="shared" si="143"/>
        <v>0</v>
      </c>
      <c r="CD93" s="728"/>
      <c r="CE93" s="357">
        <f t="shared" si="144"/>
        <v>0</v>
      </c>
      <c r="CF93" s="728"/>
      <c r="CG93" s="357">
        <f t="shared" si="145"/>
        <v>0</v>
      </c>
      <c r="CH93" s="728"/>
      <c r="CI93" s="357">
        <f t="shared" si="146"/>
        <v>0</v>
      </c>
      <c r="CJ93" s="728"/>
      <c r="CK93" s="357">
        <f t="shared" si="147"/>
        <v>0</v>
      </c>
      <c r="CL93" s="728"/>
      <c r="CM93" s="357">
        <f t="shared" si="148"/>
        <v>0</v>
      </c>
      <c r="CN93" s="728"/>
      <c r="CO93" s="357">
        <f t="shared" si="149"/>
        <v>0</v>
      </c>
      <c r="CP93" s="729"/>
      <c r="CQ93" s="357">
        <f t="shared" si="150"/>
        <v>0</v>
      </c>
      <c r="CR93" s="152"/>
      <c r="CS93" s="1">
        <f t="shared" si="151"/>
        <v>0</v>
      </c>
      <c r="CT93" s="1">
        <f t="shared" si="152"/>
        <v>0</v>
      </c>
      <c r="CU93" s="1">
        <f t="shared" si="153"/>
        <v>0</v>
      </c>
      <c r="CV93" s="1">
        <f t="shared" si="154"/>
        <v>0</v>
      </c>
      <c r="CW93" s="522">
        <f t="shared" si="155"/>
        <v>0</v>
      </c>
      <c r="CX93" s="1">
        <f t="shared" si="156"/>
        <v>0</v>
      </c>
      <c r="CY93" s="1">
        <f t="shared" si="157"/>
        <v>0</v>
      </c>
      <c r="CZ93" s="1">
        <f t="shared" si="158"/>
        <v>0</v>
      </c>
      <c r="DB93" s="1">
        <f t="shared" si="159"/>
        <v>0</v>
      </c>
      <c r="DC93" s="1">
        <f t="shared" si="160"/>
        <v>0</v>
      </c>
      <c r="DE93" s="1">
        <f t="shared" si="161"/>
        <v>0</v>
      </c>
      <c r="DF93" s="1">
        <f t="shared" si="162"/>
        <v>0</v>
      </c>
      <c r="DG93" s="1">
        <f t="shared" si="163"/>
        <v>0</v>
      </c>
      <c r="DH93" s="1">
        <f t="shared" si="164"/>
        <v>0</v>
      </c>
      <c r="DI93" s="1">
        <f t="shared" si="165"/>
        <v>0</v>
      </c>
      <c r="DJ93" s="1">
        <f t="shared" si="166"/>
        <v>0</v>
      </c>
      <c r="DK93" s="1">
        <f t="shared" si="167"/>
        <v>0</v>
      </c>
      <c r="DL93" s="1">
        <f t="shared" si="168"/>
        <v>0</v>
      </c>
      <c r="DM93" s="1">
        <f t="shared" si="169"/>
        <v>0</v>
      </c>
      <c r="DN93" s="1">
        <f t="shared" si="170"/>
        <v>0</v>
      </c>
      <c r="DO93" s="1">
        <f t="shared" si="171"/>
        <v>0</v>
      </c>
      <c r="DP93" s="1">
        <f t="shared" si="172"/>
        <v>0</v>
      </c>
      <c r="DQ93" s="1">
        <f t="shared" si="173"/>
        <v>0</v>
      </c>
      <c r="DR93" s="1">
        <f t="shared" si="174"/>
        <v>0</v>
      </c>
      <c r="DS93" s="1">
        <f t="shared" si="175"/>
        <v>0</v>
      </c>
    </row>
    <row r="94" spans="1:123" s="1" customFormat="1" ht="65.25" customHeight="1" x14ac:dyDescent="0.2">
      <c r="A94" s="1361"/>
      <c r="B94" s="139"/>
      <c r="C94" s="26"/>
      <c r="D94" s="251" t="s">
        <v>172</v>
      </c>
      <c r="E94" s="378" t="s">
        <v>31</v>
      </c>
      <c r="F94" s="378"/>
      <c r="G94" s="45" t="s">
        <v>15</v>
      </c>
      <c r="H94" s="1" t="s">
        <v>64</v>
      </c>
      <c r="I94" s="1092" t="s">
        <v>385</v>
      </c>
      <c r="J94" s="1104">
        <v>4</v>
      </c>
      <c r="K94" s="1104">
        <v>0</v>
      </c>
      <c r="L94" s="1" t="s">
        <v>693</v>
      </c>
      <c r="M94" s="500">
        <v>542.24247000000014</v>
      </c>
      <c r="N94" s="778"/>
      <c r="O94" s="778"/>
      <c r="P94" s="778"/>
      <c r="Q94" s="778"/>
      <c r="R94" s="778"/>
      <c r="S94" s="778"/>
      <c r="T94" s="778"/>
      <c r="U94" s="778"/>
      <c r="V94" s="802"/>
      <c r="W94" s="779"/>
      <c r="X94" s="779"/>
      <c r="Y94" s="779"/>
      <c r="Z94" s="779"/>
      <c r="AA94" s="801"/>
      <c r="AB94" s="1031"/>
      <c r="AC94" s="788"/>
      <c r="AD94" s="1012"/>
      <c r="AE94" s="823"/>
      <c r="AF94" s="70">
        <f t="shared" si="129"/>
        <v>0</v>
      </c>
      <c r="AG94" s="88" t="str">
        <f t="shared" si="190"/>
        <v>No</v>
      </c>
      <c r="AH94" s="131" t="str">
        <f t="shared" si="130"/>
        <v>No</v>
      </c>
      <c r="AI94" s="71" t="str">
        <f t="shared" si="191"/>
        <v>No</v>
      </c>
      <c r="AK94" s="187">
        <f t="shared" si="131"/>
        <v>3</v>
      </c>
      <c r="AL94" s="188">
        <f t="shared" si="132"/>
        <v>0</v>
      </c>
      <c r="AM94" s="26"/>
      <c r="AN94" s="633"/>
      <c r="AO94" s="349">
        <v>22.5</v>
      </c>
      <c r="AP94" s="326">
        <f t="shared" si="133"/>
        <v>0</v>
      </c>
      <c r="AQ94" s="364"/>
      <c r="AR94" s="152">
        <f t="shared" si="192"/>
        <v>0</v>
      </c>
      <c r="AS94" s="152">
        <f t="shared" si="193"/>
        <v>0</v>
      </c>
      <c r="AT94" s="152">
        <f t="shared" si="194"/>
        <v>0</v>
      </c>
      <c r="AU94" s="152">
        <f t="shared" si="195"/>
        <v>0</v>
      </c>
      <c r="AV94" s="152">
        <f t="shared" si="196"/>
        <v>0</v>
      </c>
      <c r="AW94" s="152">
        <f t="shared" si="197"/>
        <v>0</v>
      </c>
      <c r="AX94" s="152">
        <f t="shared" ref="AX94:AX125" si="205">T94*J94</f>
        <v>0</v>
      </c>
      <c r="AY94" s="152">
        <f t="shared" si="198"/>
        <v>0</v>
      </c>
      <c r="AZ94" s="152">
        <f t="shared" si="199"/>
        <v>0</v>
      </c>
      <c r="BA94" s="152">
        <f t="shared" si="200"/>
        <v>0</v>
      </c>
      <c r="BB94" s="152">
        <f t="shared" si="201"/>
        <v>0</v>
      </c>
      <c r="BC94" s="152">
        <f t="shared" si="202"/>
        <v>0</v>
      </c>
      <c r="BD94" s="152">
        <f t="shared" si="203"/>
        <v>0</v>
      </c>
      <c r="BE94" s="152">
        <f t="shared" si="204"/>
        <v>0</v>
      </c>
      <c r="BF94" s="152">
        <f t="shared" si="110"/>
        <v>0</v>
      </c>
      <c r="BG94" s="152">
        <f t="shared" si="111"/>
        <v>0</v>
      </c>
      <c r="BH94" s="152">
        <f t="shared" si="112"/>
        <v>0</v>
      </c>
      <c r="BI94" s="152">
        <f t="shared" si="113"/>
        <v>0</v>
      </c>
      <c r="BJ94" s="329">
        <v>3</v>
      </c>
      <c r="BK94" s="1036">
        <f t="shared" si="134"/>
        <v>0</v>
      </c>
      <c r="BL94" s="719">
        <v>12</v>
      </c>
      <c r="BM94" s="357">
        <f t="shared" si="135"/>
        <v>0</v>
      </c>
      <c r="BN94" s="719"/>
      <c r="BO94" s="357">
        <f t="shared" si="136"/>
        <v>0</v>
      </c>
      <c r="BP94" s="719"/>
      <c r="BQ94" s="357">
        <f t="shared" si="137"/>
        <v>0</v>
      </c>
      <c r="BR94" s="719"/>
      <c r="BS94" s="357">
        <f t="shared" si="138"/>
        <v>0</v>
      </c>
      <c r="BT94" s="719"/>
      <c r="BU94" s="357">
        <f t="shared" si="139"/>
        <v>0</v>
      </c>
      <c r="BV94" s="730"/>
      <c r="BW94" s="357">
        <f t="shared" si="140"/>
        <v>0</v>
      </c>
      <c r="BX94" s="728"/>
      <c r="BY94" s="357">
        <f t="shared" si="141"/>
        <v>0</v>
      </c>
      <c r="BZ94" s="728"/>
      <c r="CA94" s="357">
        <f t="shared" si="142"/>
        <v>0</v>
      </c>
      <c r="CB94" s="728"/>
      <c r="CC94" s="357">
        <f t="shared" si="143"/>
        <v>0</v>
      </c>
      <c r="CD94" s="728"/>
      <c r="CE94" s="357">
        <f t="shared" si="144"/>
        <v>0</v>
      </c>
      <c r="CF94" s="728"/>
      <c r="CG94" s="357">
        <f t="shared" si="145"/>
        <v>0</v>
      </c>
      <c r="CH94" s="728"/>
      <c r="CI94" s="357">
        <f t="shared" si="146"/>
        <v>0</v>
      </c>
      <c r="CJ94" s="728"/>
      <c r="CK94" s="357">
        <f t="shared" si="147"/>
        <v>0</v>
      </c>
      <c r="CL94" s="728"/>
      <c r="CM94" s="357">
        <f t="shared" si="148"/>
        <v>0</v>
      </c>
      <c r="CN94" s="728"/>
      <c r="CO94" s="357">
        <f t="shared" si="149"/>
        <v>0</v>
      </c>
      <c r="CP94" s="729"/>
      <c r="CQ94" s="357">
        <f t="shared" si="150"/>
        <v>0</v>
      </c>
      <c r="CR94" s="152"/>
      <c r="CS94" s="1">
        <f t="shared" si="151"/>
        <v>0</v>
      </c>
      <c r="CT94" s="1">
        <f t="shared" si="152"/>
        <v>0</v>
      </c>
      <c r="CU94" s="1">
        <f t="shared" si="153"/>
        <v>0</v>
      </c>
      <c r="CV94" s="1">
        <f t="shared" si="154"/>
        <v>0</v>
      </c>
      <c r="CW94" s="522">
        <f t="shared" si="155"/>
        <v>0</v>
      </c>
      <c r="CX94" s="1">
        <f t="shared" si="156"/>
        <v>0</v>
      </c>
      <c r="CY94" s="1">
        <f t="shared" si="157"/>
        <v>0</v>
      </c>
      <c r="CZ94" s="1">
        <f t="shared" si="158"/>
        <v>0</v>
      </c>
      <c r="DB94" s="1">
        <f t="shared" si="159"/>
        <v>0</v>
      </c>
      <c r="DC94" s="1">
        <f t="shared" si="160"/>
        <v>0</v>
      </c>
      <c r="DE94" s="1">
        <f t="shared" si="161"/>
        <v>0</v>
      </c>
      <c r="DF94" s="1">
        <f t="shared" si="162"/>
        <v>0</v>
      </c>
      <c r="DG94" s="1">
        <f t="shared" si="163"/>
        <v>0</v>
      </c>
      <c r="DH94" s="1">
        <f t="shared" si="164"/>
        <v>0</v>
      </c>
      <c r="DI94" s="1">
        <f t="shared" si="165"/>
        <v>0</v>
      </c>
      <c r="DJ94" s="1">
        <f t="shared" si="166"/>
        <v>0</v>
      </c>
      <c r="DK94" s="1">
        <f t="shared" si="167"/>
        <v>0</v>
      </c>
      <c r="DL94" s="1">
        <f t="shared" si="168"/>
        <v>0</v>
      </c>
      <c r="DM94" s="1">
        <f t="shared" si="169"/>
        <v>0</v>
      </c>
      <c r="DN94" s="1">
        <f t="shared" si="170"/>
        <v>0</v>
      </c>
      <c r="DO94" s="1">
        <f t="shared" si="171"/>
        <v>0</v>
      </c>
      <c r="DP94" s="1">
        <f t="shared" si="172"/>
        <v>0</v>
      </c>
      <c r="DQ94" s="1">
        <f t="shared" si="173"/>
        <v>0</v>
      </c>
      <c r="DR94" s="1">
        <f t="shared" si="174"/>
        <v>0</v>
      </c>
      <c r="DS94" s="1">
        <f t="shared" si="175"/>
        <v>0</v>
      </c>
    </row>
    <row r="95" spans="1:123" s="1" customFormat="1" ht="65.25" customHeight="1" x14ac:dyDescent="0.2">
      <c r="A95" s="1361"/>
      <c r="B95" s="139"/>
      <c r="C95" s="26"/>
      <c r="D95" s="1068" t="s">
        <v>173</v>
      </c>
      <c r="E95" s="528"/>
      <c r="F95" s="528"/>
      <c r="G95" s="529" t="s">
        <v>0</v>
      </c>
      <c r="H95" s="530" t="s">
        <v>63</v>
      </c>
      <c r="I95" s="1088" t="s">
        <v>386</v>
      </c>
      <c r="J95" s="1099">
        <v>2</v>
      </c>
      <c r="K95" s="1099">
        <v>0</v>
      </c>
      <c r="L95" s="530" t="s">
        <v>693</v>
      </c>
      <c r="M95" s="541">
        <v>340.47783000000004</v>
      </c>
      <c r="N95" s="777"/>
      <c r="O95" s="777"/>
      <c r="P95" s="777"/>
      <c r="Q95" s="777"/>
      <c r="R95" s="777"/>
      <c r="S95" s="777"/>
      <c r="T95" s="777"/>
      <c r="U95" s="777"/>
      <c r="V95" s="807"/>
      <c r="W95" s="805"/>
      <c r="X95" s="805"/>
      <c r="Y95" s="805"/>
      <c r="Z95" s="805"/>
      <c r="AA95" s="804"/>
      <c r="AB95" s="1029"/>
      <c r="AC95" s="781"/>
      <c r="AD95" s="837"/>
      <c r="AE95" s="1020"/>
      <c r="AF95" s="532">
        <f t="shared" si="129"/>
        <v>0</v>
      </c>
      <c r="AG95" s="532" t="str">
        <f t="shared" si="190"/>
        <v>No</v>
      </c>
      <c r="AH95" s="545" t="str">
        <f t="shared" si="130"/>
        <v>No</v>
      </c>
      <c r="AI95" s="527" t="str">
        <f t="shared" si="191"/>
        <v>No</v>
      </c>
      <c r="AK95" s="187">
        <f t="shared" si="131"/>
        <v>3</v>
      </c>
      <c r="AL95" s="188">
        <f t="shared" si="132"/>
        <v>0</v>
      </c>
      <c r="AM95" s="26"/>
      <c r="AN95" s="633"/>
      <c r="AO95" s="349">
        <v>11</v>
      </c>
      <c r="AP95" s="326">
        <f t="shared" si="133"/>
        <v>0</v>
      </c>
      <c r="AQ95" s="364"/>
      <c r="AR95" s="152">
        <f t="shared" si="192"/>
        <v>0</v>
      </c>
      <c r="AS95" s="152">
        <f t="shared" si="193"/>
        <v>0</v>
      </c>
      <c r="AT95" s="152">
        <f t="shared" si="194"/>
        <v>0</v>
      </c>
      <c r="AU95" s="152">
        <f t="shared" si="195"/>
        <v>0</v>
      </c>
      <c r="AV95" s="152">
        <f t="shared" si="196"/>
        <v>0</v>
      </c>
      <c r="AW95" s="152">
        <f t="shared" si="197"/>
        <v>0</v>
      </c>
      <c r="AX95" s="152">
        <f t="shared" si="205"/>
        <v>0</v>
      </c>
      <c r="AY95" s="152">
        <f t="shared" si="198"/>
        <v>0</v>
      </c>
      <c r="AZ95" s="152">
        <f t="shared" si="199"/>
        <v>0</v>
      </c>
      <c r="BA95" s="152">
        <f t="shared" si="200"/>
        <v>0</v>
      </c>
      <c r="BB95" s="152">
        <f t="shared" si="201"/>
        <v>0</v>
      </c>
      <c r="BC95" s="152">
        <f t="shared" si="202"/>
        <v>0</v>
      </c>
      <c r="BD95" s="152">
        <f t="shared" si="203"/>
        <v>0</v>
      </c>
      <c r="BE95" s="152">
        <f t="shared" si="204"/>
        <v>0</v>
      </c>
      <c r="BF95" s="152">
        <f t="shared" si="110"/>
        <v>0</v>
      </c>
      <c r="BG95" s="152">
        <f t="shared" si="111"/>
        <v>0</v>
      </c>
      <c r="BH95" s="152">
        <f t="shared" si="112"/>
        <v>0</v>
      </c>
      <c r="BI95" s="152">
        <f t="shared" si="113"/>
        <v>0</v>
      </c>
      <c r="BJ95" s="329">
        <v>3</v>
      </c>
      <c r="BK95" s="1036">
        <f t="shared" si="134"/>
        <v>0</v>
      </c>
      <c r="BL95" s="719">
        <v>7</v>
      </c>
      <c r="BM95" s="357">
        <f t="shared" si="135"/>
        <v>0</v>
      </c>
      <c r="BN95" s="719"/>
      <c r="BO95" s="357">
        <f t="shared" si="136"/>
        <v>0</v>
      </c>
      <c r="BP95" s="719"/>
      <c r="BQ95" s="357">
        <f t="shared" si="137"/>
        <v>0</v>
      </c>
      <c r="BR95" s="719"/>
      <c r="BS95" s="357">
        <f t="shared" si="138"/>
        <v>0</v>
      </c>
      <c r="BT95" s="719"/>
      <c r="BU95" s="357">
        <f t="shared" si="139"/>
        <v>0</v>
      </c>
      <c r="BV95" s="730"/>
      <c r="BW95" s="357">
        <f t="shared" si="140"/>
        <v>0</v>
      </c>
      <c r="BX95" s="728"/>
      <c r="BY95" s="357">
        <f t="shared" si="141"/>
        <v>0</v>
      </c>
      <c r="BZ95" s="728"/>
      <c r="CA95" s="357">
        <f t="shared" si="142"/>
        <v>0</v>
      </c>
      <c r="CB95" s="728"/>
      <c r="CC95" s="357">
        <f t="shared" si="143"/>
        <v>0</v>
      </c>
      <c r="CD95" s="728"/>
      <c r="CE95" s="357">
        <f t="shared" si="144"/>
        <v>0</v>
      </c>
      <c r="CF95" s="728"/>
      <c r="CG95" s="357">
        <f t="shared" si="145"/>
        <v>0</v>
      </c>
      <c r="CH95" s="728"/>
      <c r="CI95" s="357">
        <f t="shared" si="146"/>
        <v>0</v>
      </c>
      <c r="CJ95" s="728"/>
      <c r="CK95" s="357">
        <f t="shared" si="147"/>
        <v>0</v>
      </c>
      <c r="CL95" s="728"/>
      <c r="CM95" s="357">
        <f t="shared" si="148"/>
        <v>0</v>
      </c>
      <c r="CN95" s="728"/>
      <c r="CO95" s="357">
        <f t="shared" si="149"/>
        <v>0</v>
      </c>
      <c r="CP95" s="729"/>
      <c r="CQ95" s="357">
        <f t="shared" si="150"/>
        <v>0</v>
      </c>
      <c r="CR95" s="152"/>
      <c r="CS95" s="1">
        <f t="shared" si="151"/>
        <v>0</v>
      </c>
      <c r="CT95" s="1">
        <f t="shared" si="152"/>
        <v>0</v>
      </c>
      <c r="CU95" s="1">
        <f t="shared" si="153"/>
        <v>0</v>
      </c>
      <c r="CV95" s="1">
        <f t="shared" si="154"/>
        <v>0</v>
      </c>
      <c r="CW95" s="522">
        <f t="shared" si="155"/>
        <v>0</v>
      </c>
      <c r="CX95" s="1">
        <f t="shared" si="156"/>
        <v>0</v>
      </c>
      <c r="CY95" s="1">
        <f t="shared" si="157"/>
        <v>0</v>
      </c>
      <c r="CZ95" s="1">
        <f t="shared" si="158"/>
        <v>0</v>
      </c>
      <c r="DB95" s="1">
        <f t="shared" si="159"/>
        <v>0</v>
      </c>
      <c r="DC95" s="1">
        <f t="shared" si="160"/>
        <v>0</v>
      </c>
      <c r="DE95" s="1">
        <f t="shared" si="161"/>
        <v>0</v>
      </c>
      <c r="DF95" s="1">
        <f t="shared" si="162"/>
        <v>0</v>
      </c>
      <c r="DG95" s="1">
        <f t="shared" si="163"/>
        <v>0</v>
      </c>
      <c r="DH95" s="1">
        <f t="shared" si="164"/>
        <v>0</v>
      </c>
      <c r="DI95" s="1">
        <f t="shared" si="165"/>
        <v>0</v>
      </c>
      <c r="DJ95" s="1">
        <f t="shared" si="166"/>
        <v>0</v>
      </c>
      <c r="DK95" s="1">
        <f t="shared" si="167"/>
        <v>0</v>
      </c>
      <c r="DL95" s="1">
        <f t="shared" si="168"/>
        <v>0</v>
      </c>
      <c r="DM95" s="1">
        <f t="shared" si="169"/>
        <v>0</v>
      </c>
      <c r="DN95" s="1">
        <f t="shared" si="170"/>
        <v>0</v>
      </c>
      <c r="DO95" s="1">
        <f t="shared" si="171"/>
        <v>0</v>
      </c>
      <c r="DP95" s="1">
        <f t="shared" si="172"/>
        <v>0</v>
      </c>
      <c r="DQ95" s="1">
        <f t="shared" si="173"/>
        <v>0</v>
      </c>
      <c r="DR95" s="1">
        <f t="shared" si="174"/>
        <v>0</v>
      </c>
      <c r="DS95" s="1">
        <f t="shared" si="175"/>
        <v>0</v>
      </c>
    </row>
    <row r="96" spans="1:123" s="1" customFormat="1" ht="65.25" customHeight="1" x14ac:dyDescent="0.2">
      <c r="A96" s="1361"/>
      <c r="B96" s="139"/>
      <c r="C96" s="26"/>
      <c r="D96" s="1068" t="s">
        <v>174</v>
      </c>
      <c r="E96" s="528" t="s">
        <v>31</v>
      </c>
      <c r="F96" s="528"/>
      <c r="G96" s="529" t="s">
        <v>15</v>
      </c>
      <c r="H96" s="530" t="s">
        <v>63</v>
      </c>
      <c r="I96" s="1088" t="s">
        <v>386</v>
      </c>
      <c r="J96" s="1099">
        <v>4</v>
      </c>
      <c r="K96" s="1099">
        <v>0</v>
      </c>
      <c r="L96" s="530" t="s">
        <v>693</v>
      </c>
      <c r="M96" s="541">
        <v>491.80131000000011</v>
      </c>
      <c r="N96" s="777"/>
      <c r="O96" s="777"/>
      <c r="P96" s="777"/>
      <c r="Q96" s="777"/>
      <c r="R96" s="777"/>
      <c r="S96" s="777"/>
      <c r="T96" s="777"/>
      <c r="U96" s="777"/>
      <c r="V96" s="807"/>
      <c r="W96" s="805"/>
      <c r="X96" s="805"/>
      <c r="Y96" s="805"/>
      <c r="Z96" s="805"/>
      <c r="AA96" s="804"/>
      <c r="AB96" s="1029"/>
      <c r="AC96" s="781"/>
      <c r="AD96" s="1013"/>
      <c r="AE96" s="1023"/>
      <c r="AF96" s="532">
        <f t="shared" si="129"/>
        <v>0</v>
      </c>
      <c r="AG96" s="532" t="str">
        <f t="shared" si="190"/>
        <v>No</v>
      </c>
      <c r="AH96" s="545" t="str">
        <f t="shared" si="130"/>
        <v>No</v>
      </c>
      <c r="AI96" s="527" t="str">
        <f t="shared" si="191"/>
        <v>No</v>
      </c>
      <c r="AK96" s="187">
        <f t="shared" si="131"/>
        <v>5</v>
      </c>
      <c r="AL96" s="188">
        <f t="shared" si="132"/>
        <v>0</v>
      </c>
      <c r="AM96" s="26"/>
      <c r="AN96" s="633"/>
      <c r="AO96" s="349">
        <v>18</v>
      </c>
      <c r="AP96" s="326">
        <f t="shared" si="133"/>
        <v>0</v>
      </c>
      <c r="AQ96" s="364"/>
      <c r="AR96" s="152">
        <f t="shared" si="192"/>
        <v>0</v>
      </c>
      <c r="AS96" s="152">
        <f t="shared" si="193"/>
        <v>0</v>
      </c>
      <c r="AT96" s="152">
        <f t="shared" si="194"/>
        <v>0</v>
      </c>
      <c r="AU96" s="152">
        <f t="shared" si="195"/>
        <v>0</v>
      </c>
      <c r="AV96" s="152">
        <f t="shared" si="196"/>
        <v>0</v>
      </c>
      <c r="AW96" s="152">
        <f t="shared" si="197"/>
        <v>0</v>
      </c>
      <c r="AX96" s="152">
        <f t="shared" si="205"/>
        <v>0</v>
      </c>
      <c r="AY96" s="152">
        <f t="shared" si="198"/>
        <v>0</v>
      </c>
      <c r="AZ96" s="152">
        <f t="shared" si="199"/>
        <v>0</v>
      </c>
      <c r="BA96" s="152">
        <f t="shared" si="200"/>
        <v>0</v>
      </c>
      <c r="BB96" s="152">
        <f t="shared" si="201"/>
        <v>0</v>
      </c>
      <c r="BC96" s="152">
        <f t="shared" si="202"/>
        <v>0</v>
      </c>
      <c r="BD96" s="152">
        <f t="shared" si="203"/>
        <v>0</v>
      </c>
      <c r="BE96" s="152">
        <f t="shared" si="204"/>
        <v>0</v>
      </c>
      <c r="BF96" s="152">
        <f t="shared" si="110"/>
        <v>0</v>
      </c>
      <c r="BG96" s="152">
        <f t="shared" si="111"/>
        <v>0</v>
      </c>
      <c r="BH96" s="152">
        <f t="shared" si="112"/>
        <v>0</v>
      </c>
      <c r="BI96" s="152">
        <f t="shared" si="113"/>
        <v>0</v>
      </c>
      <c r="BJ96" s="329">
        <v>5</v>
      </c>
      <c r="BK96" s="1036">
        <f t="shared" si="134"/>
        <v>0</v>
      </c>
      <c r="BL96" s="719">
        <v>11</v>
      </c>
      <c r="BM96" s="357">
        <f t="shared" si="135"/>
        <v>0</v>
      </c>
      <c r="BN96" s="719"/>
      <c r="BO96" s="357">
        <f t="shared" si="136"/>
        <v>0</v>
      </c>
      <c r="BP96" s="719"/>
      <c r="BQ96" s="357">
        <f t="shared" si="137"/>
        <v>0</v>
      </c>
      <c r="BR96" s="719"/>
      <c r="BS96" s="357">
        <f t="shared" si="138"/>
        <v>0</v>
      </c>
      <c r="BT96" s="719"/>
      <c r="BU96" s="357">
        <f t="shared" si="139"/>
        <v>0</v>
      </c>
      <c r="BV96" s="730"/>
      <c r="BW96" s="357">
        <f t="shared" si="140"/>
        <v>0</v>
      </c>
      <c r="BX96" s="728"/>
      <c r="BY96" s="357">
        <f t="shared" si="141"/>
        <v>0</v>
      </c>
      <c r="BZ96" s="728"/>
      <c r="CA96" s="357">
        <f t="shared" si="142"/>
        <v>0</v>
      </c>
      <c r="CB96" s="728"/>
      <c r="CC96" s="357">
        <f t="shared" si="143"/>
        <v>0</v>
      </c>
      <c r="CD96" s="728"/>
      <c r="CE96" s="357">
        <f t="shared" si="144"/>
        <v>0</v>
      </c>
      <c r="CF96" s="728"/>
      <c r="CG96" s="357">
        <f t="shared" si="145"/>
        <v>0</v>
      </c>
      <c r="CH96" s="728"/>
      <c r="CI96" s="357">
        <f t="shared" si="146"/>
        <v>0</v>
      </c>
      <c r="CJ96" s="728"/>
      <c r="CK96" s="357">
        <f t="shared" si="147"/>
        <v>0</v>
      </c>
      <c r="CL96" s="728"/>
      <c r="CM96" s="357">
        <f t="shared" si="148"/>
        <v>0</v>
      </c>
      <c r="CN96" s="728"/>
      <c r="CO96" s="357">
        <f t="shared" si="149"/>
        <v>0</v>
      </c>
      <c r="CP96" s="729"/>
      <c r="CQ96" s="357">
        <f t="shared" si="150"/>
        <v>0</v>
      </c>
      <c r="CR96" s="152"/>
      <c r="CS96" s="1">
        <f t="shared" si="151"/>
        <v>0</v>
      </c>
      <c r="CT96" s="1">
        <f t="shared" si="152"/>
        <v>0</v>
      </c>
      <c r="CU96" s="1">
        <f t="shared" si="153"/>
        <v>0</v>
      </c>
      <c r="CV96" s="1">
        <f t="shared" si="154"/>
        <v>0</v>
      </c>
      <c r="CW96" s="522">
        <f t="shared" si="155"/>
        <v>0</v>
      </c>
      <c r="CX96" s="1">
        <f t="shared" si="156"/>
        <v>0</v>
      </c>
      <c r="CY96" s="1">
        <f t="shared" si="157"/>
        <v>0</v>
      </c>
      <c r="CZ96" s="1">
        <f t="shared" si="158"/>
        <v>0</v>
      </c>
      <c r="DB96" s="1">
        <f t="shared" si="159"/>
        <v>0</v>
      </c>
      <c r="DC96" s="1">
        <f t="shared" si="160"/>
        <v>0</v>
      </c>
      <c r="DE96" s="1">
        <f t="shared" si="161"/>
        <v>0</v>
      </c>
      <c r="DF96" s="1">
        <f t="shared" si="162"/>
        <v>0</v>
      </c>
      <c r="DG96" s="1">
        <f t="shared" si="163"/>
        <v>0</v>
      </c>
      <c r="DH96" s="1">
        <f t="shared" si="164"/>
        <v>0</v>
      </c>
      <c r="DI96" s="1">
        <f t="shared" si="165"/>
        <v>0</v>
      </c>
      <c r="DJ96" s="1">
        <f t="shared" si="166"/>
        <v>0</v>
      </c>
      <c r="DK96" s="1">
        <f t="shared" si="167"/>
        <v>0</v>
      </c>
      <c r="DL96" s="1">
        <f t="shared" si="168"/>
        <v>0</v>
      </c>
      <c r="DM96" s="1">
        <f t="shared" si="169"/>
        <v>0</v>
      </c>
      <c r="DN96" s="1">
        <f t="shared" si="170"/>
        <v>0</v>
      </c>
      <c r="DO96" s="1">
        <f t="shared" si="171"/>
        <v>0</v>
      </c>
      <c r="DP96" s="1">
        <f t="shared" si="172"/>
        <v>0</v>
      </c>
      <c r="DQ96" s="1">
        <f t="shared" si="173"/>
        <v>0</v>
      </c>
      <c r="DR96" s="1">
        <f t="shared" si="174"/>
        <v>0</v>
      </c>
      <c r="DS96" s="1">
        <f t="shared" si="175"/>
        <v>0</v>
      </c>
    </row>
    <row r="97" spans="1:123" s="1" customFormat="1" ht="65.25" customHeight="1" x14ac:dyDescent="0.2">
      <c r="A97" s="1363"/>
      <c r="B97" s="132"/>
      <c r="C97" s="74"/>
      <c r="D97" s="980" t="s">
        <v>175</v>
      </c>
      <c r="E97" s="379"/>
      <c r="F97" s="379"/>
      <c r="G97" s="89" t="s">
        <v>413</v>
      </c>
      <c r="H97" s="72" t="s">
        <v>67</v>
      </c>
      <c r="I97" s="1093" t="s">
        <v>387</v>
      </c>
      <c r="J97" s="1105">
        <v>10</v>
      </c>
      <c r="K97" s="1105">
        <v>0</v>
      </c>
      <c r="L97" s="72" t="s">
        <v>693</v>
      </c>
      <c r="M97" s="499">
        <v>668.34537000000012</v>
      </c>
      <c r="N97" s="778"/>
      <c r="O97" s="778"/>
      <c r="P97" s="778"/>
      <c r="Q97" s="778"/>
      <c r="R97" s="778"/>
      <c r="S97" s="778"/>
      <c r="T97" s="778"/>
      <c r="U97" s="778"/>
      <c r="V97" s="802"/>
      <c r="W97" s="779"/>
      <c r="X97" s="779"/>
      <c r="Y97" s="779"/>
      <c r="Z97" s="779"/>
      <c r="AA97" s="801"/>
      <c r="AB97" s="1028"/>
      <c r="AC97" s="782"/>
      <c r="AD97" s="1011"/>
      <c r="AE97" s="1182"/>
      <c r="AF97" s="101">
        <f t="shared" si="129"/>
        <v>0</v>
      </c>
      <c r="AG97" s="91" t="str">
        <f t="shared" si="190"/>
        <v>No</v>
      </c>
      <c r="AH97" s="131" t="str">
        <f t="shared" si="130"/>
        <v>No</v>
      </c>
      <c r="AI97" s="71" t="str">
        <f t="shared" si="191"/>
        <v>No</v>
      </c>
      <c r="AK97" s="187">
        <f t="shared" si="131"/>
        <v>10</v>
      </c>
      <c r="AL97" s="188">
        <f t="shared" si="132"/>
        <v>0</v>
      </c>
      <c r="AM97" s="26"/>
      <c r="AN97" s="633"/>
      <c r="AO97" s="349">
        <v>35</v>
      </c>
      <c r="AP97" s="326">
        <f t="shared" si="133"/>
        <v>0</v>
      </c>
      <c r="AQ97" s="364"/>
      <c r="AR97" s="152">
        <f t="shared" si="192"/>
        <v>0</v>
      </c>
      <c r="AS97" s="152">
        <f t="shared" si="193"/>
        <v>0</v>
      </c>
      <c r="AT97" s="152">
        <f t="shared" si="194"/>
        <v>0</v>
      </c>
      <c r="AU97" s="152">
        <f t="shared" si="195"/>
        <v>0</v>
      </c>
      <c r="AV97" s="152">
        <f t="shared" si="196"/>
        <v>0</v>
      </c>
      <c r="AW97" s="152">
        <f t="shared" si="197"/>
        <v>0</v>
      </c>
      <c r="AX97" s="152">
        <f t="shared" si="205"/>
        <v>0</v>
      </c>
      <c r="AY97" s="152">
        <f t="shared" si="198"/>
        <v>0</v>
      </c>
      <c r="AZ97" s="152">
        <f t="shared" si="199"/>
        <v>0</v>
      </c>
      <c r="BA97" s="152">
        <f t="shared" si="200"/>
        <v>0</v>
      </c>
      <c r="BB97" s="152">
        <f t="shared" si="201"/>
        <v>0</v>
      </c>
      <c r="BC97" s="152">
        <f t="shared" si="202"/>
        <v>0</v>
      </c>
      <c r="BD97" s="152">
        <f t="shared" si="203"/>
        <v>0</v>
      </c>
      <c r="BE97" s="152">
        <f t="shared" si="204"/>
        <v>0</v>
      </c>
      <c r="BF97" s="152">
        <f t="shared" si="110"/>
        <v>0</v>
      </c>
      <c r="BG97" s="152">
        <f t="shared" si="111"/>
        <v>0</v>
      </c>
      <c r="BH97" s="152">
        <f t="shared" si="112"/>
        <v>0</v>
      </c>
      <c r="BI97" s="152">
        <f t="shared" si="113"/>
        <v>0</v>
      </c>
      <c r="BJ97" s="329">
        <v>10</v>
      </c>
      <c r="BK97" s="1036">
        <f t="shared" si="134"/>
        <v>0</v>
      </c>
      <c r="BL97" s="719">
        <v>40</v>
      </c>
      <c r="BM97" s="357">
        <f t="shared" si="135"/>
        <v>0</v>
      </c>
      <c r="BN97" s="719"/>
      <c r="BO97" s="357">
        <f t="shared" si="136"/>
        <v>0</v>
      </c>
      <c r="BP97" s="719"/>
      <c r="BQ97" s="357">
        <f t="shared" si="137"/>
        <v>0</v>
      </c>
      <c r="BR97" s="719"/>
      <c r="BS97" s="357">
        <f t="shared" si="138"/>
        <v>0</v>
      </c>
      <c r="BT97" s="719"/>
      <c r="BU97" s="357">
        <f t="shared" si="139"/>
        <v>0</v>
      </c>
      <c r="BV97" s="730"/>
      <c r="BW97" s="357">
        <f t="shared" si="140"/>
        <v>0</v>
      </c>
      <c r="BX97" s="728"/>
      <c r="BY97" s="357">
        <f t="shared" si="141"/>
        <v>0</v>
      </c>
      <c r="BZ97" s="728"/>
      <c r="CA97" s="357">
        <f t="shared" si="142"/>
        <v>0</v>
      </c>
      <c r="CB97" s="728"/>
      <c r="CC97" s="357">
        <f t="shared" si="143"/>
        <v>0</v>
      </c>
      <c r="CD97" s="728"/>
      <c r="CE97" s="357">
        <f t="shared" si="144"/>
        <v>0</v>
      </c>
      <c r="CF97" s="728"/>
      <c r="CG97" s="357">
        <f t="shared" si="145"/>
        <v>0</v>
      </c>
      <c r="CH97" s="728"/>
      <c r="CI97" s="357">
        <f t="shared" si="146"/>
        <v>0</v>
      </c>
      <c r="CJ97" s="728"/>
      <c r="CK97" s="357">
        <f t="shared" si="147"/>
        <v>0</v>
      </c>
      <c r="CL97" s="728"/>
      <c r="CM97" s="357">
        <f t="shared" si="148"/>
        <v>0</v>
      </c>
      <c r="CN97" s="728"/>
      <c r="CO97" s="357">
        <f t="shared" si="149"/>
        <v>0</v>
      </c>
      <c r="CP97" s="729"/>
      <c r="CQ97" s="357">
        <f t="shared" si="150"/>
        <v>0</v>
      </c>
      <c r="CR97" s="152"/>
      <c r="CS97" s="1">
        <f t="shared" si="151"/>
        <v>0</v>
      </c>
      <c r="CT97" s="1">
        <f t="shared" si="152"/>
        <v>0</v>
      </c>
      <c r="CU97" s="1">
        <f t="shared" si="153"/>
        <v>0</v>
      </c>
      <c r="CV97" s="1">
        <f t="shared" si="154"/>
        <v>0</v>
      </c>
      <c r="CW97" s="522">
        <f t="shared" si="155"/>
        <v>0</v>
      </c>
      <c r="CX97" s="1">
        <f t="shared" si="156"/>
        <v>0</v>
      </c>
      <c r="CY97" s="1">
        <f t="shared" si="157"/>
        <v>0</v>
      </c>
      <c r="CZ97" s="1">
        <f t="shared" si="158"/>
        <v>0</v>
      </c>
      <c r="DB97" s="1">
        <f t="shared" si="159"/>
        <v>0</v>
      </c>
      <c r="DC97" s="1">
        <f t="shared" si="160"/>
        <v>0</v>
      </c>
      <c r="DE97" s="1">
        <f t="shared" si="161"/>
        <v>0</v>
      </c>
      <c r="DF97" s="1">
        <f t="shared" si="162"/>
        <v>0</v>
      </c>
      <c r="DG97" s="1">
        <f t="shared" si="163"/>
        <v>0</v>
      </c>
      <c r="DH97" s="1">
        <f t="shared" si="164"/>
        <v>0</v>
      </c>
      <c r="DI97" s="1">
        <f t="shared" si="165"/>
        <v>0</v>
      </c>
      <c r="DJ97" s="1">
        <f t="shared" si="166"/>
        <v>0</v>
      </c>
      <c r="DK97" s="1">
        <f t="shared" si="167"/>
        <v>0</v>
      </c>
      <c r="DL97" s="1">
        <f t="shared" si="168"/>
        <v>0</v>
      </c>
      <c r="DM97" s="1">
        <f t="shared" si="169"/>
        <v>0</v>
      </c>
      <c r="DN97" s="1">
        <f t="shared" si="170"/>
        <v>0</v>
      </c>
      <c r="DO97" s="1">
        <f t="shared" si="171"/>
        <v>0</v>
      </c>
      <c r="DP97" s="1">
        <f t="shared" si="172"/>
        <v>0</v>
      </c>
      <c r="DQ97" s="1">
        <f t="shared" si="173"/>
        <v>0</v>
      </c>
      <c r="DR97" s="1">
        <f t="shared" si="174"/>
        <v>0</v>
      </c>
      <c r="DS97" s="1">
        <f t="shared" si="175"/>
        <v>0</v>
      </c>
    </row>
    <row r="98" spans="1:123" s="26" customFormat="1" ht="65.25" customHeight="1" x14ac:dyDescent="0.2">
      <c r="A98" s="1364" t="s">
        <v>604</v>
      </c>
      <c r="B98" s="139"/>
      <c r="D98" s="1070" t="s">
        <v>176</v>
      </c>
      <c r="E98" s="533"/>
      <c r="F98" s="533"/>
      <c r="G98" s="534" t="s">
        <v>657</v>
      </c>
      <c r="H98" s="535" t="s">
        <v>64</v>
      </c>
      <c r="I98" s="1091" t="s">
        <v>388</v>
      </c>
      <c r="J98" s="1103">
        <v>1</v>
      </c>
      <c r="K98" s="1103">
        <v>0</v>
      </c>
      <c r="L98" s="535" t="s">
        <v>693</v>
      </c>
      <c r="M98" s="540">
        <v>568.49709378000011</v>
      </c>
      <c r="N98" s="775"/>
      <c r="O98" s="775"/>
      <c r="P98" s="775"/>
      <c r="Q98" s="775"/>
      <c r="R98" s="775"/>
      <c r="S98" s="775"/>
      <c r="T98" s="775"/>
      <c r="U98" s="775"/>
      <c r="V98" s="811"/>
      <c r="W98" s="809"/>
      <c r="X98" s="809"/>
      <c r="Y98" s="809"/>
      <c r="Z98" s="809"/>
      <c r="AA98" s="783"/>
      <c r="AB98" s="1027"/>
      <c r="AC98" s="786"/>
      <c r="AD98" s="840"/>
      <c r="AE98" s="1020"/>
      <c r="AF98" s="532">
        <f t="shared" si="129"/>
        <v>0</v>
      </c>
      <c r="AG98" s="532" t="str">
        <f t="shared" si="190"/>
        <v>No</v>
      </c>
      <c r="AH98" s="548" t="str">
        <f t="shared" si="130"/>
        <v>No</v>
      </c>
      <c r="AI98" s="537" t="str">
        <f t="shared" si="191"/>
        <v>No</v>
      </c>
      <c r="AJ98" s="1"/>
      <c r="AK98" s="187">
        <f t="shared" si="131"/>
        <v>5</v>
      </c>
      <c r="AL98" s="188">
        <f t="shared" si="132"/>
        <v>0</v>
      </c>
      <c r="AN98" s="633"/>
      <c r="AO98" s="349">
        <v>11</v>
      </c>
      <c r="AP98" s="326">
        <f t="shared" si="133"/>
        <v>0</v>
      </c>
      <c r="AQ98" s="364"/>
      <c r="AR98" s="152">
        <f t="shared" si="192"/>
        <v>0</v>
      </c>
      <c r="AS98" s="152">
        <f t="shared" si="193"/>
        <v>0</v>
      </c>
      <c r="AT98" s="152">
        <f t="shared" si="194"/>
        <v>0</v>
      </c>
      <c r="AU98" s="152">
        <f t="shared" si="195"/>
        <v>0</v>
      </c>
      <c r="AV98" s="152">
        <f t="shared" si="196"/>
        <v>0</v>
      </c>
      <c r="AW98" s="152">
        <f t="shared" si="197"/>
        <v>0</v>
      </c>
      <c r="AX98" s="152">
        <f t="shared" si="205"/>
        <v>0</v>
      </c>
      <c r="AY98" s="152">
        <f t="shared" si="198"/>
        <v>0</v>
      </c>
      <c r="AZ98" s="152">
        <f t="shared" si="199"/>
        <v>0</v>
      </c>
      <c r="BA98" s="152">
        <f t="shared" si="200"/>
        <v>0</v>
      </c>
      <c r="BB98" s="152">
        <f t="shared" si="201"/>
        <v>0</v>
      </c>
      <c r="BC98" s="152">
        <f t="shared" si="202"/>
        <v>0</v>
      </c>
      <c r="BD98" s="152">
        <f t="shared" si="203"/>
        <v>0</v>
      </c>
      <c r="BE98" s="152">
        <f t="shared" si="204"/>
        <v>0</v>
      </c>
      <c r="BF98" s="152">
        <f t="shared" si="110"/>
        <v>0</v>
      </c>
      <c r="BG98" s="152">
        <f t="shared" si="111"/>
        <v>0</v>
      </c>
      <c r="BH98" s="152">
        <f t="shared" si="112"/>
        <v>0</v>
      </c>
      <c r="BI98" s="152">
        <f t="shared" si="113"/>
        <v>0</v>
      </c>
      <c r="BJ98" s="329">
        <v>5</v>
      </c>
      <c r="BK98" s="1036">
        <f t="shared" si="134"/>
        <v>0</v>
      </c>
      <c r="BL98" s="719">
        <v>8</v>
      </c>
      <c r="BM98" s="357">
        <f t="shared" si="135"/>
        <v>0</v>
      </c>
      <c r="BN98" s="719"/>
      <c r="BO98" s="357">
        <f t="shared" si="136"/>
        <v>0</v>
      </c>
      <c r="BP98" s="719"/>
      <c r="BQ98" s="357">
        <f t="shared" si="137"/>
        <v>0</v>
      </c>
      <c r="BR98" s="719"/>
      <c r="BS98" s="357">
        <f t="shared" si="138"/>
        <v>0</v>
      </c>
      <c r="BT98" s="719"/>
      <c r="BU98" s="357">
        <f t="shared" si="139"/>
        <v>0</v>
      </c>
      <c r="BV98" s="730"/>
      <c r="BW98" s="357">
        <f t="shared" si="140"/>
        <v>0</v>
      </c>
      <c r="BX98" s="728"/>
      <c r="BY98" s="357">
        <f t="shared" si="141"/>
        <v>0</v>
      </c>
      <c r="BZ98" s="728"/>
      <c r="CA98" s="357">
        <f t="shared" si="142"/>
        <v>0</v>
      </c>
      <c r="CB98" s="728"/>
      <c r="CC98" s="357">
        <f t="shared" si="143"/>
        <v>0</v>
      </c>
      <c r="CD98" s="728"/>
      <c r="CE98" s="357">
        <f t="shared" si="144"/>
        <v>0</v>
      </c>
      <c r="CF98" s="728"/>
      <c r="CG98" s="357">
        <f t="shared" si="145"/>
        <v>0</v>
      </c>
      <c r="CH98" s="728"/>
      <c r="CI98" s="357">
        <f t="shared" si="146"/>
        <v>0</v>
      </c>
      <c r="CJ98" s="728"/>
      <c r="CK98" s="357">
        <f t="shared" si="147"/>
        <v>0</v>
      </c>
      <c r="CL98" s="728"/>
      <c r="CM98" s="357">
        <f t="shared" si="148"/>
        <v>0</v>
      </c>
      <c r="CN98" s="728"/>
      <c r="CO98" s="357">
        <f t="shared" si="149"/>
        <v>0</v>
      </c>
      <c r="CP98" s="729"/>
      <c r="CQ98" s="357">
        <f t="shared" si="150"/>
        <v>0</v>
      </c>
      <c r="CR98" s="152"/>
      <c r="CS98" s="1">
        <f t="shared" si="151"/>
        <v>0</v>
      </c>
      <c r="CT98" s="1">
        <f t="shared" si="152"/>
        <v>0</v>
      </c>
      <c r="CU98" s="1">
        <f t="shared" si="153"/>
        <v>0</v>
      </c>
      <c r="CV98" s="1">
        <f t="shared" si="154"/>
        <v>0</v>
      </c>
      <c r="CW98" s="522">
        <f t="shared" si="155"/>
        <v>0</v>
      </c>
      <c r="CX98" s="1">
        <f t="shared" si="156"/>
        <v>0</v>
      </c>
      <c r="CY98" s="1">
        <f t="shared" si="157"/>
        <v>0</v>
      </c>
      <c r="CZ98" s="1">
        <f t="shared" si="158"/>
        <v>0</v>
      </c>
      <c r="DA98" s="1"/>
      <c r="DB98" s="1">
        <f t="shared" si="159"/>
        <v>0</v>
      </c>
      <c r="DC98" s="1">
        <f t="shared" si="160"/>
        <v>0</v>
      </c>
      <c r="DD98" s="1"/>
      <c r="DE98" s="1">
        <f t="shared" si="161"/>
        <v>0</v>
      </c>
      <c r="DF98" s="1">
        <f t="shared" si="162"/>
        <v>0</v>
      </c>
      <c r="DG98" s="1">
        <f t="shared" si="163"/>
        <v>0</v>
      </c>
      <c r="DH98" s="1">
        <f t="shared" si="164"/>
        <v>0</v>
      </c>
      <c r="DI98" s="1">
        <f t="shared" si="165"/>
        <v>0</v>
      </c>
      <c r="DJ98" s="1">
        <f t="shared" si="166"/>
        <v>0</v>
      </c>
      <c r="DK98" s="1">
        <f t="shared" si="167"/>
        <v>0</v>
      </c>
      <c r="DL98" s="1">
        <f t="shared" si="168"/>
        <v>0</v>
      </c>
      <c r="DM98" s="1">
        <f t="shared" si="169"/>
        <v>0</v>
      </c>
      <c r="DN98" s="1">
        <f t="shared" si="170"/>
        <v>0</v>
      </c>
      <c r="DO98" s="1">
        <f t="shared" si="171"/>
        <v>0</v>
      </c>
      <c r="DP98" s="1">
        <f t="shared" si="172"/>
        <v>0</v>
      </c>
      <c r="DQ98" s="1">
        <f t="shared" si="173"/>
        <v>0</v>
      </c>
      <c r="DR98" s="1">
        <f t="shared" si="174"/>
        <v>0</v>
      </c>
      <c r="DS98" s="1">
        <f t="shared" si="175"/>
        <v>0</v>
      </c>
    </row>
    <row r="99" spans="1:123" s="26" customFormat="1" ht="65.25" customHeight="1" x14ac:dyDescent="0.2">
      <c r="A99" s="1365"/>
      <c r="B99" s="139"/>
      <c r="D99" s="1068" t="s">
        <v>480</v>
      </c>
      <c r="E99" s="528"/>
      <c r="F99" s="543" t="s">
        <v>501</v>
      </c>
      <c r="G99" s="529" t="s">
        <v>657</v>
      </c>
      <c r="H99" s="530" t="s">
        <v>64</v>
      </c>
      <c r="I99" s="1088" t="s">
        <v>388</v>
      </c>
      <c r="J99" s="1099">
        <v>1</v>
      </c>
      <c r="K99" s="1099">
        <v>16</v>
      </c>
      <c r="L99" s="530" t="s">
        <v>693</v>
      </c>
      <c r="M99" s="541">
        <v>586.37848500000007</v>
      </c>
      <c r="N99" s="777"/>
      <c r="O99" s="777"/>
      <c r="P99" s="777"/>
      <c r="Q99" s="777"/>
      <c r="R99" s="777"/>
      <c r="S99" s="777"/>
      <c r="T99" s="777"/>
      <c r="U99" s="777"/>
      <c r="V99" s="807"/>
      <c r="W99" s="805"/>
      <c r="X99" s="805"/>
      <c r="Y99" s="805"/>
      <c r="Z99" s="805"/>
      <c r="AA99" s="804"/>
      <c r="AB99" s="1029"/>
      <c r="AC99" s="781"/>
      <c r="AD99" s="837"/>
      <c r="AE99" s="1020"/>
      <c r="AF99" s="532">
        <f t="shared" si="129"/>
        <v>0</v>
      </c>
      <c r="AG99" s="532" t="str">
        <f t="shared" si="190"/>
        <v>No</v>
      </c>
      <c r="AH99" s="545" t="str">
        <f t="shared" si="130"/>
        <v>No</v>
      </c>
      <c r="AI99" s="527" t="str">
        <f t="shared" si="191"/>
        <v>No</v>
      </c>
      <c r="AJ99" s="1"/>
      <c r="AK99" s="187">
        <f t="shared" si="131"/>
        <v>5</v>
      </c>
      <c r="AL99" s="188">
        <f t="shared" si="132"/>
        <v>0</v>
      </c>
      <c r="AN99" s="633"/>
      <c r="AO99" s="349">
        <v>11.5</v>
      </c>
      <c r="AP99" s="326">
        <f t="shared" si="133"/>
        <v>0</v>
      </c>
      <c r="AQ99" s="364"/>
      <c r="AR99" s="152">
        <f t="shared" si="192"/>
        <v>0</v>
      </c>
      <c r="AS99" s="152">
        <f t="shared" si="193"/>
        <v>0</v>
      </c>
      <c r="AT99" s="152">
        <f t="shared" si="194"/>
        <v>0</v>
      </c>
      <c r="AU99" s="152">
        <f t="shared" si="195"/>
        <v>0</v>
      </c>
      <c r="AV99" s="152">
        <f t="shared" si="196"/>
        <v>0</v>
      </c>
      <c r="AW99" s="152">
        <f t="shared" si="197"/>
        <v>0</v>
      </c>
      <c r="AX99" s="152">
        <f t="shared" si="205"/>
        <v>0</v>
      </c>
      <c r="AY99" s="152">
        <f t="shared" si="198"/>
        <v>0</v>
      </c>
      <c r="AZ99" s="152">
        <f t="shared" si="199"/>
        <v>0</v>
      </c>
      <c r="BA99" s="152">
        <f t="shared" si="200"/>
        <v>0</v>
      </c>
      <c r="BB99" s="152">
        <f t="shared" si="201"/>
        <v>0</v>
      </c>
      <c r="BC99" s="152">
        <f t="shared" si="202"/>
        <v>0</v>
      </c>
      <c r="BD99" s="152">
        <f t="shared" si="203"/>
        <v>0</v>
      </c>
      <c r="BE99" s="152">
        <f t="shared" si="204"/>
        <v>0</v>
      </c>
      <c r="BF99" s="152">
        <f t="shared" si="110"/>
        <v>0</v>
      </c>
      <c r="BG99" s="152">
        <f t="shared" si="111"/>
        <v>0</v>
      </c>
      <c r="BH99" s="152">
        <f t="shared" si="112"/>
        <v>0</v>
      </c>
      <c r="BI99" s="152">
        <f t="shared" si="113"/>
        <v>0</v>
      </c>
      <c r="BJ99" s="329">
        <v>5</v>
      </c>
      <c r="BK99" s="1036">
        <f t="shared" si="134"/>
        <v>0</v>
      </c>
      <c r="BL99" s="719">
        <v>12</v>
      </c>
      <c r="BM99" s="357">
        <f t="shared" si="135"/>
        <v>0</v>
      </c>
      <c r="BN99" s="719"/>
      <c r="BO99" s="357">
        <f t="shared" si="136"/>
        <v>0</v>
      </c>
      <c r="BP99" s="719"/>
      <c r="BQ99" s="357">
        <f t="shared" si="137"/>
        <v>0</v>
      </c>
      <c r="BR99" s="719"/>
      <c r="BS99" s="357">
        <f t="shared" si="138"/>
        <v>0</v>
      </c>
      <c r="BT99" s="719"/>
      <c r="BU99" s="357">
        <f t="shared" si="139"/>
        <v>0</v>
      </c>
      <c r="BV99" s="730"/>
      <c r="BW99" s="357">
        <f t="shared" si="140"/>
        <v>0</v>
      </c>
      <c r="BX99" s="728"/>
      <c r="BY99" s="357">
        <f t="shared" si="141"/>
        <v>0</v>
      </c>
      <c r="BZ99" s="728"/>
      <c r="CA99" s="357">
        <f t="shared" si="142"/>
        <v>0</v>
      </c>
      <c r="CB99" s="728"/>
      <c r="CC99" s="357">
        <f t="shared" si="143"/>
        <v>0</v>
      </c>
      <c r="CD99" s="728"/>
      <c r="CE99" s="357">
        <f t="shared" si="144"/>
        <v>0</v>
      </c>
      <c r="CF99" s="728"/>
      <c r="CG99" s="357">
        <f t="shared" si="145"/>
        <v>0</v>
      </c>
      <c r="CH99" s="728"/>
      <c r="CI99" s="357">
        <f t="shared" si="146"/>
        <v>0</v>
      </c>
      <c r="CJ99" s="728"/>
      <c r="CK99" s="357">
        <f t="shared" si="147"/>
        <v>0</v>
      </c>
      <c r="CL99" s="728"/>
      <c r="CM99" s="357">
        <f t="shared" si="148"/>
        <v>0</v>
      </c>
      <c r="CN99" s="728"/>
      <c r="CO99" s="357">
        <f t="shared" si="149"/>
        <v>0</v>
      </c>
      <c r="CP99" s="729"/>
      <c r="CQ99" s="357">
        <f t="shared" si="150"/>
        <v>0</v>
      </c>
      <c r="CR99" s="152"/>
      <c r="CS99" s="1">
        <f t="shared" si="151"/>
        <v>0</v>
      </c>
      <c r="CT99" s="1">
        <f t="shared" si="152"/>
        <v>0</v>
      </c>
      <c r="CU99" s="1">
        <f t="shared" si="153"/>
        <v>0</v>
      </c>
      <c r="CV99" s="1">
        <f t="shared" si="154"/>
        <v>0</v>
      </c>
      <c r="CW99" s="522">
        <f t="shared" si="155"/>
        <v>0</v>
      </c>
      <c r="CX99" s="1">
        <f t="shared" si="156"/>
        <v>0</v>
      </c>
      <c r="CY99" s="1">
        <f t="shared" si="157"/>
        <v>0</v>
      </c>
      <c r="CZ99" s="1">
        <f t="shared" si="158"/>
        <v>0</v>
      </c>
      <c r="DA99" s="1"/>
      <c r="DB99" s="1">
        <f t="shared" si="159"/>
        <v>0</v>
      </c>
      <c r="DC99" s="1">
        <f t="shared" si="160"/>
        <v>0</v>
      </c>
      <c r="DD99" s="1"/>
      <c r="DE99" s="1">
        <f t="shared" si="161"/>
        <v>0</v>
      </c>
      <c r="DF99" s="1">
        <f t="shared" si="162"/>
        <v>0</v>
      </c>
      <c r="DG99" s="1">
        <f t="shared" si="163"/>
        <v>0</v>
      </c>
      <c r="DH99" s="1">
        <f t="shared" si="164"/>
        <v>0</v>
      </c>
      <c r="DI99" s="1">
        <f t="shared" si="165"/>
        <v>0</v>
      </c>
      <c r="DJ99" s="1">
        <f t="shared" si="166"/>
        <v>0</v>
      </c>
      <c r="DK99" s="1">
        <f t="shared" si="167"/>
        <v>0</v>
      </c>
      <c r="DL99" s="1">
        <f t="shared" si="168"/>
        <v>0</v>
      </c>
      <c r="DM99" s="1">
        <f t="shared" si="169"/>
        <v>0</v>
      </c>
      <c r="DN99" s="1">
        <f t="shared" si="170"/>
        <v>0</v>
      </c>
      <c r="DO99" s="1">
        <f t="shared" si="171"/>
        <v>0</v>
      </c>
      <c r="DP99" s="1">
        <f t="shared" si="172"/>
        <v>0</v>
      </c>
      <c r="DQ99" s="1">
        <f t="shared" si="173"/>
        <v>0</v>
      </c>
      <c r="DR99" s="1">
        <f t="shared" si="174"/>
        <v>0</v>
      </c>
      <c r="DS99" s="1">
        <f t="shared" si="175"/>
        <v>0</v>
      </c>
    </row>
    <row r="100" spans="1:123" s="26" customFormat="1" ht="65.25" customHeight="1" x14ac:dyDescent="0.2">
      <c r="A100" s="1365"/>
      <c r="B100" s="139"/>
      <c r="D100" s="251" t="s">
        <v>177</v>
      </c>
      <c r="E100" s="378"/>
      <c r="F100" s="378"/>
      <c r="G100" s="45" t="s">
        <v>0</v>
      </c>
      <c r="H100" s="1" t="s">
        <v>63</v>
      </c>
      <c r="I100" s="1092" t="s">
        <v>389</v>
      </c>
      <c r="J100" s="1104">
        <v>1</v>
      </c>
      <c r="K100" s="1104">
        <v>0</v>
      </c>
      <c r="L100" s="1" t="s">
        <v>693</v>
      </c>
      <c r="M100" s="500">
        <v>245.90065500000006</v>
      </c>
      <c r="N100" s="778"/>
      <c r="O100" s="778"/>
      <c r="P100" s="778"/>
      <c r="Q100" s="778"/>
      <c r="R100" s="778"/>
      <c r="S100" s="778"/>
      <c r="T100" s="778"/>
      <c r="U100" s="778"/>
      <c r="V100" s="802"/>
      <c r="W100" s="779"/>
      <c r="X100" s="779"/>
      <c r="Y100" s="779"/>
      <c r="Z100" s="779"/>
      <c r="AA100" s="801"/>
      <c r="AB100" s="1028"/>
      <c r="AC100" s="782"/>
      <c r="AD100" s="1011"/>
      <c r="AE100" s="1022"/>
      <c r="AF100" s="70">
        <f t="shared" si="129"/>
        <v>0</v>
      </c>
      <c r="AG100" s="88" t="str">
        <f t="shared" si="190"/>
        <v>No</v>
      </c>
      <c r="AH100" s="131" t="str">
        <f t="shared" si="130"/>
        <v>No</v>
      </c>
      <c r="AI100" s="71" t="str">
        <f t="shared" si="191"/>
        <v>No</v>
      </c>
      <c r="AJ100" s="1"/>
      <c r="AK100" s="187">
        <f t="shared" si="131"/>
        <v>1</v>
      </c>
      <c r="AL100" s="188">
        <f t="shared" si="132"/>
        <v>0</v>
      </c>
      <c r="AN100" s="633"/>
      <c r="AO100" s="349">
        <v>6.8</v>
      </c>
      <c r="AP100" s="326">
        <f t="shared" si="133"/>
        <v>0</v>
      </c>
      <c r="AQ100" s="364"/>
      <c r="AR100" s="152">
        <f t="shared" si="192"/>
        <v>0</v>
      </c>
      <c r="AS100" s="152">
        <f t="shared" si="193"/>
        <v>0</v>
      </c>
      <c r="AT100" s="152">
        <f t="shared" si="194"/>
        <v>0</v>
      </c>
      <c r="AU100" s="152">
        <f t="shared" si="195"/>
        <v>0</v>
      </c>
      <c r="AV100" s="152">
        <f t="shared" si="196"/>
        <v>0</v>
      </c>
      <c r="AW100" s="152">
        <f t="shared" si="197"/>
        <v>0</v>
      </c>
      <c r="AX100" s="152">
        <f t="shared" si="205"/>
        <v>0</v>
      </c>
      <c r="AY100" s="152">
        <f t="shared" si="198"/>
        <v>0</v>
      </c>
      <c r="AZ100" s="152">
        <f t="shared" si="199"/>
        <v>0</v>
      </c>
      <c r="BA100" s="152">
        <f t="shared" si="200"/>
        <v>0</v>
      </c>
      <c r="BB100" s="152">
        <f t="shared" si="201"/>
        <v>0</v>
      </c>
      <c r="BC100" s="152">
        <f t="shared" si="202"/>
        <v>0</v>
      </c>
      <c r="BD100" s="152">
        <f t="shared" si="203"/>
        <v>0</v>
      </c>
      <c r="BE100" s="152">
        <f t="shared" si="204"/>
        <v>0</v>
      </c>
      <c r="BF100" s="152">
        <f t="shared" si="110"/>
        <v>0</v>
      </c>
      <c r="BG100" s="152">
        <f t="shared" si="111"/>
        <v>0</v>
      </c>
      <c r="BH100" s="152">
        <f t="shared" si="112"/>
        <v>0</v>
      </c>
      <c r="BI100" s="152">
        <f t="shared" si="113"/>
        <v>0</v>
      </c>
      <c r="BJ100" s="329">
        <v>1</v>
      </c>
      <c r="BK100" s="1036">
        <f t="shared" si="134"/>
        <v>0</v>
      </c>
      <c r="BL100" s="719">
        <v>6</v>
      </c>
      <c r="BM100" s="357">
        <f t="shared" si="135"/>
        <v>0</v>
      </c>
      <c r="BN100" s="719"/>
      <c r="BO100" s="357">
        <f t="shared" si="136"/>
        <v>0</v>
      </c>
      <c r="BP100" s="719"/>
      <c r="BQ100" s="357">
        <f t="shared" si="137"/>
        <v>0</v>
      </c>
      <c r="BR100" s="719"/>
      <c r="BS100" s="357">
        <f t="shared" si="138"/>
        <v>0</v>
      </c>
      <c r="BT100" s="719"/>
      <c r="BU100" s="357">
        <f t="shared" si="139"/>
        <v>0</v>
      </c>
      <c r="BV100" s="730"/>
      <c r="BW100" s="357">
        <f t="shared" si="140"/>
        <v>0</v>
      </c>
      <c r="BX100" s="728"/>
      <c r="BY100" s="357">
        <f t="shared" si="141"/>
        <v>0</v>
      </c>
      <c r="BZ100" s="728"/>
      <c r="CA100" s="357">
        <f t="shared" si="142"/>
        <v>0</v>
      </c>
      <c r="CB100" s="728"/>
      <c r="CC100" s="357">
        <f t="shared" si="143"/>
        <v>0</v>
      </c>
      <c r="CD100" s="728"/>
      <c r="CE100" s="357">
        <f t="shared" si="144"/>
        <v>0</v>
      </c>
      <c r="CF100" s="728"/>
      <c r="CG100" s="357">
        <f t="shared" si="145"/>
        <v>0</v>
      </c>
      <c r="CH100" s="728"/>
      <c r="CI100" s="357">
        <f t="shared" si="146"/>
        <v>0</v>
      </c>
      <c r="CJ100" s="728"/>
      <c r="CK100" s="357">
        <f t="shared" si="147"/>
        <v>0</v>
      </c>
      <c r="CL100" s="728"/>
      <c r="CM100" s="357">
        <f t="shared" si="148"/>
        <v>0</v>
      </c>
      <c r="CN100" s="728"/>
      <c r="CO100" s="357">
        <f t="shared" si="149"/>
        <v>0</v>
      </c>
      <c r="CP100" s="729"/>
      <c r="CQ100" s="357">
        <f t="shared" si="150"/>
        <v>0</v>
      </c>
      <c r="CR100" s="152"/>
      <c r="CS100" s="1">
        <f t="shared" si="151"/>
        <v>0</v>
      </c>
      <c r="CT100" s="1">
        <f t="shared" si="152"/>
        <v>0</v>
      </c>
      <c r="CU100" s="1">
        <f t="shared" si="153"/>
        <v>0</v>
      </c>
      <c r="CV100" s="1">
        <f t="shared" si="154"/>
        <v>0</v>
      </c>
      <c r="CW100" s="522">
        <f t="shared" si="155"/>
        <v>0</v>
      </c>
      <c r="CX100" s="1">
        <f t="shared" si="156"/>
        <v>0</v>
      </c>
      <c r="CY100" s="1">
        <f t="shared" si="157"/>
        <v>0</v>
      </c>
      <c r="CZ100" s="1">
        <f t="shared" si="158"/>
        <v>0</v>
      </c>
      <c r="DA100" s="1"/>
      <c r="DB100" s="1">
        <f t="shared" si="159"/>
        <v>0</v>
      </c>
      <c r="DC100" s="1">
        <f t="shared" si="160"/>
        <v>0</v>
      </c>
      <c r="DD100" s="1"/>
      <c r="DE100" s="1">
        <f t="shared" si="161"/>
        <v>0</v>
      </c>
      <c r="DF100" s="1">
        <f t="shared" si="162"/>
        <v>0</v>
      </c>
      <c r="DG100" s="1">
        <f t="shared" si="163"/>
        <v>0</v>
      </c>
      <c r="DH100" s="1">
        <f t="shared" si="164"/>
        <v>0</v>
      </c>
      <c r="DI100" s="1">
        <f t="shared" si="165"/>
        <v>0</v>
      </c>
      <c r="DJ100" s="1">
        <f t="shared" si="166"/>
        <v>0</v>
      </c>
      <c r="DK100" s="1">
        <f t="shared" si="167"/>
        <v>0</v>
      </c>
      <c r="DL100" s="1">
        <f t="shared" si="168"/>
        <v>0</v>
      </c>
      <c r="DM100" s="1">
        <f t="shared" si="169"/>
        <v>0</v>
      </c>
      <c r="DN100" s="1">
        <f t="shared" si="170"/>
        <v>0</v>
      </c>
      <c r="DO100" s="1">
        <f t="shared" si="171"/>
        <v>0</v>
      </c>
      <c r="DP100" s="1">
        <f t="shared" si="172"/>
        <v>0</v>
      </c>
      <c r="DQ100" s="1">
        <f t="shared" si="173"/>
        <v>0</v>
      </c>
      <c r="DR100" s="1">
        <f t="shared" si="174"/>
        <v>0</v>
      </c>
      <c r="DS100" s="1">
        <f t="shared" si="175"/>
        <v>0</v>
      </c>
    </row>
    <row r="101" spans="1:123" s="26" customFormat="1" ht="65.25" customHeight="1" x14ac:dyDescent="0.2">
      <c r="A101" s="1365"/>
      <c r="B101" s="139"/>
      <c r="D101" s="251" t="s">
        <v>481</v>
      </c>
      <c r="E101" s="378"/>
      <c r="F101" s="523" t="s">
        <v>501</v>
      </c>
      <c r="G101" s="45" t="s">
        <v>0</v>
      </c>
      <c r="H101" s="1" t="s">
        <v>63</v>
      </c>
      <c r="I101" s="1092" t="s">
        <v>389</v>
      </c>
      <c r="J101" s="1104">
        <v>1</v>
      </c>
      <c r="K101" s="1104">
        <v>1</v>
      </c>
      <c r="L101" s="1" t="s">
        <v>693</v>
      </c>
      <c r="M101" s="500">
        <v>258.51094500000005</v>
      </c>
      <c r="N101" s="778"/>
      <c r="O101" s="778"/>
      <c r="P101" s="778"/>
      <c r="Q101" s="778"/>
      <c r="R101" s="778"/>
      <c r="S101" s="778"/>
      <c r="T101" s="778"/>
      <c r="U101" s="778"/>
      <c r="V101" s="802"/>
      <c r="W101" s="779"/>
      <c r="X101" s="779"/>
      <c r="Y101" s="779"/>
      <c r="Z101" s="779"/>
      <c r="AA101" s="801"/>
      <c r="AB101" s="1028"/>
      <c r="AC101" s="782"/>
      <c r="AD101" s="1011"/>
      <c r="AE101" s="1022"/>
      <c r="AF101" s="70">
        <f t="shared" si="129"/>
        <v>0</v>
      </c>
      <c r="AG101" s="88" t="str">
        <f t="shared" si="190"/>
        <v>No</v>
      </c>
      <c r="AH101" s="131" t="str">
        <f t="shared" si="130"/>
        <v>No</v>
      </c>
      <c r="AI101" s="71" t="str">
        <f t="shared" si="191"/>
        <v>No</v>
      </c>
      <c r="AJ101" s="1"/>
      <c r="AK101" s="187">
        <f t="shared" si="131"/>
        <v>1</v>
      </c>
      <c r="AL101" s="188">
        <f t="shared" si="132"/>
        <v>0</v>
      </c>
      <c r="AN101" s="633"/>
      <c r="AO101" s="349">
        <v>6.8</v>
      </c>
      <c r="AP101" s="326">
        <f t="shared" si="133"/>
        <v>0</v>
      </c>
      <c r="AQ101" s="364"/>
      <c r="AR101" s="152">
        <f t="shared" si="192"/>
        <v>0</v>
      </c>
      <c r="AS101" s="152">
        <f t="shared" si="193"/>
        <v>0</v>
      </c>
      <c r="AT101" s="152">
        <f t="shared" si="194"/>
        <v>0</v>
      </c>
      <c r="AU101" s="152">
        <f t="shared" si="195"/>
        <v>0</v>
      </c>
      <c r="AV101" s="152">
        <f t="shared" si="196"/>
        <v>0</v>
      </c>
      <c r="AW101" s="152">
        <f t="shared" si="197"/>
        <v>0</v>
      </c>
      <c r="AX101" s="152">
        <f t="shared" si="205"/>
        <v>0</v>
      </c>
      <c r="AY101" s="152">
        <f t="shared" si="198"/>
        <v>0</v>
      </c>
      <c r="AZ101" s="152">
        <f t="shared" si="199"/>
        <v>0</v>
      </c>
      <c r="BA101" s="152">
        <f t="shared" si="200"/>
        <v>0</v>
      </c>
      <c r="BB101" s="152">
        <f t="shared" si="201"/>
        <v>0</v>
      </c>
      <c r="BC101" s="152">
        <f t="shared" si="202"/>
        <v>0</v>
      </c>
      <c r="BD101" s="152">
        <f t="shared" si="203"/>
        <v>0</v>
      </c>
      <c r="BE101" s="152">
        <f t="shared" si="204"/>
        <v>0</v>
      </c>
      <c r="BF101" s="152">
        <f t="shared" si="110"/>
        <v>0</v>
      </c>
      <c r="BG101" s="152">
        <f t="shared" si="111"/>
        <v>0</v>
      </c>
      <c r="BH101" s="152">
        <f t="shared" si="112"/>
        <v>0</v>
      </c>
      <c r="BI101" s="152">
        <f t="shared" si="113"/>
        <v>0</v>
      </c>
      <c r="BJ101" s="329">
        <v>1</v>
      </c>
      <c r="BK101" s="1036">
        <f t="shared" si="134"/>
        <v>0</v>
      </c>
      <c r="BL101" s="719">
        <v>10</v>
      </c>
      <c r="BM101" s="357">
        <f t="shared" si="135"/>
        <v>0</v>
      </c>
      <c r="BN101" s="719"/>
      <c r="BO101" s="357">
        <f t="shared" si="136"/>
        <v>0</v>
      </c>
      <c r="BP101" s="719"/>
      <c r="BQ101" s="357">
        <f t="shared" si="137"/>
        <v>0</v>
      </c>
      <c r="BR101" s="719"/>
      <c r="BS101" s="357">
        <f t="shared" si="138"/>
        <v>0</v>
      </c>
      <c r="BT101" s="719"/>
      <c r="BU101" s="357">
        <f t="shared" si="139"/>
        <v>0</v>
      </c>
      <c r="BV101" s="730"/>
      <c r="BW101" s="357">
        <f t="shared" si="140"/>
        <v>0</v>
      </c>
      <c r="BX101" s="728"/>
      <c r="BY101" s="357">
        <f t="shared" si="141"/>
        <v>0</v>
      </c>
      <c r="BZ101" s="728"/>
      <c r="CA101" s="357">
        <f t="shared" si="142"/>
        <v>0</v>
      </c>
      <c r="CB101" s="728"/>
      <c r="CC101" s="357">
        <f t="shared" si="143"/>
        <v>0</v>
      </c>
      <c r="CD101" s="728"/>
      <c r="CE101" s="357">
        <f t="shared" si="144"/>
        <v>0</v>
      </c>
      <c r="CF101" s="728"/>
      <c r="CG101" s="357">
        <f t="shared" si="145"/>
        <v>0</v>
      </c>
      <c r="CH101" s="728"/>
      <c r="CI101" s="357">
        <f t="shared" si="146"/>
        <v>0</v>
      </c>
      <c r="CJ101" s="728"/>
      <c r="CK101" s="357">
        <f t="shared" si="147"/>
        <v>0</v>
      </c>
      <c r="CL101" s="728"/>
      <c r="CM101" s="357">
        <f t="shared" si="148"/>
        <v>0</v>
      </c>
      <c r="CN101" s="728"/>
      <c r="CO101" s="357">
        <f t="shared" si="149"/>
        <v>0</v>
      </c>
      <c r="CP101" s="729"/>
      <c r="CQ101" s="357">
        <f t="shared" si="150"/>
        <v>0</v>
      </c>
      <c r="CR101" s="152"/>
      <c r="CS101" s="1">
        <f t="shared" si="151"/>
        <v>0</v>
      </c>
      <c r="CT101" s="1">
        <f t="shared" si="152"/>
        <v>0</v>
      </c>
      <c r="CU101" s="1">
        <f t="shared" si="153"/>
        <v>0</v>
      </c>
      <c r="CV101" s="1">
        <f t="shared" si="154"/>
        <v>0</v>
      </c>
      <c r="CW101" s="522">
        <f t="shared" si="155"/>
        <v>0</v>
      </c>
      <c r="CX101" s="1">
        <f t="shared" si="156"/>
        <v>0</v>
      </c>
      <c r="CY101" s="1">
        <f t="shared" si="157"/>
        <v>0</v>
      </c>
      <c r="CZ101" s="1">
        <f t="shared" si="158"/>
        <v>0</v>
      </c>
      <c r="DA101" s="1"/>
      <c r="DB101" s="1">
        <f t="shared" si="159"/>
        <v>0</v>
      </c>
      <c r="DC101" s="1">
        <f t="shared" si="160"/>
        <v>0</v>
      </c>
      <c r="DD101" s="1"/>
      <c r="DE101" s="1">
        <f t="shared" si="161"/>
        <v>0</v>
      </c>
      <c r="DF101" s="1">
        <f t="shared" si="162"/>
        <v>0</v>
      </c>
      <c r="DG101" s="1">
        <f t="shared" si="163"/>
        <v>0</v>
      </c>
      <c r="DH101" s="1">
        <f t="shared" si="164"/>
        <v>0</v>
      </c>
      <c r="DI101" s="1">
        <f t="shared" si="165"/>
        <v>0</v>
      </c>
      <c r="DJ101" s="1">
        <f t="shared" si="166"/>
        <v>0</v>
      </c>
      <c r="DK101" s="1">
        <f t="shared" si="167"/>
        <v>0</v>
      </c>
      <c r="DL101" s="1">
        <f t="shared" si="168"/>
        <v>0</v>
      </c>
      <c r="DM101" s="1">
        <f t="shared" si="169"/>
        <v>0</v>
      </c>
      <c r="DN101" s="1">
        <f t="shared" si="170"/>
        <v>0</v>
      </c>
      <c r="DO101" s="1">
        <f t="shared" si="171"/>
        <v>0</v>
      </c>
      <c r="DP101" s="1">
        <f t="shared" si="172"/>
        <v>0</v>
      </c>
      <c r="DQ101" s="1">
        <f t="shared" si="173"/>
        <v>0</v>
      </c>
      <c r="DR101" s="1">
        <f t="shared" si="174"/>
        <v>0</v>
      </c>
      <c r="DS101" s="1">
        <f t="shared" si="175"/>
        <v>0</v>
      </c>
    </row>
    <row r="102" spans="1:123" s="26" customFormat="1" ht="65.25" customHeight="1" x14ac:dyDescent="0.2">
      <c r="A102" s="1365"/>
      <c r="B102" s="139"/>
      <c r="C102" s="1"/>
      <c r="D102" s="1068" t="s">
        <v>178</v>
      </c>
      <c r="E102" s="528"/>
      <c r="F102" s="528"/>
      <c r="G102" s="529" t="s">
        <v>0</v>
      </c>
      <c r="H102" s="530" t="s">
        <v>63</v>
      </c>
      <c r="I102" s="1088" t="s">
        <v>390</v>
      </c>
      <c r="J102" s="1099">
        <v>1</v>
      </c>
      <c r="K102" s="1099">
        <v>0</v>
      </c>
      <c r="L102" s="530" t="s">
        <v>693</v>
      </c>
      <c r="M102" s="541">
        <v>239.59551000000005</v>
      </c>
      <c r="N102" s="777"/>
      <c r="O102" s="777"/>
      <c r="P102" s="777"/>
      <c r="Q102" s="777"/>
      <c r="R102" s="777"/>
      <c r="S102" s="777"/>
      <c r="T102" s="777"/>
      <c r="U102" s="777"/>
      <c r="V102" s="807"/>
      <c r="W102" s="805"/>
      <c r="X102" s="805"/>
      <c r="Y102" s="805"/>
      <c r="Z102" s="805"/>
      <c r="AA102" s="804"/>
      <c r="AB102" s="1029"/>
      <c r="AC102" s="781"/>
      <c r="AD102" s="837"/>
      <c r="AE102" s="1020"/>
      <c r="AF102" s="532">
        <f t="shared" si="129"/>
        <v>0</v>
      </c>
      <c r="AG102" s="532" t="str">
        <f t="shared" si="190"/>
        <v>No</v>
      </c>
      <c r="AH102" s="545" t="str">
        <f t="shared" si="130"/>
        <v>No</v>
      </c>
      <c r="AI102" s="527" t="str">
        <f t="shared" si="191"/>
        <v>No</v>
      </c>
      <c r="AJ102" s="1"/>
      <c r="AK102" s="187">
        <f t="shared" si="131"/>
        <v>1</v>
      </c>
      <c r="AL102" s="188">
        <f t="shared" si="132"/>
        <v>0</v>
      </c>
      <c r="AN102" s="633"/>
      <c r="AO102" s="349">
        <v>6</v>
      </c>
      <c r="AP102" s="326">
        <f t="shared" si="133"/>
        <v>0</v>
      </c>
      <c r="AQ102" s="364"/>
      <c r="AR102" s="152">
        <f t="shared" si="192"/>
        <v>0</v>
      </c>
      <c r="AS102" s="152">
        <f t="shared" si="193"/>
        <v>0</v>
      </c>
      <c r="AT102" s="152">
        <f t="shared" si="194"/>
        <v>0</v>
      </c>
      <c r="AU102" s="152">
        <f t="shared" si="195"/>
        <v>0</v>
      </c>
      <c r="AV102" s="152">
        <f t="shared" si="196"/>
        <v>0</v>
      </c>
      <c r="AW102" s="152">
        <f t="shared" si="197"/>
        <v>0</v>
      </c>
      <c r="AX102" s="152">
        <f t="shared" si="205"/>
        <v>0</v>
      </c>
      <c r="AY102" s="152">
        <f t="shared" si="198"/>
        <v>0</v>
      </c>
      <c r="AZ102" s="152">
        <f t="shared" si="199"/>
        <v>0</v>
      </c>
      <c r="BA102" s="152">
        <f t="shared" si="200"/>
        <v>0</v>
      </c>
      <c r="BB102" s="152">
        <f t="shared" si="201"/>
        <v>0</v>
      </c>
      <c r="BC102" s="152">
        <f t="shared" si="202"/>
        <v>0</v>
      </c>
      <c r="BD102" s="152">
        <f t="shared" si="203"/>
        <v>0</v>
      </c>
      <c r="BE102" s="152">
        <f t="shared" si="204"/>
        <v>0</v>
      </c>
      <c r="BF102" s="152">
        <f t="shared" si="110"/>
        <v>0</v>
      </c>
      <c r="BG102" s="152">
        <f t="shared" si="111"/>
        <v>0</v>
      </c>
      <c r="BH102" s="152">
        <f t="shared" si="112"/>
        <v>0</v>
      </c>
      <c r="BI102" s="152">
        <f t="shared" si="113"/>
        <v>0</v>
      </c>
      <c r="BJ102" s="329">
        <v>1</v>
      </c>
      <c r="BK102" s="1036">
        <f t="shared" si="134"/>
        <v>0</v>
      </c>
      <c r="BL102" s="719">
        <v>6</v>
      </c>
      <c r="BM102" s="357">
        <f t="shared" si="135"/>
        <v>0</v>
      </c>
      <c r="BN102" s="719"/>
      <c r="BO102" s="357">
        <f t="shared" si="136"/>
        <v>0</v>
      </c>
      <c r="BP102" s="719"/>
      <c r="BQ102" s="357">
        <f t="shared" si="137"/>
        <v>0</v>
      </c>
      <c r="BR102" s="719"/>
      <c r="BS102" s="357">
        <f t="shared" si="138"/>
        <v>0</v>
      </c>
      <c r="BT102" s="719"/>
      <c r="BU102" s="357">
        <f t="shared" si="139"/>
        <v>0</v>
      </c>
      <c r="BV102" s="730"/>
      <c r="BW102" s="357">
        <f t="shared" si="140"/>
        <v>0</v>
      </c>
      <c r="BX102" s="728"/>
      <c r="BY102" s="357">
        <f t="shared" si="141"/>
        <v>0</v>
      </c>
      <c r="BZ102" s="728"/>
      <c r="CA102" s="357">
        <f t="shared" si="142"/>
        <v>0</v>
      </c>
      <c r="CB102" s="728"/>
      <c r="CC102" s="357">
        <f t="shared" si="143"/>
        <v>0</v>
      </c>
      <c r="CD102" s="728"/>
      <c r="CE102" s="357">
        <f t="shared" si="144"/>
        <v>0</v>
      </c>
      <c r="CF102" s="728"/>
      <c r="CG102" s="357">
        <f t="shared" si="145"/>
        <v>0</v>
      </c>
      <c r="CH102" s="728"/>
      <c r="CI102" s="357">
        <f t="shared" si="146"/>
        <v>0</v>
      </c>
      <c r="CJ102" s="728"/>
      <c r="CK102" s="357">
        <f t="shared" si="147"/>
        <v>0</v>
      </c>
      <c r="CL102" s="728"/>
      <c r="CM102" s="357">
        <f t="shared" si="148"/>
        <v>0</v>
      </c>
      <c r="CN102" s="728"/>
      <c r="CO102" s="357">
        <f t="shared" si="149"/>
        <v>0</v>
      </c>
      <c r="CP102" s="729"/>
      <c r="CQ102" s="357">
        <f t="shared" si="150"/>
        <v>0</v>
      </c>
      <c r="CR102" s="152"/>
      <c r="CS102" s="1">
        <f t="shared" si="151"/>
        <v>0</v>
      </c>
      <c r="CT102" s="1">
        <f t="shared" si="152"/>
        <v>0</v>
      </c>
      <c r="CU102" s="1">
        <f t="shared" si="153"/>
        <v>0</v>
      </c>
      <c r="CV102" s="1">
        <f t="shared" si="154"/>
        <v>0</v>
      </c>
      <c r="CW102" s="522">
        <f t="shared" si="155"/>
        <v>0</v>
      </c>
      <c r="CX102" s="1">
        <f t="shared" si="156"/>
        <v>0</v>
      </c>
      <c r="CY102" s="1">
        <f t="shared" si="157"/>
        <v>0</v>
      </c>
      <c r="CZ102" s="1">
        <f t="shared" si="158"/>
        <v>0</v>
      </c>
      <c r="DA102" s="1"/>
      <c r="DB102" s="1">
        <f t="shared" si="159"/>
        <v>0</v>
      </c>
      <c r="DC102" s="1">
        <f t="shared" si="160"/>
        <v>0</v>
      </c>
      <c r="DD102" s="1"/>
      <c r="DE102" s="1">
        <f t="shared" si="161"/>
        <v>0</v>
      </c>
      <c r="DF102" s="1">
        <f t="shared" si="162"/>
        <v>0</v>
      </c>
      <c r="DG102" s="1">
        <f t="shared" si="163"/>
        <v>0</v>
      </c>
      <c r="DH102" s="1">
        <f t="shared" si="164"/>
        <v>0</v>
      </c>
      <c r="DI102" s="1">
        <f t="shared" si="165"/>
        <v>0</v>
      </c>
      <c r="DJ102" s="1">
        <f t="shared" si="166"/>
        <v>0</v>
      </c>
      <c r="DK102" s="1">
        <f t="shared" si="167"/>
        <v>0</v>
      </c>
      <c r="DL102" s="1">
        <f t="shared" si="168"/>
        <v>0</v>
      </c>
      <c r="DM102" s="1">
        <f t="shared" si="169"/>
        <v>0</v>
      </c>
      <c r="DN102" s="1">
        <f t="shared" si="170"/>
        <v>0</v>
      </c>
      <c r="DO102" s="1">
        <f t="shared" si="171"/>
        <v>0</v>
      </c>
      <c r="DP102" s="1">
        <f t="shared" si="172"/>
        <v>0</v>
      </c>
      <c r="DQ102" s="1">
        <f t="shared" si="173"/>
        <v>0</v>
      </c>
      <c r="DR102" s="1">
        <f t="shared" si="174"/>
        <v>0</v>
      </c>
      <c r="DS102" s="1">
        <f t="shared" si="175"/>
        <v>0</v>
      </c>
    </row>
    <row r="103" spans="1:123" s="26" customFormat="1" ht="65.25" customHeight="1" x14ac:dyDescent="0.2">
      <c r="A103" s="1365"/>
      <c r="B103" s="139"/>
      <c r="C103" s="1"/>
      <c r="D103" s="1068" t="s">
        <v>482</v>
      </c>
      <c r="E103" s="528"/>
      <c r="F103" s="543" t="s">
        <v>501</v>
      </c>
      <c r="G103" s="529" t="s">
        <v>0</v>
      </c>
      <c r="H103" s="530" t="s">
        <v>63</v>
      </c>
      <c r="I103" s="1088" t="s">
        <v>390</v>
      </c>
      <c r="J103" s="1099">
        <v>1</v>
      </c>
      <c r="K103" s="1099">
        <v>1</v>
      </c>
      <c r="L103" s="530" t="s">
        <v>693</v>
      </c>
      <c r="M103" s="541">
        <v>252.20580000000004</v>
      </c>
      <c r="N103" s="777"/>
      <c r="O103" s="777"/>
      <c r="P103" s="777"/>
      <c r="Q103" s="777"/>
      <c r="R103" s="777"/>
      <c r="S103" s="777"/>
      <c r="T103" s="777"/>
      <c r="U103" s="777"/>
      <c r="V103" s="807"/>
      <c r="W103" s="805"/>
      <c r="X103" s="805"/>
      <c r="Y103" s="805"/>
      <c r="Z103" s="805"/>
      <c r="AA103" s="804"/>
      <c r="AB103" s="1029"/>
      <c r="AC103" s="781"/>
      <c r="AD103" s="837"/>
      <c r="AE103" s="1020"/>
      <c r="AF103" s="532">
        <f t="shared" si="129"/>
        <v>0</v>
      </c>
      <c r="AG103" s="532" t="str">
        <f t="shared" si="190"/>
        <v>No</v>
      </c>
      <c r="AH103" s="545" t="str">
        <f t="shared" si="130"/>
        <v>No</v>
      </c>
      <c r="AI103" s="527" t="str">
        <f t="shared" si="191"/>
        <v>No</v>
      </c>
      <c r="AJ103" s="1"/>
      <c r="AK103" s="187">
        <f t="shared" si="131"/>
        <v>1</v>
      </c>
      <c r="AL103" s="188">
        <f t="shared" si="132"/>
        <v>0</v>
      </c>
      <c r="AN103" s="633"/>
      <c r="AO103" s="349">
        <v>6</v>
      </c>
      <c r="AP103" s="326">
        <f t="shared" si="133"/>
        <v>0</v>
      </c>
      <c r="AQ103" s="364"/>
      <c r="AR103" s="152">
        <f t="shared" si="192"/>
        <v>0</v>
      </c>
      <c r="AS103" s="152">
        <f t="shared" si="193"/>
        <v>0</v>
      </c>
      <c r="AT103" s="152">
        <f t="shared" si="194"/>
        <v>0</v>
      </c>
      <c r="AU103" s="152">
        <f t="shared" si="195"/>
        <v>0</v>
      </c>
      <c r="AV103" s="152">
        <f t="shared" si="196"/>
        <v>0</v>
      </c>
      <c r="AW103" s="152">
        <f t="shared" si="197"/>
        <v>0</v>
      </c>
      <c r="AX103" s="152">
        <f t="shared" si="205"/>
        <v>0</v>
      </c>
      <c r="AY103" s="152">
        <f t="shared" si="198"/>
        <v>0</v>
      </c>
      <c r="AZ103" s="152">
        <f t="shared" si="199"/>
        <v>0</v>
      </c>
      <c r="BA103" s="152">
        <f t="shared" si="200"/>
        <v>0</v>
      </c>
      <c r="BB103" s="152">
        <f t="shared" si="201"/>
        <v>0</v>
      </c>
      <c r="BC103" s="152">
        <f t="shared" si="202"/>
        <v>0</v>
      </c>
      <c r="BD103" s="152">
        <f t="shared" si="203"/>
        <v>0</v>
      </c>
      <c r="BE103" s="152">
        <f t="shared" si="204"/>
        <v>0</v>
      </c>
      <c r="BF103" s="152">
        <f t="shared" si="110"/>
        <v>0</v>
      </c>
      <c r="BG103" s="152">
        <f t="shared" si="111"/>
        <v>0</v>
      </c>
      <c r="BH103" s="152">
        <f t="shared" si="112"/>
        <v>0</v>
      </c>
      <c r="BI103" s="152">
        <f t="shared" si="113"/>
        <v>0</v>
      </c>
      <c r="BJ103" s="329">
        <v>1</v>
      </c>
      <c r="BK103" s="1036">
        <f t="shared" si="134"/>
        <v>0</v>
      </c>
      <c r="BL103" s="719">
        <v>10</v>
      </c>
      <c r="BM103" s="357">
        <f t="shared" si="135"/>
        <v>0</v>
      </c>
      <c r="BN103" s="719"/>
      <c r="BO103" s="357">
        <f t="shared" si="136"/>
        <v>0</v>
      </c>
      <c r="BP103" s="719"/>
      <c r="BQ103" s="357">
        <f t="shared" si="137"/>
        <v>0</v>
      </c>
      <c r="BR103" s="719"/>
      <c r="BS103" s="357">
        <f t="shared" si="138"/>
        <v>0</v>
      </c>
      <c r="BT103" s="719"/>
      <c r="BU103" s="357">
        <f t="shared" si="139"/>
        <v>0</v>
      </c>
      <c r="BV103" s="730"/>
      <c r="BW103" s="357">
        <f t="shared" si="140"/>
        <v>0</v>
      </c>
      <c r="BX103" s="728"/>
      <c r="BY103" s="357">
        <f t="shared" si="141"/>
        <v>0</v>
      </c>
      <c r="BZ103" s="728"/>
      <c r="CA103" s="357">
        <f t="shared" si="142"/>
        <v>0</v>
      </c>
      <c r="CB103" s="728"/>
      <c r="CC103" s="357">
        <f t="shared" si="143"/>
        <v>0</v>
      </c>
      <c r="CD103" s="728"/>
      <c r="CE103" s="357">
        <f t="shared" si="144"/>
        <v>0</v>
      </c>
      <c r="CF103" s="728"/>
      <c r="CG103" s="357">
        <f t="shared" si="145"/>
        <v>0</v>
      </c>
      <c r="CH103" s="728"/>
      <c r="CI103" s="357">
        <f t="shared" si="146"/>
        <v>0</v>
      </c>
      <c r="CJ103" s="728"/>
      <c r="CK103" s="357">
        <f t="shared" si="147"/>
        <v>0</v>
      </c>
      <c r="CL103" s="728"/>
      <c r="CM103" s="357">
        <f t="shared" si="148"/>
        <v>0</v>
      </c>
      <c r="CN103" s="728"/>
      <c r="CO103" s="357">
        <f t="shared" si="149"/>
        <v>0</v>
      </c>
      <c r="CP103" s="729"/>
      <c r="CQ103" s="357">
        <f t="shared" si="150"/>
        <v>0</v>
      </c>
      <c r="CR103" s="152"/>
      <c r="CS103" s="1">
        <f t="shared" si="151"/>
        <v>0</v>
      </c>
      <c r="CT103" s="1">
        <f t="shared" si="152"/>
        <v>0</v>
      </c>
      <c r="CU103" s="1">
        <f t="shared" si="153"/>
        <v>0</v>
      </c>
      <c r="CV103" s="1">
        <f t="shared" si="154"/>
        <v>0</v>
      </c>
      <c r="CW103" s="522">
        <f t="shared" si="155"/>
        <v>0</v>
      </c>
      <c r="CX103" s="1">
        <f t="shared" si="156"/>
        <v>0</v>
      </c>
      <c r="CY103" s="1">
        <f t="shared" si="157"/>
        <v>0</v>
      </c>
      <c r="CZ103" s="1">
        <f t="shared" si="158"/>
        <v>0</v>
      </c>
      <c r="DA103" s="1"/>
      <c r="DB103" s="1">
        <f t="shared" si="159"/>
        <v>0</v>
      </c>
      <c r="DC103" s="1">
        <f t="shared" si="160"/>
        <v>0</v>
      </c>
      <c r="DD103" s="1"/>
      <c r="DE103" s="1">
        <f t="shared" si="161"/>
        <v>0</v>
      </c>
      <c r="DF103" s="1">
        <f t="shared" si="162"/>
        <v>0</v>
      </c>
      <c r="DG103" s="1">
        <f t="shared" si="163"/>
        <v>0</v>
      </c>
      <c r="DH103" s="1">
        <f t="shared" si="164"/>
        <v>0</v>
      </c>
      <c r="DI103" s="1">
        <f t="shared" si="165"/>
        <v>0</v>
      </c>
      <c r="DJ103" s="1">
        <f t="shared" si="166"/>
        <v>0</v>
      </c>
      <c r="DK103" s="1">
        <f t="shared" si="167"/>
        <v>0</v>
      </c>
      <c r="DL103" s="1">
        <f t="shared" si="168"/>
        <v>0</v>
      </c>
      <c r="DM103" s="1">
        <f t="shared" si="169"/>
        <v>0</v>
      </c>
      <c r="DN103" s="1">
        <f t="shared" si="170"/>
        <v>0</v>
      </c>
      <c r="DO103" s="1">
        <f t="shared" si="171"/>
        <v>0</v>
      </c>
      <c r="DP103" s="1">
        <f t="shared" si="172"/>
        <v>0</v>
      </c>
      <c r="DQ103" s="1">
        <f t="shared" si="173"/>
        <v>0</v>
      </c>
      <c r="DR103" s="1">
        <f t="shared" si="174"/>
        <v>0</v>
      </c>
      <c r="DS103" s="1">
        <f t="shared" si="175"/>
        <v>0</v>
      </c>
    </row>
    <row r="104" spans="1:123" s="1" customFormat="1" ht="65.25" customHeight="1" x14ac:dyDescent="0.2">
      <c r="A104" s="1365"/>
      <c r="B104" s="138"/>
      <c r="D104" s="251" t="s">
        <v>179</v>
      </c>
      <c r="E104" s="378"/>
      <c r="F104" s="523"/>
      <c r="G104" s="45" t="s">
        <v>0</v>
      </c>
      <c r="H104" s="1" t="s">
        <v>67</v>
      </c>
      <c r="I104" s="1375" t="s">
        <v>391</v>
      </c>
      <c r="J104" s="1104">
        <v>3</v>
      </c>
      <c r="K104" s="1104">
        <v>0</v>
      </c>
      <c r="L104" s="1" t="s">
        <v>693</v>
      </c>
      <c r="M104" s="500">
        <v>290.03667000000007</v>
      </c>
      <c r="N104" s="778"/>
      <c r="O104" s="778"/>
      <c r="P104" s="778"/>
      <c r="Q104" s="778"/>
      <c r="R104" s="778"/>
      <c r="S104" s="778"/>
      <c r="T104" s="778"/>
      <c r="U104" s="778"/>
      <c r="V104" s="802"/>
      <c r="W104" s="779"/>
      <c r="X104" s="779"/>
      <c r="Y104" s="779"/>
      <c r="Z104" s="779"/>
      <c r="AA104" s="801"/>
      <c r="AB104" s="1028"/>
      <c r="AC104" s="782"/>
      <c r="AD104" s="1011"/>
      <c r="AE104" s="1022"/>
      <c r="AF104" s="70">
        <f t="shared" si="129"/>
        <v>0</v>
      </c>
      <c r="AG104" s="88" t="str">
        <f t="shared" si="190"/>
        <v>No</v>
      </c>
      <c r="AH104" s="131" t="str">
        <f t="shared" si="130"/>
        <v>No</v>
      </c>
      <c r="AI104" s="71" t="str">
        <f t="shared" si="191"/>
        <v>No</v>
      </c>
      <c r="AK104" s="187">
        <f t="shared" si="131"/>
        <v>3</v>
      </c>
      <c r="AL104" s="188">
        <f t="shared" si="132"/>
        <v>0</v>
      </c>
      <c r="AM104" s="26"/>
      <c r="AN104" s="633"/>
      <c r="AO104" s="349">
        <v>5.5</v>
      </c>
      <c r="AP104" s="326">
        <f t="shared" si="133"/>
        <v>0</v>
      </c>
      <c r="AQ104" s="364"/>
      <c r="AR104" s="152">
        <f t="shared" si="192"/>
        <v>0</v>
      </c>
      <c r="AS104" s="152">
        <f t="shared" si="193"/>
        <v>0</v>
      </c>
      <c r="AT104" s="152">
        <f t="shared" si="194"/>
        <v>0</v>
      </c>
      <c r="AU104" s="152">
        <f t="shared" si="195"/>
        <v>0</v>
      </c>
      <c r="AV104" s="152">
        <f t="shared" si="196"/>
        <v>0</v>
      </c>
      <c r="AW104" s="152">
        <f t="shared" si="197"/>
        <v>0</v>
      </c>
      <c r="AX104" s="152">
        <f t="shared" si="205"/>
        <v>0</v>
      </c>
      <c r="AY104" s="152">
        <f t="shared" si="198"/>
        <v>0</v>
      </c>
      <c r="AZ104" s="152">
        <f t="shared" si="199"/>
        <v>0</v>
      </c>
      <c r="BA104" s="152">
        <f t="shared" si="200"/>
        <v>0</v>
      </c>
      <c r="BB104" s="152">
        <f t="shared" si="201"/>
        <v>0</v>
      </c>
      <c r="BC104" s="152">
        <f t="shared" si="202"/>
        <v>0</v>
      </c>
      <c r="BD104" s="152">
        <f t="shared" si="203"/>
        <v>0</v>
      </c>
      <c r="BE104" s="152">
        <f t="shared" si="204"/>
        <v>0</v>
      </c>
      <c r="BF104" s="152">
        <f t="shared" si="110"/>
        <v>0</v>
      </c>
      <c r="BG104" s="152">
        <f t="shared" si="111"/>
        <v>0</v>
      </c>
      <c r="BH104" s="152">
        <f t="shared" si="112"/>
        <v>0</v>
      </c>
      <c r="BI104" s="152">
        <f t="shared" si="113"/>
        <v>0</v>
      </c>
      <c r="BJ104" s="329">
        <v>3</v>
      </c>
      <c r="BK104" s="1036">
        <f t="shared" si="134"/>
        <v>0</v>
      </c>
      <c r="BL104" s="719">
        <v>12</v>
      </c>
      <c r="BM104" s="357">
        <f t="shared" si="135"/>
        <v>0</v>
      </c>
      <c r="BN104" s="719"/>
      <c r="BO104" s="357">
        <f t="shared" si="136"/>
        <v>0</v>
      </c>
      <c r="BP104" s="719"/>
      <c r="BQ104" s="357">
        <f t="shared" si="137"/>
        <v>0</v>
      </c>
      <c r="BR104" s="719"/>
      <c r="BS104" s="357">
        <f t="shared" si="138"/>
        <v>0</v>
      </c>
      <c r="BT104" s="719"/>
      <c r="BU104" s="357">
        <f t="shared" si="139"/>
        <v>0</v>
      </c>
      <c r="BV104" s="730"/>
      <c r="BW104" s="357">
        <f t="shared" si="140"/>
        <v>0</v>
      </c>
      <c r="BX104" s="728"/>
      <c r="BY104" s="357">
        <f t="shared" si="141"/>
        <v>0</v>
      </c>
      <c r="BZ104" s="728"/>
      <c r="CA104" s="357">
        <f t="shared" si="142"/>
        <v>0</v>
      </c>
      <c r="CB104" s="728"/>
      <c r="CC104" s="357">
        <f t="shared" si="143"/>
        <v>0</v>
      </c>
      <c r="CD104" s="728"/>
      <c r="CE104" s="357">
        <f t="shared" si="144"/>
        <v>0</v>
      </c>
      <c r="CF104" s="728"/>
      <c r="CG104" s="357">
        <f t="shared" si="145"/>
        <v>0</v>
      </c>
      <c r="CH104" s="728"/>
      <c r="CI104" s="357">
        <f t="shared" si="146"/>
        <v>0</v>
      </c>
      <c r="CJ104" s="728"/>
      <c r="CK104" s="357">
        <f t="shared" si="147"/>
        <v>0</v>
      </c>
      <c r="CL104" s="728"/>
      <c r="CM104" s="357">
        <f t="shared" si="148"/>
        <v>0</v>
      </c>
      <c r="CN104" s="728"/>
      <c r="CO104" s="357">
        <f t="shared" si="149"/>
        <v>0</v>
      </c>
      <c r="CP104" s="729"/>
      <c r="CQ104" s="357">
        <f t="shared" si="150"/>
        <v>0</v>
      </c>
      <c r="CR104" s="152"/>
      <c r="CS104" s="1">
        <f t="shared" si="151"/>
        <v>0</v>
      </c>
      <c r="CT104" s="1">
        <f t="shared" si="152"/>
        <v>0</v>
      </c>
      <c r="CU104" s="1">
        <f t="shared" si="153"/>
        <v>0</v>
      </c>
      <c r="CV104" s="1">
        <f t="shared" si="154"/>
        <v>0</v>
      </c>
      <c r="CW104" s="522">
        <f t="shared" si="155"/>
        <v>0</v>
      </c>
      <c r="CX104" s="1">
        <f t="shared" si="156"/>
        <v>0</v>
      </c>
      <c r="CY104" s="1">
        <f t="shared" si="157"/>
        <v>0</v>
      </c>
      <c r="CZ104" s="1">
        <f t="shared" si="158"/>
        <v>0</v>
      </c>
      <c r="DB104" s="1">
        <f t="shared" si="159"/>
        <v>0</v>
      </c>
      <c r="DC104" s="1">
        <f t="shared" si="160"/>
        <v>0</v>
      </c>
      <c r="DE104" s="1">
        <f t="shared" si="161"/>
        <v>0</v>
      </c>
      <c r="DF104" s="1">
        <f t="shared" si="162"/>
        <v>0</v>
      </c>
      <c r="DG104" s="1">
        <f t="shared" si="163"/>
        <v>0</v>
      </c>
      <c r="DH104" s="1">
        <f t="shared" si="164"/>
        <v>0</v>
      </c>
      <c r="DI104" s="1">
        <f t="shared" si="165"/>
        <v>0</v>
      </c>
      <c r="DJ104" s="1">
        <f t="shared" si="166"/>
        <v>0</v>
      </c>
      <c r="DK104" s="1">
        <f t="shared" si="167"/>
        <v>0</v>
      </c>
      <c r="DL104" s="1">
        <f t="shared" si="168"/>
        <v>0</v>
      </c>
      <c r="DM104" s="1">
        <f t="shared" si="169"/>
        <v>0</v>
      </c>
      <c r="DN104" s="1">
        <f t="shared" si="170"/>
        <v>0</v>
      </c>
      <c r="DO104" s="1">
        <f t="shared" si="171"/>
        <v>0</v>
      </c>
      <c r="DP104" s="1">
        <f t="shared" si="172"/>
        <v>0</v>
      </c>
      <c r="DQ104" s="1">
        <f t="shared" si="173"/>
        <v>0</v>
      </c>
      <c r="DR104" s="1">
        <f t="shared" si="174"/>
        <v>0</v>
      </c>
      <c r="DS104" s="1">
        <f t="shared" si="175"/>
        <v>0</v>
      </c>
    </row>
    <row r="105" spans="1:123" s="1" customFormat="1" ht="65.25" customHeight="1" x14ac:dyDescent="0.2">
      <c r="A105" s="1365"/>
      <c r="B105" s="139"/>
      <c r="D105" s="251" t="s">
        <v>484</v>
      </c>
      <c r="E105" s="378"/>
      <c r="F105" s="523" t="s">
        <v>501</v>
      </c>
      <c r="G105" s="45" t="s">
        <v>0</v>
      </c>
      <c r="H105" s="1" t="s">
        <v>67</v>
      </c>
      <c r="I105" s="1375"/>
      <c r="J105" s="1104">
        <v>3</v>
      </c>
      <c r="K105" s="1104">
        <v>3</v>
      </c>
      <c r="L105" s="1" t="s">
        <v>693</v>
      </c>
      <c r="M105" s="500">
        <v>315.25725000000006</v>
      </c>
      <c r="N105" s="778"/>
      <c r="O105" s="778"/>
      <c r="P105" s="778"/>
      <c r="Q105" s="778"/>
      <c r="R105" s="778"/>
      <c r="S105" s="778"/>
      <c r="T105" s="778"/>
      <c r="U105" s="778"/>
      <c r="V105" s="802"/>
      <c r="W105" s="779"/>
      <c r="X105" s="779"/>
      <c r="Y105" s="779"/>
      <c r="Z105" s="779"/>
      <c r="AA105" s="801"/>
      <c r="AB105" s="1028"/>
      <c r="AC105" s="782"/>
      <c r="AD105" s="1011"/>
      <c r="AE105" s="1022"/>
      <c r="AF105" s="70">
        <f t="shared" si="129"/>
        <v>0</v>
      </c>
      <c r="AG105" s="88" t="str">
        <f t="shared" si="190"/>
        <v>No</v>
      </c>
      <c r="AH105" s="131" t="str">
        <f t="shared" si="130"/>
        <v>No</v>
      </c>
      <c r="AI105" s="71" t="str">
        <f t="shared" si="191"/>
        <v>No</v>
      </c>
      <c r="AK105" s="187">
        <f t="shared" si="131"/>
        <v>3</v>
      </c>
      <c r="AL105" s="188">
        <f t="shared" si="132"/>
        <v>0</v>
      </c>
      <c r="AM105" s="26"/>
      <c r="AN105" s="633"/>
      <c r="AO105" s="349">
        <v>5.5</v>
      </c>
      <c r="AP105" s="326">
        <f t="shared" si="133"/>
        <v>0</v>
      </c>
      <c r="AQ105" s="364"/>
      <c r="AR105" s="152">
        <f t="shared" si="192"/>
        <v>0</v>
      </c>
      <c r="AS105" s="152">
        <f t="shared" si="193"/>
        <v>0</v>
      </c>
      <c r="AT105" s="152">
        <f t="shared" si="194"/>
        <v>0</v>
      </c>
      <c r="AU105" s="152">
        <f t="shared" si="195"/>
        <v>0</v>
      </c>
      <c r="AV105" s="152">
        <f t="shared" si="196"/>
        <v>0</v>
      </c>
      <c r="AW105" s="152">
        <f t="shared" si="197"/>
        <v>0</v>
      </c>
      <c r="AX105" s="152">
        <f t="shared" si="205"/>
        <v>0</v>
      </c>
      <c r="AY105" s="152">
        <f t="shared" si="198"/>
        <v>0</v>
      </c>
      <c r="AZ105" s="152">
        <f t="shared" si="199"/>
        <v>0</v>
      </c>
      <c r="BA105" s="152">
        <f t="shared" si="200"/>
        <v>0</v>
      </c>
      <c r="BB105" s="152">
        <f t="shared" si="201"/>
        <v>0</v>
      </c>
      <c r="BC105" s="152">
        <f t="shared" si="202"/>
        <v>0</v>
      </c>
      <c r="BD105" s="152">
        <f t="shared" si="203"/>
        <v>0</v>
      </c>
      <c r="BE105" s="152">
        <f t="shared" si="204"/>
        <v>0</v>
      </c>
      <c r="BF105" s="152">
        <f t="shared" si="110"/>
        <v>0</v>
      </c>
      <c r="BG105" s="152">
        <f t="shared" si="111"/>
        <v>0</v>
      </c>
      <c r="BH105" s="152">
        <f t="shared" si="112"/>
        <v>0</v>
      </c>
      <c r="BI105" s="152">
        <f t="shared" si="113"/>
        <v>0</v>
      </c>
      <c r="BJ105" s="329">
        <v>3</v>
      </c>
      <c r="BK105" s="1036">
        <f t="shared" si="134"/>
        <v>0</v>
      </c>
      <c r="BL105" s="719">
        <v>16</v>
      </c>
      <c r="BM105" s="357">
        <f t="shared" si="135"/>
        <v>0</v>
      </c>
      <c r="BN105" s="719"/>
      <c r="BO105" s="357">
        <f t="shared" si="136"/>
        <v>0</v>
      </c>
      <c r="BP105" s="719"/>
      <c r="BQ105" s="357">
        <f t="shared" si="137"/>
        <v>0</v>
      </c>
      <c r="BR105" s="719"/>
      <c r="BS105" s="357">
        <f t="shared" si="138"/>
        <v>0</v>
      </c>
      <c r="BT105" s="719"/>
      <c r="BU105" s="357">
        <f t="shared" si="139"/>
        <v>0</v>
      </c>
      <c r="BV105" s="730"/>
      <c r="BW105" s="357">
        <f t="shared" si="140"/>
        <v>0</v>
      </c>
      <c r="BX105" s="728"/>
      <c r="BY105" s="357">
        <f t="shared" si="141"/>
        <v>0</v>
      </c>
      <c r="BZ105" s="728"/>
      <c r="CA105" s="357">
        <f t="shared" si="142"/>
        <v>0</v>
      </c>
      <c r="CB105" s="728"/>
      <c r="CC105" s="357">
        <f t="shared" si="143"/>
        <v>0</v>
      </c>
      <c r="CD105" s="728"/>
      <c r="CE105" s="357">
        <f t="shared" si="144"/>
        <v>0</v>
      </c>
      <c r="CF105" s="728"/>
      <c r="CG105" s="357">
        <f t="shared" si="145"/>
        <v>0</v>
      </c>
      <c r="CH105" s="728"/>
      <c r="CI105" s="357">
        <f t="shared" si="146"/>
        <v>0</v>
      </c>
      <c r="CJ105" s="728"/>
      <c r="CK105" s="357">
        <f t="shared" si="147"/>
        <v>0</v>
      </c>
      <c r="CL105" s="728"/>
      <c r="CM105" s="357">
        <f t="shared" si="148"/>
        <v>0</v>
      </c>
      <c r="CN105" s="728"/>
      <c r="CO105" s="357">
        <f t="shared" si="149"/>
        <v>0</v>
      </c>
      <c r="CP105" s="729"/>
      <c r="CQ105" s="357">
        <f t="shared" si="150"/>
        <v>0</v>
      </c>
      <c r="CR105" s="152"/>
      <c r="CS105" s="1">
        <f t="shared" si="151"/>
        <v>0</v>
      </c>
      <c r="CT105" s="1">
        <f t="shared" si="152"/>
        <v>0</v>
      </c>
      <c r="CU105" s="1">
        <f t="shared" si="153"/>
        <v>0</v>
      </c>
      <c r="CV105" s="1">
        <f t="shared" si="154"/>
        <v>0</v>
      </c>
      <c r="CW105" s="522">
        <f t="shared" si="155"/>
        <v>0</v>
      </c>
      <c r="CX105" s="1">
        <f t="shared" si="156"/>
        <v>0</v>
      </c>
      <c r="CY105" s="1">
        <f t="shared" si="157"/>
        <v>0</v>
      </c>
      <c r="CZ105" s="1">
        <f t="shared" si="158"/>
        <v>0</v>
      </c>
      <c r="DB105" s="1">
        <f t="shared" si="159"/>
        <v>0</v>
      </c>
      <c r="DC105" s="1">
        <f t="shared" si="160"/>
        <v>0</v>
      </c>
      <c r="DE105" s="1">
        <f t="shared" si="161"/>
        <v>0</v>
      </c>
      <c r="DF105" s="1">
        <f t="shared" si="162"/>
        <v>0</v>
      </c>
      <c r="DG105" s="1">
        <f t="shared" si="163"/>
        <v>0</v>
      </c>
      <c r="DH105" s="1">
        <f t="shared" si="164"/>
        <v>0</v>
      </c>
      <c r="DI105" s="1">
        <f t="shared" si="165"/>
        <v>0</v>
      </c>
      <c r="DJ105" s="1">
        <f t="shared" si="166"/>
        <v>0</v>
      </c>
      <c r="DK105" s="1">
        <f t="shared" si="167"/>
        <v>0</v>
      </c>
      <c r="DL105" s="1">
        <f t="shared" si="168"/>
        <v>0</v>
      </c>
      <c r="DM105" s="1">
        <f t="shared" si="169"/>
        <v>0</v>
      </c>
      <c r="DN105" s="1">
        <f t="shared" si="170"/>
        <v>0</v>
      </c>
      <c r="DO105" s="1">
        <f t="shared" si="171"/>
        <v>0</v>
      </c>
      <c r="DP105" s="1">
        <f t="shared" si="172"/>
        <v>0</v>
      </c>
      <c r="DQ105" s="1">
        <f t="shared" si="173"/>
        <v>0</v>
      </c>
      <c r="DR105" s="1">
        <f t="shared" si="174"/>
        <v>0</v>
      </c>
      <c r="DS105" s="1">
        <f t="shared" si="175"/>
        <v>0</v>
      </c>
    </row>
    <row r="106" spans="1:123" s="26" customFormat="1" ht="65.25" customHeight="1" x14ac:dyDescent="0.2">
      <c r="A106" s="1365"/>
      <c r="B106" s="139"/>
      <c r="C106" s="1"/>
      <c r="D106" s="1068" t="s">
        <v>180</v>
      </c>
      <c r="E106" s="528"/>
      <c r="F106" s="543"/>
      <c r="G106" s="529" t="s">
        <v>0</v>
      </c>
      <c r="H106" s="530" t="s">
        <v>67</v>
      </c>
      <c r="I106" s="1367" t="s">
        <v>504</v>
      </c>
      <c r="J106" s="1099">
        <v>5</v>
      </c>
      <c r="K106" s="1099">
        <v>0</v>
      </c>
      <c r="L106" s="530" t="s">
        <v>693</v>
      </c>
      <c r="M106" s="541">
        <v>682.19146842000021</v>
      </c>
      <c r="N106" s="777"/>
      <c r="O106" s="777"/>
      <c r="P106" s="777"/>
      <c r="Q106" s="777"/>
      <c r="R106" s="777"/>
      <c r="S106" s="777"/>
      <c r="T106" s="777"/>
      <c r="U106" s="777"/>
      <c r="V106" s="807"/>
      <c r="W106" s="805"/>
      <c r="X106" s="805"/>
      <c r="Y106" s="805"/>
      <c r="Z106" s="805"/>
      <c r="AA106" s="804"/>
      <c r="AB106" s="1029"/>
      <c r="AC106" s="781"/>
      <c r="AD106" s="837"/>
      <c r="AE106" s="1020"/>
      <c r="AF106" s="532">
        <f t="shared" si="129"/>
        <v>0</v>
      </c>
      <c r="AG106" s="532" t="str">
        <f t="shared" si="190"/>
        <v>No</v>
      </c>
      <c r="AH106" s="545" t="str">
        <f t="shared" si="130"/>
        <v>No</v>
      </c>
      <c r="AI106" s="527" t="str">
        <f t="shared" si="191"/>
        <v>No</v>
      </c>
      <c r="AJ106" s="1"/>
      <c r="AK106" s="187">
        <f t="shared" si="131"/>
        <v>5</v>
      </c>
      <c r="AL106" s="188">
        <f t="shared" si="132"/>
        <v>0</v>
      </c>
      <c r="AN106" s="633"/>
      <c r="AO106" s="349">
        <v>7</v>
      </c>
      <c r="AP106" s="326">
        <f t="shared" si="133"/>
        <v>0</v>
      </c>
      <c r="AQ106" s="364"/>
      <c r="AR106" s="152">
        <f t="shared" si="192"/>
        <v>0</v>
      </c>
      <c r="AS106" s="152">
        <f t="shared" si="193"/>
        <v>0</v>
      </c>
      <c r="AT106" s="152">
        <f t="shared" si="194"/>
        <v>0</v>
      </c>
      <c r="AU106" s="152">
        <f t="shared" si="195"/>
        <v>0</v>
      </c>
      <c r="AV106" s="152">
        <f t="shared" si="196"/>
        <v>0</v>
      </c>
      <c r="AW106" s="152">
        <f t="shared" si="197"/>
        <v>0</v>
      </c>
      <c r="AX106" s="152">
        <f t="shared" si="205"/>
        <v>0</v>
      </c>
      <c r="AY106" s="152">
        <f t="shared" si="198"/>
        <v>0</v>
      </c>
      <c r="AZ106" s="152">
        <f t="shared" si="199"/>
        <v>0</v>
      </c>
      <c r="BA106" s="152">
        <f t="shared" si="200"/>
        <v>0</v>
      </c>
      <c r="BB106" s="152">
        <f t="shared" si="201"/>
        <v>0</v>
      </c>
      <c r="BC106" s="152">
        <f t="shared" si="202"/>
        <v>0</v>
      </c>
      <c r="BD106" s="152">
        <f t="shared" si="203"/>
        <v>0</v>
      </c>
      <c r="BE106" s="152">
        <f t="shared" si="204"/>
        <v>0</v>
      </c>
      <c r="BF106" s="152">
        <f t="shared" si="110"/>
        <v>0</v>
      </c>
      <c r="BG106" s="152">
        <f t="shared" si="111"/>
        <v>0</v>
      </c>
      <c r="BH106" s="152">
        <f t="shared" si="112"/>
        <v>0</v>
      </c>
      <c r="BI106" s="152">
        <f t="shared" si="113"/>
        <v>0</v>
      </c>
      <c r="BJ106" s="329">
        <v>5</v>
      </c>
      <c r="BK106" s="1036">
        <f t="shared" si="134"/>
        <v>0</v>
      </c>
      <c r="BL106" s="719">
        <v>30</v>
      </c>
      <c r="BM106" s="357">
        <f t="shared" si="135"/>
        <v>0</v>
      </c>
      <c r="BN106" s="719"/>
      <c r="BO106" s="357">
        <f t="shared" si="136"/>
        <v>0</v>
      </c>
      <c r="BP106" s="719"/>
      <c r="BQ106" s="357">
        <f t="shared" si="137"/>
        <v>0</v>
      </c>
      <c r="BR106" s="719"/>
      <c r="BS106" s="357">
        <f t="shared" si="138"/>
        <v>0</v>
      </c>
      <c r="BT106" s="719"/>
      <c r="BU106" s="357">
        <f t="shared" si="139"/>
        <v>0</v>
      </c>
      <c r="BV106" s="730"/>
      <c r="BW106" s="357">
        <f t="shared" si="140"/>
        <v>0</v>
      </c>
      <c r="BX106" s="728"/>
      <c r="BY106" s="357">
        <f t="shared" si="141"/>
        <v>0</v>
      </c>
      <c r="BZ106" s="728"/>
      <c r="CA106" s="357">
        <f t="shared" si="142"/>
        <v>0</v>
      </c>
      <c r="CB106" s="728"/>
      <c r="CC106" s="357">
        <f t="shared" si="143"/>
        <v>0</v>
      </c>
      <c r="CD106" s="728"/>
      <c r="CE106" s="357">
        <f t="shared" si="144"/>
        <v>0</v>
      </c>
      <c r="CF106" s="728"/>
      <c r="CG106" s="357">
        <f t="shared" si="145"/>
        <v>0</v>
      </c>
      <c r="CH106" s="728"/>
      <c r="CI106" s="357">
        <f t="shared" si="146"/>
        <v>0</v>
      </c>
      <c r="CJ106" s="728"/>
      <c r="CK106" s="357">
        <f t="shared" si="147"/>
        <v>0</v>
      </c>
      <c r="CL106" s="728"/>
      <c r="CM106" s="357">
        <f t="shared" si="148"/>
        <v>0</v>
      </c>
      <c r="CN106" s="728"/>
      <c r="CO106" s="357">
        <f t="shared" si="149"/>
        <v>0</v>
      </c>
      <c r="CP106" s="729"/>
      <c r="CQ106" s="357">
        <f t="shared" si="150"/>
        <v>0</v>
      </c>
      <c r="CR106" s="152"/>
      <c r="CS106" s="1">
        <f t="shared" si="151"/>
        <v>0</v>
      </c>
      <c r="CT106" s="1">
        <f t="shared" si="152"/>
        <v>0</v>
      </c>
      <c r="CU106" s="1">
        <f t="shared" si="153"/>
        <v>0</v>
      </c>
      <c r="CV106" s="1">
        <f t="shared" si="154"/>
        <v>0</v>
      </c>
      <c r="CW106" s="522">
        <f t="shared" si="155"/>
        <v>0</v>
      </c>
      <c r="CX106" s="1">
        <f t="shared" si="156"/>
        <v>0</v>
      </c>
      <c r="CY106" s="1">
        <f t="shared" si="157"/>
        <v>0</v>
      </c>
      <c r="CZ106" s="1">
        <f t="shared" si="158"/>
        <v>0</v>
      </c>
      <c r="DA106" s="1"/>
      <c r="DB106" s="1">
        <f t="shared" si="159"/>
        <v>0</v>
      </c>
      <c r="DC106" s="1">
        <f t="shared" si="160"/>
        <v>0</v>
      </c>
      <c r="DD106" s="1"/>
      <c r="DE106" s="1">
        <f t="shared" si="161"/>
        <v>0</v>
      </c>
      <c r="DF106" s="1">
        <f t="shared" si="162"/>
        <v>0</v>
      </c>
      <c r="DG106" s="1">
        <f t="shared" si="163"/>
        <v>0</v>
      </c>
      <c r="DH106" s="1">
        <f t="shared" si="164"/>
        <v>0</v>
      </c>
      <c r="DI106" s="1">
        <f t="shared" si="165"/>
        <v>0</v>
      </c>
      <c r="DJ106" s="1">
        <f t="shared" si="166"/>
        <v>0</v>
      </c>
      <c r="DK106" s="1">
        <f t="shared" si="167"/>
        <v>0</v>
      </c>
      <c r="DL106" s="1">
        <f t="shared" si="168"/>
        <v>0</v>
      </c>
      <c r="DM106" s="1">
        <f t="shared" si="169"/>
        <v>0</v>
      </c>
      <c r="DN106" s="1">
        <f t="shared" si="170"/>
        <v>0</v>
      </c>
      <c r="DO106" s="1">
        <f t="shared" si="171"/>
        <v>0</v>
      </c>
      <c r="DP106" s="1">
        <f t="shared" si="172"/>
        <v>0</v>
      </c>
      <c r="DQ106" s="1">
        <f t="shared" si="173"/>
        <v>0</v>
      </c>
      <c r="DR106" s="1">
        <f t="shared" si="174"/>
        <v>0</v>
      </c>
      <c r="DS106" s="1">
        <f t="shared" si="175"/>
        <v>0</v>
      </c>
    </row>
    <row r="107" spans="1:123" s="26" customFormat="1" ht="65.25" customHeight="1" x14ac:dyDescent="0.2">
      <c r="A107" s="1366"/>
      <c r="B107" s="132"/>
      <c r="C107" s="72"/>
      <c r="D107" s="1069" t="s">
        <v>483</v>
      </c>
      <c r="E107" s="538"/>
      <c r="F107" s="544" t="s">
        <v>501</v>
      </c>
      <c r="G107" s="539" t="s">
        <v>0</v>
      </c>
      <c r="H107" s="516" t="s">
        <v>67</v>
      </c>
      <c r="I107" s="1368"/>
      <c r="J107" s="1101">
        <v>5</v>
      </c>
      <c r="K107" s="1101">
        <v>5</v>
      </c>
      <c r="L107" s="516" t="s">
        <v>693</v>
      </c>
      <c r="M107" s="542">
        <v>725.09167500000012</v>
      </c>
      <c r="N107" s="777"/>
      <c r="O107" s="777"/>
      <c r="P107" s="777"/>
      <c r="Q107" s="777"/>
      <c r="R107" s="777"/>
      <c r="S107" s="777"/>
      <c r="T107" s="777"/>
      <c r="U107" s="777"/>
      <c r="V107" s="807"/>
      <c r="W107" s="805"/>
      <c r="X107" s="805"/>
      <c r="Y107" s="805"/>
      <c r="Z107" s="805"/>
      <c r="AA107" s="804"/>
      <c r="AB107" s="1029"/>
      <c r="AC107" s="781"/>
      <c r="AD107" s="837"/>
      <c r="AE107" s="1020"/>
      <c r="AF107" s="526">
        <f t="shared" si="129"/>
        <v>0</v>
      </c>
      <c r="AG107" s="526" t="str">
        <f t="shared" si="190"/>
        <v>No</v>
      </c>
      <c r="AH107" s="586" t="str">
        <f t="shared" si="130"/>
        <v>No</v>
      </c>
      <c r="AI107" s="527" t="str">
        <f t="shared" si="191"/>
        <v>No</v>
      </c>
      <c r="AJ107" s="1"/>
      <c r="AK107" s="187">
        <f t="shared" si="131"/>
        <v>5</v>
      </c>
      <c r="AL107" s="188">
        <f t="shared" si="132"/>
        <v>0</v>
      </c>
      <c r="AN107" s="633"/>
      <c r="AO107" s="349">
        <v>7</v>
      </c>
      <c r="AP107" s="326">
        <f t="shared" si="133"/>
        <v>0</v>
      </c>
      <c r="AQ107" s="364"/>
      <c r="AR107" s="152">
        <f t="shared" si="192"/>
        <v>0</v>
      </c>
      <c r="AS107" s="152">
        <f t="shared" si="193"/>
        <v>0</v>
      </c>
      <c r="AT107" s="152">
        <f t="shared" si="194"/>
        <v>0</v>
      </c>
      <c r="AU107" s="152">
        <f t="shared" si="195"/>
        <v>0</v>
      </c>
      <c r="AV107" s="152">
        <f t="shared" si="196"/>
        <v>0</v>
      </c>
      <c r="AW107" s="152">
        <f t="shared" si="197"/>
        <v>0</v>
      </c>
      <c r="AX107" s="152">
        <f t="shared" si="205"/>
        <v>0</v>
      </c>
      <c r="AY107" s="152">
        <f t="shared" si="198"/>
        <v>0</v>
      </c>
      <c r="AZ107" s="152">
        <f t="shared" si="199"/>
        <v>0</v>
      </c>
      <c r="BA107" s="152">
        <f t="shared" si="200"/>
        <v>0</v>
      </c>
      <c r="BB107" s="152">
        <f t="shared" si="201"/>
        <v>0</v>
      </c>
      <c r="BC107" s="152">
        <f t="shared" si="202"/>
        <v>0</v>
      </c>
      <c r="BD107" s="152">
        <f t="shared" si="203"/>
        <v>0</v>
      </c>
      <c r="BE107" s="152">
        <f t="shared" si="204"/>
        <v>0</v>
      </c>
      <c r="BF107" s="152">
        <f t="shared" si="110"/>
        <v>0</v>
      </c>
      <c r="BG107" s="152">
        <f t="shared" si="111"/>
        <v>0</v>
      </c>
      <c r="BH107" s="152">
        <f t="shared" si="112"/>
        <v>0</v>
      </c>
      <c r="BI107" s="152">
        <f t="shared" si="113"/>
        <v>0</v>
      </c>
      <c r="BJ107" s="329">
        <v>5</v>
      </c>
      <c r="BK107" s="1036">
        <f t="shared" si="134"/>
        <v>0</v>
      </c>
      <c r="BL107" s="719">
        <v>34</v>
      </c>
      <c r="BM107" s="357">
        <f t="shared" si="135"/>
        <v>0</v>
      </c>
      <c r="BN107" s="719"/>
      <c r="BO107" s="357">
        <f t="shared" si="136"/>
        <v>0</v>
      </c>
      <c r="BP107" s="719"/>
      <c r="BQ107" s="357">
        <f t="shared" si="137"/>
        <v>0</v>
      </c>
      <c r="BR107" s="719"/>
      <c r="BS107" s="357">
        <f t="shared" si="138"/>
        <v>0</v>
      </c>
      <c r="BT107" s="719"/>
      <c r="BU107" s="357">
        <f t="shared" si="139"/>
        <v>0</v>
      </c>
      <c r="BV107" s="730"/>
      <c r="BW107" s="357">
        <f t="shared" si="140"/>
        <v>0</v>
      </c>
      <c r="BX107" s="728"/>
      <c r="BY107" s="357">
        <f t="shared" si="141"/>
        <v>0</v>
      </c>
      <c r="BZ107" s="728"/>
      <c r="CA107" s="357">
        <f t="shared" si="142"/>
        <v>0</v>
      </c>
      <c r="CB107" s="728"/>
      <c r="CC107" s="357">
        <f t="shared" si="143"/>
        <v>0</v>
      </c>
      <c r="CD107" s="728"/>
      <c r="CE107" s="357">
        <f t="shared" si="144"/>
        <v>0</v>
      </c>
      <c r="CF107" s="728"/>
      <c r="CG107" s="357">
        <f t="shared" si="145"/>
        <v>0</v>
      </c>
      <c r="CH107" s="728"/>
      <c r="CI107" s="357">
        <f t="shared" si="146"/>
        <v>0</v>
      </c>
      <c r="CJ107" s="728"/>
      <c r="CK107" s="357">
        <f t="shared" si="147"/>
        <v>0</v>
      </c>
      <c r="CL107" s="728"/>
      <c r="CM107" s="357">
        <f t="shared" si="148"/>
        <v>0</v>
      </c>
      <c r="CN107" s="728"/>
      <c r="CO107" s="357">
        <f t="shared" si="149"/>
        <v>0</v>
      </c>
      <c r="CP107" s="729"/>
      <c r="CQ107" s="357">
        <f t="shared" si="150"/>
        <v>0</v>
      </c>
      <c r="CR107" s="152"/>
      <c r="CS107" s="1">
        <f t="shared" si="151"/>
        <v>0</v>
      </c>
      <c r="CT107" s="1">
        <f t="shared" si="152"/>
        <v>0</v>
      </c>
      <c r="CU107" s="1">
        <f t="shared" si="153"/>
        <v>0</v>
      </c>
      <c r="CV107" s="1">
        <f t="shared" si="154"/>
        <v>0</v>
      </c>
      <c r="CW107" s="522">
        <f t="shared" si="155"/>
        <v>0</v>
      </c>
      <c r="CX107" s="1">
        <f t="shared" si="156"/>
        <v>0</v>
      </c>
      <c r="CY107" s="1">
        <f t="shared" si="157"/>
        <v>0</v>
      </c>
      <c r="CZ107" s="1">
        <f t="shared" si="158"/>
        <v>0</v>
      </c>
      <c r="DA107" s="1"/>
      <c r="DB107" s="1">
        <f t="shared" si="159"/>
        <v>0</v>
      </c>
      <c r="DC107" s="1">
        <f t="shared" si="160"/>
        <v>0</v>
      </c>
      <c r="DD107" s="1"/>
      <c r="DE107" s="1">
        <f t="shared" si="161"/>
        <v>0</v>
      </c>
      <c r="DF107" s="1">
        <f t="shared" si="162"/>
        <v>0</v>
      </c>
      <c r="DG107" s="1">
        <f t="shared" si="163"/>
        <v>0</v>
      </c>
      <c r="DH107" s="1">
        <f t="shared" si="164"/>
        <v>0</v>
      </c>
      <c r="DI107" s="1">
        <f t="shared" si="165"/>
        <v>0</v>
      </c>
      <c r="DJ107" s="1">
        <f t="shared" si="166"/>
        <v>0</v>
      </c>
      <c r="DK107" s="1">
        <f t="shared" si="167"/>
        <v>0</v>
      </c>
      <c r="DL107" s="1">
        <f t="shared" si="168"/>
        <v>0</v>
      </c>
      <c r="DM107" s="1">
        <f t="shared" si="169"/>
        <v>0</v>
      </c>
      <c r="DN107" s="1">
        <f t="shared" si="170"/>
        <v>0</v>
      </c>
      <c r="DO107" s="1">
        <f t="shared" si="171"/>
        <v>0</v>
      </c>
      <c r="DP107" s="1">
        <f t="shared" si="172"/>
        <v>0</v>
      </c>
      <c r="DQ107" s="1">
        <f t="shared" si="173"/>
        <v>0</v>
      </c>
      <c r="DR107" s="1">
        <f t="shared" si="174"/>
        <v>0</v>
      </c>
      <c r="DS107" s="1">
        <f t="shared" si="175"/>
        <v>0</v>
      </c>
    </row>
    <row r="108" spans="1:123" s="26" customFormat="1" ht="32.75" customHeight="1" x14ac:dyDescent="0.2">
      <c r="A108" s="1"/>
      <c r="B108" s="134"/>
      <c r="C108" s="6"/>
      <c r="D108" s="977"/>
      <c r="E108" s="383"/>
      <c r="F108" s="383"/>
      <c r="G108" s="204"/>
      <c r="H108" s="6"/>
      <c r="I108" s="693"/>
      <c r="J108" s="1107"/>
      <c r="K108" s="1107"/>
      <c r="L108" s="707" t="s">
        <v>908</v>
      </c>
      <c r="N108" s="817"/>
      <c r="O108" s="325"/>
      <c r="P108" s="325"/>
      <c r="Q108" s="325"/>
      <c r="R108" s="325"/>
      <c r="S108" s="325"/>
      <c r="T108" s="325"/>
      <c r="U108" s="325"/>
      <c r="V108" s="325"/>
      <c r="W108" s="325"/>
      <c r="X108" s="325"/>
      <c r="Y108" s="325"/>
      <c r="Z108" s="325"/>
      <c r="AA108" s="325"/>
      <c r="AB108" s="1184"/>
      <c r="AC108" s="1185"/>
      <c r="AD108" s="1186"/>
      <c r="AE108" s="1186"/>
      <c r="AF108" s="88"/>
      <c r="AG108" s="6"/>
      <c r="AH108" s="131"/>
      <c r="AI108" s="292"/>
      <c r="AJ108" s="1"/>
      <c r="AK108" s="187">
        <f t="shared" si="131"/>
        <v>0</v>
      </c>
      <c r="AL108" s="188">
        <f t="shared" si="132"/>
        <v>0</v>
      </c>
      <c r="AN108" s="633"/>
      <c r="AO108" s="352"/>
      <c r="AP108" s="326">
        <f t="shared" si="133"/>
        <v>0</v>
      </c>
      <c r="AQ108" s="364"/>
      <c r="AR108" s="152"/>
      <c r="AS108" s="152"/>
      <c r="AT108" s="152"/>
      <c r="AU108" s="152"/>
      <c r="AV108" s="152"/>
      <c r="AW108" s="152"/>
      <c r="AX108" s="152">
        <f t="shared" si="205"/>
        <v>0</v>
      </c>
      <c r="AY108" s="152"/>
      <c r="AZ108" s="152"/>
      <c r="BA108" s="152"/>
      <c r="BB108" s="152"/>
      <c r="BC108" s="152"/>
      <c r="BD108" s="152"/>
      <c r="BE108" s="152"/>
      <c r="BF108" s="152">
        <f t="shared" si="110"/>
        <v>0</v>
      </c>
      <c r="BG108" s="152">
        <f t="shared" si="111"/>
        <v>0</v>
      </c>
      <c r="BH108" s="152">
        <f t="shared" si="112"/>
        <v>0</v>
      </c>
      <c r="BI108" s="152">
        <f t="shared" si="113"/>
        <v>0</v>
      </c>
      <c r="BJ108" s="329"/>
      <c r="BK108" s="1036">
        <f t="shared" si="134"/>
        <v>0</v>
      </c>
      <c r="BL108" s="722"/>
      <c r="BM108" s="357">
        <f t="shared" si="135"/>
        <v>0</v>
      </c>
      <c r="BN108" s="722"/>
      <c r="BO108" s="357">
        <f t="shared" si="136"/>
        <v>0</v>
      </c>
      <c r="BP108" s="722"/>
      <c r="BQ108" s="357">
        <f t="shared" si="137"/>
        <v>0</v>
      </c>
      <c r="BR108" s="722"/>
      <c r="BS108" s="357">
        <f t="shared" si="138"/>
        <v>0</v>
      </c>
      <c r="BT108" s="722"/>
      <c r="BU108" s="357">
        <f t="shared" si="139"/>
        <v>0</v>
      </c>
      <c r="BV108" s="731"/>
      <c r="BW108" s="357">
        <f t="shared" si="140"/>
        <v>0</v>
      </c>
      <c r="BX108" s="728"/>
      <c r="BY108" s="357">
        <f t="shared" si="141"/>
        <v>0</v>
      </c>
      <c r="BZ108" s="728"/>
      <c r="CA108" s="357">
        <f t="shared" si="142"/>
        <v>0</v>
      </c>
      <c r="CB108" s="728"/>
      <c r="CC108" s="357">
        <f t="shared" si="143"/>
        <v>0</v>
      </c>
      <c r="CD108" s="728"/>
      <c r="CE108" s="357">
        <f t="shared" si="144"/>
        <v>0</v>
      </c>
      <c r="CF108" s="728"/>
      <c r="CG108" s="357">
        <f t="shared" si="145"/>
        <v>0</v>
      </c>
      <c r="CH108" s="728"/>
      <c r="CI108" s="357">
        <f t="shared" si="146"/>
        <v>0</v>
      </c>
      <c r="CJ108" s="728"/>
      <c r="CK108" s="357">
        <f t="shared" si="147"/>
        <v>0</v>
      </c>
      <c r="CL108" s="728"/>
      <c r="CM108" s="357">
        <f t="shared" si="148"/>
        <v>0</v>
      </c>
      <c r="CN108" s="728"/>
      <c r="CO108" s="357">
        <f t="shared" si="149"/>
        <v>0</v>
      </c>
      <c r="CP108" s="729"/>
      <c r="CQ108" s="357">
        <f t="shared" si="150"/>
        <v>0</v>
      </c>
      <c r="CR108" s="152"/>
      <c r="CS108" s="1">
        <f t="shared" si="151"/>
        <v>0</v>
      </c>
      <c r="CT108" s="1">
        <f t="shared" si="152"/>
        <v>0</v>
      </c>
      <c r="CU108" s="1">
        <f t="shared" si="153"/>
        <v>0</v>
      </c>
      <c r="CV108" s="1">
        <f t="shared" si="154"/>
        <v>0</v>
      </c>
      <c r="CW108" s="522">
        <f t="shared" si="155"/>
        <v>0</v>
      </c>
      <c r="CX108" s="1">
        <f t="shared" si="156"/>
        <v>0</v>
      </c>
      <c r="CY108" s="1">
        <f t="shared" si="157"/>
        <v>0</v>
      </c>
      <c r="CZ108" s="1">
        <f t="shared" si="158"/>
        <v>0</v>
      </c>
      <c r="DA108" s="1"/>
      <c r="DB108" s="1">
        <f t="shared" si="159"/>
        <v>0</v>
      </c>
      <c r="DC108" s="1">
        <f t="shared" si="160"/>
        <v>0</v>
      </c>
      <c r="DD108" s="1"/>
      <c r="DE108" s="1">
        <f t="shared" si="161"/>
        <v>0</v>
      </c>
      <c r="DF108" s="1">
        <f t="shared" si="162"/>
        <v>0</v>
      </c>
      <c r="DG108" s="1">
        <f t="shared" si="163"/>
        <v>0</v>
      </c>
      <c r="DH108" s="1">
        <f t="shared" si="164"/>
        <v>0</v>
      </c>
      <c r="DI108" s="1">
        <f t="shared" si="165"/>
        <v>0</v>
      </c>
      <c r="DJ108" s="1">
        <f t="shared" si="166"/>
        <v>0</v>
      </c>
      <c r="DK108" s="1">
        <f t="shared" si="167"/>
        <v>0</v>
      </c>
      <c r="DL108" s="1">
        <f t="shared" si="168"/>
        <v>0</v>
      </c>
      <c r="DM108" s="1">
        <f t="shared" si="169"/>
        <v>0</v>
      </c>
      <c r="DN108" s="1">
        <f t="shared" si="170"/>
        <v>0</v>
      </c>
      <c r="DO108" s="1">
        <f t="shared" si="171"/>
        <v>0</v>
      </c>
      <c r="DP108" s="1">
        <f t="shared" si="172"/>
        <v>0</v>
      </c>
      <c r="DQ108" s="1">
        <f t="shared" si="173"/>
        <v>0</v>
      </c>
      <c r="DR108" s="1">
        <f t="shared" si="174"/>
        <v>0</v>
      </c>
      <c r="DS108" s="1">
        <f t="shared" si="175"/>
        <v>0</v>
      </c>
    </row>
    <row r="109" spans="1:123" s="1" customFormat="1" ht="65.25" customHeight="1" x14ac:dyDescent="0.2">
      <c r="A109" s="375"/>
      <c r="B109" s="376"/>
      <c r="C109" s="57"/>
      <c r="D109" s="981" t="s">
        <v>323</v>
      </c>
      <c r="E109" s="382" t="s">
        <v>31</v>
      </c>
      <c r="F109" s="579" t="s">
        <v>697</v>
      </c>
      <c r="G109" s="58" t="s">
        <v>15</v>
      </c>
      <c r="H109" s="82" t="s">
        <v>64</v>
      </c>
      <c r="I109" s="1087" t="s">
        <v>510</v>
      </c>
      <c r="J109" s="1106">
        <v>1</v>
      </c>
      <c r="K109" s="1106">
        <v>0</v>
      </c>
      <c r="L109" s="82" t="s">
        <v>693</v>
      </c>
      <c r="M109" s="502">
        <v>441.36015000000009</v>
      </c>
      <c r="N109" s="778"/>
      <c r="O109" s="778"/>
      <c r="P109" s="778"/>
      <c r="Q109" s="778"/>
      <c r="R109" s="778"/>
      <c r="S109" s="778"/>
      <c r="T109" s="778"/>
      <c r="U109" s="778"/>
      <c r="V109" s="802"/>
      <c r="W109" s="779"/>
      <c r="X109" s="779"/>
      <c r="Y109" s="779"/>
      <c r="Z109" s="779"/>
      <c r="AA109" s="801"/>
      <c r="AB109" s="1031"/>
      <c r="AC109" s="788"/>
      <c r="AD109" s="1012"/>
      <c r="AE109" s="823"/>
      <c r="AF109" s="60">
        <f t="shared" si="129"/>
        <v>0</v>
      </c>
      <c r="AG109" s="85" t="str">
        <f t="shared" ref="AG109:AG128" si="206">IF(B109="New","Yes","No")</f>
        <v>No</v>
      </c>
      <c r="AH109" s="205" t="str">
        <f t="shared" si="130"/>
        <v>No</v>
      </c>
      <c r="AI109" s="71" t="str">
        <f t="shared" ref="AI109:AI128" si="207">IF(F109="P24 cat.","Yes","No")</f>
        <v>Yes</v>
      </c>
      <c r="AK109" s="187">
        <f t="shared" si="131"/>
        <v>3</v>
      </c>
      <c r="AL109" s="188">
        <f t="shared" si="132"/>
        <v>0</v>
      </c>
      <c r="AM109" s="26"/>
      <c r="AN109" s="633"/>
      <c r="AO109" s="349">
        <v>6.85</v>
      </c>
      <c r="AP109" s="326">
        <f t="shared" si="133"/>
        <v>0</v>
      </c>
      <c r="AQ109" s="364"/>
      <c r="AR109" s="152">
        <f t="shared" ref="AR109:AR128" si="208">N109*J109</f>
        <v>0</v>
      </c>
      <c r="AS109" s="152">
        <f t="shared" ref="AS109:AS128" si="209">O109*J109</f>
        <v>0</v>
      </c>
      <c r="AT109" s="152">
        <f t="shared" ref="AT109:AT128" si="210">P109*J109</f>
        <v>0</v>
      </c>
      <c r="AU109" s="152">
        <f t="shared" ref="AU109:AU128" si="211">Q109*J109</f>
        <v>0</v>
      </c>
      <c r="AV109" s="152">
        <f t="shared" ref="AV109:AV128" si="212">R109*J109</f>
        <v>0</v>
      </c>
      <c r="AW109" s="152">
        <f t="shared" ref="AW109:AW128" si="213">S109*J109</f>
        <v>0</v>
      </c>
      <c r="AX109" s="152">
        <f t="shared" si="205"/>
        <v>0</v>
      </c>
      <c r="AY109" s="152">
        <f t="shared" ref="AY109:AY128" si="214">U109*J109</f>
        <v>0</v>
      </c>
      <c r="AZ109" s="152">
        <f t="shared" ref="AZ109:AZ128" si="215">J109*V109</f>
        <v>0</v>
      </c>
      <c r="BA109" s="152">
        <f t="shared" ref="BA109:BA128" si="216">W109*J109</f>
        <v>0</v>
      </c>
      <c r="BB109" s="152">
        <f t="shared" ref="BB109:BB128" si="217">X109*J109</f>
        <v>0</v>
      </c>
      <c r="BC109" s="152">
        <f t="shared" ref="BC109:BC128" si="218">Y109*J109</f>
        <v>0</v>
      </c>
      <c r="BD109" s="152">
        <f t="shared" ref="BD109:BD128" si="219">Z109*J109</f>
        <v>0</v>
      </c>
      <c r="BE109" s="152">
        <f t="shared" ref="BE109:BE128" si="220">AA109*J109</f>
        <v>0</v>
      </c>
      <c r="BF109" s="152">
        <f t="shared" si="110"/>
        <v>0</v>
      </c>
      <c r="BG109" s="152">
        <f t="shared" si="111"/>
        <v>0</v>
      </c>
      <c r="BH109" s="152">
        <f t="shared" si="112"/>
        <v>0</v>
      </c>
      <c r="BI109" s="152">
        <f t="shared" si="113"/>
        <v>0</v>
      </c>
      <c r="BJ109" s="329">
        <v>3</v>
      </c>
      <c r="BK109" s="1036">
        <f t="shared" si="134"/>
        <v>0</v>
      </c>
      <c r="BL109" s="719">
        <v>9</v>
      </c>
      <c r="BM109" s="357">
        <f t="shared" si="135"/>
        <v>0</v>
      </c>
      <c r="BN109" s="719"/>
      <c r="BO109" s="357">
        <f t="shared" si="136"/>
        <v>0</v>
      </c>
      <c r="BP109" s="719"/>
      <c r="BQ109" s="357">
        <f t="shared" si="137"/>
        <v>0</v>
      </c>
      <c r="BR109" s="719"/>
      <c r="BS109" s="357">
        <f t="shared" si="138"/>
        <v>0</v>
      </c>
      <c r="BT109" s="719"/>
      <c r="BU109" s="357">
        <f t="shared" si="139"/>
        <v>0</v>
      </c>
      <c r="BV109" s="730"/>
      <c r="BW109" s="357">
        <f t="shared" si="140"/>
        <v>0</v>
      </c>
      <c r="BX109" s="728"/>
      <c r="BY109" s="357">
        <f t="shared" si="141"/>
        <v>0</v>
      </c>
      <c r="BZ109" s="728"/>
      <c r="CA109" s="357">
        <f t="shared" si="142"/>
        <v>0</v>
      </c>
      <c r="CB109" s="728"/>
      <c r="CC109" s="357">
        <f t="shared" si="143"/>
        <v>0</v>
      </c>
      <c r="CD109" s="728"/>
      <c r="CE109" s="357">
        <f t="shared" si="144"/>
        <v>0</v>
      </c>
      <c r="CF109" s="728"/>
      <c r="CG109" s="357">
        <f t="shared" si="145"/>
        <v>0</v>
      </c>
      <c r="CH109" s="728"/>
      <c r="CI109" s="357">
        <f t="shared" si="146"/>
        <v>0</v>
      </c>
      <c r="CJ109" s="728"/>
      <c r="CK109" s="357">
        <f t="shared" si="147"/>
        <v>0</v>
      </c>
      <c r="CL109" s="728"/>
      <c r="CM109" s="357">
        <f t="shared" si="148"/>
        <v>0</v>
      </c>
      <c r="CN109" s="728"/>
      <c r="CO109" s="357">
        <f t="shared" si="149"/>
        <v>0</v>
      </c>
      <c r="CP109" s="729"/>
      <c r="CQ109" s="357">
        <f t="shared" si="150"/>
        <v>0</v>
      </c>
      <c r="CR109" s="152"/>
      <c r="CS109" s="1">
        <f t="shared" si="151"/>
        <v>0</v>
      </c>
      <c r="CT109" s="1">
        <f t="shared" si="152"/>
        <v>0</v>
      </c>
      <c r="CU109" s="1">
        <f t="shared" si="153"/>
        <v>0</v>
      </c>
      <c r="CV109" s="1">
        <f t="shared" si="154"/>
        <v>0</v>
      </c>
      <c r="CW109" s="522">
        <f t="shared" si="155"/>
        <v>0</v>
      </c>
      <c r="CX109" s="1">
        <f t="shared" si="156"/>
        <v>0</v>
      </c>
      <c r="CY109" s="1">
        <f t="shared" si="157"/>
        <v>0</v>
      </c>
      <c r="CZ109" s="1">
        <f t="shared" si="158"/>
        <v>0</v>
      </c>
      <c r="DB109" s="1">
        <f t="shared" si="159"/>
        <v>0</v>
      </c>
      <c r="DC109" s="1">
        <f t="shared" si="160"/>
        <v>0</v>
      </c>
      <c r="DE109" s="1">
        <f t="shared" si="161"/>
        <v>0</v>
      </c>
      <c r="DF109" s="1">
        <f t="shared" si="162"/>
        <v>0</v>
      </c>
      <c r="DG109" s="1">
        <f t="shared" si="163"/>
        <v>0</v>
      </c>
      <c r="DH109" s="1">
        <f t="shared" si="164"/>
        <v>0</v>
      </c>
      <c r="DI109" s="1">
        <f t="shared" si="165"/>
        <v>0</v>
      </c>
      <c r="DJ109" s="1">
        <f t="shared" si="166"/>
        <v>0</v>
      </c>
      <c r="DK109" s="1">
        <f t="shared" si="167"/>
        <v>0</v>
      </c>
      <c r="DL109" s="1">
        <f t="shared" si="168"/>
        <v>0</v>
      </c>
      <c r="DM109" s="1">
        <f t="shared" si="169"/>
        <v>0</v>
      </c>
      <c r="DN109" s="1">
        <f t="shared" si="170"/>
        <v>0</v>
      </c>
      <c r="DO109" s="1">
        <f t="shared" si="171"/>
        <v>0</v>
      </c>
      <c r="DP109" s="1">
        <f t="shared" si="172"/>
        <v>0</v>
      </c>
      <c r="DQ109" s="1">
        <f t="shared" si="173"/>
        <v>0</v>
      </c>
      <c r="DR109" s="1">
        <f t="shared" si="174"/>
        <v>0</v>
      </c>
      <c r="DS109" s="1">
        <f t="shared" si="175"/>
        <v>0</v>
      </c>
    </row>
    <row r="110" spans="1:123" s="26" customFormat="1" ht="65.25" customHeight="1" x14ac:dyDescent="0.2">
      <c r="A110" s="375"/>
      <c r="B110" s="130"/>
      <c r="C110" s="1"/>
      <c r="D110" s="1068" t="s">
        <v>181</v>
      </c>
      <c r="E110" s="528" t="s">
        <v>31</v>
      </c>
      <c r="F110" s="580" t="s">
        <v>697</v>
      </c>
      <c r="G110" s="529" t="s">
        <v>309</v>
      </c>
      <c r="H110" s="530" t="s">
        <v>63</v>
      </c>
      <c r="I110" s="1088" t="s">
        <v>351</v>
      </c>
      <c r="J110" s="1099">
        <v>1</v>
      </c>
      <c r="K110" s="1099">
        <v>0</v>
      </c>
      <c r="L110" s="530" t="s">
        <v>693</v>
      </c>
      <c r="M110" s="541">
        <v>365.69841000000008</v>
      </c>
      <c r="N110" s="777"/>
      <c r="O110" s="777"/>
      <c r="P110" s="777"/>
      <c r="Q110" s="777"/>
      <c r="R110" s="777"/>
      <c r="S110" s="777"/>
      <c r="T110" s="777"/>
      <c r="U110" s="777"/>
      <c r="V110" s="807"/>
      <c r="W110" s="805"/>
      <c r="X110" s="805"/>
      <c r="Y110" s="805"/>
      <c r="Z110" s="805"/>
      <c r="AA110" s="804"/>
      <c r="AB110" s="1029"/>
      <c r="AC110" s="781"/>
      <c r="AD110" s="1013"/>
      <c r="AE110" s="1023"/>
      <c r="AF110" s="532">
        <f t="shared" si="129"/>
        <v>0</v>
      </c>
      <c r="AG110" s="532" t="str">
        <f t="shared" si="206"/>
        <v>No</v>
      </c>
      <c r="AH110" s="545" t="str">
        <f t="shared" si="130"/>
        <v>No</v>
      </c>
      <c r="AI110" s="527" t="str">
        <f t="shared" si="207"/>
        <v>Yes</v>
      </c>
      <c r="AJ110" s="1"/>
      <c r="AK110" s="187">
        <f t="shared" si="131"/>
        <v>1</v>
      </c>
      <c r="AL110" s="188">
        <f t="shared" si="132"/>
        <v>0</v>
      </c>
      <c r="AN110" s="633"/>
      <c r="AO110" s="349">
        <v>5.4</v>
      </c>
      <c r="AP110" s="326">
        <f t="shared" si="133"/>
        <v>0</v>
      </c>
      <c r="AQ110" s="364"/>
      <c r="AR110" s="152">
        <f t="shared" si="208"/>
        <v>0</v>
      </c>
      <c r="AS110" s="152">
        <f t="shared" si="209"/>
        <v>0</v>
      </c>
      <c r="AT110" s="152">
        <f t="shared" si="210"/>
        <v>0</v>
      </c>
      <c r="AU110" s="152">
        <f t="shared" si="211"/>
        <v>0</v>
      </c>
      <c r="AV110" s="152">
        <f t="shared" si="212"/>
        <v>0</v>
      </c>
      <c r="AW110" s="152">
        <f t="shared" si="213"/>
        <v>0</v>
      </c>
      <c r="AX110" s="152">
        <f t="shared" si="205"/>
        <v>0</v>
      </c>
      <c r="AY110" s="152">
        <f t="shared" si="214"/>
        <v>0</v>
      </c>
      <c r="AZ110" s="152">
        <f t="shared" si="215"/>
        <v>0</v>
      </c>
      <c r="BA110" s="152">
        <f t="shared" si="216"/>
        <v>0</v>
      </c>
      <c r="BB110" s="152">
        <f t="shared" si="217"/>
        <v>0</v>
      </c>
      <c r="BC110" s="152">
        <f t="shared" si="218"/>
        <v>0</v>
      </c>
      <c r="BD110" s="152">
        <f t="shared" si="219"/>
        <v>0</v>
      </c>
      <c r="BE110" s="152">
        <f t="shared" si="220"/>
        <v>0</v>
      </c>
      <c r="BF110" s="152">
        <f t="shared" si="110"/>
        <v>0</v>
      </c>
      <c r="BG110" s="152">
        <f t="shared" si="111"/>
        <v>0</v>
      </c>
      <c r="BH110" s="152">
        <f t="shared" si="112"/>
        <v>0</v>
      </c>
      <c r="BI110" s="152">
        <f t="shared" si="113"/>
        <v>0</v>
      </c>
      <c r="BJ110" s="329">
        <v>1</v>
      </c>
      <c r="BK110" s="1036">
        <f t="shared" si="134"/>
        <v>0</v>
      </c>
      <c r="BL110" s="719">
        <v>6</v>
      </c>
      <c r="BM110" s="357">
        <f t="shared" si="135"/>
        <v>0</v>
      </c>
      <c r="BN110" s="719"/>
      <c r="BO110" s="357">
        <f t="shared" si="136"/>
        <v>0</v>
      </c>
      <c r="BP110" s="719"/>
      <c r="BQ110" s="357">
        <f t="shared" si="137"/>
        <v>0</v>
      </c>
      <c r="BR110" s="719"/>
      <c r="BS110" s="357">
        <f t="shared" si="138"/>
        <v>0</v>
      </c>
      <c r="BT110" s="719"/>
      <c r="BU110" s="357">
        <f t="shared" si="139"/>
        <v>0</v>
      </c>
      <c r="BV110" s="730"/>
      <c r="BW110" s="357">
        <f t="shared" si="140"/>
        <v>0</v>
      </c>
      <c r="BX110" s="728"/>
      <c r="BY110" s="357">
        <f t="shared" si="141"/>
        <v>0</v>
      </c>
      <c r="BZ110" s="728"/>
      <c r="CA110" s="357">
        <f t="shared" si="142"/>
        <v>0</v>
      </c>
      <c r="CB110" s="728"/>
      <c r="CC110" s="357">
        <f t="shared" si="143"/>
        <v>0</v>
      </c>
      <c r="CD110" s="728"/>
      <c r="CE110" s="357">
        <f t="shared" si="144"/>
        <v>0</v>
      </c>
      <c r="CF110" s="728"/>
      <c r="CG110" s="357">
        <f t="shared" si="145"/>
        <v>0</v>
      </c>
      <c r="CH110" s="728"/>
      <c r="CI110" s="357">
        <f t="shared" si="146"/>
        <v>0</v>
      </c>
      <c r="CJ110" s="728"/>
      <c r="CK110" s="357">
        <f t="shared" si="147"/>
        <v>0</v>
      </c>
      <c r="CL110" s="728"/>
      <c r="CM110" s="357">
        <f t="shared" si="148"/>
        <v>0</v>
      </c>
      <c r="CN110" s="728"/>
      <c r="CO110" s="357">
        <f t="shared" si="149"/>
        <v>0</v>
      </c>
      <c r="CP110" s="729"/>
      <c r="CQ110" s="357">
        <f t="shared" si="150"/>
        <v>0</v>
      </c>
      <c r="CR110" s="152"/>
      <c r="CS110" s="1">
        <f t="shared" si="151"/>
        <v>0</v>
      </c>
      <c r="CT110" s="1">
        <f t="shared" si="152"/>
        <v>0</v>
      </c>
      <c r="CU110" s="1">
        <f t="shared" si="153"/>
        <v>0</v>
      </c>
      <c r="CV110" s="1">
        <f t="shared" si="154"/>
        <v>0</v>
      </c>
      <c r="CW110" s="522">
        <f t="shared" si="155"/>
        <v>0</v>
      </c>
      <c r="CX110" s="1">
        <f t="shared" si="156"/>
        <v>0</v>
      </c>
      <c r="CY110" s="1">
        <f t="shared" si="157"/>
        <v>0</v>
      </c>
      <c r="CZ110" s="1">
        <f t="shared" si="158"/>
        <v>0</v>
      </c>
      <c r="DA110" s="1"/>
      <c r="DB110" s="1">
        <f t="shared" si="159"/>
        <v>0</v>
      </c>
      <c r="DC110" s="1">
        <f t="shared" si="160"/>
        <v>0</v>
      </c>
      <c r="DD110" s="1"/>
      <c r="DE110" s="1">
        <f t="shared" si="161"/>
        <v>0</v>
      </c>
      <c r="DF110" s="1">
        <f t="shared" si="162"/>
        <v>0</v>
      </c>
      <c r="DG110" s="1">
        <f t="shared" si="163"/>
        <v>0</v>
      </c>
      <c r="DH110" s="1">
        <f t="shared" si="164"/>
        <v>0</v>
      </c>
      <c r="DI110" s="1">
        <f t="shared" si="165"/>
        <v>0</v>
      </c>
      <c r="DJ110" s="1">
        <f t="shared" si="166"/>
        <v>0</v>
      </c>
      <c r="DK110" s="1">
        <f t="shared" si="167"/>
        <v>0</v>
      </c>
      <c r="DL110" s="1">
        <f t="shared" si="168"/>
        <v>0</v>
      </c>
      <c r="DM110" s="1">
        <f t="shared" si="169"/>
        <v>0</v>
      </c>
      <c r="DN110" s="1">
        <f t="shared" si="170"/>
        <v>0</v>
      </c>
      <c r="DO110" s="1">
        <f t="shared" si="171"/>
        <v>0</v>
      </c>
      <c r="DP110" s="1">
        <f t="shared" si="172"/>
        <v>0</v>
      </c>
      <c r="DQ110" s="1">
        <f t="shared" si="173"/>
        <v>0</v>
      </c>
      <c r="DR110" s="1">
        <f t="shared" si="174"/>
        <v>0</v>
      </c>
      <c r="DS110" s="1">
        <f t="shared" si="175"/>
        <v>0</v>
      </c>
    </row>
    <row r="111" spans="1:123" s="1" customFormat="1" ht="65.25" customHeight="1" x14ac:dyDescent="0.2">
      <c r="A111" s="375"/>
      <c r="B111" s="130"/>
      <c r="D111" s="977" t="s">
        <v>182</v>
      </c>
      <c r="E111" s="378" t="s">
        <v>31</v>
      </c>
      <c r="F111" s="581" t="s">
        <v>697</v>
      </c>
      <c r="G111" s="68" t="s">
        <v>15</v>
      </c>
      <c r="H111" s="1" t="s">
        <v>63</v>
      </c>
      <c r="I111" s="693" t="s">
        <v>437</v>
      </c>
      <c r="J111" s="1104">
        <v>1</v>
      </c>
      <c r="K111" s="1104">
        <v>0</v>
      </c>
      <c r="L111" s="1" t="s">
        <v>693</v>
      </c>
      <c r="M111" s="500">
        <v>340.47783000000004</v>
      </c>
      <c r="N111" s="778"/>
      <c r="O111" s="778"/>
      <c r="P111" s="778"/>
      <c r="Q111" s="778"/>
      <c r="R111" s="778"/>
      <c r="S111" s="778"/>
      <c r="T111" s="778"/>
      <c r="U111" s="778"/>
      <c r="V111" s="802"/>
      <c r="W111" s="779"/>
      <c r="X111" s="779"/>
      <c r="Y111" s="779"/>
      <c r="Z111" s="779"/>
      <c r="AA111" s="801"/>
      <c r="AB111" s="1031"/>
      <c r="AC111" s="788"/>
      <c r="AD111" s="1012"/>
      <c r="AE111" s="823"/>
      <c r="AF111" s="70">
        <f t="shared" si="129"/>
        <v>0</v>
      </c>
      <c r="AG111" s="88" t="str">
        <f t="shared" si="206"/>
        <v>No</v>
      </c>
      <c r="AH111" s="131" t="str">
        <f t="shared" si="130"/>
        <v>No</v>
      </c>
      <c r="AI111" s="71" t="str">
        <f t="shared" si="207"/>
        <v>Yes</v>
      </c>
      <c r="AK111" s="187">
        <f t="shared" si="131"/>
        <v>1</v>
      </c>
      <c r="AL111" s="188">
        <f t="shared" si="132"/>
        <v>0</v>
      </c>
      <c r="AM111" s="26"/>
      <c r="AN111" s="633"/>
      <c r="AO111" s="349">
        <v>5.9</v>
      </c>
      <c r="AP111" s="326">
        <f t="shared" si="133"/>
        <v>0</v>
      </c>
      <c r="AQ111" s="364"/>
      <c r="AR111" s="152">
        <f t="shared" si="208"/>
        <v>0</v>
      </c>
      <c r="AS111" s="152">
        <f t="shared" si="209"/>
        <v>0</v>
      </c>
      <c r="AT111" s="152">
        <f t="shared" si="210"/>
        <v>0</v>
      </c>
      <c r="AU111" s="152">
        <f t="shared" si="211"/>
        <v>0</v>
      </c>
      <c r="AV111" s="152">
        <f t="shared" si="212"/>
        <v>0</v>
      </c>
      <c r="AW111" s="152">
        <f t="shared" si="213"/>
        <v>0</v>
      </c>
      <c r="AX111" s="152">
        <f t="shared" si="205"/>
        <v>0</v>
      </c>
      <c r="AY111" s="152">
        <f t="shared" si="214"/>
        <v>0</v>
      </c>
      <c r="AZ111" s="152">
        <f t="shared" si="215"/>
        <v>0</v>
      </c>
      <c r="BA111" s="152">
        <f t="shared" si="216"/>
        <v>0</v>
      </c>
      <c r="BB111" s="152">
        <f t="shared" si="217"/>
        <v>0</v>
      </c>
      <c r="BC111" s="152">
        <f t="shared" si="218"/>
        <v>0</v>
      </c>
      <c r="BD111" s="152">
        <f t="shared" si="219"/>
        <v>0</v>
      </c>
      <c r="BE111" s="152">
        <f t="shared" si="220"/>
        <v>0</v>
      </c>
      <c r="BF111" s="152">
        <f t="shared" si="110"/>
        <v>0</v>
      </c>
      <c r="BG111" s="152">
        <f t="shared" si="111"/>
        <v>0</v>
      </c>
      <c r="BH111" s="152">
        <f t="shared" si="112"/>
        <v>0</v>
      </c>
      <c r="BI111" s="152">
        <f t="shared" si="113"/>
        <v>0</v>
      </c>
      <c r="BJ111" s="329">
        <v>1</v>
      </c>
      <c r="BK111" s="1036">
        <f t="shared" si="134"/>
        <v>0</v>
      </c>
      <c r="BL111" s="719">
        <v>6</v>
      </c>
      <c r="BM111" s="357">
        <f t="shared" si="135"/>
        <v>0</v>
      </c>
      <c r="BN111" s="719"/>
      <c r="BO111" s="357">
        <f t="shared" si="136"/>
        <v>0</v>
      </c>
      <c r="BP111" s="719"/>
      <c r="BQ111" s="357">
        <f t="shared" si="137"/>
        <v>0</v>
      </c>
      <c r="BR111" s="719"/>
      <c r="BS111" s="357">
        <f t="shared" si="138"/>
        <v>0</v>
      </c>
      <c r="BT111" s="719"/>
      <c r="BU111" s="357">
        <f t="shared" si="139"/>
        <v>0</v>
      </c>
      <c r="BV111" s="730"/>
      <c r="BW111" s="357">
        <f t="shared" si="140"/>
        <v>0</v>
      </c>
      <c r="BX111" s="728"/>
      <c r="BY111" s="357">
        <f t="shared" si="141"/>
        <v>0</v>
      </c>
      <c r="BZ111" s="728"/>
      <c r="CA111" s="357">
        <f t="shared" si="142"/>
        <v>0</v>
      </c>
      <c r="CB111" s="728"/>
      <c r="CC111" s="357">
        <f t="shared" si="143"/>
        <v>0</v>
      </c>
      <c r="CD111" s="728"/>
      <c r="CE111" s="357">
        <f t="shared" si="144"/>
        <v>0</v>
      </c>
      <c r="CF111" s="728"/>
      <c r="CG111" s="357">
        <f t="shared" si="145"/>
        <v>0</v>
      </c>
      <c r="CH111" s="728"/>
      <c r="CI111" s="357">
        <f t="shared" si="146"/>
        <v>0</v>
      </c>
      <c r="CJ111" s="728"/>
      <c r="CK111" s="357">
        <f t="shared" si="147"/>
        <v>0</v>
      </c>
      <c r="CL111" s="728"/>
      <c r="CM111" s="357">
        <f t="shared" si="148"/>
        <v>0</v>
      </c>
      <c r="CN111" s="728"/>
      <c r="CO111" s="357">
        <f t="shared" si="149"/>
        <v>0</v>
      </c>
      <c r="CP111" s="729"/>
      <c r="CQ111" s="357">
        <f t="shared" si="150"/>
        <v>0</v>
      </c>
      <c r="CR111" s="152"/>
      <c r="CS111" s="1">
        <f t="shared" si="151"/>
        <v>0</v>
      </c>
      <c r="CT111" s="1">
        <f t="shared" si="152"/>
        <v>0</v>
      </c>
      <c r="CU111" s="1">
        <f t="shared" si="153"/>
        <v>0</v>
      </c>
      <c r="CV111" s="1">
        <f t="shared" si="154"/>
        <v>0</v>
      </c>
      <c r="CW111" s="522">
        <f t="shared" si="155"/>
        <v>0</v>
      </c>
      <c r="CX111" s="1">
        <f t="shared" si="156"/>
        <v>0</v>
      </c>
      <c r="CY111" s="1">
        <f t="shared" si="157"/>
        <v>0</v>
      </c>
      <c r="CZ111" s="1">
        <f t="shared" si="158"/>
        <v>0</v>
      </c>
      <c r="DB111" s="1">
        <f t="shared" si="159"/>
        <v>0</v>
      </c>
      <c r="DC111" s="1">
        <f t="shared" si="160"/>
        <v>0</v>
      </c>
      <c r="DE111" s="1">
        <f t="shared" si="161"/>
        <v>0</v>
      </c>
      <c r="DF111" s="1">
        <f t="shared" si="162"/>
        <v>0</v>
      </c>
      <c r="DG111" s="1">
        <f t="shared" si="163"/>
        <v>0</v>
      </c>
      <c r="DH111" s="1">
        <f t="shared" si="164"/>
        <v>0</v>
      </c>
      <c r="DI111" s="1">
        <f t="shared" si="165"/>
        <v>0</v>
      </c>
      <c r="DJ111" s="1">
        <f t="shared" si="166"/>
        <v>0</v>
      </c>
      <c r="DK111" s="1">
        <f t="shared" si="167"/>
        <v>0</v>
      </c>
      <c r="DL111" s="1">
        <f t="shared" si="168"/>
        <v>0</v>
      </c>
      <c r="DM111" s="1">
        <f t="shared" si="169"/>
        <v>0</v>
      </c>
      <c r="DN111" s="1">
        <f t="shared" si="170"/>
        <v>0</v>
      </c>
      <c r="DO111" s="1">
        <f t="shared" si="171"/>
        <v>0</v>
      </c>
      <c r="DP111" s="1">
        <f t="shared" si="172"/>
        <v>0</v>
      </c>
      <c r="DQ111" s="1">
        <f t="shared" si="173"/>
        <v>0</v>
      </c>
      <c r="DR111" s="1">
        <f t="shared" si="174"/>
        <v>0</v>
      </c>
      <c r="DS111" s="1">
        <f t="shared" si="175"/>
        <v>0</v>
      </c>
    </row>
    <row r="112" spans="1:123" s="26" customFormat="1" ht="65.25" customHeight="1" x14ac:dyDescent="0.2">
      <c r="A112" s="375"/>
      <c r="B112" s="130"/>
      <c r="C112" s="1"/>
      <c r="D112" s="1068" t="s">
        <v>324</v>
      </c>
      <c r="E112" s="528" t="s">
        <v>31</v>
      </c>
      <c r="F112" s="580" t="s">
        <v>697</v>
      </c>
      <c r="G112" s="529" t="s">
        <v>15</v>
      </c>
      <c r="H112" s="530" t="s">
        <v>63</v>
      </c>
      <c r="I112" s="1088" t="s">
        <v>344</v>
      </c>
      <c r="J112" s="1099">
        <v>1</v>
      </c>
      <c r="K112" s="1099">
        <v>0</v>
      </c>
      <c r="L112" s="530" t="s">
        <v>693</v>
      </c>
      <c r="M112" s="541">
        <v>302.64696000000004</v>
      </c>
      <c r="N112" s="777"/>
      <c r="O112" s="777"/>
      <c r="P112" s="777"/>
      <c r="Q112" s="777"/>
      <c r="R112" s="777"/>
      <c r="S112" s="777"/>
      <c r="T112" s="777"/>
      <c r="U112" s="777"/>
      <c r="V112" s="807"/>
      <c r="W112" s="805"/>
      <c r="X112" s="805"/>
      <c r="Y112" s="805"/>
      <c r="Z112" s="805"/>
      <c r="AA112" s="804"/>
      <c r="AB112" s="1029"/>
      <c r="AC112" s="781"/>
      <c r="AD112" s="1013"/>
      <c r="AE112" s="1023"/>
      <c r="AF112" s="532">
        <f t="shared" si="129"/>
        <v>0</v>
      </c>
      <c r="AG112" s="532" t="str">
        <f t="shared" si="206"/>
        <v>No</v>
      </c>
      <c r="AH112" s="545" t="str">
        <f t="shared" si="130"/>
        <v>No</v>
      </c>
      <c r="AI112" s="527" t="str">
        <f t="shared" si="207"/>
        <v>Yes</v>
      </c>
      <c r="AJ112" s="1"/>
      <c r="AK112" s="187">
        <f t="shared" si="131"/>
        <v>1</v>
      </c>
      <c r="AL112" s="188">
        <f t="shared" si="132"/>
        <v>0</v>
      </c>
      <c r="AN112" s="633"/>
      <c r="AO112" s="349">
        <v>2.5499999999999998</v>
      </c>
      <c r="AP112" s="326">
        <f t="shared" si="133"/>
        <v>0</v>
      </c>
      <c r="AQ112" s="364"/>
      <c r="AR112" s="152">
        <f t="shared" si="208"/>
        <v>0</v>
      </c>
      <c r="AS112" s="152">
        <f t="shared" si="209"/>
        <v>0</v>
      </c>
      <c r="AT112" s="152">
        <f t="shared" si="210"/>
        <v>0</v>
      </c>
      <c r="AU112" s="152">
        <f t="shared" si="211"/>
        <v>0</v>
      </c>
      <c r="AV112" s="152">
        <f t="shared" si="212"/>
        <v>0</v>
      </c>
      <c r="AW112" s="152">
        <f t="shared" si="213"/>
        <v>0</v>
      </c>
      <c r="AX112" s="152">
        <f t="shared" si="205"/>
        <v>0</v>
      </c>
      <c r="AY112" s="152">
        <f t="shared" si="214"/>
        <v>0</v>
      </c>
      <c r="AZ112" s="152">
        <f t="shared" si="215"/>
        <v>0</v>
      </c>
      <c r="BA112" s="152">
        <f t="shared" si="216"/>
        <v>0</v>
      </c>
      <c r="BB112" s="152">
        <f t="shared" si="217"/>
        <v>0</v>
      </c>
      <c r="BC112" s="152">
        <f t="shared" si="218"/>
        <v>0</v>
      </c>
      <c r="BD112" s="152">
        <f t="shared" si="219"/>
        <v>0</v>
      </c>
      <c r="BE112" s="152">
        <f t="shared" si="220"/>
        <v>0</v>
      </c>
      <c r="BF112" s="152">
        <f t="shared" si="110"/>
        <v>0</v>
      </c>
      <c r="BG112" s="152">
        <f t="shared" si="111"/>
        <v>0</v>
      </c>
      <c r="BH112" s="152">
        <f t="shared" si="112"/>
        <v>0</v>
      </c>
      <c r="BI112" s="152">
        <f t="shared" si="113"/>
        <v>0</v>
      </c>
      <c r="BJ112" s="329">
        <v>1</v>
      </c>
      <c r="BK112" s="1036">
        <f t="shared" si="134"/>
        <v>0</v>
      </c>
      <c r="BL112" s="719">
        <v>4</v>
      </c>
      <c r="BM112" s="357">
        <f t="shared" si="135"/>
        <v>0</v>
      </c>
      <c r="BN112" s="719"/>
      <c r="BO112" s="357">
        <f t="shared" si="136"/>
        <v>0</v>
      </c>
      <c r="BP112" s="719"/>
      <c r="BQ112" s="357">
        <f t="shared" si="137"/>
        <v>0</v>
      </c>
      <c r="BR112" s="719"/>
      <c r="BS112" s="357">
        <f t="shared" si="138"/>
        <v>0</v>
      </c>
      <c r="BT112" s="719"/>
      <c r="BU112" s="357">
        <f t="shared" si="139"/>
        <v>0</v>
      </c>
      <c r="BV112" s="730"/>
      <c r="BW112" s="357">
        <f t="shared" si="140"/>
        <v>0</v>
      </c>
      <c r="BX112" s="728"/>
      <c r="BY112" s="357">
        <f t="shared" si="141"/>
        <v>0</v>
      </c>
      <c r="BZ112" s="728"/>
      <c r="CA112" s="357">
        <f t="shared" si="142"/>
        <v>0</v>
      </c>
      <c r="CB112" s="728"/>
      <c r="CC112" s="357">
        <f t="shared" si="143"/>
        <v>0</v>
      </c>
      <c r="CD112" s="728"/>
      <c r="CE112" s="357">
        <f t="shared" si="144"/>
        <v>0</v>
      </c>
      <c r="CF112" s="728"/>
      <c r="CG112" s="357">
        <f t="shared" si="145"/>
        <v>0</v>
      </c>
      <c r="CH112" s="728"/>
      <c r="CI112" s="357">
        <f t="shared" si="146"/>
        <v>0</v>
      </c>
      <c r="CJ112" s="728"/>
      <c r="CK112" s="357">
        <f t="shared" si="147"/>
        <v>0</v>
      </c>
      <c r="CL112" s="728"/>
      <c r="CM112" s="357">
        <f t="shared" si="148"/>
        <v>0</v>
      </c>
      <c r="CN112" s="728"/>
      <c r="CO112" s="357">
        <f t="shared" si="149"/>
        <v>0</v>
      </c>
      <c r="CP112" s="729"/>
      <c r="CQ112" s="357">
        <f t="shared" si="150"/>
        <v>0</v>
      </c>
      <c r="CR112" s="152"/>
      <c r="CS112" s="1">
        <f t="shared" si="151"/>
        <v>0</v>
      </c>
      <c r="CT112" s="1">
        <f t="shared" si="152"/>
        <v>0</v>
      </c>
      <c r="CU112" s="1">
        <f t="shared" si="153"/>
        <v>0</v>
      </c>
      <c r="CV112" s="1">
        <f t="shared" si="154"/>
        <v>0</v>
      </c>
      <c r="CW112" s="522">
        <f t="shared" si="155"/>
        <v>0</v>
      </c>
      <c r="CX112" s="1">
        <f t="shared" si="156"/>
        <v>0</v>
      </c>
      <c r="CY112" s="1">
        <f t="shared" si="157"/>
        <v>0</v>
      </c>
      <c r="CZ112" s="1">
        <f t="shared" si="158"/>
        <v>0</v>
      </c>
      <c r="DA112" s="1"/>
      <c r="DB112" s="1">
        <f t="shared" si="159"/>
        <v>0</v>
      </c>
      <c r="DC112" s="1">
        <f t="shared" si="160"/>
        <v>0</v>
      </c>
      <c r="DD112" s="1"/>
      <c r="DE112" s="1">
        <f t="shared" si="161"/>
        <v>0</v>
      </c>
      <c r="DF112" s="1">
        <f t="shared" si="162"/>
        <v>0</v>
      </c>
      <c r="DG112" s="1">
        <f t="shared" si="163"/>
        <v>0</v>
      </c>
      <c r="DH112" s="1">
        <f t="shared" si="164"/>
        <v>0</v>
      </c>
      <c r="DI112" s="1">
        <f t="shared" si="165"/>
        <v>0</v>
      </c>
      <c r="DJ112" s="1">
        <f t="shared" si="166"/>
        <v>0</v>
      </c>
      <c r="DK112" s="1">
        <f t="shared" si="167"/>
        <v>0</v>
      </c>
      <c r="DL112" s="1">
        <f t="shared" si="168"/>
        <v>0</v>
      </c>
      <c r="DM112" s="1">
        <f t="shared" si="169"/>
        <v>0</v>
      </c>
      <c r="DN112" s="1">
        <f t="shared" si="170"/>
        <v>0</v>
      </c>
      <c r="DO112" s="1">
        <f t="shared" si="171"/>
        <v>0</v>
      </c>
      <c r="DP112" s="1">
        <f t="shared" si="172"/>
        <v>0</v>
      </c>
      <c r="DQ112" s="1">
        <f t="shared" si="173"/>
        <v>0</v>
      </c>
      <c r="DR112" s="1">
        <f t="shared" si="174"/>
        <v>0</v>
      </c>
      <c r="DS112" s="1">
        <f t="shared" si="175"/>
        <v>0</v>
      </c>
    </row>
    <row r="113" spans="1:123" s="1" customFormat="1" ht="65.25" customHeight="1" x14ac:dyDescent="0.2">
      <c r="A113" s="375"/>
      <c r="B113" s="130"/>
      <c r="D113" s="977" t="s">
        <v>183</v>
      </c>
      <c r="E113" s="378" t="s">
        <v>31</v>
      </c>
      <c r="F113" s="581" t="s">
        <v>697</v>
      </c>
      <c r="G113" s="68" t="s">
        <v>309</v>
      </c>
      <c r="H113" s="1" t="s">
        <v>67</v>
      </c>
      <c r="I113" s="693" t="s">
        <v>350</v>
      </c>
      <c r="J113" s="1104">
        <v>1</v>
      </c>
      <c r="K113" s="1104">
        <v>0</v>
      </c>
      <c r="L113" s="1" t="s">
        <v>693</v>
      </c>
      <c r="M113" s="500">
        <v>277.42638000000005</v>
      </c>
      <c r="N113" s="778"/>
      <c r="O113" s="778"/>
      <c r="P113" s="778"/>
      <c r="Q113" s="778"/>
      <c r="R113" s="778"/>
      <c r="S113" s="778"/>
      <c r="T113" s="778"/>
      <c r="U113" s="778"/>
      <c r="V113" s="802"/>
      <c r="W113" s="779"/>
      <c r="X113" s="779"/>
      <c r="Y113" s="779"/>
      <c r="Z113" s="779"/>
      <c r="AA113" s="801"/>
      <c r="AB113" s="1031"/>
      <c r="AC113" s="788"/>
      <c r="AD113" s="1012"/>
      <c r="AE113" s="823"/>
      <c r="AF113" s="70">
        <f t="shared" si="129"/>
        <v>0</v>
      </c>
      <c r="AG113" s="88" t="str">
        <f t="shared" si="206"/>
        <v>No</v>
      </c>
      <c r="AH113" s="131" t="str">
        <f t="shared" si="130"/>
        <v>No</v>
      </c>
      <c r="AI113" s="71" t="str">
        <f t="shared" si="207"/>
        <v>Yes</v>
      </c>
      <c r="AK113" s="187">
        <f t="shared" si="131"/>
        <v>1</v>
      </c>
      <c r="AL113" s="188">
        <f t="shared" si="132"/>
        <v>0</v>
      </c>
      <c r="AM113" s="26"/>
      <c r="AN113" s="633"/>
      <c r="AO113" s="349">
        <v>2.25</v>
      </c>
      <c r="AP113" s="326">
        <f t="shared" si="133"/>
        <v>0</v>
      </c>
      <c r="AQ113" s="364"/>
      <c r="AR113" s="152">
        <f t="shared" si="208"/>
        <v>0</v>
      </c>
      <c r="AS113" s="152">
        <f t="shared" si="209"/>
        <v>0</v>
      </c>
      <c r="AT113" s="152">
        <f t="shared" si="210"/>
        <v>0</v>
      </c>
      <c r="AU113" s="152">
        <f t="shared" si="211"/>
        <v>0</v>
      </c>
      <c r="AV113" s="152">
        <f t="shared" si="212"/>
        <v>0</v>
      </c>
      <c r="AW113" s="152">
        <f t="shared" si="213"/>
        <v>0</v>
      </c>
      <c r="AX113" s="152">
        <f t="shared" si="205"/>
        <v>0</v>
      </c>
      <c r="AY113" s="152">
        <f t="shared" si="214"/>
        <v>0</v>
      </c>
      <c r="AZ113" s="152">
        <f t="shared" si="215"/>
        <v>0</v>
      </c>
      <c r="BA113" s="152">
        <f t="shared" si="216"/>
        <v>0</v>
      </c>
      <c r="BB113" s="152">
        <f t="shared" si="217"/>
        <v>0</v>
      </c>
      <c r="BC113" s="152">
        <f t="shared" si="218"/>
        <v>0</v>
      </c>
      <c r="BD113" s="152">
        <f t="shared" si="219"/>
        <v>0</v>
      </c>
      <c r="BE113" s="152">
        <f t="shared" si="220"/>
        <v>0</v>
      </c>
      <c r="BF113" s="152">
        <f t="shared" si="110"/>
        <v>0</v>
      </c>
      <c r="BG113" s="152">
        <f t="shared" si="111"/>
        <v>0</v>
      </c>
      <c r="BH113" s="152">
        <f t="shared" si="112"/>
        <v>0</v>
      </c>
      <c r="BI113" s="152">
        <f t="shared" si="113"/>
        <v>0</v>
      </c>
      <c r="BJ113" s="329">
        <v>1</v>
      </c>
      <c r="BK113" s="1036">
        <f t="shared" si="134"/>
        <v>0</v>
      </c>
      <c r="BL113" s="719">
        <v>5</v>
      </c>
      <c r="BM113" s="357">
        <f t="shared" si="135"/>
        <v>0</v>
      </c>
      <c r="BN113" s="719"/>
      <c r="BO113" s="357">
        <f t="shared" si="136"/>
        <v>0</v>
      </c>
      <c r="BP113" s="719"/>
      <c r="BQ113" s="357">
        <f t="shared" si="137"/>
        <v>0</v>
      </c>
      <c r="BR113" s="719"/>
      <c r="BS113" s="357">
        <f t="shared" si="138"/>
        <v>0</v>
      </c>
      <c r="BT113" s="719"/>
      <c r="BU113" s="357">
        <f t="shared" si="139"/>
        <v>0</v>
      </c>
      <c r="BV113" s="730"/>
      <c r="BW113" s="357">
        <f t="shared" si="140"/>
        <v>0</v>
      </c>
      <c r="BX113" s="728"/>
      <c r="BY113" s="357">
        <f t="shared" si="141"/>
        <v>0</v>
      </c>
      <c r="BZ113" s="728"/>
      <c r="CA113" s="357">
        <f t="shared" si="142"/>
        <v>0</v>
      </c>
      <c r="CB113" s="728"/>
      <c r="CC113" s="357">
        <f t="shared" si="143"/>
        <v>0</v>
      </c>
      <c r="CD113" s="728"/>
      <c r="CE113" s="357">
        <f t="shared" si="144"/>
        <v>0</v>
      </c>
      <c r="CF113" s="728"/>
      <c r="CG113" s="357">
        <f t="shared" si="145"/>
        <v>0</v>
      </c>
      <c r="CH113" s="728"/>
      <c r="CI113" s="357">
        <f t="shared" si="146"/>
        <v>0</v>
      </c>
      <c r="CJ113" s="728"/>
      <c r="CK113" s="357">
        <f t="shared" si="147"/>
        <v>0</v>
      </c>
      <c r="CL113" s="728"/>
      <c r="CM113" s="357">
        <f t="shared" si="148"/>
        <v>0</v>
      </c>
      <c r="CN113" s="728"/>
      <c r="CO113" s="357">
        <f t="shared" si="149"/>
        <v>0</v>
      </c>
      <c r="CP113" s="729"/>
      <c r="CQ113" s="357">
        <f t="shared" si="150"/>
        <v>0</v>
      </c>
      <c r="CR113" s="152"/>
      <c r="CS113" s="1">
        <f t="shared" si="151"/>
        <v>0</v>
      </c>
      <c r="CT113" s="1">
        <f t="shared" si="152"/>
        <v>0</v>
      </c>
      <c r="CU113" s="1">
        <f t="shared" si="153"/>
        <v>0</v>
      </c>
      <c r="CV113" s="1">
        <f t="shared" si="154"/>
        <v>0</v>
      </c>
      <c r="CW113" s="522">
        <f t="shared" si="155"/>
        <v>0</v>
      </c>
      <c r="CX113" s="1">
        <f t="shared" si="156"/>
        <v>0</v>
      </c>
      <c r="CY113" s="1">
        <f t="shared" si="157"/>
        <v>0</v>
      </c>
      <c r="CZ113" s="1">
        <f t="shared" si="158"/>
        <v>0</v>
      </c>
      <c r="DB113" s="1">
        <f t="shared" si="159"/>
        <v>0</v>
      </c>
      <c r="DC113" s="1">
        <f t="shared" si="160"/>
        <v>0</v>
      </c>
      <c r="DE113" s="1">
        <f t="shared" si="161"/>
        <v>0</v>
      </c>
      <c r="DF113" s="1">
        <f t="shared" si="162"/>
        <v>0</v>
      </c>
      <c r="DG113" s="1">
        <f t="shared" si="163"/>
        <v>0</v>
      </c>
      <c r="DH113" s="1">
        <f t="shared" si="164"/>
        <v>0</v>
      </c>
      <c r="DI113" s="1">
        <f t="shared" si="165"/>
        <v>0</v>
      </c>
      <c r="DJ113" s="1">
        <f t="shared" si="166"/>
        <v>0</v>
      </c>
      <c r="DK113" s="1">
        <f t="shared" si="167"/>
        <v>0</v>
      </c>
      <c r="DL113" s="1">
        <f t="shared" si="168"/>
        <v>0</v>
      </c>
      <c r="DM113" s="1">
        <f t="shared" si="169"/>
        <v>0</v>
      </c>
      <c r="DN113" s="1">
        <f t="shared" si="170"/>
        <v>0</v>
      </c>
      <c r="DO113" s="1">
        <f t="shared" si="171"/>
        <v>0</v>
      </c>
      <c r="DP113" s="1">
        <f t="shared" si="172"/>
        <v>0</v>
      </c>
      <c r="DQ113" s="1">
        <f t="shared" si="173"/>
        <v>0</v>
      </c>
      <c r="DR113" s="1">
        <f t="shared" si="174"/>
        <v>0</v>
      </c>
      <c r="DS113" s="1">
        <f t="shared" si="175"/>
        <v>0</v>
      </c>
    </row>
    <row r="114" spans="1:123" s="26" customFormat="1" ht="65.25" customHeight="1" x14ac:dyDescent="0.2">
      <c r="A114" s="375"/>
      <c r="B114" s="130"/>
      <c r="D114" s="1068" t="s">
        <v>184</v>
      </c>
      <c r="E114" s="528" t="s">
        <v>31</v>
      </c>
      <c r="F114" s="580"/>
      <c r="G114" s="529" t="s">
        <v>658</v>
      </c>
      <c r="H114" s="530" t="s">
        <v>67</v>
      </c>
      <c r="I114" s="1088" t="s">
        <v>352</v>
      </c>
      <c r="J114" s="1099">
        <v>2</v>
      </c>
      <c r="K114" s="1099">
        <v>0</v>
      </c>
      <c r="L114" s="530" t="s">
        <v>693</v>
      </c>
      <c r="M114" s="541">
        <v>428.74986000000013</v>
      </c>
      <c r="N114" s="777"/>
      <c r="O114" s="777"/>
      <c r="P114" s="777"/>
      <c r="Q114" s="777"/>
      <c r="R114" s="777"/>
      <c r="S114" s="777"/>
      <c r="T114" s="777"/>
      <c r="U114" s="777"/>
      <c r="V114" s="807"/>
      <c r="W114" s="805"/>
      <c r="X114" s="805"/>
      <c r="Y114" s="805"/>
      <c r="Z114" s="805"/>
      <c r="AA114" s="804"/>
      <c r="AB114" s="1029"/>
      <c r="AC114" s="781"/>
      <c r="AD114" s="1013"/>
      <c r="AE114" s="1023"/>
      <c r="AF114" s="532">
        <f t="shared" si="129"/>
        <v>0</v>
      </c>
      <c r="AG114" s="532" t="str">
        <f t="shared" si="206"/>
        <v>No</v>
      </c>
      <c r="AH114" s="545" t="str">
        <f t="shared" si="130"/>
        <v>No</v>
      </c>
      <c r="AI114" s="527" t="str">
        <f t="shared" si="207"/>
        <v>No</v>
      </c>
      <c r="AJ114" s="1"/>
      <c r="AK114" s="187">
        <f t="shared" si="131"/>
        <v>2</v>
      </c>
      <c r="AL114" s="188">
        <f t="shared" si="132"/>
        <v>0</v>
      </c>
      <c r="AN114" s="633"/>
      <c r="AO114" s="349">
        <v>3.15</v>
      </c>
      <c r="AP114" s="326">
        <f t="shared" si="133"/>
        <v>0</v>
      </c>
      <c r="AQ114" s="364"/>
      <c r="AR114" s="152">
        <f t="shared" si="208"/>
        <v>0</v>
      </c>
      <c r="AS114" s="152">
        <f t="shared" si="209"/>
        <v>0</v>
      </c>
      <c r="AT114" s="152">
        <f t="shared" si="210"/>
        <v>0</v>
      </c>
      <c r="AU114" s="152">
        <f t="shared" si="211"/>
        <v>0</v>
      </c>
      <c r="AV114" s="152">
        <f t="shared" si="212"/>
        <v>0</v>
      </c>
      <c r="AW114" s="152">
        <f t="shared" si="213"/>
        <v>0</v>
      </c>
      <c r="AX114" s="152">
        <f t="shared" si="205"/>
        <v>0</v>
      </c>
      <c r="AY114" s="152">
        <f t="shared" si="214"/>
        <v>0</v>
      </c>
      <c r="AZ114" s="152">
        <f t="shared" si="215"/>
        <v>0</v>
      </c>
      <c r="BA114" s="152">
        <f t="shared" si="216"/>
        <v>0</v>
      </c>
      <c r="BB114" s="152">
        <f t="shared" si="217"/>
        <v>0</v>
      </c>
      <c r="BC114" s="152">
        <f t="shared" si="218"/>
        <v>0</v>
      </c>
      <c r="BD114" s="152">
        <f t="shared" si="219"/>
        <v>0</v>
      </c>
      <c r="BE114" s="152">
        <f t="shared" si="220"/>
        <v>0</v>
      </c>
      <c r="BF114" s="152">
        <f t="shared" si="110"/>
        <v>0</v>
      </c>
      <c r="BG114" s="152">
        <f t="shared" si="111"/>
        <v>0</v>
      </c>
      <c r="BH114" s="152">
        <f t="shared" si="112"/>
        <v>0</v>
      </c>
      <c r="BI114" s="152">
        <f t="shared" si="113"/>
        <v>0</v>
      </c>
      <c r="BJ114" s="329">
        <v>2</v>
      </c>
      <c r="BK114" s="1036">
        <f t="shared" si="134"/>
        <v>0</v>
      </c>
      <c r="BL114" s="719">
        <v>8</v>
      </c>
      <c r="BM114" s="357">
        <f t="shared" si="135"/>
        <v>0</v>
      </c>
      <c r="BN114" s="719"/>
      <c r="BO114" s="357">
        <f t="shared" si="136"/>
        <v>0</v>
      </c>
      <c r="BP114" s="719"/>
      <c r="BQ114" s="357">
        <f t="shared" si="137"/>
        <v>0</v>
      </c>
      <c r="BR114" s="719"/>
      <c r="BS114" s="357">
        <f t="shared" si="138"/>
        <v>0</v>
      </c>
      <c r="BT114" s="719"/>
      <c r="BU114" s="357">
        <f t="shared" si="139"/>
        <v>0</v>
      </c>
      <c r="BV114" s="730"/>
      <c r="BW114" s="357">
        <f t="shared" si="140"/>
        <v>0</v>
      </c>
      <c r="BX114" s="728"/>
      <c r="BY114" s="357">
        <f t="shared" si="141"/>
        <v>0</v>
      </c>
      <c r="BZ114" s="728"/>
      <c r="CA114" s="357">
        <f t="shared" si="142"/>
        <v>0</v>
      </c>
      <c r="CB114" s="728"/>
      <c r="CC114" s="357">
        <f t="shared" si="143"/>
        <v>0</v>
      </c>
      <c r="CD114" s="728"/>
      <c r="CE114" s="357">
        <f t="shared" si="144"/>
        <v>0</v>
      </c>
      <c r="CF114" s="728"/>
      <c r="CG114" s="357">
        <f t="shared" si="145"/>
        <v>0</v>
      </c>
      <c r="CH114" s="728"/>
      <c r="CI114" s="357">
        <f t="shared" si="146"/>
        <v>0</v>
      </c>
      <c r="CJ114" s="728"/>
      <c r="CK114" s="357">
        <f t="shared" si="147"/>
        <v>0</v>
      </c>
      <c r="CL114" s="728"/>
      <c r="CM114" s="357">
        <f t="shared" si="148"/>
        <v>0</v>
      </c>
      <c r="CN114" s="728"/>
      <c r="CO114" s="357">
        <f t="shared" si="149"/>
        <v>0</v>
      </c>
      <c r="CP114" s="729"/>
      <c r="CQ114" s="357">
        <f t="shared" si="150"/>
        <v>0</v>
      </c>
      <c r="CR114" s="152"/>
      <c r="CS114" s="1">
        <f t="shared" si="151"/>
        <v>0</v>
      </c>
      <c r="CT114" s="1">
        <f t="shared" si="152"/>
        <v>0</v>
      </c>
      <c r="CU114" s="1">
        <f t="shared" si="153"/>
        <v>0</v>
      </c>
      <c r="CV114" s="1">
        <f t="shared" si="154"/>
        <v>0</v>
      </c>
      <c r="CW114" s="522">
        <f t="shared" si="155"/>
        <v>0</v>
      </c>
      <c r="CX114" s="1">
        <f t="shared" si="156"/>
        <v>0</v>
      </c>
      <c r="CY114" s="1">
        <f t="shared" si="157"/>
        <v>0</v>
      </c>
      <c r="CZ114" s="1">
        <f t="shared" si="158"/>
        <v>0</v>
      </c>
      <c r="DA114" s="1"/>
      <c r="DB114" s="1">
        <f t="shared" si="159"/>
        <v>0</v>
      </c>
      <c r="DC114" s="1">
        <f t="shared" si="160"/>
        <v>0</v>
      </c>
      <c r="DD114" s="1"/>
      <c r="DE114" s="1">
        <f t="shared" si="161"/>
        <v>0</v>
      </c>
      <c r="DF114" s="1">
        <f t="shared" si="162"/>
        <v>0</v>
      </c>
      <c r="DG114" s="1">
        <f t="shared" si="163"/>
        <v>0</v>
      </c>
      <c r="DH114" s="1">
        <f t="shared" si="164"/>
        <v>0</v>
      </c>
      <c r="DI114" s="1">
        <f t="shared" si="165"/>
        <v>0</v>
      </c>
      <c r="DJ114" s="1">
        <f t="shared" si="166"/>
        <v>0</v>
      </c>
      <c r="DK114" s="1">
        <f t="shared" si="167"/>
        <v>0</v>
      </c>
      <c r="DL114" s="1">
        <f t="shared" si="168"/>
        <v>0</v>
      </c>
      <c r="DM114" s="1">
        <f t="shared" si="169"/>
        <v>0</v>
      </c>
      <c r="DN114" s="1">
        <f t="shared" si="170"/>
        <v>0</v>
      </c>
      <c r="DO114" s="1">
        <f t="shared" si="171"/>
        <v>0</v>
      </c>
      <c r="DP114" s="1">
        <f t="shared" si="172"/>
        <v>0</v>
      </c>
      <c r="DQ114" s="1">
        <f t="shared" si="173"/>
        <v>0</v>
      </c>
      <c r="DR114" s="1">
        <f t="shared" si="174"/>
        <v>0</v>
      </c>
      <c r="DS114" s="1">
        <f t="shared" si="175"/>
        <v>0</v>
      </c>
    </row>
    <row r="115" spans="1:123" s="1" customFormat="1" ht="65.25" customHeight="1" x14ac:dyDescent="0.2">
      <c r="A115" s="375"/>
      <c r="B115" s="130"/>
      <c r="D115" s="977" t="s">
        <v>185</v>
      </c>
      <c r="E115" s="378" t="s">
        <v>31</v>
      </c>
      <c r="F115" s="581"/>
      <c r="G115" s="68" t="s">
        <v>658</v>
      </c>
      <c r="H115" s="1" t="s">
        <v>67</v>
      </c>
      <c r="I115" s="693" t="s">
        <v>353</v>
      </c>
      <c r="J115" s="1104">
        <v>2</v>
      </c>
      <c r="K115" s="1104">
        <v>0</v>
      </c>
      <c r="L115" s="1" t="s">
        <v>693</v>
      </c>
      <c r="M115" s="500">
        <v>416.13957000000011</v>
      </c>
      <c r="N115" s="778"/>
      <c r="O115" s="778"/>
      <c r="P115" s="778"/>
      <c r="Q115" s="778"/>
      <c r="R115" s="778"/>
      <c r="S115" s="778"/>
      <c r="T115" s="778"/>
      <c r="U115" s="778"/>
      <c r="V115" s="802"/>
      <c r="W115" s="779"/>
      <c r="X115" s="779"/>
      <c r="Y115" s="779"/>
      <c r="Z115" s="779"/>
      <c r="AA115" s="801"/>
      <c r="AB115" s="1031"/>
      <c r="AC115" s="788"/>
      <c r="AD115" s="1012"/>
      <c r="AE115" s="823"/>
      <c r="AF115" s="70">
        <f t="shared" si="129"/>
        <v>0</v>
      </c>
      <c r="AG115" s="88" t="str">
        <f t="shared" si="206"/>
        <v>No</v>
      </c>
      <c r="AH115" s="131" t="str">
        <f t="shared" si="130"/>
        <v>No</v>
      </c>
      <c r="AI115" s="71" t="str">
        <f t="shared" si="207"/>
        <v>No</v>
      </c>
      <c r="AK115" s="187">
        <f t="shared" si="131"/>
        <v>2</v>
      </c>
      <c r="AL115" s="188">
        <f t="shared" si="132"/>
        <v>0</v>
      </c>
      <c r="AM115" s="26"/>
      <c r="AN115" s="633"/>
      <c r="AO115" s="349">
        <v>2.5</v>
      </c>
      <c r="AP115" s="326">
        <f t="shared" si="133"/>
        <v>0</v>
      </c>
      <c r="AQ115" s="364"/>
      <c r="AR115" s="152">
        <f t="shared" si="208"/>
        <v>0</v>
      </c>
      <c r="AS115" s="152">
        <f t="shared" si="209"/>
        <v>0</v>
      </c>
      <c r="AT115" s="152">
        <f t="shared" si="210"/>
        <v>0</v>
      </c>
      <c r="AU115" s="152">
        <f t="shared" si="211"/>
        <v>0</v>
      </c>
      <c r="AV115" s="152">
        <f t="shared" si="212"/>
        <v>0</v>
      </c>
      <c r="AW115" s="152">
        <f t="shared" si="213"/>
        <v>0</v>
      </c>
      <c r="AX115" s="152">
        <f t="shared" si="205"/>
        <v>0</v>
      </c>
      <c r="AY115" s="152">
        <f t="shared" si="214"/>
        <v>0</v>
      </c>
      <c r="AZ115" s="152">
        <f t="shared" si="215"/>
        <v>0</v>
      </c>
      <c r="BA115" s="152">
        <f t="shared" si="216"/>
        <v>0</v>
      </c>
      <c r="BB115" s="152">
        <f t="shared" si="217"/>
        <v>0</v>
      </c>
      <c r="BC115" s="152">
        <f t="shared" si="218"/>
        <v>0</v>
      </c>
      <c r="BD115" s="152">
        <f t="shared" si="219"/>
        <v>0</v>
      </c>
      <c r="BE115" s="152">
        <f t="shared" si="220"/>
        <v>0</v>
      </c>
      <c r="BF115" s="152">
        <f t="shared" si="110"/>
        <v>0</v>
      </c>
      <c r="BG115" s="152">
        <f t="shared" si="111"/>
        <v>0</v>
      </c>
      <c r="BH115" s="152">
        <f t="shared" si="112"/>
        <v>0</v>
      </c>
      <c r="BI115" s="152">
        <f t="shared" si="113"/>
        <v>0</v>
      </c>
      <c r="BJ115" s="329">
        <v>2</v>
      </c>
      <c r="BK115" s="1036">
        <f t="shared" si="134"/>
        <v>0</v>
      </c>
      <c r="BL115" s="719">
        <v>8</v>
      </c>
      <c r="BM115" s="357">
        <f t="shared" si="135"/>
        <v>0</v>
      </c>
      <c r="BN115" s="719"/>
      <c r="BO115" s="357">
        <f t="shared" si="136"/>
        <v>0</v>
      </c>
      <c r="BP115" s="719"/>
      <c r="BQ115" s="357">
        <f t="shared" si="137"/>
        <v>0</v>
      </c>
      <c r="BR115" s="719"/>
      <c r="BS115" s="357">
        <f t="shared" si="138"/>
        <v>0</v>
      </c>
      <c r="BT115" s="719"/>
      <c r="BU115" s="357">
        <f t="shared" si="139"/>
        <v>0</v>
      </c>
      <c r="BV115" s="730"/>
      <c r="BW115" s="357">
        <f t="shared" si="140"/>
        <v>0</v>
      </c>
      <c r="BX115" s="728"/>
      <c r="BY115" s="357">
        <f t="shared" si="141"/>
        <v>0</v>
      </c>
      <c r="BZ115" s="728"/>
      <c r="CA115" s="357">
        <f t="shared" si="142"/>
        <v>0</v>
      </c>
      <c r="CB115" s="728"/>
      <c r="CC115" s="357">
        <f t="shared" si="143"/>
        <v>0</v>
      </c>
      <c r="CD115" s="728"/>
      <c r="CE115" s="357">
        <f t="shared" si="144"/>
        <v>0</v>
      </c>
      <c r="CF115" s="728"/>
      <c r="CG115" s="357">
        <f t="shared" si="145"/>
        <v>0</v>
      </c>
      <c r="CH115" s="728"/>
      <c r="CI115" s="357">
        <f t="shared" si="146"/>
        <v>0</v>
      </c>
      <c r="CJ115" s="728"/>
      <c r="CK115" s="357">
        <f t="shared" si="147"/>
        <v>0</v>
      </c>
      <c r="CL115" s="728"/>
      <c r="CM115" s="357">
        <f t="shared" si="148"/>
        <v>0</v>
      </c>
      <c r="CN115" s="728"/>
      <c r="CO115" s="357">
        <f t="shared" si="149"/>
        <v>0</v>
      </c>
      <c r="CP115" s="729"/>
      <c r="CQ115" s="357">
        <f t="shared" si="150"/>
        <v>0</v>
      </c>
      <c r="CR115" s="152"/>
      <c r="CS115" s="1">
        <f t="shared" si="151"/>
        <v>0</v>
      </c>
      <c r="CT115" s="1">
        <f t="shared" si="152"/>
        <v>0</v>
      </c>
      <c r="CU115" s="1">
        <f t="shared" si="153"/>
        <v>0</v>
      </c>
      <c r="CV115" s="1">
        <f t="shared" si="154"/>
        <v>0</v>
      </c>
      <c r="CW115" s="522">
        <f t="shared" si="155"/>
        <v>0</v>
      </c>
      <c r="CX115" s="1">
        <f t="shared" si="156"/>
        <v>0</v>
      </c>
      <c r="CY115" s="1">
        <f t="shared" si="157"/>
        <v>0</v>
      </c>
      <c r="CZ115" s="1">
        <f t="shared" si="158"/>
        <v>0</v>
      </c>
      <c r="DB115" s="1">
        <f t="shared" si="159"/>
        <v>0</v>
      </c>
      <c r="DC115" s="1">
        <f t="shared" si="160"/>
        <v>0</v>
      </c>
      <c r="DE115" s="1">
        <f t="shared" si="161"/>
        <v>0</v>
      </c>
      <c r="DF115" s="1">
        <f t="shared" si="162"/>
        <v>0</v>
      </c>
      <c r="DG115" s="1">
        <f t="shared" si="163"/>
        <v>0</v>
      </c>
      <c r="DH115" s="1">
        <f t="shared" si="164"/>
        <v>0</v>
      </c>
      <c r="DI115" s="1">
        <f t="shared" si="165"/>
        <v>0</v>
      </c>
      <c r="DJ115" s="1">
        <f t="shared" si="166"/>
        <v>0</v>
      </c>
      <c r="DK115" s="1">
        <f t="shared" si="167"/>
        <v>0</v>
      </c>
      <c r="DL115" s="1">
        <f t="shared" si="168"/>
        <v>0</v>
      </c>
      <c r="DM115" s="1">
        <f t="shared" si="169"/>
        <v>0</v>
      </c>
      <c r="DN115" s="1">
        <f t="shared" si="170"/>
        <v>0</v>
      </c>
      <c r="DO115" s="1">
        <f t="shared" si="171"/>
        <v>0</v>
      </c>
      <c r="DP115" s="1">
        <f t="shared" si="172"/>
        <v>0</v>
      </c>
      <c r="DQ115" s="1">
        <f t="shared" si="173"/>
        <v>0</v>
      </c>
      <c r="DR115" s="1">
        <f t="shared" si="174"/>
        <v>0</v>
      </c>
      <c r="DS115" s="1">
        <f t="shared" si="175"/>
        <v>0</v>
      </c>
    </row>
    <row r="116" spans="1:123" s="26" customFormat="1" ht="65.25" customHeight="1" x14ac:dyDescent="0.2">
      <c r="A116" s="375"/>
      <c r="B116" s="130"/>
      <c r="D116" s="1068" t="s">
        <v>186</v>
      </c>
      <c r="E116" s="528" t="s">
        <v>31</v>
      </c>
      <c r="F116" s="580"/>
      <c r="G116" s="529" t="s">
        <v>658</v>
      </c>
      <c r="H116" s="530" t="s">
        <v>67</v>
      </c>
      <c r="I116" s="1088" t="s">
        <v>509</v>
      </c>
      <c r="J116" s="1099">
        <v>4</v>
      </c>
      <c r="K116" s="1099">
        <v>0</v>
      </c>
      <c r="L116" s="530" t="s">
        <v>693</v>
      </c>
      <c r="M116" s="541">
        <v>554.8527600000001</v>
      </c>
      <c r="N116" s="777"/>
      <c r="O116" s="777"/>
      <c r="P116" s="777"/>
      <c r="Q116" s="777"/>
      <c r="R116" s="777"/>
      <c r="S116" s="777"/>
      <c r="T116" s="777"/>
      <c r="U116" s="777"/>
      <c r="V116" s="807"/>
      <c r="W116" s="805"/>
      <c r="X116" s="805"/>
      <c r="Y116" s="805"/>
      <c r="Z116" s="805"/>
      <c r="AA116" s="804"/>
      <c r="AB116" s="1029"/>
      <c r="AC116" s="781"/>
      <c r="AD116" s="1013"/>
      <c r="AE116" s="1023"/>
      <c r="AF116" s="532">
        <f t="shared" si="129"/>
        <v>0</v>
      </c>
      <c r="AG116" s="532" t="str">
        <f t="shared" si="206"/>
        <v>No</v>
      </c>
      <c r="AH116" s="545" t="str">
        <f t="shared" si="130"/>
        <v>No</v>
      </c>
      <c r="AI116" s="527" t="str">
        <f t="shared" si="207"/>
        <v>No</v>
      </c>
      <c r="AJ116" s="1"/>
      <c r="AK116" s="187">
        <f t="shared" si="131"/>
        <v>1.5</v>
      </c>
      <c r="AL116" s="188">
        <f t="shared" si="132"/>
        <v>0</v>
      </c>
      <c r="AN116" s="633"/>
      <c r="AO116" s="349">
        <v>5.2</v>
      </c>
      <c r="AP116" s="326">
        <f t="shared" si="133"/>
        <v>0</v>
      </c>
      <c r="AQ116" s="364"/>
      <c r="AR116" s="152">
        <f t="shared" si="208"/>
        <v>0</v>
      </c>
      <c r="AS116" s="152">
        <f t="shared" si="209"/>
        <v>0</v>
      </c>
      <c r="AT116" s="152">
        <f t="shared" si="210"/>
        <v>0</v>
      </c>
      <c r="AU116" s="152">
        <f t="shared" si="211"/>
        <v>0</v>
      </c>
      <c r="AV116" s="152">
        <f t="shared" si="212"/>
        <v>0</v>
      </c>
      <c r="AW116" s="152">
        <f t="shared" si="213"/>
        <v>0</v>
      </c>
      <c r="AX116" s="152">
        <f t="shared" si="205"/>
        <v>0</v>
      </c>
      <c r="AY116" s="152">
        <f t="shared" si="214"/>
        <v>0</v>
      </c>
      <c r="AZ116" s="152">
        <f t="shared" si="215"/>
        <v>0</v>
      </c>
      <c r="BA116" s="152">
        <f t="shared" si="216"/>
        <v>0</v>
      </c>
      <c r="BB116" s="152">
        <f t="shared" si="217"/>
        <v>0</v>
      </c>
      <c r="BC116" s="152">
        <f t="shared" si="218"/>
        <v>0</v>
      </c>
      <c r="BD116" s="152">
        <f t="shared" si="219"/>
        <v>0</v>
      </c>
      <c r="BE116" s="152">
        <f t="shared" si="220"/>
        <v>0</v>
      </c>
      <c r="BF116" s="152">
        <f t="shared" si="110"/>
        <v>0</v>
      </c>
      <c r="BG116" s="152">
        <f t="shared" si="111"/>
        <v>0</v>
      </c>
      <c r="BH116" s="152">
        <f t="shared" si="112"/>
        <v>0</v>
      </c>
      <c r="BI116" s="152">
        <f t="shared" si="113"/>
        <v>0</v>
      </c>
      <c r="BJ116" s="329">
        <v>1.5</v>
      </c>
      <c r="BK116" s="1036">
        <f t="shared" si="134"/>
        <v>0</v>
      </c>
      <c r="BL116" s="719">
        <v>17</v>
      </c>
      <c r="BM116" s="357">
        <f t="shared" si="135"/>
        <v>0</v>
      </c>
      <c r="BN116" s="719"/>
      <c r="BO116" s="357">
        <f t="shared" si="136"/>
        <v>0</v>
      </c>
      <c r="BP116" s="719"/>
      <c r="BQ116" s="357">
        <f t="shared" si="137"/>
        <v>0</v>
      </c>
      <c r="BR116" s="719"/>
      <c r="BS116" s="357">
        <f t="shared" si="138"/>
        <v>0</v>
      </c>
      <c r="BT116" s="719"/>
      <c r="BU116" s="357">
        <f t="shared" si="139"/>
        <v>0</v>
      </c>
      <c r="BV116" s="730"/>
      <c r="BW116" s="357">
        <f t="shared" si="140"/>
        <v>0</v>
      </c>
      <c r="BX116" s="728"/>
      <c r="BY116" s="357">
        <f t="shared" si="141"/>
        <v>0</v>
      </c>
      <c r="BZ116" s="728"/>
      <c r="CA116" s="357">
        <f t="shared" si="142"/>
        <v>0</v>
      </c>
      <c r="CB116" s="728"/>
      <c r="CC116" s="357">
        <f t="shared" si="143"/>
        <v>0</v>
      </c>
      <c r="CD116" s="728"/>
      <c r="CE116" s="357">
        <f t="shared" si="144"/>
        <v>0</v>
      </c>
      <c r="CF116" s="728"/>
      <c r="CG116" s="357">
        <f t="shared" si="145"/>
        <v>0</v>
      </c>
      <c r="CH116" s="728"/>
      <c r="CI116" s="357">
        <f t="shared" si="146"/>
        <v>0</v>
      </c>
      <c r="CJ116" s="728"/>
      <c r="CK116" s="357">
        <f t="shared" si="147"/>
        <v>0</v>
      </c>
      <c r="CL116" s="728"/>
      <c r="CM116" s="357">
        <f t="shared" si="148"/>
        <v>0</v>
      </c>
      <c r="CN116" s="728"/>
      <c r="CO116" s="357">
        <f t="shared" si="149"/>
        <v>0</v>
      </c>
      <c r="CP116" s="729"/>
      <c r="CQ116" s="357">
        <f t="shared" si="150"/>
        <v>0</v>
      </c>
      <c r="CR116" s="152"/>
      <c r="CS116" s="1">
        <f t="shared" si="151"/>
        <v>0</v>
      </c>
      <c r="CT116" s="1">
        <f t="shared" si="152"/>
        <v>0</v>
      </c>
      <c r="CU116" s="1">
        <f t="shared" si="153"/>
        <v>0</v>
      </c>
      <c r="CV116" s="1">
        <f t="shared" si="154"/>
        <v>0</v>
      </c>
      <c r="CW116" s="522">
        <f t="shared" si="155"/>
        <v>0</v>
      </c>
      <c r="CX116" s="1">
        <f t="shared" si="156"/>
        <v>0</v>
      </c>
      <c r="CY116" s="1">
        <f t="shared" si="157"/>
        <v>0</v>
      </c>
      <c r="CZ116" s="1">
        <f t="shared" si="158"/>
        <v>0</v>
      </c>
      <c r="DA116" s="1"/>
      <c r="DB116" s="1">
        <f t="shared" si="159"/>
        <v>0</v>
      </c>
      <c r="DC116" s="1">
        <f t="shared" si="160"/>
        <v>0</v>
      </c>
      <c r="DD116" s="1"/>
      <c r="DE116" s="1">
        <f t="shared" si="161"/>
        <v>0</v>
      </c>
      <c r="DF116" s="1">
        <f t="shared" si="162"/>
        <v>0</v>
      </c>
      <c r="DG116" s="1">
        <f t="shared" si="163"/>
        <v>0</v>
      </c>
      <c r="DH116" s="1">
        <f t="shared" si="164"/>
        <v>0</v>
      </c>
      <c r="DI116" s="1">
        <f t="shared" si="165"/>
        <v>0</v>
      </c>
      <c r="DJ116" s="1">
        <f t="shared" si="166"/>
        <v>0</v>
      </c>
      <c r="DK116" s="1">
        <f t="shared" si="167"/>
        <v>0</v>
      </c>
      <c r="DL116" s="1">
        <f t="shared" si="168"/>
        <v>0</v>
      </c>
      <c r="DM116" s="1">
        <f t="shared" si="169"/>
        <v>0</v>
      </c>
      <c r="DN116" s="1">
        <f t="shared" si="170"/>
        <v>0</v>
      </c>
      <c r="DO116" s="1">
        <f t="shared" si="171"/>
        <v>0</v>
      </c>
      <c r="DP116" s="1">
        <f t="shared" si="172"/>
        <v>0</v>
      </c>
      <c r="DQ116" s="1">
        <f t="shared" si="173"/>
        <v>0</v>
      </c>
      <c r="DR116" s="1">
        <f t="shared" si="174"/>
        <v>0</v>
      </c>
      <c r="DS116" s="1">
        <f t="shared" si="175"/>
        <v>0</v>
      </c>
    </row>
    <row r="117" spans="1:123" s="1" customFormat="1" ht="65.25" customHeight="1" x14ac:dyDescent="0.2">
      <c r="A117" s="375"/>
      <c r="B117" s="130"/>
      <c r="C117" s="26"/>
      <c r="D117" s="977" t="s">
        <v>338</v>
      </c>
      <c r="E117" s="378" t="s">
        <v>31</v>
      </c>
      <c r="F117" s="581"/>
      <c r="G117" s="68" t="s">
        <v>411</v>
      </c>
      <c r="H117" s="1" t="s">
        <v>67</v>
      </c>
      <c r="I117" s="693" t="s">
        <v>417</v>
      </c>
      <c r="J117" s="1104">
        <v>2</v>
      </c>
      <c r="K117" s="1104">
        <v>0</v>
      </c>
      <c r="L117" s="1" t="s">
        <v>693</v>
      </c>
      <c r="M117" s="500">
        <v>453.97044000000011</v>
      </c>
      <c r="N117" s="778"/>
      <c r="O117" s="778"/>
      <c r="P117" s="778"/>
      <c r="Q117" s="778"/>
      <c r="R117" s="778"/>
      <c r="S117" s="778"/>
      <c r="T117" s="778"/>
      <c r="U117" s="778"/>
      <c r="V117" s="802"/>
      <c r="W117" s="779"/>
      <c r="X117" s="779"/>
      <c r="Y117" s="779"/>
      <c r="Z117" s="779"/>
      <c r="AA117" s="801"/>
      <c r="AB117" s="1028"/>
      <c r="AC117" s="782"/>
      <c r="AD117" s="1012"/>
      <c r="AE117" s="823"/>
      <c r="AF117" s="70">
        <f t="shared" si="129"/>
        <v>0</v>
      </c>
      <c r="AG117" s="70" t="str">
        <f t="shared" si="206"/>
        <v>No</v>
      </c>
      <c r="AH117" s="131" t="str">
        <f t="shared" si="130"/>
        <v>No</v>
      </c>
      <c r="AI117" s="71" t="str">
        <f t="shared" si="207"/>
        <v>No</v>
      </c>
      <c r="AK117" s="187">
        <f t="shared" si="131"/>
        <v>1</v>
      </c>
      <c r="AL117" s="188">
        <f t="shared" si="132"/>
        <v>0</v>
      </c>
      <c r="AM117" s="26"/>
      <c r="AN117" s="633"/>
      <c r="AO117" s="349">
        <v>1</v>
      </c>
      <c r="AP117" s="326">
        <f t="shared" si="133"/>
        <v>0</v>
      </c>
      <c r="AQ117" s="364"/>
      <c r="AR117" s="152">
        <f t="shared" si="208"/>
        <v>0</v>
      </c>
      <c r="AS117" s="152">
        <f t="shared" si="209"/>
        <v>0</v>
      </c>
      <c r="AT117" s="152">
        <f t="shared" si="210"/>
        <v>0</v>
      </c>
      <c r="AU117" s="152">
        <f t="shared" si="211"/>
        <v>0</v>
      </c>
      <c r="AV117" s="152">
        <f t="shared" si="212"/>
        <v>0</v>
      </c>
      <c r="AW117" s="152">
        <f t="shared" si="213"/>
        <v>0</v>
      </c>
      <c r="AX117" s="152">
        <f t="shared" si="205"/>
        <v>0</v>
      </c>
      <c r="AY117" s="152">
        <f t="shared" si="214"/>
        <v>0</v>
      </c>
      <c r="AZ117" s="152">
        <f t="shared" si="215"/>
        <v>0</v>
      </c>
      <c r="BA117" s="152">
        <f t="shared" si="216"/>
        <v>0</v>
      </c>
      <c r="BB117" s="152">
        <f t="shared" si="217"/>
        <v>0</v>
      </c>
      <c r="BC117" s="152">
        <f t="shared" si="218"/>
        <v>0</v>
      </c>
      <c r="BD117" s="152">
        <f t="shared" si="219"/>
        <v>0</v>
      </c>
      <c r="BE117" s="152">
        <f t="shared" si="220"/>
        <v>0</v>
      </c>
      <c r="BF117" s="152">
        <f t="shared" si="110"/>
        <v>0</v>
      </c>
      <c r="BG117" s="152">
        <f t="shared" si="111"/>
        <v>0</v>
      </c>
      <c r="BH117" s="152">
        <f t="shared" si="112"/>
        <v>0</v>
      </c>
      <c r="BI117" s="152">
        <f t="shared" si="113"/>
        <v>0</v>
      </c>
      <c r="BJ117" s="329">
        <v>1</v>
      </c>
      <c r="BK117" s="1036">
        <f t="shared" si="134"/>
        <v>0</v>
      </c>
      <c r="BL117" s="719">
        <v>8</v>
      </c>
      <c r="BM117" s="357">
        <f t="shared" si="135"/>
        <v>0</v>
      </c>
      <c r="BN117" s="719"/>
      <c r="BO117" s="357">
        <f t="shared" si="136"/>
        <v>0</v>
      </c>
      <c r="BP117" s="719"/>
      <c r="BQ117" s="357">
        <f t="shared" si="137"/>
        <v>0</v>
      </c>
      <c r="BR117" s="719"/>
      <c r="BS117" s="357">
        <f t="shared" si="138"/>
        <v>0</v>
      </c>
      <c r="BT117" s="719"/>
      <c r="BU117" s="357">
        <f t="shared" si="139"/>
        <v>0</v>
      </c>
      <c r="BV117" s="730"/>
      <c r="BW117" s="357">
        <f t="shared" si="140"/>
        <v>0</v>
      </c>
      <c r="BX117" s="728"/>
      <c r="BY117" s="357">
        <f t="shared" si="141"/>
        <v>0</v>
      </c>
      <c r="BZ117" s="728"/>
      <c r="CA117" s="357">
        <f t="shared" si="142"/>
        <v>0</v>
      </c>
      <c r="CB117" s="728"/>
      <c r="CC117" s="357">
        <f t="shared" si="143"/>
        <v>0</v>
      </c>
      <c r="CD117" s="728"/>
      <c r="CE117" s="357">
        <f t="shared" si="144"/>
        <v>0</v>
      </c>
      <c r="CF117" s="728"/>
      <c r="CG117" s="357">
        <f t="shared" si="145"/>
        <v>0</v>
      </c>
      <c r="CH117" s="728"/>
      <c r="CI117" s="357">
        <f t="shared" si="146"/>
        <v>0</v>
      </c>
      <c r="CJ117" s="728"/>
      <c r="CK117" s="357">
        <f t="shared" si="147"/>
        <v>0</v>
      </c>
      <c r="CL117" s="728"/>
      <c r="CM117" s="357">
        <f t="shared" si="148"/>
        <v>0</v>
      </c>
      <c r="CN117" s="728"/>
      <c r="CO117" s="357">
        <f t="shared" si="149"/>
        <v>0</v>
      </c>
      <c r="CP117" s="729"/>
      <c r="CQ117" s="357">
        <f t="shared" si="150"/>
        <v>0</v>
      </c>
      <c r="CR117" s="152"/>
      <c r="CS117" s="1">
        <f t="shared" si="151"/>
        <v>0</v>
      </c>
      <c r="CT117" s="1">
        <f t="shared" si="152"/>
        <v>0</v>
      </c>
      <c r="CU117" s="1">
        <f t="shared" si="153"/>
        <v>0</v>
      </c>
      <c r="CV117" s="1">
        <f t="shared" si="154"/>
        <v>0</v>
      </c>
      <c r="CW117" s="522">
        <f t="shared" si="155"/>
        <v>0</v>
      </c>
      <c r="CX117" s="1">
        <f t="shared" si="156"/>
        <v>0</v>
      </c>
      <c r="CY117" s="1">
        <f t="shared" si="157"/>
        <v>0</v>
      </c>
      <c r="CZ117" s="1">
        <f t="shared" si="158"/>
        <v>0</v>
      </c>
      <c r="DB117" s="1">
        <f t="shared" si="159"/>
        <v>0</v>
      </c>
      <c r="DC117" s="1">
        <f t="shared" si="160"/>
        <v>0</v>
      </c>
      <c r="DE117" s="1">
        <f t="shared" si="161"/>
        <v>0</v>
      </c>
      <c r="DF117" s="1">
        <f t="shared" si="162"/>
        <v>0</v>
      </c>
      <c r="DG117" s="1">
        <f t="shared" si="163"/>
        <v>0</v>
      </c>
      <c r="DH117" s="1">
        <f t="shared" si="164"/>
        <v>0</v>
      </c>
      <c r="DI117" s="1">
        <f t="shared" si="165"/>
        <v>0</v>
      </c>
      <c r="DJ117" s="1">
        <f t="shared" si="166"/>
        <v>0</v>
      </c>
      <c r="DK117" s="1">
        <f t="shared" si="167"/>
        <v>0</v>
      </c>
      <c r="DL117" s="1">
        <f t="shared" si="168"/>
        <v>0</v>
      </c>
      <c r="DM117" s="1">
        <f t="shared" si="169"/>
        <v>0</v>
      </c>
      <c r="DN117" s="1">
        <f t="shared" si="170"/>
        <v>0</v>
      </c>
      <c r="DO117" s="1">
        <f t="shared" si="171"/>
        <v>0</v>
      </c>
      <c r="DP117" s="1">
        <f t="shared" si="172"/>
        <v>0</v>
      </c>
      <c r="DQ117" s="1">
        <f t="shared" si="173"/>
        <v>0</v>
      </c>
      <c r="DR117" s="1">
        <f t="shared" si="174"/>
        <v>0</v>
      </c>
      <c r="DS117" s="1">
        <f t="shared" si="175"/>
        <v>0</v>
      </c>
    </row>
    <row r="118" spans="1:123" s="26" customFormat="1" ht="65.25" customHeight="1" x14ac:dyDescent="0.2">
      <c r="A118" s="377"/>
      <c r="B118" s="139"/>
      <c r="D118" s="1068" t="s">
        <v>325</v>
      </c>
      <c r="E118" s="528" t="s">
        <v>31</v>
      </c>
      <c r="F118" s="580"/>
      <c r="G118" s="529" t="s">
        <v>411</v>
      </c>
      <c r="H118" s="530" t="s">
        <v>60</v>
      </c>
      <c r="I118" s="1088" t="s">
        <v>508</v>
      </c>
      <c r="J118" s="1099">
        <v>3</v>
      </c>
      <c r="K118" s="1099">
        <v>0</v>
      </c>
      <c r="L118" s="530" t="s">
        <v>693</v>
      </c>
      <c r="M118" s="541">
        <v>491.80131000000011</v>
      </c>
      <c r="N118" s="777"/>
      <c r="O118" s="777"/>
      <c r="P118" s="777"/>
      <c r="Q118" s="777"/>
      <c r="R118" s="777"/>
      <c r="S118" s="777"/>
      <c r="T118" s="777"/>
      <c r="U118" s="777"/>
      <c r="V118" s="807"/>
      <c r="W118" s="805"/>
      <c r="X118" s="805"/>
      <c r="Y118" s="805"/>
      <c r="Z118" s="805"/>
      <c r="AA118" s="804"/>
      <c r="AB118" s="1029"/>
      <c r="AC118" s="781"/>
      <c r="AD118" s="1013"/>
      <c r="AE118" s="1023"/>
      <c r="AF118" s="532">
        <f t="shared" si="129"/>
        <v>0</v>
      </c>
      <c r="AG118" s="532" t="str">
        <f t="shared" si="206"/>
        <v>No</v>
      </c>
      <c r="AH118" s="545" t="str">
        <f t="shared" si="130"/>
        <v>No</v>
      </c>
      <c r="AI118" s="527" t="str">
        <f t="shared" si="207"/>
        <v>No</v>
      </c>
      <c r="AJ118" s="587"/>
      <c r="AK118" s="187">
        <f t="shared" si="131"/>
        <v>1.5</v>
      </c>
      <c r="AL118" s="188">
        <f t="shared" si="132"/>
        <v>0</v>
      </c>
      <c r="AN118" s="633"/>
      <c r="AO118" s="349">
        <f>0.4+0.45+0.55</f>
        <v>1.4000000000000001</v>
      </c>
      <c r="AP118" s="326">
        <f t="shared" si="133"/>
        <v>0</v>
      </c>
      <c r="AQ118" s="364"/>
      <c r="AR118" s="152">
        <f t="shared" si="208"/>
        <v>0</v>
      </c>
      <c r="AS118" s="152">
        <f t="shared" si="209"/>
        <v>0</v>
      </c>
      <c r="AT118" s="152">
        <f t="shared" si="210"/>
        <v>0</v>
      </c>
      <c r="AU118" s="152">
        <f t="shared" si="211"/>
        <v>0</v>
      </c>
      <c r="AV118" s="152">
        <f t="shared" si="212"/>
        <v>0</v>
      </c>
      <c r="AW118" s="152">
        <f t="shared" si="213"/>
        <v>0</v>
      </c>
      <c r="AX118" s="152">
        <f t="shared" si="205"/>
        <v>0</v>
      </c>
      <c r="AY118" s="152">
        <f t="shared" si="214"/>
        <v>0</v>
      </c>
      <c r="AZ118" s="152">
        <f t="shared" si="215"/>
        <v>0</v>
      </c>
      <c r="BA118" s="152">
        <f t="shared" si="216"/>
        <v>0</v>
      </c>
      <c r="BB118" s="152">
        <f t="shared" si="217"/>
        <v>0</v>
      </c>
      <c r="BC118" s="152">
        <f t="shared" si="218"/>
        <v>0</v>
      </c>
      <c r="BD118" s="152">
        <f t="shared" si="219"/>
        <v>0</v>
      </c>
      <c r="BE118" s="152">
        <f t="shared" si="220"/>
        <v>0</v>
      </c>
      <c r="BF118" s="152">
        <f t="shared" si="110"/>
        <v>0</v>
      </c>
      <c r="BG118" s="152">
        <f t="shared" si="111"/>
        <v>0</v>
      </c>
      <c r="BH118" s="152">
        <f t="shared" si="112"/>
        <v>0</v>
      </c>
      <c r="BI118" s="152">
        <f t="shared" si="113"/>
        <v>0</v>
      </c>
      <c r="BJ118" s="329">
        <v>1.5</v>
      </c>
      <c r="BK118" s="1036">
        <f t="shared" si="134"/>
        <v>0</v>
      </c>
      <c r="BL118" s="719">
        <v>10</v>
      </c>
      <c r="BM118" s="357">
        <f t="shared" si="135"/>
        <v>0</v>
      </c>
      <c r="BN118" s="719"/>
      <c r="BO118" s="357">
        <f t="shared" si="136"/>
        <v>0</v>
      </c>
      <c r="BP118" s="719"/>
      <c r="BQ118" s="357">
        <f t="shared" si="137"/>
        <v>0</v>
      </c>
      <c r="BR118" s="719"/>
      <c r="BS118" s="357">
        <f t="shared" si="138"/>
        <v>0</v>
      </c>
      <c r="BT118" s="719"/>
      <c r="BU118" s="357">
        <f t="shared" si="139"/>
        <v>0</v>
      </c>
      <c r="BV118" s="730"/>
      <c r="BW118" s="357">
        <f t="shared" si="140"/>
        <v>0</v>
      </c>
      <c r="BX118" s="728"/>
      <c r="BY118" s="357">
        <f t="shared" si="141"/>
        <v>0</v>
      </c>
      <c r="BZ118" s="728"/>
      <c r="CA118" s="357">
        <f t="shared" si="142"/>
        <v>0</v>
      </c>
      <c r="CB118" s="728"/>
      <c r="CC118" s="357">
        <f t="shared" si="143"/>
        <v>0</v>
      </c>
      <c r="CD118" s="728"/>
      <c r="CE118" s="357">
        <f t="shared" si="144"/>
        <v>0</v>
      </c>
      <c r="CF118" s="728"/>
      <c r="CG118" s="357">
        <f t="shared" si="145"/>
        <v>0</v>
      </c>
      <c r="CH118" s="728"/>
      <c r="CI118" s="357">
        <f t="shared" si="146"/>
        <v>0</v>
      </c>
      <c r="CJ118" s="728"/>
      <c r="CK118" s="357">
        <f t="shared" si="147"/>
        <v>0</v>
      </c>
      <c r="CL118" s="728"/>
      <c r="CM118" s="357">
        <f t="shared" si="148"/>
        <v>0</v>
      </c>
      <c r="CN118" s="728"/>
      <c r="CO118" s="357">
        <f t="shared" si="149"/>
        <v>0</v>
      </c>
      <c r="CP118" s="729"/>
      <c r="CQ118" s="357">
        <f t="shared" si="150"/>
        <v>0</v>
      </c>
      <c r="CR118" s="152"/>
      <c r="CS118" s="1">
        <f t="shared" si="151"/>
        <v>0</v>
      </c>
      <c r="CT118" s="1">
        <f t="shared" si="152"/>
        <v>0</v>
      </c>
      <c r="CU118" s="1">
        <f t="shared" si="153"/>
        <v>0</v>
      </c>
      <c r="CV118" s="1">
        <f t="shared" si="154"/>
        <v>0</v>
      </c>
      <c r="CW118" s="522">
        <f t="shared" si="155"/>
        <v>0</v>
      </c>
      <c r="CX118" s="1">
        <f t="shared" si="156"/>
        <v>0</v>
      </c>
      <c r="CY118" s="1">
        <f t="shared" si="157"/>
        <v>0</v>
      </c>
      <c r="CZ118" s="1">
        <f t="shared" si="158"/>
        <v>0</v>
      </c>
      <c r="DA118" s="1"/>
      <c r="DB118" s="1">
        <f t="shared" si="159"/>
        <v>0</v>
      </c>
      <c r="DC118" s="1">
        <f t="shared" si="160"/>
        <v>0</v>
      </c>
      <c r="DD118" s="1"/>
      <c r="DE118" s="1">
        <f t="shared" si="161"/>
        <v>0</v>
      </c>
      <c r="DF118" s="1">
        <f t="shared" si="162"/>
        <v>0</v>
      </c>
      <c r="DG118" s="1">
        <f t="shared" si="163"/>
        <v>0</v>
      </c>
      <c r="DH118" s="1">
        <f t="shared" si="164"/>
        <v>0</v>
      </c>
      <c r="DI118" s="1">
        <f t="shared" si="165"/>
        <v>0</v>
      </c>
      <c r="DJ118" s="1">
        <f t="shared" si="166"/>
        <v>0</v>
      </c>
      <c r="DK118" s="1">
        <f t="shared" si="167"/>
        <v>0</v>
      </c>
      <c r="DL118" s="1">
        <f t="shared" si="168"/>
        <v>0</v>
      </c>
      <c r="DM118" s="1">
        <f t="shared" si="169"/>
        <v>0</v>
      </c>
      <c r="DN118" s="1">
        <f t="shared" si="170"/>
        <v>0</v>
      </c>
      <c r="DO118" s="1">
        <f t="shared" si="171"/>
        <v>0</v>
      </c>
      <c r="DP118" s="1">
        <f t="shared" si="172"/>
        <v>0</v>
      </c>
      <c r="DQ118" s="1">
        <f t="shared" si="173"/>
        <v>0</v>
      </c>
      <c r="DR118" s="1">
        <f t="shared" si="174"/>
        <v>0</v>
      </c>
      <c r="DS118" s="1">
        <f t="shared" si="175"/>
        <v>0</v>
      </c>
    </row>
    <row r="119" spans="1:123" s="1" customFormat="1" ht="65.25" customHeight="1" x14ac:dyDescent="0.2">
      <c r="A119" s="1380"/>
      <c r="B119" s="139"/>
      <c r="D119" s="251" t="s">
        <v>196</v>
      </c>
      <c r="E119" s="378"/>
      <c r="F119" s="581" t="s">
        <v>697</v>
      </c>
      <c r="G119" s="45" t="s">
        <v>658</v>
      </c>
      <c r="H119" s="1" t="s">
        <v>63</v>
      </c>
      <c r="I119" s="1092" t="s">
        <v>354</v>
      </c>
      <c r="J119" s="1104">
        <v>1</v>
      </c>
      <c r="K119" s="1104">
        <v>0</v>
      </c>
      <c r="L119" s="1" t="s">
        <v>693</v>
      </c>
      <c r="M119" s="500">
        <v>302.64696000000004</v>
      </c>
      <c r="N119" s="778"/>
      <c r="O119" s="778"/>
      <c r="P119" s="778"/>
      <c r="Q119" s="778"/>
      <c r="R119" s="778"/>
      <c r="S119" s="778"/>
      <c r="T119" s="778"/>
      <c r="U119" s="778"/>
      <c r="V119" s="802"/>
      <c r="W119" s="779"/>
      <c r="X119" s="779"/>
      <c r="Y119" s="779"/>
      <c r="Z119" s="779"/>
      <c r="AA119" s="801"/>
      <c r="AB119" s="1028"/>
      <c r="AC119" s="782"/>
      <c r="AD119" s="1011"/>
      <c r="AE119" s="1022"/>
      <c r="AF119" s="70">
        <f t="shared" si="129"/>
        <v>0</v>
      </c>
      <c r="AG119" s="88" t="str">
        <f t="shared" si="206"/>
        <v>No</v>
      </c>
      <c r="AH119" s="131" t="str">
        <f t="shared" si="130"/>
        <v>No</v>
      </c>
      <c r="AI119" s="71" t="str">
        <f t="shared" si="207"/>
        <v>Yes</v>
      </c>
      <c r="AK119" s="187">
        <f t="shared" si="131"/>
        <v>1</v>
      </c>
      <c r="AL119" s="188">
        <f t="shared" si="132"/>
        <v>0</v>
      </c>
      <c r="AM119" s="26"/>
      <c r="AN119" s="633"/>
      <c r="AO119" s="349">
        <v>5.5</v>
      </c>
      <c r="AP119" s="326">
        <f t="shared" si="133"/>
        <v>0</v>
      </c>
      <c r="AQ119" s="364"/>
      <c r="AR119" s="152">
        <f t="shared" si="208"/>
        <v>0</v>
      </c>
      <c r="AS119" s="152">
        <f t="shared" si="209"/>
        <v>0</v>
      </c>
      <c r="AT119" s="152">
        <f t="shared" si="210"/>
        <v>0</v>
      </c>
      <c r="AU119" s="152">
        <f t="shared" si="211"/>
        <v>0</v>
      </c>
      <c r="AV119" s="152">
        <f t="shared" si="212"/>
        <v>0</v>
      </c>
      <c r="AW119" s="152">
        <f t="shared" si="213"/>
        <v>0</v>
      </c>
      <c r="AX119" s="152">
        <f t="shared" si="205"/>
        <v>0</v>
      </c>
      <c r="AY119" s="152">
        <f t="shared" si="214"/>
        <v>0</v>
      </c>
      <c r="AZ119" s="152">
        <f t="shared" si="215"/>
        <v>0</v>
      </c>
      <c r="BA119" s="152">
        <f t="shared" si="216"/>
        <v>0</v>
      </c>
      <c r="BB119" s="152">
        <f t="shared" si="217"/>
        <v>0</v>
      </c>
      <c r="BC119" s="152">
        <f t="shared" si="218"/>
        <v>0</v>
      </c>
      <c r="BD119" s="152">
        <f t="shared" si="219"/>
        <v>0</v>
      </c>
      <c r="BE119" s="152">
        <f t="shared" si="220"/>
        <v>0</v>
      </c>
      <c r="BF119" s="152">
        <f t="shared" si="110"/>
        <v>0</v>
      </c>
      <c r="BG119" s="152">
        <f t="shared" si="111"/>
        <v>0</v>
      </c>
      <c r="BH119" s="152">
        <f t="shared" si="112"/>
        <v>0</v>
      </c>
      <c r="BI119" s="152">
        <f t="shared" si="113"/>
        <v>0</v>
      </c>
      <c r="BJ119" s="329">
        <v>1</v>
      </c>
      <c r="BK119" s="1036">
        <f t="shared" si="134"/>
        <v>0</v>
      </c>
      <c r="BL119" s="719">
        <v>6</v>
      </c>
      <c r="BM119" s="357">
        <f t="shared" si="135"/>
        <v>0</v>
      </c>
      <c r="BN119" s="719"/>
      <c r="BO119" s="357">
        <f t="shared" si="136"/>
        <v>0</v>
      </c>
      <c r="BP119" s="719"/>
      <c r="BQ119" s="357">
        <f t="shared" si="137"/>
        <v>0</v>
      </c>
      <c r="BR119" s="719"/>
      <c r="BS119" s="357">
        <f t="shared" si="138"/>
        <v>0</v>
      </c>
      <c r="BT119" s="719"/>
      <c r="BU119" s="357">
        <f t="shared" si="139"/>
        <v>0</v>
      </c>
      <c r="BV119" s="730"/>
      <c r="BW119" s="357">
        <f t="shared" si="140"/>
        <v>0</v>
      </c>
      <c r="BX119" s="728"/>
      <c r="BY119" s="357">
        <f t="shared" si="141"/>
        <v>0</v>
      </c>
      <c r="BZ119" s="728"/>
      <c r="CA119" s="357">
        <f t="shared" si="142"/>
        <v>0</v>
      </c>
      <c r="CB119" s="728"/>
      <c r="CC119" s="357">
        <f t="shared" si="143"/>
        <v>0</v>
      </c>
      <c r="CD119" s="728"/>
      <c r="CE119" s="357">
        <f t="shared" si="144"/>
        <v>0</v>
      </c>
      <c r="CF119" s="728"/>
      <c r="CG119" s="357">
        <f t="shared" si="145"/>
        <v>0</v>
      </c>
      <c r="CH119" s="728"/>
      <c r="CI119" s="357">
        <f t="shared" si="146"/>
        <v>0</v>
      </c>
      <c r="CJ119" s="728"/>
      <c r="CK119" s="357">
        <f t="shared" si="147"/>
        <v>0</v>
      </c>
      <c r="CL119" s="728"/>
      <c r="CM119" s="357">
        <f t="shared" si="148"/>
        <v>0</v>
      </c>
      <c r="CN119" s="728"/>
      <c r="CO119" s="357">
        <f t="shared" si="149"/>
        <v>0</v>
      </c>
      <c r="CP119" s="729"/>
      <c r="CQ119" s="357">
        <f t="shared" si="150"/>
        <v>0</v>
      </c>
      <c r="CR119" s="152"/>
      <c r="CS119" s="1">
        <f t="shared" si="151"/>
        <v>0</v>
      </c>
      <c r="CT119" s="1">
        <f t="shared" si="152"/>
        <v>0</v>
      </c>
      <c r="CU119" s="1">
        <f t="shared" si="153"/>
        <v>0</v>
      </c>
      <c r="CV119" s="1">
        <f t="shared" si="154"/>
        <v>0</v>
      </c>
      <c r="CW119" s="522">
        <f t="shared" si="155"/>
        <v>0</v>
      </c>
      <c r="CX119" s="1">
        <f t="shared" si="156"/>
        <v>0</v>
      </c>
      <c r="CY119" s="1">
        <f t="shared" si="157"/>
        <v>0</v>
      </c>
      <c r="CZ119" s="1">
        <f t="shared" si="158"/>
        <v>0</v>
      </c>
      <c r="DB119" s="1">
        <f t="shared" si="159"/>
        <v>0</v>
      </c>
      <c r="DC119" s="1">
        <f t="shared" si="160"/>
        <v>0</v>
      </c>
      <c r="DE119" s="1">
        <f t="shared" si="161"/>
        <v>0</v>
      </c>
      <c r="DF119" s="1">
        <f t="shared" si="162"/>
        <v>0</v>
      </c>
      <c r="DG119" s="1">
        <f t="shared" si="163"/>
        <v>0</v>
      </c>
      <c r="DH119" s="1">
        <f t="shared" si="164"/>
        <v>0</v>
      </c>
      <c r="DI119" s="1">
        <f t="shared" si="165"/>
        <v>0</v>
      </c>
      <c r="DJ119" s="1">
        <f t="shared" si="166"/>
        <v>0</v>
      </c>
      <c r="DK119" s="1">
        <f t="shared" si="167"/>
        <v>0</v>
      </c>
      <c r="DL119" s="1">
        <f t="shared" si="168"/>
        <v>0</v>
      </c>
      <c r="DM119" s="1">
        <f t="shared" si="169"/>
        <v>0</v>
      </c>
      <c r="DN119" s="1">
        <f t="shared" si="170"/>
        <v>0</v>
      </c>
      <c r="DO119" s="1">
        <f t="shared" si="171"/>
        <v>0</v>
      </c>
      <c r="DP119" s="1">
        <f t="shared" si="172"/>
        <v>0</v>
      </c>
      <c r="DQ119" s="1">
        <f t="shared" si="173"/>
        <v>0</v>
      </c>
      <c r="DR119" s="1">
        <f t="shared" si="174"/>
        <v>0</v>
      </c>
      <c r="DS119" s="1">
        <f t="shared" si="175"/>
        <v>0</v>
      </c>
    </row>
    <row r="120" spans="1:123" s="26" customFormat="1" ht="65.25" customHeight="1" x14ac:dyDescent="0.2">
      <c r="A120" s="1380"/>
      <c r="B120" s="139"/>
      <c r="D120" s="1068" t="s">
        <v>190</v>
      </c>
      <c r="E120" s="528"/>
      <c r="F120" s="580" t="s">
        <v>697</v>
      </c>
      <c r="G120" s="529" t="s">
        <v>658</v>
      </c>
      <c r="H120" s="530" t="s">
        <v>63</v>
      </c>
      <c r="I120" s="1088" t="s">
        <v>355</v>
      </c>
      <c r="J120" s="1099">
        <v>1</v>
      </c>
      <c r="K120" s="1099">
        <v>0</v>
      </c>
      <c r="L120" s="530" t="s">
        <v>693</v>
      </c>
      <c r="M120" s="541">
        <v>248.06962488000005</v>
      </c>
      <c r="N120" s="777"/>
      <c r="O120" s="777"/>
      <c r="P120" s="777"/>
      <c r="Q120" s="777"/>
      <c r="R120" s="777"/>
      <c r="S120" s="777"/>
      <c r="T120" s="777"/>
      <c r="U120" s="777"/>
      <c r="V120" s="807"/>
      <c r="W120" s="805"/>
      <c r="X120" s="805"/>
      <c r="Y120" s="805"/>
      <c r="Z120" s="805"/>
      <c r="AA120" s="804"/>
      <c r="AB120" s="1029"/>
      <c r="AC120" s="781"/>
      <c r="AD120" s="837"/>
      <c r="AE120" s="1020"/>
      <c r="AF120" s="532">
        <f t="shared" si="129"/>
        <v>0</v>
      </c>
      <c r="AG120" s="532" t="str">
        <f t="shared" si="206"/>
        <v>No</v>
      </c>
      <c r="AH120" s="545" t="str">
        <f t="shared" si="130"/>
        <v>No</v>
      </c>
      <c r="AI120" s="527" t="str">
        <f t="shared" si="207"/>
        <v>Yes</v>
      </c>
      <c r="AJ120" s="1"/>
      <c r="AK120" s="187">
        <f t="shared" si="131"/>
        <v>1</v>
      </c>
      <c r="AL120" s="188">
        <f t="shared" si="132"/>
        <v>0</v>
      </c>
      <c r="AN120" s="633"/>
      <c r="AO120" s="349">
        <v>2.5</v>
      </c>
      <c r="AP120" s="326">
        <f t="shared" si="133"/>
        <v>0</v>
      </c>
      <c r="AQ120" s="364"/>
      <c r="AR120" s="152">
        <f t="shared" si="208"/>
        <v>0</v>
      </c>
      <c r="AS120" s="152">
        <f t="shared" si="209"/>
        <v>0</v>
      </c>
      <c r="AT120" s="152">
        <f t="shared" si="210"/>
        <v>0</v>
      </c>
      <c r="AU120" s="152">
        <f t="shared" si="211"/>
        <v>0</v>
      </c>
      <c r="AV120" s="152">
        <f t="shared" si="212"/>
        <v>0</v>
      </c>
      <c r="AW120" s="152">
        <f t="shared" si="213"/>
        <v>0</v>
      </c>
      <c r="AX120" s="152">
        <f t="shared" si="205"/>
        <v>0</v>
      </c>
      <c r="AY120" s="152">
        <f t="shared" si="214"/>
        <v>0</v>
      </c>
      <c r="AZ120" s="152">
        <f t="shared" si="215"/>
        <v>0</v>
      </c>
      <c r="BA120" s="152">
        <f t="shared" si="216"/>
        <v>0</v>
      </c>
      <c r="BB120" s="152">
        <f t="shared" si="217"/>
        <v>0</v>
      </c>
      <c r="BC120" s="152">
        <f t="shared" si="218"/>
        <v>0</v>
      </c>
      <c r="BD120" s="152">
        <f t="shared" si="219"/>
        <v>0</v>
      </c>
      <c r="BE120" s="152">
        <f t="shared" si="220"/>
        <v>0</v>
      </c>
      <c r="BF120" s="152">
        <f t="shared" si="110"/>
        <v>0</v>
      </c>
      <c r="BG120" s="152">
        <f t="shared" si="111"/>
        <v>0</v>
      </c>
      <c r="BH120" s="152">
        <f t="shared" si="112"/>
        <v>0</v>
      </c>
      <c r="BI120" s="152">
        <f t="shared" si="113"/>
        <v>0</v>
      </c>
      <c r="BJ120" s="329">
        <v>1</v>
      </c>
      <c r="BK120" s="1036">
        <f t="shared" si="134"/>
        <v>0</v>
      </c>
      <c r="BL120" s="719">
        <v>7</v>
      </c>
      <c r="BM120" s="357">
        <f t="shared" si="135"/>
        <v>0</v>
      </c>
      <c r="BN120" s="719"/>
      <c r="BO120" s="357">
        <f t="shared" si="136"/>
        <v>0</v>
      </c>
      <c r="BP120" s="719"/>
      <c r="BQ120" s="357">
        <f t="shared" si="137"/>
        <v>0</v>
      </c>
      <c r="BR120" s="719"/>
      <c r="BS120" s="357">
        <f t="shared" si="138"/>
        <v>0</v>
      </c>
      <c r="BT120" s="719"/>
      <c r="BU120" s="357">
        <f t="shared" si="139"/>
        <v>0</v>
      </c>
      <c r="BV120" s="730"/>
      <c r="BW120" s="357">
        <f t="shared" si="140"/>
        <v>0</v>
      </c>
      <c r="BX120" s="728"/>
      <c r="BY120" s="357">
        <f t="shared" si="141"/>
        <v>0</v>
      </c>
      <c r="BZ120" s="728"/>
      <c r="CA120" s="357">
        <f t="shared" si="142"/>
        <v>0</v>
      </c>
      <c r="CB120" s="728"/>
      <c r="CC120" s="357">
        <f t="shared" si="143"/>
        <v>0</v>
      </c>
      <c r="CD120" s="728"/>
      <c r="CE120" s="357">
        <f t="shared" si="144"/>
        <v>0</v>
      </c>
      <c r="CF120" s="728"/>
      <c r="CG120" s="357">
        <f t="shared" si="145"/>
        <v>0</v>
      </c>
      <c r="CH120" s="728"/>
      <c r="CI120" s="357">
        <f t="shared" si="146"/>
        <v>0</v>
      </c>
      <c r="CJ120" s="728"/>
      <c r="CK120" s="357">
        <f t="shared" si="147"/>
        <v>0</v>
      </c>
      <c r="CL120" s="728"/>
      <c r="CM120" s="357">
        <f t="shared" si="148"/>
        <v>0</v>
      </c>
      <c r="CN120" s="728"/>
      <c r="CO120" s="357">
        <f t="shared" si="149"/>
        <v>0</v>
      </c>
      <c r="CP120" s="729"/>
      <c r="CQ120" s="357">
        <f t="shared" si="150"/>
        <v>0</v>
      </c>
      <c r="CR120" s="152"/>
      <c r="CS120" s="1">
        <f t="shared" si="151"/>
        <v>0</v>
      </c>
      <c r="CT120" s="1">
        <f t="shared" si="152"/>
        <v>0</v>
      </c>
      <c r="CU120" s="1">
        <f t="shared" si="153"/>
        <v>0</v>
      </c>
      <c r="CV120" s="1">
        <f t="shared" si="154"/>
        <v>0</v>
      </c>
      <c r="CW120" s="522">
        <f t="shared" si="155"/>
        <v>0</v>
      </c>
      <c r="CX120" s="1">
        <f t="shared" si="156"/>
        <v>0</v>
      </c>
      <c r="CY120" s="1">
        <f t="shared" si="157"/>
        <v>0</v>
      </c>
      <c r="CZ120" s="1">
        <f t="shared" si="158"/>
        <v>0</v>
      </c>
      <c r="DA120" s="1"/>
      <c r="DB120" s="1">
        <f t="shared" si="159"/>
        <v>0</v>
      </c>
      <c r="DC120" s="1">
        <f t="shared" si="160"/>
        <v>0</v>
      </c>
      <c r="DD120" s="1"/>
      <c r="DE120" s="1">
        <f t="shared" si="161"/>
        <v>0</v>
      </c>
      <c r="DF120" s="1">
        <f t="shared" si="162"/>
        <v>0</v>
      </c>
      <c r="DG120" s="1">
        <f t="shared" si="163"/>
        <v>0</v>
      </c>
      <c r="DH120" s="1">
        <f t="shared" si="164"/>
        <v>0</v>
      </c>
      <c r="DI120" s="1">
        <f t="shared" si="165"/>
        <v>0</v>
      </c>
      <c r="DJ120" s="1">
        <f t="shared" si="166"/>
        <v>0</v>
      </c>
      <c r="DK120" s="1">
        <f t="shared" si="167"/>
        <v>0</v>
      </c>
      <c r="DL120" s="1">
        <f t="shared" si="168"/>
        <v>0</v>
      </c>
      <c r="DM120" s="1">
        <f t="shared" si="169"/>
        <v>0</v>
      </c>
      <c r="DN120" s="1">
        <f t="shared" si="170"/>
        <v>0</v>
      </c>
      <c r="DO120" s="1">
        <f t="shared" si="171"/>
        <v>0</v>
      </c>
      <c r="DP120" s="1">
        <f t="shared" si="172"/>
        <v>0</v>
      </c>
      <c r="DQ120" s="1">
        <f t="shared" si="173"/>
        <v>0</v>
      </c>
      <c r="DR120" s="1">
        <f t="shared" si="174"/>
        <v>0</v>
      </c>
      <c r="DS120" s="1">
        <f t="shared" si="175"/>
        <v>0</v>
      </c>
    </row>
    <row r="121" spans="1:123" s="1" customFormat="1" ht="65.25" customHeight="1" x14ac:dyDescent="0.2">
      <c r="A121" s="1380"/>
      <c r="B121" s="139"/>
      <c r="D121" s="977" t="s">
        <v>191</v>
      </c>
      <c r="E121" s="378"/>
      <c r="F121" s="581" t="s">
        <v>697</v>
      </c>
      <c r="G121" s="68" t="s">
        <v>658</v>
      </c>
      <c r="H121" s="1" t="s">
        <v>63</v>
      </c>
      <c r="I121" s="693" t="s">
        <v>355</v>
      </c>
      <c r="J121" s="1104">
        <v>1</v>
      </c>
      <c r="K121" s="1104">
        <v>0</v>
      </c>
      <c r="L121" s="1" t="s">
        <v>693</v>
      </c>
      <c r="M121" s="500">
        <v>248.06962488000005</v>
      </c>
      <c r="N121" s="778"/>
      <c r="O121" s="778"/>
      <c r="P121" s="778"/>
      <c r="Q121" s="778"/>
      <c r="R121" s="778"/>
      <c r="S121" s="778"/>
      <c r="T121" s="778"/>
      <c r="U121" s="778"/>
      <c r="V121" s="802"/>
      <c r="W121" s="779"/>
      <c r="X121" s="779"/>
      <c r="Y121" s="779"/>
      <c r="Z121" s="779"/>
      <c r="AA121" s="801"/>
      <c r="AB121" s="1028"/>
      <c r="AC121" s="782"/>
      <c r="AD121" s="1011"/>
      <c r="AE121" s="1022"/>
      <c r="AF121" s="70">
        <f t="shared" si="129"/>
        <v>0</v>
      </c>
      <c r="AG121" s="88" t="str">
        <f t="shared" si="206"/>
        <v>No</v>
      </c>
      <c r="AH121" s="131" t="str">
        <f t="shared" si="130"/>
        <v>No</v>
      </c>
      <c r="AI121" s="71" t="str">
        <f t="shared" si="207"/>
        <v>Yes</v>
      </c>
      <c r="AK121" s="187">
        <f t="shared" si="131"/>
        <v>1</v>
      </c>
      <c r="AL121" s="188">
        <f t="shared" si="132"/>
        <v>0</v>
      </c>
      <c r="AM121" s="26"/>
      <c r="AN121" s="633"/>
      <c r="AO121" s="349">
        <v>2.5</v>
      </c>
      <c r="AP121" s="326">
        <f t="shared" si="133"/>
        <v>0</v>
      </c>
      <c r="AQ121" s="364"/>
      <c r="AR121" s="152">
        <f t="shared" si="208"/>
        <v>0</v>
      </c>
      <c r="AS121" s="152">
        <f t="shared" si="209"/>
        <v>0</v>
      </c>
      <c r="AT121" s="152">
        <f t="shared" si="210"/>
        <v>0</v>
      </c>
      <c r="AU121" s="152">
        <f t="shared" si="211"/>
        <v>0</v>
      </c>
      <c r="AV121" s="152">
        <f t="shared" si="212"/>
        <v>0</v>
      </c>
      <c r="AW121" s="152">
        <f t="shared" si="213"/>
        <v>0</v>
      </c>
      <c r="AX121" s="152">
        <f t="shared" si="205"/>
        <v>0</v>
      </c>
      <c r="AY121" s="152">
        <f t="shared" si="214"/>
        <v>0</v>
      </c>
      <c r="AZ121" s="152">
        <f t="shared" si="215"/>
        <v>0</v>
      </c>
      <c r="BA121" s="152">
        <f t="shared" si="216"/>
        <v>0</v>
      </c>
      <c r="BB121" s="152">
        <f t="shared" si="217"/>
        <v>0</v>
      </c>
      <c r="BC121" s="152">
        <f t="shared" si="218"/>
        <v>0</v>
      </c>
      <c r="BD121" s="152">
        <f t="shared" si="219"/>
        <v>0</v>
      </c>
      <c r="BE121" s="152">
        <f t="shared" si="220"/>
        <v>0</v>
      </c>
      <c r="BF121" s="152">
        <f t="shared" si="110"/>
        <v>0</v>
      </c>
      <c r="BG121" s="152">
        <f t="shared" si="111"/>
        <v>0</v>
      </c>
      <c r="BH121" s="152">
        <f t="shared" si="112"/>
        <v>0</v>
      </c>
      <c r="BI121" s="152">
        <f t="shared" si="113"/>
        <v>0</v>
      </c>
      <c r="BJ121" s="329">
        <v>1</v>
      </c>
      <c r="BK121" s="1036">
        <f t="shared" si="134"/>
        <v>0</v>
      </c>
      <c r="BL121" s="719">
        <v>7</v>
      </c>
      <c r="BM121" s="357">
        <f t="shared" si="135"/>
        <v>0</v>
      </c>
      <c r="BN121" s="719"/>
      <c r="BO121" s="357">
        <f t="shared" si="136"/>
        <v>0</v>
      </c>
      <c r="BP121" s="719"/>
      <c r="BQ121" s="357">
        <f t="shared" si="137"/>
        <v>0</v>
      </c>
      <c r="BR121" s="719"/>
      <c r="BS121" s="357">
        <f t="shared" si="138"/>
        <v>0</v>
      </c>
      <c r="BT121" s="719"/>
      <c r="BU121" s="357">
        <f t="shared" si="139"/>
        <v>0</v>
      </c>
      <c r="BV121" s="730"/>
      <c r="BW121" s="357">
        <f t="shared" si="140"/>
        <v>0</v>
      </c>
      <c r="BX121" s="728"/>
      <c r="BY121" s="357">
        <f t="shared" si="141"/>
        <v>0</v>
      </c>
      <c r="BZ121" s="728"/>
      <c r="CA121" s="357">
        <f t="shared" si="142"/>
        <v>0</v>
      </c>
      <c r="CB121" s="728"/>
      <c r="CC121" s="357">
        <f t="shared" si="143"/>
        <v>0</v>
      </c>
      <c r="CD121" s="728"/>
      <c r="CE121" s="357">
        <f t="shared" si="144"/>
        <v>0</v>
      </c>
      <c r="CF121" s="728"/>
      <c r="CG121" s="357">
        <f t="shared" si="145"/>
        <v>0</v>
      </c>
      <c r="CH121" s="728"/>
      <c r="CI121" s="357">
        <f t="shared" si="146"/>
        <v>0</v>
      </c>
      <c r="CJ121" s="728"/>
      <c r="CK121" s="357">
        <f t="shared" si="147"/>
        <v>0</v>
      </c>
      <c r="CL121" s="728"/>
      <c r="CM121" s="357">
        <f t="shared" si="148"/>
        <v>0</v>
      </c>
      <c r="CN121" s="728"/>
      <c r="CO121" s="357">
        <f t="shared" si="149"/>
        <v>0</v>
      </c>
      <c r="CP121" s="729"/>
      <c r="CQ121" s="357">
        <f t="shared" si="150"/>
        <v>0</v>
      </c>
      <c r="CR121" s="152"/>
      <c r="CS121" s="1">
        <f t="shared" si="151"/>
        <v>0</v>
      </c>
      <c r="CT121" s="1">
        <f t="shared" si="152"/>
        <v>0</v>
      </c>
      <c r="CU121" s="1">
        <f t="shared" si="153"/>
        <v>0</v>
      </c>
      <c r="CV121" s="1">
        <f t="shared" si="154"/>
        <v>0</v>
      </c>
      <c r="CW121" s="522">
        <f t="shared" si="155"/>
        <v>0</v>
      </c>
      <c r="CX121" s="1">
        <f t="shared" si="156"/>
        <v>0</v>
      </c>
      <c r="CY121" s="1">
        <f t="shared" si="157"/>
        <v>0</v>
      </c>
      <c r="CZ121" s="1">
        <f t="shared" si="158"/>
        <v>0</v>
      </c>
      <c r="DB121" s="1">
        <f t="shared" si="159"/>
        <v>0</v>
      </c>
      <c r="DC121" s="1">
        <f t="shared" si="160"/>
        <v>0</v>
      </c>
      <c r="DE121" s="1">
        <f t="shared" si="161"/>
        <v>0</v>
      </c>
      <c r="DF121" s="1">
        <f t="shared" si="162"/>
        <v>0</v>
      </c>
      <c r="DG121" s="1">
        <f t="shared" si="163"/>
        <v>0</v>
      </c>
      <c r="DH121" s="1">
        <f t="shared" si="164"/>
        <v>0</v>
      </c>
      <c r="DI121" s="1">
        <f t="shared" si="165"/>
        <v>0</v>
      </c>
      <c r="DJ121" s="1">
        <f t="shared" si="166"/>
        <v>0</v>
      </c>
      <c r="DK121" s="1">
        <f t="shared" si="167"/>
        <v>0</v>
      </c>
      <c r="DL121" s="1">
        <f t="shared" si="168"/>
        <v>0</v>
      </c>
      <c r="DM121" s="1">
        <f t="shared" si="169"/>
        <v>0</v>
      </c>
      <c r="DN121" s="1">
        <f t="shared" si="170"/>
        <v>0</v>
      </c>
      <c r="DO121" s="1">
        <f t="shared" si="171"/>
        <v>0</v>
      </c>
      <c r="DP121" s="1">
        <f t="shared" si="172"/>
        <v>0</v>
      </c>
      <c r="DQ121" s="1">
        <f t="shared" si="173"/>
        <v>0</v>
      </c>
      <c r="DR121" s="1">
        <f t="shared" si="174"/>
        <v>0</v>
      </c>
      <c r="DS121" s="1">
        <f t="shared" si="175"/>
        <v>0</v>
      </c>
    </row>
    <row r="122" spans="1:123" s="26" customFormat="1" ht="65.25" customHeight="1" x14ac:dyDescent="0.2">
      <c r="A122" s="1380"/>
      <c r="B122" s="139"/>
      <c r="D122" s="1068" t="s">
        <v>192</v>
      </c>
      <c r="E122" s="528"/>
      <c r="F122" s="580" t="s">
        <v>697</v>
      </c>
      <c r="G122" s="529" t="s">
        <v>658</v>
      </c>
      <c r="H122" s="530" t="s">
        <v>63</v>
      </c>
      <c r="I122" s="1088" t="s">
        <v>356</v>
      </c>
      <c r="J122" s="1099">
        <v>1</v>
      </c>
      <c r="K122" s="1099">
        <v>0</v>
      </c>
      <c r="L122" s="530" t="s">
        <v>693</v>
      </c>
      <c r="M122" s="541">
        <v>268.73789019000009</v>
      </c>
      <c r="N122" s="777"/>
      <c r="O122" s="777"/>
      <c r="P122" s="777"/>
      <c r="Q122" s="777"/>
      <c r="R122" s="777"/>
      <c r="S122" s="777"/>
      <c r="T122" s="777"/>
      <c r="U122" s="777"/>
      <c r="V122" s="807"/>
      <c r="W122" s="805"/>
      <c r="X122" s="805"/>
      <c r="Y122" s="805"/>
      <c r="Z122" s="805"/>
      <c r="AA122" s="804"/>
      <c r="AB122" s="1029"/>
      <c r="AC122" s="781"/>
      <c r="AD122" s="837"/>
      <c r="AE122" s="1020"/>
      <c r="AF122" s="532">
        <f t="shared" si="129"/>
        <v>0</v>
      </c>
      <c r="AG122" s="532" t="str">
        <f t="shared" si="206"/>
        <v>No</v>
      </c>
      <c r="AH122" s="545" t="str">
        <f t="shared" si="130"/>
        <v>No</v>
      </c>
      <c r="AI122" s="527" t="str">
        <f t="shared" si="207"/>
        <v>Yes</v>
      </c>
      <c r="AJ122" s="1"/>
      <c r="AK122" s="187">
        <f t="shared" si="131"/>
        <v>1</v>
      </c>
      <c r="AL122" s="188">
        <f t="shared" si="132"/>
        <v>0</v>
      </c>
      <c r="AN122" s="633"/>
      <c r="AO122" s="349">
        <v>2.6</v>
      </c>
      <c r="AP122" s="326">
        <f t="shared" si="133"/>
        <v>0</v>
      </c>
      <c r="AQ122" s="364"/>
      <c r="AR122" s="152">
        <f t="shared" si="208"/>
        <v>0</v>
      </c>
      <c r="AS122" s="152">
        <f t="shared" si="209"/>
        <v>0</v>
      </c>
      <c r="AT122" s="152">
        <f t="shared" si="210"/>
        <v>0</v>
      </c>
      <c r="AU122" s="152">
        <f t="shared" si="211"/>
        <v>0</v>
      </c>
      <c r="AV122" s="152">
        <f t="shared" si="212"/>
        <v>0</v>
      </c>
      <c r="AW122" s="152">
        <f t="shared" si="213"/>
        <v>0</v>
      </c>
      <c r="AX122" s="152">
        <f t="shared" si="205"/>
        <v>0</v>
      </c>
      <c r="AY122" s="152">
        <f t="shared" si="214"/>
        <v>0</v>
      </c>
      <c r="AZ122" s="152">
        <f t="shared" si="215"/>
        <v>0</v>
      </c>
      <c r="BA122" s="152">
        <f t="shared" si="216"/>
        <v>0</v>
      </c>
      <c r="BB122" s="152">
        <f t="shared" si="217"/>
        <v>0</v>
      </c>
      <c r="BC122" s="152">
        <f t="shared" si="218"/>
        <v>0</v>
      </c>
      <c r="BD122" s="152">
        <f t="shared" si="219"/>
        <v>0</v>
      </c>
      <c r="BE122" s="152">
        <f t="shared" si="220"/>
        <v>0</v>
      </c>
      <c r="BF122" s="152">
        <f t="shared" si="110"/>
        <v>0</v>
      </c>
      <c r="BG122" s="152">
        <f t="shared" si="111"/>
        <v>0</v>
      </c>
      <c r="BH122" s="152">
        <f t="shared" si="112"/>
        <v>0</v>
      </c>
      <c r="BI122" s="152">
        <f t="shared" si="113"/>
        <v>0</v>
      </c>
      <c r="BJ122" s="329">
        <v>1</v>
      </c>
      <c r="BK122" s="1036">
        <f t="shared" si="134"/>
        <v>0</v>
      </c>
      <c r="BL122" s="719">
        <v>7</v>
      </c>
      <c r="BM122" s="357">
        <f t="shared" si="135"/>
        <v>0</v>
      </c>
      <c r="BN122" s="719"/>
      <c r="BO122" s="357">
        <f t="shared" si="136"/>
        <v>0</v>
      </c>
      <c r="BP122" s="719"/>
      <c r="BQ122" s="357">
        <f t="shared" si="137"/>
        <v>0</v>
      </c>
      <c r="BR122" s="719"/>
      <c r="BS122" s="357">
        <f t="shared" si="138"/>
        <v>0</v>
      </c>
      <c r="BT122" s="719"/>
      <c r="BU122" s="357">
        <f t="shared" si="139"/>
        <v>0</v>
      </c>
      <c r="BV122" s="730"/>
      <c r="BW122" s="357">
        <f t="shared" si="140"/>
        <v>0</v>
      </c>
      <c r="BX122" s="728"/>
      <c r="BY122" s="357">
        <f t="shared" si="141"/>
        <v>0</v>
      </c>
      <c r="BZ122" s="728"/>
      <c r="CA122" s="357">
        <f t="shared" si="142"/>
        <v>0</v>
      </c>
      <c r="CB122" s="728"/>
      <c r="CC122" s="357">
        <f t="shared" si="143"/>
        <v>0</v>
      </c>
      <c r="CD122" s="728"/>
      <c r="CE122" s="357">
        <f t="shared" si="144"/>
        <v>0</v>
      </c>
      <c r="CF122" s="728"/>
      <c r="CG122" s="357">
        <f t="shared" si="145"/>
        <v>0</v>
      </c>
      <c r="CH122" s="728"/>
      <c r="CI122" s="357">
        <f t="shared" si="146"/>
        <v>0</v>
      </c>
      <c r="CJ122" s="728"/>
      <c r="CK122" s="357">
        <f t="shared" si="147"/>
        <v>0</v>
      </c>
      <c r="CL122" s="728"/>
      <c r="CM122" s="357">
        <f t="shared" si="148"/>
        <v>0</v>
      </c>
      <c r="CN122" s="728"/>
      <c r="CO122" s="357">
        <f t="shared" si="149"/>
        <v>0</v>
      </c>
      <c r="CP122" s="729"/>
      <c r="CQ122" s="357">
        <f t="shared" si="150"/>
        <v>0</v>
      </c>
      <c r="CR122" s="152"/>
      <c r="CS122" s="1">
        <f t="shared" si="151"/>
        <v>0</v>
      </c>
      <c r="CT122" s="1">
        <f t="shared" si="152"/>
        <v>0</v>
      </c>
      <c r="CU122" s="1">
        <f t="shared" si="153"/>
        <v>0</v>
      </c>
      <c r="CV122" s="1">
        <f t="shared" si="154"/>
        <v>0</v>
      </c>
      <c r="CW122" s="522">
        <f t="shared" si="155"/>
        <v>0</v>
      </c>
      <c r="CX122" s="1">
        <f t="shared" si="156"/>
        <v>0</v>
      </c>
      <c r="CY122" s="1">
        <f t="shared" si="157"/>
        <v>0</v>
      </c>
      <c r="CZ122" s="1">
        <f t="shared" si="158"/>
        <v>0</v>
      </c>
      <c r="DA122" s="1"/>
      <c r="DB122" s="1">
        <f t="shared" si="159"/>
        <v>0</v>
      </c>
      <c r="DC122" s="1">
        <f t="shared" si="160"/>
        <v>0</v>
      </c>
      <c r="DD122" s="1"/>
      <c r="DE122" s="1">
        <f t="shared" si="161"/>
        <v>0</v>
      </c>
      <c r="DF122" s="1">
        <f t="shared" si="162"/>
        <v>0</v>
      </c>
      <c r="DG122" s="1">
        <f t="shared" si="163"/>
        <v>0</v>
      </c>
      <c r="DH122" s="1">
        <f t="shared" si="164"/>
        <v>0</v>
      </c>
      <c r="DI122" s="1">
        <f t="shared" si="165"/>
        <v>0</v>
      </c>
      <c r="DJ122" s="1">
        <f t="shared" si="166"/>
        <v>0</v>
      </c>
      <c r="DK122" s="1">
        <f t="shared" si="167"/>
        <v>0</v>
      </c>
      <c r="DL122" s="1">
        <f t="shared" si="168"/>
        <v>0</v>
      </c>
      <c r="DM122" s="1">
        <f t="shared" si="169"/>
        <v>0</v>
      </c>
      <c r="DN122" s="1">
        <f t="shared" si="170"/>
        <v>0</v>
      </c>
      <c r="DO122" s="1">
        <f t="shared" si="171"/>
        <v>0</v>
      </c>
      <c r="DP122" s="1">
        <f t="shared" si="172"/>
        <v>0</v>
      </c>
      <c r="DQ122" s="1">
        <f t="shared" si="173"/>
        <v>0</v>
      </c>
      <c r="DR122" s="1">
        <f t="shared" si="174"/>
        <v>0</v>
      </c>
      <c r="DS122" s="1">
        <f t="shared" si="175"/>
        <v>0</v>
      </c>
    </row>
    <row r="123" spans="1:123" s="1" customFormat="1" ht="65.25" customHeight="1" x14ac:dyDescent="0.2">
      <c r="A123" s="1380"/>
      <c r="B123" s="139"/>
      <c r="D123" s="977" t="s">
        <v>193</v>
      </c>
      <c r="E123" s="378"/>
      <c r="F123" s="581" t="s">
        <v>697</v>
      </c>
      <c r="G123" s="68" t="s">
        <v>309</v>
      </c>
      <c r="H123" s="1" t="s">
        <v>63</v>
      </c>
      <c r="I123" s="693" t="s">
        <v>357</v>
      </c>
      <c r="J123" s="1104">
        <v>1</v>
      </c>
      <c r="K123" s="1104">
        <v>0</v>
      </c>
      <c r="L123" s="1" t="s">
        <v>693</v>
      </c>
      <c r="M123" s="500">
        <v>248.06962488000005</v>
      </c>
      <c r="N123" s="778"/>
      <c r="O123" s="778"/>
      <c r="P123" s="778"/>
      <c r="Q123" s="778"/>
      <c r="R123" s="778"/>
      <c r="S123" s="778"/>
      <c r="T123" s="778"/>
      <c r="U123" s="778"/>
      <c r="V123" s="802"/>
      <c r="W123" s="779"/>
      <c r="X123" s="779"/>
      <c r="Y123" s="779"/>
      <c r="Z123" s="779"/>
      <c r="AA123" s="801"/>
      <c r="AB123" s="1028"/>
      <c r="AC123" s="782"/>
      <c r="AD123" s="1011"/>
      <c r="AE123" s="1022"/>
      <c r="AF123" s="70">
        <f t="shared" si="129"/>
        <v>0</v>
      </c>
      <c r="AG123" s="88" t="str">
        <f t="shared" si="206"/>
        <v>No</v>
      </c>
      <c r="AH123" s="131" t="str">
        <f t="shared" si="130"/>
        <v>No</v>
      </c>
      <c r="AI123" s="71" t="str">
        <f t="shared" si="207"/>
        <v>Yes</v>
      </c>
      <c r="AK123" s="187">
        <f t="shared" si="131"/>
        <v>1</v>
      </c>
      <c r="AL123" s="188">
        <f t="shared" si="132"/>
        <v>0</v>
      </c>
      <c r="AM123" s="26"/>
      <c r="AN123" s="633"/>
      <c r="AO123" s="349">
        <v>3</v>
      </c>
      <c r="AP123" s="326">
        <f t="shared" si="133"/>
        <v>0</v>
      </c>
      <c r="AQ123" s="364"/>
      <c r="AR123" s="152">
        <f t="shared" si="208"/>
        <v>0</v>
      </c>
      <c r="AS123" s="152">
        <f t="shared" si="209"/>
        <v>0</v>
      </c>
      <c r="AT123" s="152">
        <f t="shared" si="210"/>
        <v>0</v>
      </c>
      <c r="AU123" s="152">
        <f t="shared" si="211"/>
        <v>0</v>
      </c>
      <c r="AV123" s="152">
        <f t="shared" si="212"/>
        <v>0</v>
      </c>
      <c r="AW123" s="152">
        <f t="shared" si="213"/>
        <v>0</v>
      </c>
      <c r="AX123" s="152">
        <f t="shared" si="205"/>
        <v>0</v>
      </c>
      <c r="AY123" s="152">
        <f t="shared" si="214"/>
        <v>0</v>
      </c>
      <c r="AZ123" s="152">
        <f t="shared" si="215"/>
        <v>0</v>
      </c>
      <c r="BA123" s="152">
        <f t="shared" si="216"/>
        <v>0</v>
      </c>
      <c r="BB123" s="152">
        <f t="shared" si="217"/>
        <v>0</v>
      </c>
      <c r="BC123" s="152">
        <f t="shared" si="218"/>
        <v>0</v>
      </c>
      <c r="BD123" s="152">
        <f t="shared" si="219"/>
        <v>0</v>
      </c>
      <c r="BE123" s="152">
        <f t="shared" si="220"/>
        <v>0</v>
      </c>
      <c r="BF123" s="152">
        <f t="shared" si="110"/>
        <v>0</v>
      </c>
      <c r="BG123" s="152">
        <f t="shared" si="111"/>
        <v>0</v>
      </c>
      <c r="BH123" s="152">
        <f t="shared" si="112"/>
        <v>0</v>
      </c>
      <c r="BI123" s="152">
        <f t="shared" si="113"/>
        <v>0</v>
      </c>
      <c r="BJ123" s="329">
        <v>1</v>
      </c>
      <c r="BK123" s="1036">
        <f t="shared" si="134"/>
        <v>0</v>
      </c>
      <c r="BL123" s="719">
        <v>7</v>
      </c>
      <c r="BM123" s="357">
        <f t="shared" si="135"/>
        <v>0</v>
      </c>
      <c r="BN123" s="719"/>
      <c r="BO123" s="357">
        <f t="shared" si="136"/>
        <v>0</v>
      </c>
      <c r="BP123" s="719"/>
      <c r="BQ123" s="357">
        <f t="shared" si="137"/>
        <v>0</v>
      </c>
      <c r="BR123" s="719"/>
      <c r="BS123" s="357">
        <f t="shared" si="138"/>
        <v>0</v>
      </c>
      <c r="BT123" s="719"/>
      <c r="BU123" s="357">
        <f t="shared" si="139"/>
        <v>0</v>
      </c>
      <c r="BV123" s="730"/>
      <c r="BW123" s="357">
        <f t="shared" si="140"/>
        <v>0</v>
      </c>
      <c r="BX123" s="728"/>
      <c r="BY123" s="357">
        <f t="shared" si="141"/>
        <v>0</v>
      </c>
      <c r="BZ123" s="728"/>
      <c r="CA123" s="357">
        <f t="shared" si="142"/>
        <v>0</v>
      </c>
      <c r="CB123" s="728"/>
      <c r="CC123" s="357">
        <f t="shared" si="143"/>
        <v>0</v>
      </c>
      <c r="CD123" s="728"/>
      <c r="CE123" s="357">
        <f t="shared" si="144"/>
        <v>0</v>
      </c>
      <c r="CF123" s="728"/>
      <c r="CG123" s="357">
        <f t="shared" si="145"/>
        <v>0</v>
      </c>
      <c r="CH123" s="728"/>
      <c r="CI123" s="357">
        <f t="shared" si="146"/>
        <v>0</v>
      </c>
      <c r="CJ123" s="728"/>
      <c r="CK123" s="357">
        <f t="shared" si="147"/>
        <v>0</v>
      </c>
      <c r="CL123" s="728"/>
      <c r="CM123" s="357">
        <f t="shared" si="148"/>
        <v>0</v>
      </c>
      <c r="CN123" s="728"/>
      <c r="CO123" s="357">
        <f t="shared" si="149"/>
        <v>0</v>
      </c>
      <c r="CP123" s="729"/>
      <c r="CQ123" s="357">
        <f t="shared" si="150"/>
        <v>0</v>
      </c>
      <c r="CR123" s="152"/>
      <c r="CS123" s="1">
        <f t="shared" si="151"/>
        <v>0</v>
      </c>
      <c r="CT123" s="1">
        <f t="shared" si="152"/>
        <v>0</v>
      </c>
      <c r="CU123" s="1">
        <f t="shared" si="153"/>
        <v>0</v>
      </c>
      <c r="CV123" s="1">
        <f t="shared" si="154"/>
        <v>0</v>
      </c>
      <c r="CW123" s="522">
        <f t="shared" si="155"/>
        <v>0</v>
      </c>
      <c r="CX123" s="1">
        <f t="shared" si="156"/>
        <v>0</v>
      </c>
      <c r="CY123" s="1">
        <f t="shared" si="157"/>
        <v>0</v>
      </c>
      <c r="CZ123" s="1">
        <f t="shared" si="158"/>
        <v>0</v>
      </c>
      <c r="DB123" s="1">
        <f t="shared" si="159"/>
        <v>0</v>
      </c>
      <c r="DC123" s="1">
        <f t="shared" si="160"/>
        <v>0</v>
      </c>
      <c r="DE123" s="1">
        <f t="shared" si="161"/>
        <v>0</v>
      </c>
      <c r="DF123" s="1">
        <f t="shared" si="162"/>
        <v>0</v>
      </c>
      <c r="DG123" s="1">
        <f t="shared" si="163"/>
        <v>0</v>
      </c>
      <c r="DH123" s="1">
        <f t="shared" si="164"/>
        <v>0</v>
      </c>
      <c r="DI123" s="1">
        <f t="shared" si="165"/>
        <v>0</v>
      </c>
      <c r="DJ123" s="1">
        <f t="shared" si="166"/>
        <v>0</v>
      </c>
      <c r="DK123" s="1">
        <f t="shared" si="167"/>
        <v>0</v>
      </c>
      <c r="DL123" s="1">
        <f t="shared" si="168"/>
        <v>0</v>
      </c>
      <c r="DM123" s="1">
        <f t="shared" si="169"/>
        <v>0</v>
      </c>
      <c r="DN123" s="1">
        <f t="shared" si="170"/>
        <v>0</v>
      </c>
      <c r="DO123" s="1">
        <f t="shared" si="171"/>
        <v>0</v>
      </c>
      <c r="DP123" s="1">
        <f t="shared" si="172"/>
        <v>0</v>
      </c>
      <c r="DQ123" s="1">
        <f t="shared" si="173"/>
        <v>0</v>
      </c>
      <c r="DR123" s="1">
        <f t="shared" si="174"/>
        <v>0</v>
      </c>
      <c r="DS123" s="1">
        <f t="shared" si="175"/>
        <v>0</v>
      </c>
    </row>
    <row r="124" spans="1:123" s="1" customFormat="1" ht="65.25" customHeight="1" x14ac:dyDescent="0.2">
      <c r="A124" s="1380"/>
      <c r="B124" s="139"/>
      <c r="D124" s="1068" t="s">
        <v>187</v>
      </c>
      <c r="E124" s="528"/>
      <c r="F124" s="580" t="s">
        <v>697</v>
      </c>
      <c r="G124" s="529" t="s">
        <v>309</v>
      </c>
      <c r="H124" s="530" t="s">
        <v>63</v>
      </c>
      <c r="I124" s="1088" t="s">
        <v>358</v>
      </c>
      <c r="J124" s="1099">
        <v>1</v>
      </c>
      <c r="K124" s="1099">
        <v>0</v>
      </c>
      <c r="L124" s="530" t="s">
        <v>693</v>
      </c>
      <c r="M124" s="541">
        <v>233.29036500000007</v>
      </c>
      <c r="N124" s="777"/>
      <c r="O124" s="777"/>
      <c r="P124" s="777"/>
      <c r="Q124" s="777"/>
      <c r="R124" s="777"/>
      <c r="S124" s="777"/>
      <c r="T124" s="777"/>
      <c r="U124" s="777"/>
      <c r="V124" s="807"/>
      <c r="W124" s="805"/>
      <c r="X124" s="805"/>
      <c r="Y124" s="805"/>
      <c r="Z124" s="805"/>
      <c r="AA124" s="804"/>
      <c r="AB124" s="1029"/>
      <c r="AC124" s="781"/>
      <c r="AD124" s="837"/>
      <c r="AE124" s="1020"/>
      <c r="AF124" s="532">
        <f t="shared" si="129"/>
        <v>0</v>
      </c>
      <c r="AG124" s="532" t="str">
        <f t="shared" si="206"/>
        <v>No</v>
      </c>
      <c r="AH124" s="545" t="str">
        <f t="shared" si="130"/>
        <v>No</v>
      </c>
      <c r="AI124" s="527" t="str">
        <f t="shared" si="207"/>
        <v>Yes</v>
      </c>
      <c r="AK124" s="187">
        <f t="shared" si="131"/>
        <v>1</v>
      </c>
      <c r="AL124" s="188">
        <f t="shared" si="132"/>
        <v>0</v>
      </c>
      <c r="AM124" s="26"/>
      <c r="AN124" s="633"/>
      <c r="AO124" s="349">
        <v>4.3</v>
      </c>
      <c r="AP124" s="326">
        <f t="shared" si="133"/>
        <v>0</v>
      </c>
      <c r="AQ124" s="364"/>
      <c r="AR124" s="152">
        <f t="shared" si="208"/>
        <v>0</v>
      </c>
      <c r="AS124" s="152">
        <f t="shared" si="209"/>
        <v>0</v>
      </c>
      <c r="AT124" s="152">
        <f t="shared" si="210"/>
        <v>0</v>
      </c>
      <c r="AU124" s="152">
        <f t="shared" si="211"/>
        <v>0</v>
      </c>
      <c r="AV124" s="152">
        <f t="shared" si="212"/>
        <v>0</v>
      </c>
      <c r="AW124" s="152">
        <f t="shared" si="213"/>
        <v>0</v>
      </c>
      <c r="AX124" s="152">
        <f t="shared" si="205"/>
        <v>0</v>
      </c>
      <c r="AY124" s="152">
        <f t="shared" si="214"/>
        <v>0</v>
      </c>
      <c r="AZ124" s="152">
        <f t="shared" si="215"/>
        <v>0</v>
      </c>
      <c r="BA124" s="152">
        <f t="shared" si="216"/>
        <v>0</v>
      </c>
      <c r="BB124" s="152">
        <f t="shared" si="217"/>
        <v>0</v>
      </c>
      <c r="BC124" s="152">
        <f t="shared" si="218"/>
        <v>0</v>
      </c>
      <c r="BD124" s="152">
        <f t="shared" si="219"/>
        <v>0</v>
      </c>
      <c r="BE124" s="152">
        <f t="shared" si="220"/>
        <v>0</v>
      </c>
      <c r="BF124" s="152">
        <f t="shared" si="110"/>
        <v>0</v>
      </c>
      <c r="BG124" s="152">
        <f t="shared" si="111"/>
        <v>0</v>
      </c>
      <c r="BH124" s="152">
        <f t="shared" si="112"/>
        <v>0</v>
      </c>
      <c r="BI124" s="152">
        <f t="shared" si="113"/>
        <v>0</v>
      </c>
      <c r="BJ124" s="329">
        <v>1</v>
      </c>
      <c r="BK124" s="1036">
        <f t="shared" si="134"/>
        <v>0</v>
      </c>
      <c r="BL124" s="719">
        <v>6</v>
      </c>
      <c r="BM124" s="357">
        <f t="shared" si="135"/>
        <v>0</v>
      </c>
      <c r="BN124" s="719"/>
      <c r="BO124" s="357">
        <f t="shared" si="136"/>
        <v>0</v>
      </c>
      <c r="BP124" s="719"/>
      <c r="BQ124" s="357">
        <f t="shared" si="137"/>
        <v>0</v>
      </c>
      <c r="BR124" s="719"/>
      <c r="BS124" s="357">
        <f t="shared" si="138"/>
        <v>0</v>
      </c>
      <c r="BT124" s="719"/>
      <c r="BU124" s="357">
        <f t="shared" si="139"/>
        <v>0</v>
      </c>
      <c r="BV124" s="730"/>
      <c r="BW124" s="357">
        <f t="shared" si="140"/>
        <v>0</v>
      </c>
      <c r="BX124" s="728"/>
      <c r="BY124" s="357">
        <f t="shared" si="141"/>
        <v>0</v>
      </c>
      <c r="BZ124" s="728"/>
      <c r="CA124" s="357">
        <f t="shared" si="142"/>
        <v>0</v>
      </c>
      <c r="CB124" s="728"/>
      <c r="CC124" s="357">
        <f t="shared" si="143"/>
        <v>0</v>
      </c>
      <c r="CD124" s="728"/>
      <c r="CE124" s="357">
        <f t="shared" si="144"/>
        <v>0</v>
      </c>
      <c r="CF124" s="728"/>
      <c r="CG124" s="357">
        <f t="shared" si="145"/>
        <v>0</v>
      </c>
      <c r="CH124" s="728"/>
      <c r="CI124" s="357">
        <f t="shared" si="146"/>
        <v>0</v>
      </c>
      <c r="CJ124" s="728"/>
      <c r="CK124" s="357">
        <f t="shared" si="147"/>
        <v>0</v>
      </c>
      <c r="CL124" s="728"/>
      <c r="CM124" s="357">
        <f t="shared" si="148"/>
        <v>0</v>
      </c>
      <c r="CN124" s="728"/>
      <c r="CO124" s="357">
        <f t="shared" si="149"/>
        <v>0</v>
      </c>
      <c r="CP124" s="729"/>
      <c r="CQ124" s="357">
        <f t="shared" si="150"/>
        <v>0</v>
      </c>
      <c r="CR124" s="152"/>
      <c r="CS124" s="1">
        <f t="shared" si="151"/>
        <v>0</v>
      </c>
      <c r="CT124" s="1">
        <f t="shared" si="152"/>
        <v>0</v>
      </c>
      <c r="CU124" s="1">
        <f t="shared" si="153"/>
        <v>0</v>
      </c>
      <c r="CV124" s="1">
        <f t="shared" si="154"/>
        <v>0</v>
      </c>
      <c r="CW124" s="522">
        <f t="shared" si="155"/>
        <v>0</v>
      </c>
      <c r="CX124" s="1">
        <f t="shared" si="156"/>
        <v>0</v>
      </c>
      <c r="CY124" s="1">
        <f t="shared" si="157"/>
        <v>0</v>
      </c>
      <c r="CZ124" s="1">
        <f t="shared" si="158"/>
        <v>0</v>
      </c>
      <c r="DB124" s="1">
        <f t="shared" si="159"/>
        <v>0</v>
      </c>
      <c r="DC124" s="1">
        <f t="shared" si="160"/>
        <v>0</v>
      </c>
      <c r="DE124" s="1">
        <f t="shared" si="161"/>
        <v>0</v>
      </c>
      <c r="DF124" s="1">
        <f t="shared" si="162"/>
        <v>0</v>
      </c>
      <c r="DG124" s="1">
        <f t="shared" si="163"/>
        <v>0</v>
      </c>
      <c r="DH124" s="1">
        <f t="shared" si="164"/>
        <v>0</v>
      </c>
      <c r="DI124" s="1">
        <f t="shared" si="165"/>
        <v>0</v>
      </c>
      <c r="DJ124" s="1">
        <f t="shared" si="166"/>
        <v>0</v>
      </c>
      <c r="DK124" s="1">
        <f t="shared" si="167"/>
        <v>0</v>
      </c>
      <c r="DL124" s="1">
        <f t="shared" si="168"/>
        <v>0</v>
      </c>
      <c r="DM124" s="1">
        <f t="shared" si="169"/>
        <v>0</v>
      </c>
      <c r="DN124" s="1">
        <f t="shared" si="170"/>
        <v>0</v>
      </c>
      <c r="DO124" s="1">
        <f t="shared" si="171"/>
        <v>0</v>
      </c>
      <c r="DP124" s="1">
        <f t="shared" si="172"/>
        <v>0</v>
      </c>
      <c r="DQ124" s="1">
        <f t="shared" si="173"/>
        <v>0</v>
      </c>
      <c r="DR124" s="1">
        <f t="shared" si="174"/>
        <v>0</v>
      </c>
      <c r="DS124" s="1">
        <f t="shared" si="175"/>
        <v>0</v>
      </c>
    </row>
    <row r="125" spans="1:123" s="1" customFormat="1" ht="65.25" customHeight="1" x14ac:dyDescent="0.2">
      <c r="A125" s="1380"/>
      <c r="B125" s="139"/>
      <c r="D125" s="251" t="s">
        <v>194</v>
      </c>
      <c r="E125" s="378"/>
      <c r="F125" s="581" t="s">
        <v>697</v>
      </c>
      <c r="G125" s="45" t="s">
        <v>658</v>
      </c>
      <c r="H125" s="1" t="s">
        <v>67</v>
      </c>
      <c r="I125" s="1092" t="s">
        <v>415</v>
      </c>
      <c r="J125" s="1104">
        <v>2</v>
      </c>
      <c r="K125" s="1104">
        <v>0</v>
      </c>
      <c r="L125" s="1" t="s">
        <v>693</v>
      </c>
      <c r="M125" s="500">
        <v>302.64696000000004</v>
      </c>
      <c r="N125" s="778"/>
      <c r="O125" s="778"/>
      <c r="P125" s="778"/>
      <c r="Q125" s="778"/>
      <c r="R125" s="778"/>
      <c r="S125" s="778"/>
      <c r="T125" s="778"/>
      <c r="U125" s="778"/>
      <c r="V125" s="802"/>
      <c r="W125" s="779"/>
      <c r="X125" s="779"/>
      <c r="Y125" s="779"/>
      <c r="Z125" s="779"/>
      <c r="AA125" s="801"/>
      <c r="AB125" s="1028"/>
      <c r="AC125" s="782"/>
      <c r="AD125" s="1011"/>
      <c r="AE125" s="1022"/>
      <c r="AF125" s="70">
        <f t="shared" si="129"/>
        <v>0</v>
      </c>
      <c r="AG125" s="88" t="str">
        <f t="shared" si="206"/>
        <v>No</v>
      </c>
      <c r="AH125" s="131" t="str">
        <f t="shared" si="130"/>
        <v>No</v>
      </c>
      <c r="AI125" s="71" t="str">
        <f t="shared" si="207"/>
        <v>Yes</v>
      </c>
      <c r="AK125" s="187">
        <f t="shared" si="131"/>
        <v>2</v>
      </c>
      <c r="AL125" s="188">
        <f t="shared" si="132"/>
        <v>0</v>
      </c>
      <c r="AM125" s="26"/>
      <c r="AN125" s="633"/>
      <c r="AO125" s="349">
        <v>3.2</v>
      </c>
      <c r="AP125" s="326">
        <f t="shared" si="133"/>
        <v>0</v>
      </c>
      <c r="AQ125" s="364"/>
      <c r="AR125" s="152">
        <f t="shared" si="208"/>
        <v>0</v>
      </c>
      <c r="AS125" s="152">
        <f t="shared" si="209"/>
        <v>0</v>
      </c>
      <c r="AT125" s="152">
        <f t="shared" si="210"/>
        <v>0</v>
      </c>
      <c r="AU125" s="152">
        <f t="shared" si="211"/>
        <v>0</v>
      </c>
      <c r="AV125" s="152">
        <f t="shared" si="212"/>
        <v>0</v>
      </c>
      <c r="AW125" s="152">
        <f t="shared" si="213"/>
        <v>0</v>
      </c>
      <c r="AX125" s="152">
        <f t="shared" si="205"/>
        <v>0</v>
      </c>
      <c r="AY125" s="152">
        <f t="shared" si="214"/>
        <v>0</v>
      </c>
      <c r="AZ125" s="152">
        <f t="shared" si="215"/>
        <v>0</v>
      </c>
      <c r="BA125" s="152">
        <f t="shared" si="216"/>
        <v>0</v>
      </c>
      <c r="BB125" s="152">
        <f t="shared" si="217"/>
        <v>0</v>
      </c>
      <c r="BC125" s="152">
        <f t="shared" si="218"/>
        <v>0</v>
      </c>
      <c r="BD125" s="152">
        <f t="shared" si="219"/>
        <v>0</v>
      </c>
      <c r="BE125" s="152">
        <f t="shared" si="220"/>
        <v>0</v>
      </c>
      <c r="BF125" s="152">
        <f t="shared" si="110"/>
        <v>0</v>
      </c>
      <c r="BG125" s="152">
        <f t="shared" si="111"/>
        <v>0</v>
      </c>
      <c r="BH125" s="152">
        <f t="shared" si="112"/>
        <v>0</v>
      </c>
      <c r="BI125" s="152">
        <f t="shared" si="113"/>
        <v>0</v>
      </c>
      <c r="BJ125" s="329">
        <v>2</v>
      </c>
      <c r="BK125" s="1036">
        <f t="shared" si="134"/>
        <v>0</v>
      </c>
      <c r="BL125" s="719">
        <v>10</v>
      </c>
      <c r="BM125" s="357">
        <f t="shared" si="135"/>
        <v>0</v>
      </c>
      <c r="BN125" s="719"/>
      <c r="BO125" s="357">
        <f t="shared" si="136"/>
        <v>0</v>
      </c>
      <c r="BP125" s="719"/>
      <c r="BQ125" s="357">
        <f t="shared" si="137"/>
        <v>0</v>
      </c>
      <c r="BR125" s="719"/>
      <c r="BS125" s="357">
        <f t="shared" si="138"/>
        <v>0</v>
      </c>
      <c r="BT125" s="719"/>
      <c r="BU125" s="357">
        <f t="shared" si="139"/>
        <v>0</v>
      </c>
      <c r="BV125" s="730"/>
      <c r="BW125" s="357">
        <f t="shared" si="140"/>
        <v>0</v>
      </c>
      <c r="BX125" s="728"/>
      <c r="BY125" s="357">
        <f t="shared" si="141"/>
        <v>0</v>
      </c>
      <c r="BZ125" s="728"/>
      <c r="CA125" s="357">
        <f t="shared" si="142"/>
        <v>0</v>
      </c>
      <c r="CB125" s="728"/>
      <c r="CC125" s="357">
        <f t="shared" si="143"/>
        <v>0</v>
      </c>
      <c r="CD125" s="728"/>
      <c r="CE125" s="357">
        <f t="shared" si="144"/>
        <v>0</v>
      </c>
      <c r="CF125" s="728"/>
      <c r="CG125" s="357">
        <f t="shared" si="145"/>
        <v>0</v>
      </c>
      <c r="CH125" s="728"/>
      <c r="CI125" s="357">
        <f t="shared" si="146"/>
        <v>0</v>
      </c>
      <c r="CJ125" s="728"/>
      <c r="CK125" s="357">
        <f t="shared" si="147"/>
        <v>0</v>
      </c>
      <c r="CL125" s="728"/>
      <c r="CM125" s="357">
        <f t="shared" si="148"/>
        <v>0</v>
      </c>
      <c r="CN125" s="728"/>
      <c r="CO125" s="357">
        <f t="shared" si="149"/>
        <v>0</v>
      </c>
      <c r="CP125" s="729"/>
      <c r="CQ125" s="357">
        <f t="shared" si="150"/>
        <v>0</v>
      </c>
      <c r="CR125" s="152"/>
      <c r="CS125" s="1">
        <f t="shared" si="151"/>
        <v>0</v>
      </c>
      <c r="CT125" s="1">
        <f t="shared" si="152"/>
        <v>0</v>
      </c>
      <c r="CU125" s="1">
        <f t="shared" si="153"/>
        <v>0</v>
      </c>
      <c r="CV125" s="1">
        <f t="shared" si="154"/>
        <v>0</v>
      </c>
      <c r="CW125" s="522">
        <f t="shared" si="155"/>
        <v>0</v>
      </c>
      <c r="CX125" s="1">
        <f t="shared" si="156"/>
        <v>0</v>
      </c>
      <c r="CY125" s="1">
        <f t="shared" si="157"/>
        <v>0</v>
      </c>
      <c r="CZ125" s="1">
        <f t="shared" si="158"/>
        <v>0</v>
      </c>
      <c r="DB125" s="1">
        <f t="shared" si="159"/>
        <v>0</v>
      </c>
      <c r="DC125" s="1">
        <f t="shared" si="160"/>
        <v>0</v>
      </c>
      <c r="DE125" s="1">
        <f t="shared" si="161"/>
        <v>0</v>
      </c>
      <c r="DF125" s="1">
        <f t="shared" si="162"/>
        <v>0</v>
      </c>
      <c r="DG125" s="1">
        <f t="shared" si="163"/>
        <v>0</v>
      </c>
      <c r="DH125" s="1">
        <f t="shared" si="164"/>
        <v>0</v>
      </c>
      <c r="DI125" s="1">
        <f t="shared" si="165"/>
        <v>0</v>
      </c>
      <c r="DJ125" s="1">
        <f t="shared" si="166"/>
        <v>0</v>
      </c>
      <c r="DK125" s="1">
        <f t="shared" si="167"/>
        <v>0</v>
      </c>
      <c r="DL125" s="1">
        <f t="shared" si="168"/>
        <v>0</v>
      </c>
      <c r="DM125" s="1">
        <f t="shared" si="169"/>
        <v>0</v>
      </c>
      <c r="DN125" s="1">
        <f t="shared" si="170"/>
        <v>0</v>
      </c>
      <c r="DO125" s="1">
        <f t="shared" si="171"/>
        <v>0</v>
      </c>
      <c r="DP125" s="1">
        <f t="shared" si="172"/>
        <v>0</v>
      </c>
      <c r="DQ125" s="1">
        <f t="shared" si="173"/>
        <v>0</v>
      </c>
      <c r="DR125" s="1">
        <f t="shared" si="174"/>
        <v>0</v>
      </c>
      <c r="DS125" s="1">
        <f t="shared" si="175"/>
        <v>0</v>
      </c>
    </row>
    <row r="126" spans="1:123" s="1" customFormat="1" ht="65.25" customHeight="1" x14ac:dyDescent="0.2">
      <c r="A126" s="1380"/>
      <c r="B126" s="139"/>
      <c r="D126" s="1068" t="s">
        <v>195</v>
      </c>
      <c r="E126" s="528"/>
      <c r="F126" s="580"/>
      <c r="G126" s="529" t="s">
        <v>309</v>
      </c>
      <c r="H126" s="530" t="s">
        <v>67</v>
      </c>
      <c r="I126" s="1088" t="s">
        <v>359</v>
      </c>
      <c r="J126" s="1099">
        <v>2</v>
      </c>
      <c r="K126" s="1099">
        <v>0</v>
      </c>
      <c r="L126" s="530" t="s">
        <v>693</v>
      </c>
      <c r="M126" s="541">
        <v>277.42638000000005</v>
      </c>
      <c r="N126" s="777"/>
      <c r="O126" s="777"/>
      <c r="P126" s="777"/>
      <c r="Q126" s="777"/>
      <c r="R126" s="777"/>
      <c r="S126" s="777"/>
      <c r="T126" s="777"/>
      <c r="U126" s="777"/>
      <c r="V126" s="807"/>
      <c r="W126" s="805"/>
      <c r="X126" s="805"/>
      <c r="Y126" s="805"/>
      <c r="Z126" s="805"/>
      <c r="AA126" s="804"/>
      <c r="AB126" s="1029"/>
      <c r="AC126" s="781"/>
      <c r="AD126" s="837"/>
      <c r="AE126" s="1020"/>
      <c r="AF126" s="532">
        <f t="shared" si="129"/>
        <v>0</v>
      </c>
      <c r="AG126" s="532" t="str">
        <f t="shared" si="206"/>
        <v>No</v>
      </c>
      <c r="AH126" s="545" t="str">
        <f t="shared" si="130"/>
        <v>No</v>
      </c>
      <c r="AI126" s="527" t="str">
        <f t="shared" si="207"/>
        <v>No</v>
      </c>
      <c r="AK126" s="187">
        <f t="shared" si="131"/>
        <v>2</v>
      </c>
      <c r="AL126" s="188">
        <f t="shared" si="132"/>
        <v>0</v>
      </c>
      <c r="AM126" s="26"/>
      <c r="AN126" s="633"/>
      <c r="AO126" s="349">
        <v>2.5</v>
      </c>
      <c r="AP126" s="326">
        <f t="shared" si="133"/>
        <v>0</v>
      </c>
      <c r="AQ126" s="364"/>
      <c r="AR126" s="152">
        <f t="shared" si="208"/>
        <v>0</v>
      </c>
      <c r="AS126" s="152">
        <f t="shared" si="209"/>
        <v>0</v>
      </c>
      <c r="AT126" s="152">
        <f t="shared" si="210"/>
        <v>0</v>
      </c>
      <c r="AU126" s="152">
        <f t="shared" si="211"/>
        <v>0</v>
      </c>
      <c r="AV126" s="152">
        <f t="shared" si="212"/>
        <v>0</v>
      </c>
      <c r="AW126" s="152">
        <f t="shared" si="213"/>
        <v>0</v>
      </c>
      <c r="AX126" s="152">
        <f t="shared" ref="AX126:AX157" si="221">T126*J126</f>
        <v>0</v>
      </c>
      <c r="AY126" s="152">
        <f t="shared" si="214"/>
        <v>0</v>
      </c>
      <c r="AZ126" s="152">
        <f t="shared" si="215"/>
        <v>0</v>
      </c>
      <c r="BA126" s="152">
        <f t="shared" si="216"/>
        <v>0</v>
      </c>
      <c r="BB126" s="152">
        <f t="shared" si="217"/>
        <v>0</v>
      </c>
      <c r="BC126" s="152">
        <f t="shared" si="218"/>
        <v>0</v>
      </c>
      <c r="BD126" s="152">
        <f t="shared" si="219"/>
        <v>0</v>
      </c>
      <c r="BE126" s="152">
        <f t="shared" si="220"/>
        <v>0</v>
      </c>
      <c r="BF126" s="152">
        <f t="shared" si="110"/>
        <v>0</v>
      </c>
      <c r="BG126" s="152">
        <f t="shared" si="111"/>
        <v>0</v>
      </c>
      <c r="BH126" s="152">
        <f t="shared" si="112"/>
        <v>0</v>
      </c>
      <c r="BI126" s="152">
        <f t="shared" si="113"/>
        <v>0</v>
      </c>
      <c r="BJ126" s="329">
        <v>2</v>
      </c>
      <c r="BK126" s="1036">
        <f t="shared" si="134"/>
        <v>0</v>
      </c>
      <c r="BL126" s="719">
        <v>8</v>
      </c>
      <c r="BM126" s="357">
        <f t="shared" si="135"/>
        <v>0</v>
      </c>
      <c r="BN126" s="719"/>
      <c r="BO126" s="357">
        <f t="shared" si="136"/>
        <v>0</v>
      </c>
      <c r="BP126" s="719"/>
      <c r="BQ126" s="357">
        <f t="shared" si="137"/>
        <v>0</v>
      </c>
      <c r="BR126" s="719"/>
      <c r="BS126" s="357">
        <f t="shared" si="138"/>
        <v>0</v>
      </c>
      <c r="BT126" s="719"/>
      <c r="BU126" s="357">
        <f t="shared" si="139"/>
        <v>0</v>
      </c>
      <c r="BV126" s="730"/>
      <c r="BW126" s="357">
        <f t="shared" si="140"/>
        <v>0</v>
      </c>
      <c r="BX126" s="728"/>
      <c r="BY126" s="357">
        <f t="shared" si="141"/>
        <v>0</v>
      </c>
      <c r="BZ126" s="728"/>
      <c r="CA126" s="357">
        <f t="shared" si="142"/>
        <v>0</v>
      </c>
      <c r="CB126" s="728"/>
      <c r="CC126" s="357">
        <f t="shared" si="143"/>
        <v>0</v>
      </c>
      <c r="CD126" s="728"/>
      <c r="CE126" s="357">
        <f t="shared" si="144"/>
        <v>0</v>
      </c>
      <c r="CF126" s="728"/>
      <c r="CG126" s="357">
        <f t="shared" si="145"/>
        <v>0</v>
      </c>
      <c r="CH126" s="728"/>
      <c r="CI126" s="357">
        <f t="shared" si="146"/>
        <v>0</v>
      </c>
      <c r="CJ126" s="728"/>
      <c r="CK126" s="357">
        <f t="shared" si="147"/>
        <v>0</v>
      </c>
      <c r="CL126" s="728"/>
      <c r="CM126" s="357">
        <f t="shared" si="148"/>
        <v>0</v>
      </c>
      <c r="CN126" s="728"/>
      <c r="CO126" s="357">
        <f t="shared" si="149"/>
        <v>0</v>
      </c>
      <c r="CP126" s="729"/>
      <c r="CQ126" s="357">
        <f t="shared" si="150"/>
        <v>0</v>
      </c>
      <c r="CR126" s="152"/>
      <c r="CS126" s="1">
        <f t="shared" si="151"/>
        <v>0</v>
      </c>
      <c r="CT126" s="1">
        <f t="shared" si="152"/>
        <v>0</v>
      </c>
      <c r="CU126" s="1">
        <f t="shared" si="153"/>
        <v>0</v>
      </c>
      <c r="CV126" s="1">
        <f t="shared" si="154"/>
        <v>0</v>
      </c>
      <c r="CW126" s="522">
        <f t="shared" si="155"/>
        <v>0</v>
      </c>
      <c r="CX126" s="1">
        <f t="shared" si="156"/>
        <v>0</v>
      </c>
      <c r="CY126" s="1">
        <f t="shared" si="157"/>
        <v>0</v>
      </c>
      <c r="CZ126" s="1">
        <f t="shared" si="158"/>
        <v>0</v>
      </c>
      <c r="DB126" s="1">
        <f t="shared" si="159"/>
        <v>0</v>
      </c>
      <c r="DC126" s="1">
        <f t="shared" si="160"/>
        <v>0</v>
      </c>
      <c r="DE126" s="1">
        <f t="shared" si="161"/>
        <v>0</v>
      </c>
      <c r="DF126" s="1">
        <f t="shared" si="162"/>
        <v>0</v>
      </c>
      <c r="DG126" s="1">
        <f t="shared" si="163"/>
        <v>0</v>
      </c>
      <c r="DH126" s="1">
        <f t="shared" si="164"/>
        <v>0</v>
      </c>
      <c r="DI126" s="1">
        <f t="shared" si="165"/>
        <v>0</v>
      </c>
      <c r="DJ126" s="1">
        <f t="shared" si="166"/>
        <v>0</v>
      </c>
      <c r="DK126" s="1">
        <f t="shared" si="167"/>
        <v>0</v>
      </c>
      <c r="DL126" s="1">
        <f t="shared" si="168"/>
        <v>0</v>
      </c>
      <c r="DM126" s="1">
        <f t="shared" si="169"/>
        <v>0</v>
      </c>
      <c r="DN126" s="1">
        <f t="shared" si="170"/>
        <v>0</v>
      </c>
      <c r="DO126" s="1">
        <f t="shared" si="171"/>
        <v>0</v>
      </c>
      <c r="DP126" s="1">
        <f t="shared" si="172"/>
        <v>0</v>
      </c>
      <c r="DQ126" s="1">
        <f t="shared" si="173"/>
        <v>0</v>
      </c>
      <c r="DR126" s="1">
        <f t="shared" si="174"/>
        <v>0</v>
      </c>
      <c r="DS126" s="1">
        <f t="shared" si="175"/>
        <v>0</v>
      </c>
    </row>
    <row r="127" spans="1:123" s="1" customFormat="1" ht="65.25" customHeight="1" x14ac:dyDescent="0.2">
      <c r="A127" s="1380"/>
      <c r="B127" s="139"/>
      <c r="D127" s="251" t="s">
        <v>188</v>
      </c>
      <c r="E127" s="378"/>
      <c r="F127" s="581"/>
      <c r="G127" s="45" t="s">
        <v>411</v>
      </c>
      <c r="H127" s="1" t="s">
        <v>60</v>
      </c>
      <c r="I127" s="1092" t="s">
        <v>401</v>
      </c>
      <c r="J127" s="1104">
        <v>3</v>
      </c>
      <c r="K127" s="1104">
        <v>0</v>
      </c>
      <c r="L127" s="1" t="s">
        <v>693</v>
      </c>
      <c r="M127" s="500">
        <v>390.91899000000006</v>
      </c>
      <c r="N127" s="778"/>
      <c r="O127" s="778"/>
      <c r="P127" s="778"/>
      <c r="Q127" s="778"/>
      <c r="R127" s="778"/>
      <c r="S127" s="778"/>
      <c r="T127" s="778"/>
      <c r="U127" s="778"/>
      <c r="V127" s="802"/>
      <c r="W127" s="779"/>
      <c r="X127" s="779"/>
      <c r="Y127" s="779"/>
      <c r="Z127" s="779"/>
      <c r="AA127" s="801"/>
      <c r="AB127" s="1028"/>
      <c r="AC127" s="782"/>
      <c r="AD127" s="1011"/>
      <c r="AE127" s="1022"/>
      <c r="AF127" s="70">
        <f t="shared" si="129"/>
        <v>0</v>
      </c>
      <c r="AG127" s="88" t="str">
        <f t="shared" si="206"/>
        <v>No</v>
      </c>
      <c r="AH127" s="131" t="str">
        <f t="shared" si="130"/>
        <v>No</v>
      </c>
      <c r="AI127" s="71" t="str">
        <f t="shared" si="207"/>
        <v>No</v>
      </c>
      <c r="AK127" s="187">
        <f t="shared" si="131"/>
        <v>1.5</v>
      </c>
      <c r="AL127" s="188">
        <f t="shared" si="132"/>
        <v>0</v>
      </c>
      <c r="AM127" s="26"/>
      <c r="AN127" s="633"/>
      <c r="AO127" s="349">
        <v>2.6</v>
      </c>
      <c r="AP127" s="326">
        <f t="shared" si="133"/>
        <v>0</v>
      </c>
      <c r="AQ127" s="364"/>
      <c r="AR127" s="152">
        <f t="shared" si="208"/>
        <v>0</v>
      </c>
      <c r="AS127" s="152">
        <f t="shared" si="209"/>
        <v>0</v>
      </c>
      <c r="AT127" s="152">
        <f t="shared" si="210"/>
        <v>0</v>
      </c>
      <c r="AU127" s="152">
        <f t="shared" si="211"/>
        <v>0</v>
      </c>
      <c r="AV127" s="152">
        <f t="shared" si="212"/>
        <v>0</v>
      </c>
      <c r="AW127" s="152">
        <f t="shared" si="213"/>
        <v>0</v>
      </c>
      <c r="AX127" s="152">
        <f t="shared" si="221"/>
        <v>0</v>
      </c>
      <c r="AY127" s="152">
        <f t="shared" si="214"/>
        <v>0</v>
      </c>
      <c r="AZ127" s="152">
        <f t="shared" si="215"/>
        <v>0</v>
      </c>
      <c r="BA127" s="152">
        <f t="shared" si="216"/>
        <v>0</v>
      </c>
      <c r="BB127" s="152">
        <f t="shared" si="217"/>
        <v>0</v>
      </c>
      <c r="BC127" s="152">
        <f t="shared" si="218"/>
        <v>0</v>
      </c>
      <c r="BD127" s="152">
        <f t="shared" si="219"/>
        <v>0</v>
      </c>
      <c r="BE127" s="152">
        <f t="shared" si="220"/>
        <v>0</v>
      </c>
      <c r="BF127" s="152">
        <f t="shared" si="110"/>
        <v>0</v>
      </c>
      <c r="BG127" s="152">
        <f t="shared" si="111"/>
        <v>0</v>
      </c>
      <c r="BH127" s="152">
        <f t="shared" si="112"/>
        <v>0</v>
      </c>
      <c r="BI127" s="152">
        <f t="shared" si="113"/>
        <v>0</v>
      </c>
      <c r="BJ127" s="329">
        <v>1.5</v>
      </c>
      <c r="BK127" s="1036">
        <f t="shared" si="134"/>
        <v>0</v>
      </c>
      <c r="BL127" s="719">
        <v>12</v>
      </c>
      <c r="BM127" s="357">
        <f t="shared" si="135"/>
        <v>0</v>
      </c>
      <c r="BN127" s="719"/>
      <c r="BO127" s="357">
        <f t="shared" si="136"/>
        <v>0</v>
      </c>
      <c r="BP127" s="719"/>
      <c r="BQ127" s="357">
        <f t="shared" si="137"/>
        <v>0</v>
      </c>
      <c r="BR127" s="719"/>
      <c r="BS127" s="357">
        <f t="shared" si="138"/>
        <v>0</v>
      </c>
      <c r="BT127" s="719"/>
      <c r="BU127" s="357">
        <f t="shared" si="139"/>
        <v>0</v>
      </c>
      <c r="BV127" s="730"/>
      <c r="BW127" s="357">
        <f t="shared" si="140"/>
        <v>0</v>
      </c>
      <c r="BX127" s="728"/>
      <c r="BY127" s="357">
        <f t="shared" si="141"/>
        <v>0</v>
      </c>
      <c r="BZ127" s="728"/>
      <c r="CA127" s="357">
        <f t="shared" si="142"/>
        <v>0</v>
      </c>
      <c r="CB127" s="728"/>
      <c r="CC127" s="357">
        <f t="shared" si="143"/>
        <v>0</v>
      </c>
      <c r="CD127" s="728"/>
      <c r="CE127" s="357">
        <f t="shared" si="144"/>
        <v>0</v>
      </c>
      <c r="CF127" s="728"/>
      <c r="CG127" s="357">
        <f t="shared" si="145"/>
        <v>0</v>
      </c>
      <c r="CH127" s="728"/>
      <c r="CI127" s="357">
        <f t="shared" si="146"/>
        <v>0</v>
      </c>
      <c r="CJ127" s="728"/>
      <c r="CK127" s="357">
        <f t="shared" si="147"/>
        <v>0</v>
      </c>
      <c r="CL127" s="728"/>
      <c r="CM127" s="357">
        <f t="shared" si="148"/>
        <v>0</v>
      </c>
      <c r="CN127" s="728"/>
      <c r="CO127" s="357">
        <f t="shared" si="149"/>
        <v>0</v>
      </c>
      <c r="CP127" s="729"/>
      <c r="CQ127" s="357">
        <f t="shared" si="150"/>
        <v>0</v>
      </c>
      <c r="CR127" s="152"/>
      <c r="CS127" s="1">
        <f t="shared" si="151"/>
        <v>0</v>
      </c>
      <c r="CT127" s="1">
        <f t="shared" si="152"/>
        <v>0</v>
      </c>
      <c r="CU127" s="1">
        <f t="shared" si="153"/>
        <v>0</v>
      </c>
      <c r="CV127" s="1">
        <f t="shared" si="154"/>
        <v>0</v>
      </c>
      <c r="CW127" s="522">
        <f t="shared" si="155"/>
        <v>0</v>
      </c>
      <c r="CX127" s="1">
        <f t="shared" si="156"/>
        <v>0</v>
      </c>
      <c r="CY127" s="1">
        <f t="shared" si="157"/>
        <v>0</v>
      </c>
      <c r="CZ127" s="1">
        <f t="shared" si="158"/>
        <v>0</v>
      </c>
      <c r="DB127" s="1">
        <f t="shared" si="159"/>
        <v>0</v>
      </c>
      <c r="DC127" s="1">
        <f t="shared" si="160"/>
        <v>0</v>
      </c>
      <c r="DE127" s="1">
        <f t="shared" si="161"/>
        <v>0</v>
      </c>
      <c r="DF127" s="1">
        <f t="shared" si="162"/>
        <v>0</v>
      </c>
      <c r="DG127" s="1">
        <f t="shared" si="163"/>
        <v>0</v>
      </c>
      <c r="DH127" s="1">
        <f t="shared" si="164"/>
        <v>0</v>
      </c>
      <c r="DI127" s="1">
        <f t="shared" si="165"/>
        <v>0</v>
      </c>
      <c r="DJ127" s="1">
        <f t="shared" si="166"/>
        <v>0</v>
      </c>
      <c r="DK127" s="1">
        <f t="shared" si="167"/>
        <v>0</v>
      </c>
      <c r="DL127" s="1">
        <f t="shared" si="168"/>
        <v>0</v>
      </c>
      <c r="DM127" s="1">
        <f t="shared" si="169"/>
        <v>0</v>
      </c>
      <c r="DN127" s="1">
        <f t="shared" si="170"/>
        <v>0</v>
      </c>
      <c r="DO127" s="1">
        <f t="shared" si="171"/>
        <v>0</v>
      </c>
      <c r="DP127" s="1">
        <f t="shared" si="172"/>
        <v>0</v>
      </c>
      <c r="DQ127" s="1">
        <f t="shared" si="173"/>
        <v>0</v>
      </c>
      <c r="DR127" s="1">
        <f t="shared" si="174"/>
        <v>0</v>
      </c>
      <c r="DS127" s="1">
        <f t="shared" si="175"/>
        <v>0</v>
      </c>
    </row>
    <row r="128" spans="1:123" s="1" customFormat="1" ht="65.25" customHeight="1" x14ac:dyDescent="0.2">
      <c r="A128" s="1380"/>
      <c r="B128" s="132"/>
      <c r="C128" s="72"/>
      <c r="D128" s="1069" t="s">
        <v>189</v>
      </c>
      <c r="E128" s="538"/>
      <c r="F128" s="619"/>
      <c r="G128" s="539" t="s">
        <v>411</v>
      </c>
      <c r="H128" s="516" t="s">
        <v>60</v>
      </c>
      <c r="I128" s="1089" t="s">
        <v>416</v>
      </c>
      <c r="J128" s="1101">
        <v>3</v>
      </c>
      <c r="K128" s="1101">
        <v>0</v>
      </c>
      <c r="L128" s="516" t="s">
        <v>693</v>
      </c>
      <c r="M128" s="542">
        <v>390.91899000000006</v>
      </c>
      <c r="N128" s="777"/>
      <c r="O128" s="777"/>
      <c r="P128" s="777"/>
      <c r="Q128" s="777"/>
      <c r="R128" s="777"/>
      <c r="S128" s="777"/>
      <c r="T128" s="777"/>
      <c r="U128" s="777"/>
      <c r="V128" s="807"/>
      <c r="W128" s="805"/>
      <c r="X128" s="805"/>
      <c r="Y128" s="805"/>
      <c r="Z128" s="805"/>
      <c r="AA128" s="804"/>
      <c r="AB128" s="1029"/>
      <c r="AC128" s="781"/>
      <c r="AD128" s="837"/>
      <c r="AE128" s="1020"/>
      <c r="AF128" s="532">
        <f t="shared" si="129"/>
        <v>0</v>
      </c>
      <c r="AG128" s="526" t="str">
        <f t="shared" si="206"/>
        <v>No</v>
      </c>
      <c r="AH128" s="545" t="str">
        <f t="shared" si="130"/>
        <v>No</v>
      </c>
      <c r="AI128" s="527" t="str">
        <f t="shared" si="207"/>
        <v>No</v>
      </c>
      <c r="AK128" s="187">
        <f t="shared" si="131"/>
        <v>1.5</v>
      </c>
      <c r="AL128" s="188">
        <f t="shared" si="132"/>
        <v>0</v>
      </c>
      <c r="AM128" s="26"/>
      <c r="AN128" s="633"/>
      <c r="AO128" s="349">
        <v>2.6</v>
      </c>
      <c r="AP128" s="326">
        <f t="shared" si="133"/>
        <v>0</v>
      </c>
      <c r="AQ128" s="364"/>
      <c r="AR128" s="152">
        <f t="shared" si="208"/>
        <v>0</v>
      </c>
      <c r="AS128" s="152">
        <f t="shared" si="209"/>
        <v>0</v>
      </c>
      <c r="AT128" s="152">
        <f t="shared" si="210"/>
        <v>0</v>
      </c>
      <c r="AU128" s="152">
        <f t="shared" si="211"/>
        <v>0</v>
      </c>
      <c r="AV128" s="152">
        <f t="shared" si="212"/>
        <v>0</v>
      </c>
      <c r="AW128" s="152">
        <f t="shared" si="213"/>
        <v>0</v>
      </c>
      <c r="AX128" s="152">
        <f t="shared" si="221"/>
        <v>0</v>
      </c>
      <c r="AY128" s="152">
        <f t="shared" si="214"/>
        <v>0</v>
      </c>
      <c r="AZ128" s="152">
        <f t="shared" si="215"/>
        <v>0</v>
      </c>
      <c r="BA128" s="152">
        <f t="shared" si="216"/>
        <v>0</v>
      </c>
      <c r="BB128" s="152">
        <f t="shared" si="217"/>
        <v>0</v>
      </c>
      <c r="BC128" s="152">
        <f t="shared" si="218"/>
        <v>0</v>
      </c>
      <c r="BD128" s="152">
        <f t="shared" si="219"/>
        <v>0</v>
      </c>
      <c r="BE128" s="152">
        <f t="shared" si="220"/>
        <v>0</v>
      </c>
      <c r="BF128" s="152">
        <f t="shared" si="110"/>
        <v>0</v>
      </c>
      <c r="BG128" s="152">
        <f t="shared" si="111"/>
        <v>0</v>
      </c>
      <c r="BH128" s="152">
        <f t="shared" si="112"/>
        <v>0</v>
      </c>
      <c r="BI128" s="152">
        <f t="shared" si="113"/>
        <v>0</v>
      </c>
      <c r="BJ128" s="329">
        <v>1.5</v>
      </c>
      <c r="BK128" s="1036">
        <f t="shared" si="134"/>
        <v>0</v>
      </c>
      <c r="BL128" s="719">
        <v>12</v>
      </c>
      <c r="BM128" s="357">
        <f t="shared" si="135"/>
        <v>0</v>
      </c>
      <c r="BN128" s="719"/>
      <c r="BO128" s="357">
        <f t="shared" si="136"/>
        <v>0</v>
      </c>
      <c r="BP128" s="719"/>
      <c r="BQ128" s="357">
        <f t="shared" si="137"/>
        <v>0</v>
      </c>
      <c r="BR128" s="719"/>
      <c r="BS128" s="357">
        <f t="shared" si="138"/>
        <v>0</v>
      </c>
      <c r="BT128" s="719"/>
      <c r="BU128" s="357">
        <f t="shared" si="139"/>
        <v>0</v>
      </c>
      <c r="BV128" s="730"/>
      <c r="BW128" s="357">
        <f t="shared" si="140"/>
        <v>0</v>
      </c>
      <c r="BX128" s="728"/>
      <c r="BY128" s="357">
        <f t="shared" si="141"/>
        <v>0</v>
      </c>
      <c r="BZ128" s="728"/>
      <c r="CA128" s="357">
        <f t="shared" si="142"/>
        <v>0</v>
      </c>
      <c r="CB128" s="728"/>
      <c r="CC128" s="357">
        <f t="shared" si="143"/>
        <v>0</v>
      </c>
      <c r="CD128" s="728"/>
      <c r="CE128" s="357">
        <f t="shared" si="144"/>
        <v>0</v>
      </c>
      <c r="CF128" s="728"/>
      <c r="CG128" s="357">
        <f t="shared" si="145"/>
        <v>0</v>
      </c>
      <c r="CH128" s="728"/>
      <c r="CI128" s="357">
        <f t="shared" si="146"/>
        <v>0</v>
      </c>
      <c r="CJ128" s="728"/>
      <c r="CK128" s="357">
        <f t="shared" si="147"/>
        <v>0</v>
      </c>
      <c r="CL128" s="728"/>
      <c r="CM128" s="357">
        <f t="shared" si="148"/>
        <v>0</v>
      </c>
      <c r="CN128" s="728"/>
      <c r="CO128" s="357">
        <f t="shared" si="149"/>
        <v>0</v>
      </c>
      <c r="CP128" s="729"/>
      <c r="CQ128" s="357">
        <f t="shared" si="150"/>
        <v>0</v>
      </c>
      <c r="CR128" s="152"/>
      <c r="CS128" s="1">
        <f t="shared" si="151"/>
        <v>0</v>
      </c>
      <c r="CT128" s="1">
        <f t="shared" si="152"/>
        <v>0</v>
      </c>
      <c r="CU128" s="1">
        <f t="shared" si="153"/>
        <v>0</v>
      </c>
      <c r="CV128" s="1">
        <f t="shared" si="154"/>
        <v>0</v>
      </c>
      <c r="CW128" s="522">
        <f t="shared" si="155"/>
        <v>0</v>
      </c>
      <c r="CX128" s="1">
        <f t="shared" si="156"/>
        <v>0</v>
      </c>
      <c r="CY128" s="1">
        <f t="shared" si="157"/>
        <v>0</v>
      </c>
      <c r="CZ128" s="1">
        <f t="shared" si="158"/>
        <v>0</v>
      </c>
      <c r="DB128" s="1">
        <f t="shared" si="159"/>
        <v>0</v>
      </c>
      <c r="DC128" s="1">
        <f t="shared" si="160"/>
        <v>0</v>
      </c>
      <c r="DE128" s="1">
        <f t="shared" si="161"/>
        <v>0</v>
      </c>
      <c r="DF128" s="1">
        <f t="shared" si="162"/>
        <v>0</v>
      </c>
      <c r="DG128" s="1">
        <f t="shared" si="163"/>
        <v>0</v>
      </c>
      <c r="DH128" s="1">
        <f t="shared" si="164"/>
        <v>0</v>
      </c>
      <c r="DI128" s="1">
        <f t="shared" si="165"/>
        <v>0</v>
      </c>
      <c r="DJ128" s="1">
        <f t="shared" si="166"/>
        <v>0</v>
      </c>
      <c r="DK128" s="1">
        <f t="shared" si="167"/>
        <v>0</v>
      </c>
      <c r="DL128" s="1">
        <f t="shared" si="168"/>
        <v>0</v>
      </c>
      <c r="DM128" s="1">
        <f t="shared" si="169"/>
        <v>0</v>
      </c>
      <c r="DN128" s="1">
        <f t="shared" si="170"/>
        <v>0</v>
      </c>
      <c r="DO128" s="1">
        <f t="shared" si="171"/>
        <v>0</v>
      </c>
      <c r="DP128" s="1">
        <f t="shared" si="172"/>
        <v>0</v>
      </c>
      <c r="DQ128" s="1">
        <f t="shared" si="173"/>
        <v>0</v>
      </c>
      <c r="DR128" s="1">
        <f t="shared" si="174"/>
        <v>0</v>
      </c>
      <c r="DS128" s="1">
        <f t="shared" si="175"/>
        <v>0</v>
      </c>
    </row>
    <row r="129" spans="1:123" s="26" customFormat="1" ht="30.75" customHeight="1" x14ac:dyDescent="0.2">
      <c r="A129" s="1"/>
      <c r="B129" s="134"/>
      <c r="C129" s="6"/>
      <c r="D129" s="977"/>
      <c r="E129" s="383"/>
      <c r="F129" s="620"/>
      <c r="G129" s="204"/>
      <c r="H129" s="6"/>
      <c r="I129" s="693"/>
      <c r="J129" s="1107"/>
      <c r="K129" s="1107"/>
      <c r="L129" s="707" t="s">
        <v>909</v>
      </c>
      <c r="N129" s="817"/>
      <c r="O129" s="325"/>
      <c r="P129" s="325"/>
      <c r="Q129" s="325"/>
      <c r="R129" s="325"/>
      <c r="S129" s="325"/>
      <c r="T129" s="325"/>
      <c r="U129" s="325"/>
      <c r="V129" s="325"/>
      <c r="W129" s="325"/>
      <c r="X129" s="325"/>
      <c r="Y129" s="325"/>
      <c r="Z129" s="325"/>
      <c r="AA129" s="325"/>
      <c r="AB129" s="1184"/>
      <c r="AC129" s="1185"/>
      <c r="AD129" s="1186"/>
      <c r="AE129" s="1186"/>
      <c r="AF129" s="94"/>
      <c r="AG129" s="6"/>
      <c r="AH129" s="205"/>
      <c r="AI129" s="292"/>
      <c r="AJ129" s="1"/>
      <c r="AK129" s="187">
        <f t="shared" si="131"/>
        <v>0</v>
      </c>
      <c r="AL129" s="188">
        <f t="shared" si="132"/>
        <v>0</v>
      </c>
      <c r="AN129" s="633"/>
      <c r="AO129" s="352"/>
      <c r="AP129" s="326">
        <f t="shared" si="133"/>
        <v>0</v>
      </c>
      <c r="AQ129" s="364"/>
      <c r="AR129" s="152"/>
      <c r="AS129" s="152"/>
      <c r="AT129" s="152"/>
      <c r="AU129" s="152"/>
      <c r="AV129" s="152"/>
      <c r="AW129" s="152"/>
      <c r="AX129" s="152">
        <f t="shared" si="221"/>
        <v>0</v>
      </c>
      <c r="AY129" s="152"/>
      <c r="AZ129" s="152"/>
      <c r="BA129" s="152"/>
      <c r="BB129" s="152"/>
      <c r="BC129" s="152"/>
      <c r="BD129" s="152"/>
      <c r="BE129" s="152"/>
      <c r="BF129" s="152">
        <f t="shared" ref="BF129:BF192" si="222">AB129*$J129</f>
        <v>0</v>
      </c>
      <c r="BG129" s="152">
        <f t="shared" ref="BG129:BG192" si="223">AC129*$J129</f>
        <v>0</v>
      </c>
      <c r="BH129" s="152">
        <f t="shared" ref="BH129:BH192" si="224">AD129*$J129</f>
        <v>0</v>
      </c>
      <c r="BI129" s="152">
        <f t="shared" ref="BI129:BI192" si="225">AE129*$J129</f>
        <v>0</v>
      </c>
      <c r="BJ129" s="329"/>
      <c r="BK129" s="1036">
        <f t="shared" si="134"/>
        <v>0</v>
      </c>
      <c r="BL129" s="722"/>
      <c r="BM129" s="357">
        <f t="shared" si="135"/>
        <v>0</v>
      </c>
      <c r="BN129" s="722"/>
      <c r="BO129" s="357">
        <f t="shared" si="136"/>
        <v>0</v>
      </c>
      <c r="BP129" s="722"/>
      <c r="BQ129" s="357">
        <f t="shared" si="137"/>
        <v>0</v>
      </c>
      <c r="BR129" s="722"/>
      <c r="BS129" s="357">
        <f t="shared" si="138"/>
        <v>0</v>
      </c>
      <c r="BT129" s="722"/>
      <c r="BU129" s="357">
        <f t="shared" si="139"/>
        <v>0</v>
      </c>
      <c r="BV129" s="731"/>
      <c r="BW129" s="357">
        <f t="shared" si="140"/>
        <v>0</v>
      </c>
      <c r="BX129" s="728"/>
      <c r="BY129" s="357">
        <f t="shared" si="141"/>
        <v>0</v>
      </c>
      <c r="BZ129" s="728"/>
      <c r="CA129" s="357">
        <f t="shared" si="142"/>
        <v>0</v>
      </c>
      <c r="CB129" s="728"/>
      <c r="CC129" s="357">
        <f t="shared" si="143"/>
        <v>0</v>
      </c>
      <c r="CD129" s="728"/>
      <c r="CE129" s="357">
        <f t="shared" si="144"/>
        <v>0</v>
      </c>
      <c r="CF129" s="728"/>
      <c r="CG129" s="357">
        <f t="shared" si="145"/>
        <v>0</v>
      </c>
      <c r="CH129" s="728"/>
      <c r="CI129" s="357">
        <f t="shared" si="146"/>
        <v>0</v>
      </c>
      <c r="CJ129" s="728"/>
      <c r="CK129" s="357">
        <f t="shared" si="147"/>
        <v>0</v>
      </c>
      <c r="CL129" s="728"/>
      <c r="CM129" s="357">
        <f t="shared" si="148"/>
        <v>0</v>
      </c>
      <c r="CN129" s="728"/>
      <c r="CO129" s="357">
        <f t="shared" si="149"/>
        <v>0</v>
      </c>
      <c r="CP129" s="729"/>
      <c r="CQ129" s="357">
        <f t="shared" si="150"/>
        <v>0</v>
      </c>
      <c r="CR129" s="152"/>
      <c r="CS129" s="1">
        <f t="shared" si="151"/>
        <v>0</v>
      </c>
      <c r="CT129" s="1">
        <f t="shared" si="152"/>
        <v>0</v>
      </c>
      <c r="CU129" s="1">
        <f t="shared" si="153"/>
        <v>0</v>
      </c>
      <c r="CV129" s="1">
        <f t="shared" si="154"/>
        <v>0</v>
      </c>
      <c r="CW129" s="522">
        <f t="shared" si="155"/>
        <v>0</v>
      </c>
      <c r="CX129" s="1">
        <f t="shared" si="156"/>
        <v>0</v>
      </c>
      <c r="CY129" s="1">
        <f t="shared" si="157"/>
        <v>0</v>
      </c>
      <c r="CZ129" s="1">
        <f t="shared" si="158"/>
        <v>0</v>
      </c>
      <c r="DA129" s="1"/>
      <c r="DB129" s="1">
        <f t="shared" si="159"/>
        <v>0</v>
      </c>
      <c r="DC129" s="1">
        <f t="shared" si="160"/>
        <v>0</v>
      </c>
      <c r="DD129" s="1"/>
      <c r="DE129" s="1">
        <f t="shared" si="161"/>
        <v>0</v>
      </c>
      <c r="DF129" s="1">
        <f t="shared" si="162"/>
        <v>0</v>
      </c>
      <c r="DG129" s="1">
        <f t="shared" si="163"/>
        <v>0</v>
      </c>
      <c r="DH129" s="1">
        <f t="shared" si="164"/>
        <v>0</v>
      </c>
      <c r="DI129" s="1">
        <f t="shared" si="165"/>
        <v>0</v>
      </c>
      <c r="DJ129" s="1">
        <f t="shared" si="166"/>
        <v>0</v>
      </c>
      <c r="DK129" s="1">
        <f t="shared" si="167"/>
        <v>0</v>
      </c>
      <c r="DL129" s="1">
        <f t="shared" si="168"/>
        <v>0</v>
      </c>
      <c r="DM129" s="1">
        <f t="shared" si="169"/>
        <v>0</v>
      </c>
      <c r="DN129" s="1">
        <f t="shared" si="170"/>
        <v>0</v>
      </c>
      <c r="DO129" s="1">
        <f t="shared" si="171"/>
        <v>0</v>
      </c>
      <c r="DP129" s="1">
        <f t="shared" si="172"/>
        <v>0</v>
      </c>
      <c r="DQ129" s="1">
        <f t="shared" si="173"/>
        <v>0</v>
      </c>
      <c r="DR129" s="1">
        <f t="shared" si="174"/>
        <v>0</v>
      </c>
      <c r="DS129" s="1">
        <f t="shared" si="175"/>
        <v>0</v>
      </c>
    </row>
    <row r="130" spans="1:123" s="1" customFormat="1" ht="65.25" customHeight="1" x14ac:dyDescent="0.2">
      <c r="A130" s="1360" t="s">
        <v>65</v>
      </c>
      <c r="B130" s="142"/>
      <c r="C130" s="82"/>
      <c r="D130" s="1070" t="s">
        <v>197</v>
      </c>
      <c r="E130" s="533"/>
      <c r="F130" s="582"/>
      <c r="G130" s="534" t="s">
        <v>657</v>
      </c>
      <c r="H130" s="535" t="s">
        <v>345</v>
      </c>
      <c r="I130" s="1091" t="s">
        <v>378</v>
      </c>
      <c r="J130" s="1103">
        <v>1</v>
      </c>
      <c r="K130" s="1103">
        <v>0</v>
      </c>
      <c r="L130" s="534" t="s">
        <v>693</v>
      </c>
      <c r="M130" s="540">
        <v>441.36015000000009</v>
      </c>
      <c r="N130" s="777"/>
      <c r="O130" s="777"/>
      <c r="P130" s="777"/>
      <c r="Q130" s="777"/>
      <c r="R130" s="777"/>
      <c r="S130" s="777"/>
      <c r="T130" s="777"/>
      <c r="U130" s="777"/>
      <c r="V130" s="807"/>
      <c r="W130" s="805"/>
      <c r="X130" s="805"/>
      <c r="Y130" s="805"/>
      <c r="Z130" s="805"/>
      <c r="AA130" s="804"/>
      <c r="AB130" s="1029"/>
      <c r="AC130" s="781"/>
      <c r="AD130" s="837"/>
      <c r="AE130" s="1020"/>
      <c r="AF130" s="532">
        <f t="shared" si="129"/>
        <v>0</v>
      </c>
      <c r="AG130" s="536" t="str">
        <f t="shared" ref="AG130:AG137" si="226">IF(B130="New","Yes","No")</f>
        <v>No</v>
      </c>
      <c r="AH130" s="548" t="str">
        <f t="shared" si="130"/>
        <v>No</v>
      </c>
      <c r="AI130" s="527" t="str">
        <f t="shared" ref="AI130:AI137" si="227">IF(F130="P24 cat.","Yes","No")</f>
        <v>No</v>
      </c>
      <c r="AK130" s="187">
        <f t="shared" si="131"/>
        <v>5</v>
      </c>
      <c r="AL130" s="188">
        <f t="shared" si="132"/>
        <v>0</v>
      </c>
      <c r="AM130" s="26"/>
      <c r="AN130" s="633"/>
      <c r="AO130" s="349">
        <v>18.5</v>
      </c>
      <c r="AP130" s="326">
        <f t="shared" si="133"/>
        <v>0</v>
      </c>
      <c r="AQ130" s="364"/>
      <c r="AR130" s="152">
        <f t="shared" ref="AR130:AR137" si="228">N130*J130</f>
        <v>0</v>
      </c>
      <c r="AS130" s="152">
        <f t="shared" ref="AS130:AS137" si="229">O130*J130</f>
        <v>0</v>
      </c>
      <c r="AT130" s="152">
        <f t="shared" ref="AT130:AT137" si="230">P130*J130</f>
        <v>0</v>
      </c>
      <c r="AU130" s="152">
        <f t="shared" ref="AU130:AU137" si="231">Q130*J130</f>
        <v>0</v>
      </c>
      <c r="AV130" s="152">
        <f t="shared" ref="AV130:AV137" si="232">R130*J130</f>
        <v>0</v>
      </c>
      <c r="AW130" s="152">
        <f t="shared" ref="AW130:AW137" si="233">S130*J130</f>
        <v>0</v>
      </c>
      <c r="AX130" s="152">
        <f t="shared" si="221"/>
        <v>0</v>
      </c>
      <c r="AY130" s="152">
        <f t="shared" ref="AY130:AY137" si="234">U130*J130</f>
        <v>0</v>
      </c>
      <c r="AZ130" s="152">
        <f t="shared" ref="AZ130:AZ137" si="235">J130*V130</f>
        <v>0</v>
      </c>
      <c r="BA130" s="152">
        <f t="shared" ref="BA130:BA137" si="236">W130*J130</f>
        <v>0</v>
      </c>
      <c r="BB130" s="152">
        <f t="shared" ref="BB130:BB137" si="237">X130*J130</f>
        <v>0</v>
      </c>
      <c r="BC130" s="152">
        <f t="shared" ref="BC130:BC137" si="238">Y130*J130</f>
        <v>0</v>
      </c>
      <c r="BD130" s="152">
        <f t="shared" ref="BD130:BD137" si="239">Z130*J130</f>
        <v>0</v>
      </c>
      <c r="BE130" s="152">
        <f t="shared" ref="BE130:BE137" si="240">AA130*J130</f>
        <v>0</v>
      </c>
      <c r="BF130" s="152">
        <f t="shared" si="222"/>
        <v>0</v>
      </c>
      <c r="BG130" s="152">
        <f t="shared" si="223"/>
        <v>0</v>
      </c>
      <c r="BH130" s="152">
        <f t="shared" si="224"/>
        <v>0</v>
      </c>
      <c r="BI130" s="152">
        <f t="shared" si="225"/>
        <v>0</v>
      </c>
      <c r="BJ130" s="329">
        <v>5</v>
      </c>
      <c r="BK130" s="1036">
        <f t="shared" si="134"/>
        <v>0</v>
      </c>
      <c r="BL130" s="719">
        <v>12</v>
      </c>
      <c r="BM130" s="357">
        <f t="shared" si="135"/>
        <v>0</v>
      </c>
      <c r="BN130" s="719"/>
      <c r="BO130" s="357">
        <f t="shared" si="136"/>
        <v>0</v>
      </c>
      <c r="BP130" s="719"/>
      <c r="BQ130" s="357">
        <f t="shared" si="137"/>
        <v>0</v>
      </c>
      <c r="BR130" s="719"/>
      <c r="BS130" s="357">
        <f t="shared" si="138"/>
        <v>0</v>
      </c>
      <c r="BT130" s="719"/>
      <c r="BU130" s="357">
        <f t="shared" si="139"/>
        <v>0</v>
      </c>
      <c r="BV130" s="730"/>
      <c r="BW130" s="357">
        <f t="shared" si="140"/>
        <v>0</v>
      </c>
      <c r="BX130" s="728"/>
      <c r="BY130" s="357">
        <f t="shared" si="141"/>
        <v>0</v>
      </c>
      <c r="BZ130" s="728"/>
      <c r="CA130" s="357">
        <f t="shared" si="142"/>
        <v>0</v>
      </c>
      <c r="CB130" s="728"/>
      <c r="CC130" s="357">
        <f t="shared" si="143"/>
        <v>0</v>
      </c>
      <c r="CD130" s="728"/>
      <c r="CE130" s="357">
        <f t="shared" si="144"/>
        <v>0</v>
      </c>
      <c r="CF130" s="728"/>
      <c r="CG130" s="357">
        <f t="shared" si="145"/>
        <v>0</v>
      </c>
      <c r="CH130" s="728"/>
      <c r="CI130" s="357">
        <f t="shared" si="146"/>
        <v>0</v>
      </c>
      <c r="CJ130" s="728"/>
      <c r="CK130" s="357">
        <f t="shared" si="147"/>
        <v>0</v>
      </c>
      <c r="CL130" s="728"/>
      <c r="CM130" s="357">
        <f t="shared" si="148"/>
        <v>0</v>
      </c>
      <c r="CN130" s="728"/>
      <c r="CO130" s="357">
        <f t="shared" si="149"/>
        <v>0</v>
      </c>
      <c r="CP130" s="729"/>
      <c r="CQ130" s="357">
        <f t="shared" si="150"/>
        <v>0</v>
      </c>
      <c r="CR130" s="152"/>
      <c r="CS130" s="1">
        <f t="shared" si="151"/>
        <v>0</v>
      </c>
      <c r="CT130" s="1">
        <f t="shared" si="152"/>
        <v>0</v>
      </c>
      <c r="CU130" s="1">
        <f t="shared" si="153"/>
        <v>0</v>
      </c>
      <c r="CV130" s="1">
        <f t="shared" si="154"/>
        <v>0</v>
      </c>
      <c r="CW130" s="522">
        <f t="shared" si="155"/>
        <v>0</v>
      </c>
      <c r="CX130" s="1">
        <f t="shared" si="156"/>
        <v>0</v>
      </c>
      <c r="CY130" s="1">
        <f t="shared" si="157"/>
        <v>0</v>
      </c>
      <c r="CZ130" s="1">
        <f t="shared" si="158"/>
        <v>0</v>
      </c>
      <c r="DB130" s="1">
        <f t="shared" si="159"/>
        <v>0</v>
      </c>
      <c r="DC130" s="1">
        <f t="shared" si="160"/>
        <v>0</v>
      </c>
      <c r="DE130" s="1">
        <f t="shared" si="161"/>
        <v>0</v>
      </c>
      <c r="DF130" s="1">
        <f t="shared" si="162"/>
        <v>0</v>
      </c>
      <c r="DG130" s="1">
        <f t="shared" si="163"/>
        <v>0</v>
      </c>
      <c r="DH130" s="1">
        <f t="shared" si="164"/>
        <v>0</v>
      </c>
      <c r="DI130" s="1">
        <f t="shared" si="165"/>
        <v>0</v>
      </c>
      <c r="DJ130" s="1">
        <f t="shared" si="166"/>
        <v>0</v>
      </c>
      <c r="DK130" s="1">
        <f t="shared" si="167"/>
        <v>0</v>
      </c>
      <c r="DL130" s="1">
        <f t="shared" si="168"/>
        <v>0</v>
      </c>
      <c r="DM130" s="1">
        <f t="shared" si="169"/>
        <v>0</v>
      </c>
      <c r="DN130" s="1">
        <f t="shared" si="170"/>
        <v>0</v>
      </c>
      <c r="DO130" s="1">
        <f t="shared" si="171"/>
        <v>0</v>
      </c>
      <c r="DP130" s="1">
        <f t="shared" si="172"/>
        <v>0</v>
      </c>
      <c r="DQ130" s="1">
        <f t="shared" si="173"/>
        <v>0</v>
      </c>
      <c r="DR130" s="1">
        <f t="shared" si="174"/>
        <v>0</v>
      </c>
      <c r="DS130" s="1">
        <f t="shared" si="175"/>
        <v>0</v>
      </c>
    </row>
    <row r="131" spans="1:123" s="1" customFormat="1" ht="65.25" customHeight="1" x14ac:dyDescent="0.2">
      <c r="A131" s="1361"/>
      <c r="B131" s="138"/>
      <c r="D131" s="977" t="s">
        <v>588</v>
      </c>
      <c r="E131" s="378"/>
      <c r="F131" s="581"/>
      <c r="G131" s="68" t="s">
        <v>0</v>
      </c>
      <c r="H131" s="1" t="s">
        <v>675</v>
      </c>
      <c r="I131" s="693" t="s">
        <v>503</v>
      </c>
      <c r="J131" s="1104">
        <v>7</v>
      </c>
      <c r="K131" s="1104">
        <v>0</v>
      </c>
      <c r="L131" s="45" t="s">
        <v>694</v>
      </c>
      <c r="M131" s="500">
        <v>617.90421000000003</v>
      </c>
      <c r="N131" s="778"/>
      <c r="O131" s="778"/>
      <c r="P131" s="778"/>
      <c r="Q131" s="778"/>
      <c r="R131" s="778"/>
      <c r="S131" s="778"/>
      <c r="T131" s="778"/>
      <c r="U131" s="778"/>
      <c r="V131" s="802"/>
      <c r="W131" s="779"/>
      <c r="X131" s="779"/>
      <c r="Y131" s="779"/>
      <c r="Z131" s="779"/>
      <c r="AA131" s="801"/>
      <c r="AB131" s="1028"/>
      <c r="AC131" s="782"/>
      <c r="AD131" s="1011"/>
      <c r="AE131" s="1022"/>
      <c r="AF131" s="70">
        <f t="shared" si="129"/>
        <v>0</v>
      </c>
      <c r="AG131" s="88" t="str">
        <f t="shared" si="226"/>
        <v>No</v>
      </c>
      <c r="AH131" s="131" t="str">
        <f t="shared" ref="AH131:AH194" si="241">IF(SUM(N131:AE131)&gt;0,"Yes","No")</f>
        <v>No</v>
      </c>
      <c r="AI131" s="71" t="str">
        <f t="shared" si="227"/>
        <v>No</v>
      </c>
      <c r="AK131" s="187">
        <f t="shared" ref="AK131:AK194" si="242">BJ131</f>
        <v>5</v>
      </c>
      <c r="AL131" s="188">
        <f t="shared" ref="AL131:AL194" si="243">SUM(N131:AE131)*AK131</f>
        <v>0</v>
      </c>
      <c r="AM131" s="26"/>
      <c r="AN131" s="633"/>
      <c r="AO131" s="349">
        <v>10</v>
      </c>
      <c r="AP131" s="326">
        <f t="shared" ref="AP131:AP194" si="244">SUM(N131:AE131)*AO131</f>
        <v>0</v>
      </c>
      <c r="AQ131" s="364"/>
      <c r="AR131" s="152">
        <f t="shared" si="228"/>
        <v>0</v>
      </c>
      <c r="AS131" s="152">
        <f t="shared" si="229"/>
        <v>0</v>
      </c>
      <c r="AT131" s="152">
        <f t="shared" si="230"/>
        <v>0</v>
      </c>
      <c r="AU131" s="152">
        <f t="shared" si="231"/>
        <v>0</v>
      </c>
      <c r="AV131" s="152">
        <f t="shared" si="232"/>
        <v>0</v>
      </c>
      <c r="AW131" s="152">
        <f t="shared" si="233"/>
        <v>0</v>
      </c>
      <c r="AX131" s="152">
        <f t="shared" si="221"/>
        <v>0</v>
      </c>
      <c r="AY131" s="152">
        <f t="shared" si="234"/>
        <v>0</v>
      </c>
      <c r="AZ131" s="152">
        <f t="shared" si="235"/>
        <v>0</v>
      </c>
      <c r="BA131" s="152">
        <f t="shared" si="236"/>
        <v>0</v>
      </c>
      <c r="BB131" s="152">
        <f t="shared" si="237"/>
        <v>0</v>
      </c>
      <c r="BC131" s="152">
        <f t="shared" si="238"/>
        <v>0</v>
      </c>
      <c r="BD131" s="152">
        <f t="shared" si="239"/>
        <v>0</v>
      </c>
      <c r="BE131" s="152">
        <f t="shared" si="240"/>
        <v>0</v>
      </c>
      <c r="BF131" s="152">
        <f t="shared" si="222"/>
        <v>0</v>
      </c>
      <c r="BG131" s="152">
        <f t="shared" si="223"/>
        <v>0</v>
      </c>
      <c r="BH131" s="152">
        <f t="shared" si="224"/>
        <v>0</v>
      </c>
      <c r="BI131" s="152">
        <f t="shared" si="225"/>
        <v>0</v>
      </c>
      <c r="BJ131" s="329">
        <v>5</v>
      </c>
      <c r="BK131" s="1036">
        <f t="shared" ref="BK131:BK194" si="245">SUM(BM131+BO131+BQ131+BS131+BU131)</f>
        <v>0</v>
      </c>
      <c r="BL131" s="719">
        <v>28</v>
      </c>
      <c r="BM131" s="357">
        <f t="shared" ref="BM131:BM194" si="246">SUM(N131:AE131)*BL131</f>
        <v>0</v>
      </c>
      <c r="BN131" s="719"/>
      <c r="BO131" s="357">
        <f t="shared" ref="BO131:BO194" si="247">SUM(N131:AE131)*BN131</f>
        <v>0</v>
      </c>
      <c r="BP131" s="719"/>
      <c r="BQ131" s="357">
        <f t="shared" ref="BQ131:BQ194" si="248">SUM(N131:AE131)*BP131</f>
        <v>0</v>
      </c>
      <c r="BR131" s="719"/>
      <c r="BS131" s="357">
        <f t="shared" ref="BS131:BS194" si="249">SUM(N131:AE131)*BR131</f>
        <v>0</v>
      </c>
      <c r="BT131" s="719"/>
      <c r="BU131" s="357">
        <f t="shared" ref="BU131:BU194" si="250">SUM(N131:AE131)*BT131</f>
        <v>0</v>
      </c>
      <c r="BV131" s="730">
        <v>5</v>
      </c>
      <c r="BW131" s="357">
        <f t="shared" ref="BW131:BW194" si="251">SUM(N131:AE131)*BV131</f>
        <v>0</v>
      </c>
      <c r="BX131" s="728"/>
      <c r="BY131" s="357">
        <f t="shared" ref="BY131:BY194" si="252">SUM(N131:AE131)*BX131</f>
        <v>0</v>
      </c>
      <c r="BZ131" s="728"/>
      <c r="CA131" s="357">
        <f t="shared" ref="CA131:CA194" si="253">SUM(N131:AE131)*BZ131</f>
        <v>0</v>
      </c>
      <c r="CB131" s="728"/>
      <c r="CC131" s="357">
        <f t="shared" ref="CC131:CC194" si="254">SUM(N131:AE131)*CB131</f>
        <v>0</v>
      </c>
      <c r="CD131" s="728"/>
      <c r="CE131" s="357">
        <f t="shared" ref="CE131:CE194" si="255">SUM(N131:AE131)*CD131</f>
        <v>0</v>
      </c>
      <c r="CF131" s="728"/>
      <c r="CG131" s="357">
        <f t="shared" ref="CG131:CG194" si="256">SUM(N131:AE131)*CF131</f>
        <v>0</v>
      </c>
      <c r="CH131" s="728"/>
      <c r="CI131" s="357">
        <f t="shared" ref="CI131:CI194" si="257">SUM(N131:AE131)*CH131</f>
        <v>0</v>
      </c>
      <c r="CJ131" s="728"/>
      <c r="CK131" s="357">
        <f t="shared" ref="CK131:CK194" si="258">SUM(N131:AE131)*CJ131</f>
        <v>0</v>
      </c>
      <c r="CL131" s="728"/>
      <c r="CM131" s="357">
        <f t="shared" ref="CM131:CM194" si="259">SUM(N131:AE131)*CL131</f>
        <v>0</v>
      </c>
      <c r="CN131" s="728"/>
      <c r="CO131" s="357">
        <f t="shared" ref="CO131:CO194" si="260">SUM(N131:AE131)*CN131</f>
        <v>0</v>
      </c>
      <c r="CP131" s="729"/>
      <c r="CQ131" s="357">
        <f t="shared" ref="CQ131:CQ194" si="261">SUM(N131:AE131)*CP131</f>
        <v>0</v>
      </c>
      <c r="CR131" s="152"/>
      <c r="CS131" s="1">
        <f t="shared" ref="CS131:CS194" si="262">IF(H131="XS",IF(SUM(AR131:BI131)&gt;0,SUM(AR131:BI131),0),0)</f>
        <v>0</v>
      </c>
      <c r="CT131" s="1">
        <f t="shared" ref="CT131:CT194" si="263">IF(H131="S",IF(SUM(AR131:BI131)&gt;0,SUM(AR131:BI131),0),0)</f>
        <v>0</v>
      </c>
      <c r="CU131" s="1">
        <f t="shared" ref="CU131:CU194" si="264">IF(H131="M",IF(SUM(AR131:BI131)&gt;0,SUM(AR131:BI131),0),0)</f>
        <v>0</v>
      </c>
      <c r="CV131" s="1">
        <f t="shared" ref="CV131:CV194" si="265">IF(H131="L",IF(SUM(AR131:BI131)&gt;0,SUM(AR131:BI131),0),0)</f>
        <v>0</v>
      </c>
      <c r="CW131" s="522">
        <f t="shared" ref="CW131:CW194" si="266">IF(H131="XL",IF(SUM(AR131:BI131)&gt;0,SUM(AR131:BI131),0),0)</f>
        <v>0</v>
      </c>
      <c r="CX131" s="1">
        <f t="shared" ref="CX131:CX194" si="267">IF(H131="2XL",IF(SUM(AR131:BI131)&gt;0,SUM(AR131:BI131),0),0)</f>
        <v>0</v>
      </c>
      <c r="CY131" s="1">
        <f t="shared" ref="CY131:CY194" si="268">IF(H131="3XL",IF(SUM(AR131:BI131)&gt;0,SUM(AR131:BI131),0),0)</f>
        <v>0</v>
      </c>
      <c r="CZ131" s="1">
        <f t="shared" ref="CZ131:CZ194" si="269">IF(H131="various",IF(SUM(AR131:BI131)&gt;0,SUM(AR131:BI131),0),0)</f>
        <v>0</v>
      </c>
      <c r="DB131" s="1">
        <f t="shared" ref="DB131:DB194" si="270">IF(E131="",IF(SUM(AR131:BI131)&gt;0,SUM(AR131:BI131),0),0)</f>
        <v>0</v>
      </c>
      <c r="DC131" s="1">
        <f t="shared" ref="DC131:DC194" si="271">IF(E131="Dual Tex.",IF(SUM(AR131:BI131)&gt;0,SUM(AR131:BI131),0),0)</f>
        <v>0</v>
      </c>
      <c r="DE131" s="1">
        <f t="shared" ref="DE131:DE194" si="272">IF(G131="sloper",IF(SUM(AR131:BI131)&gt;0,SUM(AR131:BI131),0),0)</f>
        <v>0</v>
      </c>
      <c r="DF131" s="1">
        <f t="shared" ref="DF131:DF194" si="273">IF(G131="footholds",IF(SUM(AR131:BI131)&gt;0,SUM(AR131:BI131),0),0)</f>
        <v>0</v>
      </c>
      <c r="DG131" s="1">
        <f t="shared" ref="DG131:DG194" si="274">IF(G131="micros",IF(SUM(AR131:BI131)&gt;0,SUM(AR131:BI131),0),0)</f>
        <v>0</v>
      </c>
      <c r="DH131" s="1">
        <f t="shared" ref="DH131:DH194" si="275">IF(G131="jug",IF(SUM(AR131:BI131)&gt;0,SUM(AR131:BI131),0),0)</f>
        <v>0</v>
      </c>
      <c r="DI131" s="1">
        <f t="shared" ref="DI131:DI194" si="276">IF(G131="ledge",IF(SUM(AR131:BI131)&gt;0,SUM(AR131:BI131),0),0)</f>
        <v>0</v>
      </c>
      <c r="DJ131" s="1">
        <f t="shared" ref="DJ131:DJ194" si="277">IF(G131="edge",IF(SUM(AR131:BI131)&gt;0,SUM(AR131:BI131),0),0)</f>
        <v>0</v>
      </c>
      <c r="DK131" s="1">
        <f t="shared" ref="DK131:DK194" si="278">IF(G131="crimp",IF(SUM(AR131:BI131)&gt;0,SUM(AR131:BI131),0),0)</f>
        <v>0</v>
      </c>
      <c r="DL131" s="1">
        <f t="shared" ref="DL131:DL194" si="279">IF(G131="incut",IF(SUM(AR131:BI131)&gt;0,SUM(AR131:BI131),0),0)</f>
        <v>0</v>
      </c>
      <c r="DM131" s="1">
        <f t="shared" ref="DM131:DM194" si="280">IF(G131="dish",IF(SUM(AR131:BI131)&gt;0,SUM(AR131:BI131),0),0)</f>
        <v>0</v>
      </c>
      <c r="DN131" s="1">
        <f t="shared" ref="DN131:DN194" si="281">IF(G131="pinch",IF(SUM(AR131:BI131)&gt;0,SUM(AR131:BI131),0),0)</f>
        <v>0</v>
      </c>
      <c r="DO131" s="1">
        <f t="shared" ref="DO131:DO194" si="282">IF(G131="pocket",IF(SUM(AR131:BI131)&gt;0,SUM(AR131:BI131),0),0)</f>
        <v>0</v>
      </c>
      <c r="DP131" s="1">
        <f t="shared" ref="DP131:DP194" si="283">IF(G131="insert",IF(SUM(AR131:BI131)&gt;0,SUM(AR131:BI131),0),0)</f>
        <v>0</v>
      </c>
      <c r="DQ131" s="1">
        <f t="shared" ref="DQ131:DQ194" si="284">IF(G131="feature",IF(SUM(AR131:BI131)&gt;0,SUM(AR131:BI131),0),0)</f>
        <v>0</v>
      </c>
      <c r="DR131" s="1">
        <f t="shared" ref="DR131:DR194" si="285">IF(G131="scoop",IF(SUM(AR131:BI131)&gt;0,SUM(AR131:BI131),0),0)</f>
        <v>0</v>
      </c>
      <c r="DS131" s="1">
        <f t="shared" ref="DS131:DS194" si="286">IF(G131="various",IF(SUM(AR131:BI131)&gt;0,SUM(AR131:BI131),0),0)</f>
        <v>0</v>
      </c>
    </row>
    <row r="132" spans="1:123" s="1" customFormat="1" ht="65.25" customHeight="1" x14ac:dyDescent="0.2">
      <c r="A132" s="1361"/>
      <c r="B132" s="138"/>
      <c r="D132" s="1068" t="s">
        <v>589</v>
      </c>
      <c r="E132" s="528"/>
      <c r="F132" s="580"/>
      <c r="G132" s="529" t="s">
        <v>0</v>
      </c>
      <c r="H132" s="530" t="s">
        <v>60</v>
      </c>
      <c r="I132" s="1088" t="s">
        <v>502</v>
      </c>
      <c r="J132" s="1099">
        <v>5</v>
      </c>
      <c r="K132" s="1099">
        <v>0</v>
      </c>
      <c r="L132" s="529" t="s">
        <v>694</v>
      </c>
      <c r="M132" s="541">
        <v>441.36015000000009</v>
      </c>
      <c r="N132" s="784"/>
      <c r="O132" s="784"/>
      <c r="P132" s="784"/>
      <c r="Q132" s="784"/>
      <c r="R132" s="784"/>
      <c r="S132" s="784"/>
      <c r="T132" s="784"/>
      <c r="U132" s="784"/>
      <c r="V132" s="812"/>
      <c r="W132" s="810"/>
      <c r="X132" s="810"/>
      <c r="Y132" s="810"/>
      <c r="Z132" s="810"/>
      <c r="AA132" s="785"/>
      <c r="AB132" s="1030"/>
      <c r="AC132" s="787"/>
      <c r="AD132" s="841"/>
      <c r="AE132" s="1187"/>
      <c r="AF132" s="532">
        <f t="shared" si="129"/>
        <v>0</v>
      </c>
      <c r="AG132" s="532" t="str">
        <f t="shared" si="226"/>
        <v>No</v>
      </c>
      <c r="AH132" s="545" t="str">
        <f t="shared" si="241"/>
        <v>No</v>
      </c>
      <c r="AI132" s="527" t="str">
        <f t="shared" si="227"/>
        <v>No</v>
      </c>
      <c r="AK132" s="187">
        <f t="shared" si="242"/>
        <v>3</v>
      </c>
      <c r="AL132" s="188">
        <f t="shared" si="243"/>
        <v>0</v>
      </c>
      <c r="AM132" s="26"/>
      <c r="AN132" s="633"/>
      <c r="AO132" s="349">
        <v>5.5</v>
      </c>
      <c r="AP132" s="326">
        <f t="shared" si="244"/>
        <v>0</v>
      </c>
      <c r="AQ132" s="364"/>
      <c r="AR132" s="152">
        <f t="shared" si="228"/>
        <v>0</v>
      </c>
      <c r="AS132" s="152">
        <f t="shared" si="229"/>
        <v>0</v>
      </c>
      <c r="AT132" s="152">
        <f t="shared" si="230"/>
        <v>0</v>
      </c>
      <c r="AU132" s="152">
        <f t="shared" si="231"/>
        <v>0</v>
      </c>
      <c r="AV132" s="152">
        <f t="shared" si="232"/>
        <v>0</v>
      </c>
      <c r="AW132" s="152">
        <f t="shared" si="233"/>
        <v>0</v>
      </c>
      <c r="AX132" s="152">
        <f t="shared" si="221"/>
        <v>0</v>
      </c>
      <c r="AY132" s="152">
        <f t="shared" si="234"/>
        <v>0</v>
      </c>
      <c r="AZ132" s="152">
        <f t="shared" si="235"/>
        <v>0</v>
      </c>
      <c r="BA132" s="152">
        <f t="shared" si="236"/>
        <v>0</v>
      </c>
      <c r="BB132" s="152">
        <f t="shared" si="237"/>
        <v>0</v>
      </c>
      <c r="BC132" s="152">
        <f t="shared" si="238"/>
        <v>0</v>
      </c>
      <c r="BD132" s="152">
        <f t="shared" si="239"/>
        <v>0</v>
      </c>
      <c r="BE132" s="152">
        <f t="shared" si="240"/>
        <v>0</v>
      </c>
      <c r="BF132" s="152">
        <f t="shared" si="222"/>
        <v>0</v>
      </c>
      <c r="BG132" s="152">
        <f t="shared" si="223"/>
        <v>0</v>
      </c>
      <c r="BH132" s="152">
        <f t="shared" si="224"/>
        <v>0</v>
      </c>
      <c r="BI132" s="152">
        <f t="shared" si="225"/>
        <v>0</v>
      </c>
      <c r="BJ132" s="329">
        <v>3</v>
      </c>
      <c r="BK132" s="1036">
        <f t="shared" si="245"/>
        <v>0</v>
      </c>
      <c r="BL132" s="719">
        <v>14</v>
      </c>
      <c r="BM132" s="357">
        <f t="shared" si="246"/>
        <v>0</v>
      </c>
      <c r="BN132" s="719"/>
      <c r="BO132" s="357">
        <f t="shared" si="247"/>
        <v>0</v>
      </c>
      <c r="BP132" s="719"/>
      <c r="BQ132" s="357">
        <f t="shared" si="248"/>
        <v>0</v>
      </c>
      <c r="BR132" s="719"/>
      <c r="BS132" s="357">
        <f t="shared" si="249"/>
        <v>0</v>
      </c>
      <c r="BT132" s="719"/>
      <c r="BU132" s="357">
        <f t="shared" si="250"/>
        <v>0</v>
      </c>
      <c r="BV132" s="730">
        <v>5</v>
      </c>
      <c r="BW132" s="357">
        <f t="shared" si="251"/>
        <v>0</v>
      </c>
      <c r="BX132" s="728"/>
      <c r="BY132" s="357">
        <f t="shared" si="252"/>
        <v>0</v>
      </c>
      <c r="BZ132" s="728"/>
      <c r="CA132" s="357">
        <f t="shared" si="253"/>
        <v>0</v>
      </c>
      <c r="CB132" s="728"/>
      <c r="CC132" s="357">
        <f t="shared" si="254"/>
        <v>0</v>
      </c>
      <c r="CD132" s="728"/>
      <c r="CE132" s="357">
        <f t="shared" si="255"/>
        <v>0</v>
      </c>
      <c r="CF132" s="728"/>
      <c r="CG132" s="357">
        <f t="shared" si="256"/>
        <v>0</v>
      </c>
      <c r="CH132" s="728"/>
      <c r="CI132" s="357">
        <f t="shared" si="257"/>
        <v>0</v>
      </c>
      <c r="CJ132" s="728"/>
      <c r="CK132" s="357">
        <f t="shared" si="258"/>
        <v>0</v>
      </c>
      <c r="CL132" s="728"/>
      <c r="CM132" s="357">
        <f t="shared" si="259"/>
        <v>0</v>
      </c>
      <c r="CN132" s="728"/>
      <c r="CO132" s="357">
        <f t="shared" si="260"/>
        <v>0</v>
      </c>
      <c r="CP132" s="729"/>
      <c r="CQ132" s="357">
        <f t="shared" si="261"/>
        <v>0</v>
      </c>
      <c r="CR132" s="152"/>
      <c r="CS132" s="1">
        <f t="shared" si="262"/>
        <v>0</v>
      </c>
      <c r="CT132" s="1">
        <f t="shared" si="263"/>
        <v>0</v>
      </c>
      <c r="CU132" s="1">
        <f t="shared" si="264"/>
        <v>0</v>
      </c>
      <c r="CV132" s="1">
        <f t="shared" si="265"/>
        <v>0</v>
      </c>
      <c r="CW132" s="522">
        <f t="shared" si="266"/>
        <v>0</v>
      </c>
      <c r="CX132" s="1">
        <f t="shared" si="267"/>
        <v>0</v>
      </c>
      <c r="CY132" s="1">
        <f t="shared" si="268"/>
        <v>0</v>
      </c>
      <c r="CZ132" s="1">
        <f t="shared" si="269"/>
        <v>0</v>
      </c>
      <c r="DB132" s="1">
        <f t="shared" si="270"/>
        <v>0</v>
      </c>
      <c r="DC132" s="1">
        <f t="shared" si="271"/>
        <v>0</v>
      </c>
      <c r="DE132" s="1">
        <f t="shared" si="272"/>
        <v>0</v>
      </c>
      <c r="DF132" s="1">
        <f t="shared" si="273"/>
        <v>0</v>
      </c>
      <c r="DG132" s="1">
        <f t="shared" si="274"/>
        <v>0</v>
      </c>
      <c r="DH132" s="1">
        <f t="shared" si="275"/>
        <v>0</v>
      </c>
      <c r="DI132" s="1">
        <f t="shared" si="276"/>
        <v>0</v>
      </c>
      <c r="DJ132" s="1">
        <f t="shared" si="277"/>
        <v>0</v>
      </c>
      <c r="DK132" s="1">
        <f t="shared" si="278"/>
        <v>0</v>
      </c>
      <c r="DL132" s="1">
        <f t="shared" si="279"/>
        <v>0</v>
      </c>
      <c r="DM132" s="1">
        <f t="shared" si="280"/>
        <v>0</v>
      </c>
      <c r="DN132" s="1">
        <f t="shared" si="281"/>
        <v>0</v>
      </c>
      <c r="DO132" s="1">
        <f t="shared" si="282"/>
        <v>0</v>
      </c>
      <c r="DP132" s="1">
        <f t="shared" si="283"/>
        <v>0</v>
      </c>
      <c r="DQ132" s="1">
        <f t="shared" si="284"/>
        <v>0</v>
      </c>
      <c r="DR132" s="1">
        <f t="shared" si="285"/>
        <v>0</v>
      </c>
      <c r="DS132" s="1">
        <f t="shared" si="286"/>
        <v>0</v>
      </c>
    </row>
    <row r="133" spans="1:123" s="1" customFormat="1" ht="65.25" customHeight="1" x14ac:dyDescent="0.2">
      <c r="A133" s="1377" t="s">
        <v>600</v>
      </c>
      <c r="B133" s="137"/>
      <c r="C133" s="82"/>
      <c r="D133" s="972" t="s">
        <v>199</v>
      </c>
      <c r="E133" s="382"/>
      <c r="F133" s="579"/>
      <c r="G133" s="83" t="s">
        <v>657</v>
      </c>
      <c r="H133" s="82" t="s">
        <v>345</v>
      </c>
      <c r="I133" s="1094" t="s">
        <v>379</v>
      </c>
      <c r="J133" s="1106">
        <v>1</v>
      </c>
      <c r="K133" s="1106">
        <v>12</v>
      </c>
      <c r="L133" s="82" t="s">
        <v>693</v>
      </c>
      <c r="M133" s="502">
        <v>248.06962488000005</v>
      </c>
      <c r="N133" s="778"/>
      <c r="O133" s="778"/>
      <c r="P133" s="778"/>
      <c r="Q133" s="778"/>
      <c r="R133" s="778"/>
      <c r="S133" s="778"/>
      <c r="T133" s="778"/>
      <c r="U133" s="778"/>
      <c r="V133" s="802"/>
      <c r="W133" s="779"/>
      <c r="X133" s="779"/>
      <c r="Y133" s="779"/>
      <c r="Z133" s="779"/>
      <c r="AA133" s="801"/>
      <c r="AB133" s="1028"/>
      <c r="AC133" s="782"/>
      <c r="AD133" s="1011"/>
      <c r="AE133" s="1022"/>
      <c r="AF133" s="60">
        <f t="shared" si="129"/>
        <v>0</v>
      </c>
      <c r="AG133" s="85" t="str">
        <f t="shared" si="226"/>
        <v>No</v>
      </c>
      <c r="AH133" s="205" t="str">
        <f t="shared" si="241"/>
        <v>No</v>
      </c>
      <c r="AI133" s="61" t="str">
        <f t="shared" si="227"/>
        <v>No</v>
      </c>
      <c r="AK133" s="187">
        <f t="shared" si="242"/>
        <v>4</v>
      </c>
      <c r="AL133" s="188">
        <f t="shared" si="243"/>
        <v>0</v>
      </c>
      <c r="AM133" s="26"/>
      <c r="AN133" s="633"/>
      <c r="AO133" s="349">
        <v>10</v>
      </c>
      <c r="AP133" s="326">
        <f t="shared" si="244"/>
        <v>0</v>
      </c>
      <c r="AQ133" s="364"/>
      <c r="AR133" s="152">
        <f t="shared" si="228"/>
        <v>0</v>
      </c>
      <c r="AS133" s="152">
        <f t="shared" si="229"/>
        <v>0</v>
      </c>
      <c r="AT133" s="152">
        <f t="shared" si="230"/>
        <v>0</v>
      </c>
      <c r="AU133" s="152">
        <f t="shared" si="231"/>
        <v>0</v>
      </c>
      <c r="AV133" s="152">
        <f t="shared" si="232"/>
        <v>0</v>
      </c>
      <c r="AW133" s="152">
        <f t="shared" si="233"/>
        <v>0</v>
      </c>
      <c r="AX133" s="152">
        <f t="shared" si="221"/>
        <v>0</v>
      </c>
      <c r="AY133" s="152">
        <f t="shared" si="234"/>
        <v>0</v>
      </c>
      <c r="AZ133" s="152">
        <f t="shared" si="235"/>
        <v>0</v>
      </c>
      <c r="BA133" s="152">
        <f t="shared" si="236"/>
        <v>0</v>
      </c>
      <c r="BB133" s="152">
        <f t="shared" si="237"/>
        <v>0</v>
      </c>
      <c r="BC133" s="152">
        <f t="shared" si="238"/>
        <v>0</v>
      </c>
      <c r="BD133" s="152">
        <f t="shared" si="239"/>
        <v>0</v>
      </c>
      <c r="BE133" s="152">
        <f t="shared" si="240"/>
        <v>0</v>
      </c>
      <c r="BF133" s="152">
        <f t="shared" si="222"/>
        <v>0</v>
      </c>
      <c r="BG133" s="152">
        <f t="shared" si="223"/>
        <v>0</v>
      </c>
      <c r="BH133" s="152">
        <f t="shared" si="224"/>
        <v>0</v>
      </c>
      <c r="BI133" s="152">
        <f t="shared" si="225"/>
        <v>0</v>
      </c>
      <c r="BJ133" s="329">
        <v>4</v>
      </c>
      <c r="BK133" s="1036">
        <f t="shared" si="245"/>
        <v>0</v>
      </c>
      <c r="BL133" s="719">
        <v>12</v>
      </c>
      <c r="BM133" s="357">
        <f t="shared" si="246"/>
        <v>0</v>
      </c>
      <c r="BN133" s="719"/>
      <c r="BO133" s="357">
        <f t="shared" si="247"/>
        <v>0</v>
      </c>
      <c r="BP133" s="719"/>
      <c r="BQ133" s="357">
        <f t="shared" si="248"/>
        <v>0</v>
      </c>
      <c r="BR133" s="719"/>
      <c r="BS133" s="357">
        <f t="shared" si="249"/>
        <v>0</v>
      </c>
      <c r="BT133" s="719"/>
      <c r="BU133" s="357">
        <f t="shared" si="250"/>
        <v>0</v>
      </c>
      <c r="BV133" s="730"/>
      <c r="BW133" s="357">
        <f t="shared" si="251"/>
        <v>0</v>
      </c>
      <c r="BX133" s="728"/>
      <c r="BY133" s="357">
        <f t="shared" si="252"/>
        <v>0</v>
      </c>
      <c r="BZ133" s="728"/>
      <c r="CA133" s="357">
        <f t="shared" si="253"/>
        <v>0</v>
      </c>
      <c r="CB133" s="728"/>
      <c r="CC133" s="357">
        <f t="shared" si="254"/>
        <v>0</v>
      </c>
      <c r="CD133" s="728"/>
      <c r="CE133" s="357">
        <f t="shared" si="255"/>
        <v>0</v>
      </c>
      <c r="CF133" s="728"/>
      <c r="CG133" s="357">
        <f t="shared" si="256"/>
        <v>0</v>
      </c>
      <c r="CH133" s="728"/>
      <c r="CI133" s="357">
        <f t="shared" si="257"/>
        <v>0</v>
      </c>
      <c r="CJ133" s="728"/>
      <c r="CK133" s="357">
        <f t="shared" si="258"/>
        <v>0</v>
      </c>
      <c r="CL133" s="728"/>
      <c r="CM133" s="357">
        <f t="shared" si="259"/>
        <v>0</v>
      </c>
      <c r="CN133" s="728"/>
      <c r="CO133" s="357">
        <f t="shared" si="260"/>
        <v>0</v>
      </c>
      <c r="CP133" s="729"/>
      <c r="CQ133" s="357">
        <f t="shared" si="261"/>
        <v>0</v>
      </c>
      <c r="CR133" s="152"/>
      <c r="CS133" s="1">
        <f t="shared" si="262"/>
        <v>0</v>
      </c>
      <c r="CT133" s="1">
        <f t="shared" si="263"/>
        <v>0</v>
      </c>
      <c r="CU133" s="1">
        <f t="shared" si="264"/>
        <v>0</v>
      </c>
      <c r="CV133" s="1">
        <f t="shared" si="265"/>
        <v>0</v>
      </c>
      <c r="CW133" s="522">
        <f t="shared" si="266"/>
        <v>0</v>
      </c>
      <c r="CX133" s="1">
        <f t="shared" si="267"/>
        <v>0</v>
      </c>
      <c r="CY133" s="1">
        <f t="shared" si="268"/>
        <v>0</v>
      </c>
      <c r="CZ133" s="1">
        <f t="shared" si="269"/>
        <v>0</v>
      </c>
      <c r="DB133" s="1">
        <f t="shared" si="270"/>
        <v>0</v>
      </c>
      <c r="DC133" s="1">
        <f t="shared" si="271"/>
        <v>0</v>
      </c>
      <c r="DE133" s="1">
        <f t="shared" si="272"/>
        <v>0</v>
      </c>
      <c r="DF133" s="1">
        <f t="shared" si="273"/>
        <v>0</v>
      </c>
      <c r="DG133" s="1">
        <f t="shared" si="274"/>
        <v>0</v>
      </c>
      <c r="DH133" s="1">
        <f t="shared" si="275"/>
        <v>0</v>
      </c>
      <c r="DI133" s="1">
        <f t="shared" si="276"/>
        <v>0</v>
      </c>
      <c r="DJ133" s="1">
        <f t="shared" si="277"/>
        <v>0</v>
      </c>
      <c r="DK133" s="1">
        <f t="shared" si="278"/>
        <v>0</v>
      </c>
      <c r="DL133" s="1">
        <f t="shared" si="279"/>
        <v>0</v>
      </c>
      <c r="DM133" s="1">
        <f t="shared" si="280"/>
        <v>0</v>
      </c>
      <c r="DN133" s="1">
        <f t="shared" si="281"/>
        <v>0</v>
      </c>
      <c r="DO133" s="1">
        <f t="shared" si="282"/>
        <v>0</v>
      </c>
      <c r="DP133" s="1">
        <f t="shared" si="283"/>
        <v>0</v>
      </c>
      <c r="DQ133" s="1">
        <f t="shared" si="284"/>
        <v>0</v>
      </c>
      <c r="DR133" s="1">
        <f t="shared" si="285"/>
        <v>0</v>
      </c>
      <c r="DS133" s="1">
        <f t="shared" si="286"/>
        <v>0</v>
      </c>
    </row>
    <row r="134" spans="1:123" s="1" customFormat="1" ht="65.25" customHeight="1" x14ac:dyDescent="0.2">
      <c r="A134" s="1378"/>
      <c r="B134" s="130"/>
      <c r="D134" s="1068" t="s">
        <v>200</v>
      </c>
      <c r="E134" s="528"/>
      <c r="F134" s="580"/>
      <c r="G134" s="529" t="s">
        <v>0</v>
      </c>
      <c r="H134" s="530" t="s">
        <v>63</v>
      </c>
      <c r="I134" s="1088" t="s">
        <v>380</v>
      </c>
      <c r="J134" s="1099">
        <v>1</v>
      </c>
      <c r="K134" s="1099">
        <v>0</v>
      </c>
      <c r="L134" s="530" t="s">
        <v>693</v>
      </c>
      <c r="M134" s="541">
        <v>151.32348000000002</v>
      </c>
      <c r="N134" s="777"/>
      <c r="O134" s="777"/>
      <c r="P134" s="777"/>
      <c r="Q134" s="777"/>
      <c r="R134" s="777"/>
      <c r="S134" s="777"/>
      <c r="T134" s="777"/>
      <c r="U134" s="777"/>
      <c r="V134" s="807"/>
      <c r="W134" s="805"/>
      <c r="X134" s="805"/>
      <c r="Y134" s="805"/>
      <c r="Z134" s="805"/>
      <c r="AA134" s="804"/>
      <c r="AB134" s="1029"/>
      <c r="AC134" s="781"/>
      <c r="AD134" s="837"/>
      <c r="AE134" s="1020"/>
      <c r="AF134" s="532">
        <f t="shared" si="129"/>
        <v>0</v>
      </c>
      <c r="AG134" s="532" t="str">
        <f t="shared" si="226"/>
        <v>No</v>
      </c>
      <c r="AH134" s="545" t="str">
        <f t="shared" si="241"/>
        <v>No</v>
      </c>
      <c r="AI134" s="527" t="str">
        <f t="shared" si="227"/>
        <v>No</v>
      </c>
      <c r="AK134" s="187">
        <f t="shared" si="242"/>
        <v>1</v>
      </c>
      <c r="AL134" s="188">
        <f t="shared" si="243"/>
        <v>0</v>
      </c>
      <c r="AM134" s="26"/>
      <c r="AN134" s="633"/>
      <c r="AO134" s="349">
        <v>3</v>
      </c>
      <c r="AP134" s="326">
        <f t="shared" si="244"/>
        <v>0</v>
      </c>
      <c r="AQ134" s="364"/>
      <c r="AR134" s="152">
        <f t="shared" si="228"/>
        <v>0</v>
      </c>
      <c r="AS134" s="152">
        <f t="shared" si="229"/>
        <v>0</v>
      </c>
      <c r="AT134" s="152">
        <f t="shared" si="230"/>
        <v>0</v>
      </c>
      <c r="AU134" s="152">
        <f t="shared" si="231"/>
        <v>0</v>
      </c>
      <c r="AV134" s="152">
        <f t="shared" si="232"/>
        <v>0</v>
      </c>
      <c r="AW134" s="152">
        <f t="shared" si="233"/>
        <v>0</v>
      </c>
      <c r="AX134" s="152">
        <f t="shared" si="221"/>
        <v>0</v>
      </c>
      <c r="AY134" s="152">
        <f t="shared" si="234"/>
        <v>0</v>
      </c>
      <c r="AZ134" s="152">
        <f t="shared" si="235"/>
        <v>0</v>
      </c>
      <c r="BA134" s="152">
        <f t="shared" si="236"/>
        <v>0</v>
      </c>
      <c r="BB134" s="152">
        <f t="shared" si="237"/>
        <v>0</v>
      </c>
      <c r="BC134" s="152">
        <f t="shared" si="238"/>
        <v>0</v>
      </c>
      <c r="BD134" s="152">
        <f t="shared" si="239"/>
        <v>0</v>
      </c>
      <c r="BE134" s="152">
        <f t="shared" si="240"/>
        <v>0</v>
      </c>
      <c r="BF134" s="152">
        <f t="shared" si="222"/>
        <v>0</v>
      </c>
      <c r="BG134" s="152">
        <f t="shared" si="223"/>
        <v>0</v>
      </c>
      <c r="BH134" s="152">
        <f t="shared" si="224"/>
        <v>0</v>
      </c>
      <c r="BI134" s="152">
        <f t="shared" si="225"/>
        <v>0</v>
      </c>
      <c r="BJ134" s="329">
        <v>1</v>
      </c>
      <c r="BK134" s="1036">
        <f t="shared" si="245"/>
        <v>0</v>
      </c>
      <c r="BL134" s="719">
        <v>7</v>
      </c>
      <c r="BM134" s="357">
        <f t="shared" si="246"/>
        <v>0</v>
      </c>
      <c r="BN134" s="719"/>
      <c r="BO134" s="357">
        <f t="shared" si="247"/>
        <v>0</v>
      </c>
      <c r="BP134" s="719"/>
      <c r="BQ134" s="357">
        <f t="shared" si="248"/>
        <v>0</v>
      </c>
      <c r="BR134" s="719"/>
      <c r="BS134" s="357">
        <f t="shared" si="249"/>
        <v>0</v>
      </c>
      <c r="BT134" s="719"/>
      <c r="BU134" s="357">
        <f t="shared" si="250"/>
        <v>0</v>
      </c>
      <c r="BV134" s="730"/>
      <c r="BW134" s="357">
        <f t="shared" si="251"/>
        <v>0</v>
      </c>
      <c r="BX134" s="728"/>
      <c r="BY134" s="357">
        <f t="shared" si="252"/>
        <v>0</v>
      </c>
      <c r="BZ134" s="728"/>
      <c r="CA134" s="357">
        <f t="shared" si="253"/>
        <v>0</v>
      </c>
      <c r="CB134" s="728"/>
      <c r="CC134" s="357">
        <f t="shared" si="254"/>
        <v>0</v>
      </c>
      <c r="CD134" s="728"/>
      <c r="CE134" s="357">
        <f t="shared" si="255"/>
        <v>0</v>
      </c>
      <c r="CF134" s="728"/>
      <c r="CG134" s="357">
        <f t="shared" si="256"/>
        <v>0</v>
      </c>
      <c r="CH134" s="728"/>
      <c r="CI134" s="357">
        <f t="shared" si="257"/>
        <v>0</v>
      </c>
      <c r="CJ134" s="728"/>
      <c r="CK134" s="357">
        <f t="shared" si="258"/>
        <v>0</v>
      </c>
      <c r="CL134" s="728"/>
      <c r="CM134" s="357">
        <f t="shared" si="259"/>
        <v>0</v>
      </c>
      <c r="CN134" s="728"/>
      <c r="CO134" s="357">
        <f t="shared" si="260"/>
        <v>0</v>
      </c>
      <c r="CP134" s="729"/>
      <c r="CQ134" s="357">
        <f t="shared" si="261"/>
        <v>0</v>
      </c>
      <c r="CR134" s="152"/>
      <c r="CS134" s="1">
        <f t="shared" si="262"/>
        <v>0</v>
      </c>
      <c r="CT134" s="1">
        <f t="shared" si="263"/>
        <v>0</v>
      </c>
      <c r="CU134" s="1">
        <f t="shared" si="264"/>
        <v>0</v>
      </c>
      <c r="CV134" s="1">
        <f t="shared" si="265"/>
        <v>0</v>
      </c>
      <c r="CW134" s="522">
        <f t="shared" si="266"/>
        <v>0</v>
      </c>
      <c r="CX134" s="1">
        <f t="shared" si="267"/>
        <v>0</v>
      </c>
      <c r="CY134" s="1">
        <f t="shared" si="268"/>
        <v>0</v>
      </c>
      <c r="CZ134" s="1">
        <f t="shared" si="269"/>
        <v>0</v>
      </c>
      <c r="DB134" s="1">
        <f t="shared" si="270"/>
        <v>0</v>
      </c>
      <c r="DC134" s="1">
        <f t="shared" si="271"/>
        <v>0</v>
      </c>
      <c r="DE134" s="1">
        <f t="shared" si="272"/>
        <v>0</v>
      </c>
      <c r="DF134" s="1">
        <f t="shared" si="273"/>
        <v>0</v>
      </c>
      <c r="DG134" s="1">
        <f t="shared" si="274"/>
        <v>0</v>
      </c>
      <c r="DH134" s="1">
        <f t="shared" si="275"/>
        <v>0</v>
      </c>
      <c r="DI134" s="1">
        <f t="shared" si="276"/>
        <v>0</v>
      </c>
      <c r="DJ134" s="1">
        <f t="shared" si="277"/>
        <v>0</v>
      </c>
      <c r="DK134" s="1">
        <f t="shared" si="278"/>
        <v>0</v>
      </c>
      <c r="DL134" s="1">
        <f t="shared" si="279"/>
        <v>0</v>
      </c>
      <c r="DM134" s="1">
        <f t="shared" si="280"/>
        <v>0</v>
      </c>
      <c r="DN134" s="1">
        <f t="shared" si="281"/>
        <v>0</v>
      </c>
      <c r="DO134" s="1">
        <f t="shared" si="282"/>
        <v>0</v>
      </c>
      <c r="DP134" s="1">
        <f t="shared" si="283"/>
        <v>0</v>
      </c>
      <c r="DQ134" s="1">
        <f t="shared" si="284"/>
        <v>0</v>
      </c>
      <c r="DR134" s="1">
        <f t="shared" si="285"/>
        <v>0</v>
      </c>
      <c r="DS134" s="1">
        <f t="shared" si="286"/>
        <v>0</v>
      </c>
    </row>
    <row r="135" spans="1:123" s="1" customFormat="1" ht="65.25" customHeight="1" x14ac:dyDescent="0.2">
      <c r="A135" s="1378"/>
      <c r="B135" s="130"/>
      <c r="D135" s="251" t="s">
        <v>201</v>
      </c>
      <c r="E135" s="378"/>
      <c r="F135" s="581"/>
      <c r="G135" s="45" t="s">
        <v>0</v>
      </c>
      <c r="H135" s="1" t="s">
        <v>63</v>
      </c>
      <c r="I135" s="1092" t="s">
        <v>381</v>
      </c>
      <c r="J135" s="1104">
        <v>1</v>
      </c>
      <c r="K135" s="1104">
        <v>0</v>
      </c>
      <c r="L135" s="1" t="s">
        <v>693</v>
      </c>
      <c r="M135" s="500">
        <v>126.10290000000002</v>
      </c>
      <c r="N135" s="778"/>
      <c r="O135" s="778"/>
      <c r="P135" s="778"/>
      <c r="Q135" s="778"/>
      <c r="R135" s="778"/>
      <c r="S135" s="778"/>
      <c r="T135" s="778"/>
      <c r="U135" s="778"/>
      <c r="V135" s="802"/>
      <c r="W135" s="779"/>
      <c r="X135" s="779"/>
      <c r="Y135" s="779"/>
      <c r="Z135" s="779"/>
      <c r="AA135" s="801"/>
      <c r="AB135" s="1028"/>
      <c r="AC135" s="782"/>
      <c r="AD135" s="1011"/>
      <c r="AE135" s="1022"/>
      <c r="AF135" s="70">
        <f t="shared" si="129"/>
        <v>0</v>
      </c>
      <c r="AG135" s="88" t="str">
        <f t="shared" si="226"/>
        <v>No</v>
      </c>
      <c r="AH135" s="131" t="str">
        <f t="shared" si="241"/>
        <v>No</v>
      </c>
      <c r="AI135" s="71" t="str">
        <f t="shared" si="227"/>
        <v>No</v>
      </c>
      <c r="AK135" s="187">
        <f t="shared" si="242"/>
        <v>1</v>
      </c>
      <c r="AL135" s="188">
        <f t="shared" si="243"/>
        <v>0</v>
      </c>
      <c r="AM135" s="26"/>
      <c r="AN135" s="633"/>
      <c r="AO135" s="349">
        <v>2.5</v>
      </c>
      <c r="AP135" s="326">
        <f t="shared" si="244"/>
        <v>0</v>
      </c>
      <c r="AQ135" s="364"/>
      <c r="AR135" s="152">
        <f t="shared" si="228"/>
        <v>0</v>
      </c>
      <c r="AS135" s="152">
        <f t="shared" si="229"/>
        <v>0</v>
      </c>
      <c r="AT135" s="152">
        <f t="shared" si="230"/>
        <v>0</v>
      </c>
      <c r="AU135" s="152">
        <f t="shared" si="231"/>
        <v>0</v>
      </c>
      <c r="AV135" s="152">
        <f t="shared" si="232"/>
        <v>0</v>
      </c>
      <c r="AW135" s="152">
        <f t="shared" si="233"/>
        <v>0</v>
      </c>
      <c r="AX135" s="152">
        <f t="shared" si="221"/>
        <v>0</v>
      </c>
      <c r="AY135" s="152">
        <f t="shared" si="234"/>
        <v>0</v>
      </c>
      <c r="AZ135" s="152">
        <f t="shared" si="235"/>
        <v>0</v>
      </c>
      <c r="BA135" s="152">
        <f t="shared" si="236"/>
        <v>0</v>
      </c>
      <c r="BB135" s="152">
        <f t="shared" si="237"/>
        <v>0</v>
      </c>
      <c r="BC135" s="152">
        <f t="shared" si="238"/>
        <v>0</v>
      </c>
      <c r="BD135" s="152">
        <f t="shared" si="239"/>
        <v>0</v>
      </c>
      <c r="BE135" s="152">
        <f t="shared" si="240"/>
        <v>0</v>
      </c>
      <c r="BF135" s="152">
        <f t="shared" si="222"/>
        <v>0</v>
      </c>
      <c r="BG135" s="152">
        <f t="shared" si="223"/>
        <v>0</v>
      </c>
      <c r="BH135" s="152">
        <f t="shared" si="224"/>
        <v>0</v>
      </c>
      <c r="BI135" s="152">
        <f t="shared" si="225"/>
        <v>0</v>
      </c>
      <c r="BJ135" s="329">
        <v>1</v>
      </c>
      <c r="BK135" s="1036">
        <f t="shared" si="245"/>
        <v>0</v>
      </c>
      <c r="BL135" s="719">
        <v>5</v>
      </c>
      <c r="BM135" s="357">
        <f t="shared" si="246"/>
        <v>0</v>
      </c>
      <c r="BN135" s="719"/>
      <c r="BO135" s="357">
        <f t="shared" si="247"/>
        <v>0</v>
      </c>
      <c r="BP135" s="719"/>
      <c r="BQ135" s="357">
        <f t="shared" si="248"/>
        <v>0</v>
      </c>
      <c r="BR135" s="719"/>
      <c r="BS135" s="357">
        <f t="shared" si="249"/>
        <v>0</v>
      </c>
      <c r="BT135" s="719"/>
      <c r="BU135" s="357">
        <f t="shared" si="250"/>
        <v>0</v>
      </c>
      <c r="BV135" s="730"/>
      <c r="BW135" s="357">
        <f t="shared" si="251"/>
        <v>0</v>
      </c>
      <c r="BX135" s="728"/>
      <c r="BY135" s="357">
        <f t="shared" si="252"/>
        <v>0</v>
      </c>
      <c r="BZ135" s="728"/>
      <c r="CA135" s="357">
        <f t="shared" si="253"/>
        <v>0</v>
      </c>
      <c r="CB135" s="728"/>
      <c r="CC135" s="357">
        <f t="shared" si="254"/>
        <v>0</v>
      </c>
      <c r="CD135" s="728"/>
      <c r="CE135" s="357">
        <f t="shared" si="255"/>
        <v>0</v>
      </c>
      <c r="CF135" s="728"/>
      <c r="CG135" s="357">
        <f t="shared" si="256"/>
        <v>0</v>
      </c>
      <c r="CH135" s="728"/>
      <c r="CI135" s="357">
        <f t="shared" si="257"/>
        <v>0</v>
      </c>
      <c r="CJ135" s="728"/>
      <c r="CK135" s="357">
        <f t="shared" si="258"/>
        <v>0</v>
      </c>
      <c r="CL135" s="728"/>
      <c r="CM135" s="357">
        <f t="shared" si="259"/>
        <v>0</v>
      </c>
      <c r="CN135" s="728"/>
      <c r="CO135" s="357">
        <f t="shared" si="260"/>
        <v>0</v>
      </c>
      <c r="CP135" s="729"/>
      <c r="CQ135" s="357">
        <f t="shared" si="261"/>
        <v>0</v>
      </c>
      <c r="CR135" s="152"/>
      <c r="CS135" s="1">
        <f t="shared" si="262"/>
        <v>0</v>
      </c>
      <c r="CT135" s="1">
        <f t="shared" si="263"/>
        <v>0</v>
      </c>
      <c r="CU135" s="1">
        <f t="shared" si="264"/>
        <v>0</v>
      </c>
      <c r="CV135" s="1">
        <f t="shared" si="265"/>
        <v>0</v>
      </c>
      <c r="CW135" s="522">
        <f t="shared" si="266"/>
        <v>0</v>
      </c>
      <c r="CX135" s="1">
        <f t="shared" si="267"/>
        <v>0</v>
      </c>
      <c r="CY135" s="1">
        <f t="shared" si="268"/>
        <v>0</v>
      </c>
      <c r="CZ135" s="1">
        <f t="shared" si="269"/>
        <v>0</v>
      </c>
      <c r="DB135" s="1">
        <f t="shared" si="270"/>
        <v>0</v>
      </c>
      <c r="DC135" s="1">
        <f t="shared" si="271"/>
        <v>0</v>
      </c>
      <c r="DE135" s="1">
        <f t="shared" si="272"/>
        <v>0</v>
      </c>
      <c r="DF135" s="1">
        <f t="shared" si="273"/>
        <v>0</v>
      </c>
      <c r="DG135" s="1">
        <f t="shared" si="274"/>
        <v>0</v>
      </c>
      <c r="DH135" s="1">
        <f t="shared" si="275"/>
        <v>0</v>
      </c>
      <c r="DI135" s="1">
        <f t="shared" si="276"/>
        <v>0</v>
      </c>
      <c r="DJ135" s="1">
        <f t="shared" si="277"/>
        <v>0</v>
      </c>
      <c r="DK135" s="1">
        <f t="shared" si="278"/>
        <v>0</v>
      </c>
      <c r="DL135" s="1">
        <f t="shared" si="279"/>
        <v>0</v>
      </c>
      <c r="DM135" s="1">
        <f t="shared" si="280"/>
        <v>0</v>
      </c>
      <c r="DN135" s="1">
        <f t="shared" si="281"/>
        <v>0</v>
      </c>
      <c r="DO135" s="1">
        <f t="shared" si="282"/>
        <v>0</v>
      </c>
      <c r="DP135" s="1">
        <f t="shared" si="283"/>
        <v>0</v>
      </c>
      <c r="DQ135" s="1">
        <f t="shared" si="284"/>
        <v>0</v>
      </c>
      <c r="DR135" s="1">
        <f t="shared" si="285"/>
        <v>0</v>
      </c>
      <c r="DS135" s="1">
        <f t="shared" si="286"/>
        <v>0</v>
      </c>
    </row>
    <row r="136" spans="1:123" s="1" customFormat="1" ht="65.25" customHeight="1" x14ac:dyDescent="0.2">
      <c r="A136" s="1378"/>
      <c r="B136" s="135"/>
      <c r="D136" s="1068" t="s">
        <v>202</v>
      </c>
      <c r="E136" s="528"/>
      <c r="F136" s="580"/>
      <c r="G136" s="529" t="s">
        <v>0</v>
      </c>
      <c r="H136" s="530" t="s">
        <v>67</v>
      </c>
      <c r="I136" s="1088" t="s">
        <v>382</v>
      </c>
      <c r="J136" s="1099">
        <v>1</v>
      </c>
      <c r="K136" s="1099">
        <v>0</v>
      </c>
      <c r="L136" s="530" t="s">
        <v>693</v>
      </c>
      <c r="M136" s="541">
        <v>87.855890430000017</v>
      </c>
      <c r="N136" s="777"/>
      <c r="O136" s="777"/>
      <c r="P136" s="777"/>
      <c r="Q136" s="777"/>
      <c r="R136" s="777"/>
      <c r="S136" s="777"/>
      <c r="T136" s="777"/>
      <c r="U136" s="777"/>
      <c r="V136" s="807"/>
      <c r="W136" s="805"/>
      <c r="X136" s="805"/>
      <c r="Y136" s="805"/>
      <c r="Z136" s="805"/>
      <c r="AA136" s="804"/>
      <c r="AB136" s="1029"/>
      <c r="AC136" s="781"/>
      <c r="AD136" s="837"/>
      <c r="AE136" s="1020"/>
      <c r="AF136" s="532">
        <f t="shared" si="129"/>
        <v>0</v>
      </c>
      <c r="AG136" s="532" t="str">
        <f t="shared" si="226"/>
        <v>No</v>
      </c>
      <c r="AH136" s="545" t="str">
        <f t="shared" si="241"/>
        <v>No</v>
      </c>
      <c r="AI136" s="527" t="str">
        <f t="shared" si="227"/>
        <v>No</v>
      </c>
      <c r="AK136" s="187">
        <f t="shared" si="242"/>
        <v>1</v>
      </c>
      <c r="AL136" s="188">
        <f t="shared" si="243"/>
        <v>0</v>
      </c>
      <c r="AM136" s="26"/>
      <c r="AN136" s="633"/>
      <c r="AO136" s="349">
        <v>1.35</v>
      </c>
      <c r="AP136" s="326">
        <f t="shared" si="244"/>
        <v>0</v>
      </c>
      <c r="AQ136" s="364"/>
      <c r="AR136" s="152">
        <f t="shared" si="228"/>
        <v>0</v>
      </c>
      <c r="AS136" s="152">
        <f t="shared" si="229"/>
        <v>0</v>
      </c>
      <c r="AT136" s="152">
        <f t="shared" si="230"/>
        <v>0</v>
      </c>
      <c r="AU136" s="152">
        <f t="shared" si="231"/>
        <v>0</v>
      </c>
      <c r="AV136" s="152">
        <f t="shared" si="232"/>
        <v>0</v>
      </c>
      <c r="AW136" s="152">
        <f t="shared" si="233"/>
        <v>0</v>
      </c>
      <c r="AX136" s="152">
        <f t="shared" si="221"/>
        <v>0</v>
      </c>
      <c r="AY136" s="152">
        <f t="shared" si="234"/>
        <v>0</v>
      </c>
      <c r="AZ136" s="152">
        <f t="shared" si="235"/>
        <v>0</v>
      </c>
      <c r="BA136" s="152">
        <f t="shared" si="236"/>
        <v>0</v>
      </c>
      <c r="BB136" s="152">
        <f t="shared" si="237"/>
        <v>0</v>
      </c>
      <c r="BC136" s="152">
        <f t="shared" si="238"/>
        <v>0</v>
      </c>
      <c r="BD136" s="152">
        <f t="shared" si="239"/>
        <v>0</v>
      </c>
      <c r="BE136" s="152">
        <f t="shared" si="240"/>
        <v>0</v>
      </c>
      <c r="BF136" s="152">
        <f t="shared" si="222"/>
        <v>0</v>
      </c>
      <c r="BG136" s="152">
        <f t="shared" si="223"/>
        <v>0</v>
      </c>
      <c r="BH136" s="152">
        <f t="shared" si="224"/>
        <v>0</v>
      </c>
      <c r="BI136" s="152">
        <f t="shared" si="225"/>
        <v>0</v>
      </c>
      <c r="BJ136" s="329">
        <v>1</v>
      </c>
      <c r="BK136" s="1036">
        <f t="shared" si="245"/>
        <v>0</v>
      </c>
      <c r="BL136" s="719">
        <v>3</v>
      </c>
      <c r="BM136" s="357">
        <f t="shared" si="246"/>
        <v>0</v>
      </c>
      <c r="BN136" s="719"/>
      <c r="BO136" s="357">
        <f t="shared" si="247"/>
        <v>0</v>
      </c>
      <c r="BP136" s="719"/>
      <c r="BQ136" s="357">
        <f t="shared" si="248"/>
        <v>0</v>
      </c>
      <c r="BR136" s="719"/>
      <c r="BS136" s="357">
        <f t="shared" si="249"/>
        <v>0</v>
      </c>
      <c r="BT136" s="719"/>
      <c r="BU136" s="357">
        <f t="shared" si="250"/>
        <v>0</v>
      </c>
      <c r="BV136" s="730"/>
      <c r="BW136" s="357">
        <f t="shared" si="251"/>
        <v>0</v>
      </c>
      <c r="BX136" s="728"/>
      <c r="BY136" s="357">
        <f t="shared" si="252"/>
        <v>0</v>
      </c>
      <c r="BZ136" s="728"/>
      <c r="CA136" s="357">
        <f t="shared" si="253"/>
        <v>0</v>
      </c>
      <c r="CB136" s="728"/>
      <c r="CC136" s="357">
        <f t="shared" si="254"/>
        <v>0</v>
      </c>
      <c r="CD136" s="728"/>
      <c r="CE136" s="357">
        <f t="shared" si="255"/>
        <v>0</v>
      </c>
      <c r="CF136" s="728"/>
      <c r="CG136" s="357">
        <f t="shared" si="256"/>
        <v>0</v>
      </c>
      <c r="CH136" s="728"/>
      <c r="CI136" s="357">
        <f t="shared" si="257"/>
        <v>0</v>
      </c>
      <c r="CJ136" s="728"/>
      <c r="CK136" s="357">
        <f t="shared" si="258"/>
        <v>0</v>
      </c>
      <c r="CL136" s="728"/>
      <c r="CM136" s="357">
        <f t="shared" si="259"/>
        <v>0</v>
      </c>
      <c r="CN136" s="728"/>
      <c r="CO136" s="357">
        <f t="shared" si="260"/>
        <v>0</v>
      </c>
      <c r="CP136" s="729"/>
      <c r="CQ136" s="357">
        <f t="shared" si="261"/>
        <v>0</v>
      </c>
      <c r="CR136" s="152"/>
      <c r="CS136" s="1">
        <f t="shared" si="262"/>
        <v>0</v>
      </c>
      <c r="CT136" s="1">
        <f t="shared" si="263"/>
        <v>0</v>
      </c>
      <c r="CU136" s="1">
        <f t="shared" si="264"/>
        <v>0</v>
      </c>
      <c r="CV136" s="1">
        <f t="shared" si="265"/>
        <v>0</v>
      </c>
      <c r="CW136" s="522">
        <f t="shared" si="266"/>
        <v>0</v>
      </c>
      <c r="CX136" s="1">
        <f t="shared" si="267"/>
        <v>0</v>
      </c>
      <c r="CY136" s="1">
        <f t="shared" si="268"/>
        <v>0</v>
      </c>
      <c r="CZ136" s="1">
        <f t="shared" si="269"/>
        <v>0</v>
      </c>
      <c r="DB136" s="1">
        <f t="shared" si="270"/>
        <v>0</v>
      </c>
      <c r="DC136" s="1">
        <f t="shared" si="271"/>
        <v>0</v>
      </c>
      <c r="DE136" s="1">
        <f t="shared" si="272"/>
        <v>0</v>
      </c>
      <c r="DF136" s="1">
        <f t="shared" si="273"/>
        <v>0</v>
      </c>
      <c r="DG136" s="1">
        <f t="shared" si="274"/>
        <v>0</v>
      </c>
      <c r="DH136" s="1">
        <f t="shared" si="275"/>
        <v>0</v>
      </c>
      <c r="DI136" s="1">
        <f t="shared" si="276"/>
        <v>0</v>
      </c>
      <c r="DJ136" s="1">
        <f t="shared" si="277"/>
        <v>0</v>
      </c>
      <c r="DK136" s="1">
        <f t="shared" si="278"/>
        <v>0</v>
      </c>
      <c r="DL136" s="1">
        <f t="shared" si="279"/>
        <v>0</v>
      </c>
      <c r="DM136" s="1">
        <f t="shared" si="280"/>
        <v>0</v>
      </c>
      <c r="DN136" s="1">
        <f t="shared" si="281"/>
        <v>0</v>
      </c>
      <c r="DO136" s="1">
        <f t="shared" si="282"/>
        <v>0</v>
      </c>
      <c r="DP136" s="1">
        <f t="shared" si="283"/>
        <v>0</v>
      </c>
      <c r="DQ136" s="1">
        <f t="shared" si="284"/>
        <v>0</v>
      </c>
      <c r="DR136" s="1">
        <f t="shared" si="285"/>
        <v>0</v>
      </c>
      <c r="DS136" s="1">
        <f t="shared" si="286"/>
        <v>0</v>
      </c>
    </row>
    <row r="137" spans="1:123" s="1" customFormat="1" ht="65.25" customHeight="1" x14ac:dyDescent="0.2">
      <c r="A137" s="1379"/>
      <c r="B137" s="136"/>
      <c r="C137" s="72"/>
      <c r="D137" s="980" t="s">
        <v>203</v>
      </c>
      <c r="E137" s="379"/>
      <c r="F137" s="621"/>
      <c r="G137" s="89" t="s">
        <v>0</v>
      </c>
      <c r="H137" s="72" t="s">
        <v>67</v>
      </c>
      <c r="I137" s="1093" t="s">
        <v>383</v>
      </c>
      <c r="J137" s="1105">
        <v>1</v>
      </c>
      <c r="K137" s="1105">
        <v>0</v>
      </c>
      <c r="L137" s="72" t="s">
        <v>693</v>
      </c>
      <c r="M137" s="499">
        <v>82.685671530000008</v>
      </c>
      <c r="N137" s="778"/>
      <c r="O137" s="778"/>
      <c r="P137" s="778"/>
      <c r="Q137" s="778"/>
      <c r="R137" s="778"/>
      <c r="S137" s="778"/>
      <c r="T137" s="778"/>
      <c r="U137" s="778"/>
      <c r="V137" s="802"/>
      <c r="W137" s="779"/>
      <c r="X137" s="779"/>
      <c r="Y137" s="779"/>
      <c r="Z137" s="779"/>
      <c r="AA137" s="801"/>
      <c r="AB137" s="1028"/>
      <c r="AC137" s="782"/>
      <c r="AD137" s="1011"/>
      <c r="AE137" s="1022"/>
      <c r="AF137" s="70">
        <f t="shared" si="129"/>
        <v>0</v>
      </c>
      <c r="AG137" s="91" t="str">
        <f t="shared" si="226"/>
        <v>No</v>
      </c>
      <c r="AH137" s="131" t="str">
        <f t="shared" si="241"/>
        <v>No</v>
      </c>
      <c r="AI137" s="71" t="str">
        <f t="shared" si="227"/>
        <v>No</v>
      </c>
      <c r="AK137" s="187">
        <f t="shared" si="242"/>
        <v>1</v>
      </c>
      <c r="AL137" s="188">
        <f t="shared" si="243"/>
        <v>0</v>
      </c>
      <c r="AM137" s="26"/>
      <c r="AN137" s="633"/>
      <c r="AO137" s="349">
        <v>1.2</v>
      </c>
      <c r="AP137" s="326">
        <f t="shared" si="244"/>
        <v>0</v>
      </c>
      <c r="AQ137" s="364"/>
      <c r="AR137" s="152">
        <f t="shared" si="228"/>
        <v>0</v>
      </c>
      <c r="AS137" s="152">
        <f t="shared" si="229"/>
        <v>0</v>
      </c>
      <c r="AT137" s="152">
        <f t="shared" si="230"/>
        <v>0</v>
      </c>
      <c r="AU137" s="152">
        <f t="shared" si="231"/>
        <v>0</v>
      </c>
      <c r="AV137" s="152">
        <f t="shared" si="232"/>
        <v>0</v>
      </c>
      <c r="AW137" s="152">
        <f t="shared" si="233"/>
        <v>0</v>
      </c>
      <c r="AX137" s="152">
        <f t="shared" si="221"/>
        <v>0</v>
      </c>
      <c r="AY137" s="152">
        <f t="shared" si="234"/>
        <v>0</v>
      </c>
      <c r="AZ137" s="152">
        <f t="shared" si="235"/>
        <v>0</v>
      </c>
      <c r="BA137" s="152">
        <f t="shared" si="236"/>
        <v>0</v>
      </c>
      <c r="BB137" s="152">
        <f t="shared" si="237"/>
        <v>0</v>
      </c>
      <c r="BC137" s="152">
        <f t="shared" si="238"/>
        <v>0</v>
      </c>
      <c r="BD137" s="152">
        <f t="shared" si="239"/>
        <v>0</v>
      </c>
      <c r="BE137" s="152">
        <f t="shared" si="240"/>
        <v>0</v>
      </c>
      <c r="BF137" s="152">
        <f t="shared" si="222"/>
        <v>0</v>
      </c>
      <c r="BG137" s="152">
        <f t="shared" si="223"/>
        <v>0</v>
      </c>
      <c r="BH137" s="152">
        <f t="shared" si="224"/>
        <v>0</v>
      </c>
      <c r="BI137" s="152">
        <f t="shared" si="225"/>
        <v>0</v>
      </c>
      <c r="BJ137" s="329">
        <v>1</v>
      </c>
      <c r="BK137" s="1036">
        <f t="shared" si="245"/>
        <v>0</v>
      </c>
      <c r="BL137" s="719">
        <v>3</v>
      </c>
      <c r="BM137" s="357">
        <f t="shared" si="246"/>
        <v>0</v>
      </c>
      <c r="BN137" s="719"/>
      <c r="BO137" s="357">
        <f t="shared" si="247"/>
        <v>0</v>
      </c>
      <c r="BP137" s="719"/>
      <c r="BQ137" s="357">
        <f t="shared" si="248"/>
        <v>0</v>
      </c>
      <c r="BR137" s="719"/>
      <c r="BS137" s="357">
        <f t="shared" si="249"/>
        <v>0</v>
      </c>
      <c r="BT137" s="719"/>
      <c r="BU137" s="357">
        <f t="shared" si="250"/>
        <v>0</v>
      </c>
      <c r="BV137" s="730"/>
      <c r="BW137" s="357">
        <f t="shared" si="251"/>
        <v>0</v>
      </c>
      <c r="BX137" s="728"/>
      <c r="BY137" s="357">
        <f t="shared" si="252"/>
        <v>0</v>
      </c>
      <c r="BZ137" s="728"/>
      <c r="CA137" s="357">
        <f t="shared" si="253"/>
        <v>0</v>
      </c>
      <c r="CB137" s="728"/>
      <c r="CC137" s="357">
        <f t="shared" si="254"/>
        <v>0</v>
      </c>
      <c r="CD137" s="728"/>
      <c r="CE137" s="357">
        <f t="shared" si="255"/>
        <v>0</v>
      </c>
      <c r="CF137" s="728"/>
      <c r="CG137" s="357">
        <f t="shared" si="256"/>
        <v>0</v>
      </c>
      <c r="CH137" s="728"/>
      <c r="CI137" s="357">
        <f t="shared" si="257"/>
        <v>0</v>
      </c>
      <c r="CJ137" s="728"/>
      <c r="CK137" s="357">
        <f t="shared" si="258"/>
        <v>0</v>
      </c>
      <c r="CL137" s="728"/>
      <c r="CM137" s="357">
        <f t="shared" si="259"/>
        <v>0</v>
      </c>
      <c r="CN137" s="728"/>
      <c r="CO137" s="357">
        <f t="shared" si="260"/>
        <v>0</v>
      </c>
      <c r="CP137" s="729"/>
      <c r="CQ137" s="357">
        <f t="shared" si="261"/>
        <v>0</v>
      </c>
      <c r="CR137" s="152"/>
      <c r="CS137" s="1">
        <f t="shared" si="262"/>
        <v>0</v>
      </c>
      <c r="CT137" s="1">
        <f t="shared" si="263"/>
        <v>0</v>
      </c>
      <c r="CU137" s="1">
        <f t="shared" si="264"/>
        <v>0</v>
      </c>
      <c r="CV137" s="1">
        <f t="shared" si="265"/>
        <v>0</v>
      </c>
      <c r="CW137" s="522">
        <f t="shared" si="266"/>
        <v>0</v>
      </c>
      <c r="CX137" s="1">
        <f t="shared" si="267"/>
        <v>0</v>
      </c>
      <c r="CY137" s="1">
        <f t="shared" si="268"/>
        <v>0</v>
      </c>
      <c r="CZ137" s="1">
        <f t="shared" si="269"/>
        <v>0</v>
      </c>
      <c r="DB137" s="1">
        <f t="shared" si="270"/>
        <v>0</v>
      </c>
      <c r="DC137" s="1">
        <f t="shared" si="271"/>
        <v>0</v>
      </c>
      <c r="DE137" s="1">
        <f t="shared" si="272"/>
        <v>0</v>
      </c>
      <c r="DF137" s="1">
        <f t="shared" si="273"/>
        <v>0</v>
      </c>
      <c r="DG137" s="1">
        <f t="shared" si="274"/>
        <v>0</v>
      </c>
      <c r="DH137" s="1">
        <f t="shared" si="275"/>
        <v>0</v>
      </c>
      <c r="DI137" s="1">
        <f t="shared" si="276"/>
        <v>0</v>
      </c>
      <c r="DJ137" s="1">
        <f t="shared" si="277"/>
        <v>0</v>
      </c>
      <c r="DK137" s="1">
        <f t="shared" si="278"/>
        <v>0</v>
      </c>
      <c r="DL137" s="1">
        <f t="shared" si="279"/>
        <v>0</v>
      </c>
      <c r="DM137" s="1">
        <f t="shared" si="280"/>
        <v>0</v>
      </c>
      <c r="DN137" s="1">
        <f t="shared" si="281"/>
        <v>0</v>
      </c>
      <c r="DO137" s="1">
        <f t="shared" si="282"/>
        <v>0</v>
      </c>
      <c r="DP137" s="1">
        <f t="shared" si="283"/>
        <v>0</v>
      </c>
      <c r="DQ137" s="1">
        <f t="shared" si="284"/>
        <v>0</v>
      </c>
      <c r="DR137" s="1">
        <f t="shared" si="285"/>
        <v>0</v>
      </c>
      <c r="DS137" s="1">
        <f t="shared" si="286"/>
        <v>0</v>
      </c>
    </row>
    <row r="138" spans="1:123" s="26" customFormat="1" ht="32.25" customHeight="1" x14ac:dyDescent="0.2">
      <c r="A138" s="1"/>
      <c r="B138" s="134"/>
      <c r="C138" s="6"/>
      <c r="D138" s="977"/>
      <c r="E138" s="383"/>
      <c r="F138" s="620"/>
      <c r="G138" s="204"/>
      <c r="H138" s="6"/>
      <c r="I138" s="693"/>
      <c r="J138" s="1107"/>
      <c r="K138" s="1107"/>
      <c r="L138" s="707" t="s">
        <v>910</v>
      </c>
      <c r="N138" s="817"/>
      <c r="O138" s="325"/>
      <c r="P138" s="325"/>
      <c r="Q138" s="325"/>
      <c r="R138" s="325"/>
      <c r="S138" s="325"/>
      <c r="T138" s="325"/>
      <c r="U138" s="325"/>
      <c r="V138" s="325"/>
      <c r="W138" s="325"/>
      <c r="X138" s="325"/>
      <c r="Y138" s="325"/>
      <c r="Z138" s="325"/>
      <c r="AA138" s="325"/>
      <c r="AB138" s="1184"/>
      <c r="AC138" s="1185"/>
      <c r="AD138" s="1186"/>
      <c r="AE138" s="1186"/>
      <c r="AF138" s="94"/>
      <c r="AG138" s="6"/>
      <c r="AH138" s="205"/>
      <c r="AI138" s="292"/>
      <c r="AJ138" s="1"/>
      <c r="AK138" s="187">
        <f t="shared" si="242"/>
        <v>0</v>
      </c>
      <c r="AL138" s="188">
        <f t="shared" si="243"/>
        <v>0</v>
      </c>
      <c r="AN138" s="633"/>
      <c r="AO138" s="352"/>
      <c r="AP138" s="326">
        <f t="shared" si="244"/>
        <v>0</v>
      </c>
      <c r="AQ138" s="364"/>
      <c r="AR138" s="152"/>
      <c r="AS138" s="152"/>
      <c r="AT138" s="152"/>
      <c r="AU138" s="152"/>
      <c r="AV138" s="152"/>
      <c r="AW138" s="152"/>
      <c r="AX138" s="152">
        <f t="shared" si="221"/>
        <v>0</v>
      </c>
      <c r="AY138" s="152"/>
      <c r="AZ138" s="152"/>
      <c r="BA138" s="152"/>
      <c r="BB138" s="152"/>
      <c r="BC138" s="152"/>
      <c r="BD138" s="152"/>
      <c r="BE138" s="152"/>
      <c r="BF138" s="152">
        <f t="shared" si="222"/>
        <v>0</v>
      </c>
      <c r="BG138" s="152">
        <f t="shared" si="223"/>
        <v>0</v>
      </c>
      <c r="BH138" s="152">
        <f t="shared" si="224"/>
        <v>0</v>
      </c>
      <c r="BI138" s="152">
        <f t="shared" si="225"/>
        <v>0</v>
      </c>
      <c r="BJ138" s="329"/>
      <c r="BK138" s="1036">
        <f t="shared" si="245"/>
        <v>0</v>
      </c>
      <c r="BL138" s="722"/>
      <c r="BM138" s="357">
        <f t="shared" si="246"/>
        <v>0</v>
      </c>
      <c r="BN138" s="722"/>
      <c r="BO138" s="357">
        <f t="shared" si="247"/>
        <v>0</v>
      </c>
      <c r="BP138" s="722"/>
      <c r="BQ138" s="357">
        <f t="shared" si="248"/>
        <v>0</v>
      </c>
      <c r="BR138" s="722"/>
      <c r="BS138" s="357">
        <f t="shared" si="249"/>
        <v>0</v>
      </c>
      <c r="BT138" s="722"/>
      <c r="BU138" s="357">
        <f t="shared" si="250"/>
        <v>0</v>
      </c>
      <c r="BV138" s="731"/>
      <c r="BW138" s="357">
        <f t="shared" si="251"/>
        <v>0</v>
      </c>
      <c r="BX138" s="728"/>
      <c r="BY138" s="357">
        <f t="shared" si="252"/>
        <v>0</v>
      </c>
      <c r="BZ138" s="728"/>
      <c r="CA138" s="357">
        <f t="shared" si="253"/>
        <v>0</v>
      </c>
      <c r="CB138" s="728"/>
      <c r="CC138" s="357">
        <f t="shared" si="254"/>
        <v>0</v>
      </c>
      <c r="CD138" s="728"/>
      <c r="CE138" s="357">
        <f t="shared" si="255"/>
        <v>0</v>
      </c>
      <c r="CF138" s="728"/>
      <c r="CG138" s="357">
        <f t="shared" si="256"/>
        <v>0</v>
      </c>
      <c r="CH138" s="728"/>
      <c r="CI138" s="357">
        <f t="shared" si="257"/>
        <v>0</v>
      </c>
      <c r="CJ138" s="728"/>
      <c r="CK138" s="357">
        <f t="shared" si="258"/>
        <v>0</v>
      </c>
      <c r="CL138" s="728"/>
      <c r="CM138" s="357">
        <f t="shared" si="259"/>
        <v>0</v>
      </c>
      <c r="CN138" s="728"/>
      <c r="CO138" s="357">
        <f t="shared" si="260"/>
        <v>0</v>
      </c>
      <c r="CP138" s="729"/>
      <c r="CQ138" s="357">
        <f t="shared" si="261"/>
        <v>0</v>
      </c>
      <c r="CR138" s="152"/>
      <c r="CS138" s="1">
        <f t="shared" si="262"/>
        <v>0</v>
      </c>
      <c r="CT138" s="1">
        <f t="shared" si="263"/>
        <v>0</v>
      </c>
      <c r="CU138" s="1">
        <f t="shared" si="264"/>
        <v>0</v>
      </c>
      <c r="CV138" s="1">
        <f t="shared" si="265"/>
        <v>0</v>
      </c>
      <c r="CW138" s="522">
        <f t="shared" si="266"/>
        <v>0</v>
      </c>
      <c r="CX138" s="1">
        <f t="shared" si="267"/>
        <v>0</v>
      </c>
      <c r="CY138" s="1">
        <f t="shared" si="268"/>
        <v>0</v>
      </c>
      <c r="CZ138" s="1">
        <f t="shared" si="269"/>
        <v>0</v>
      </c>
      <c r="DA138" s="1"/>
      <c r="DB138" s="1">
        <f t="shared" si="270"/>
        <v>0</v>
      </c>
      <c r="DC138" s="1">
        <f t="shared" si="271"/>
        <v>0</v>
      </c>
      <c r="DD138" s="1"/>
      <c r="DE138" s="1">
        <f t="shared" si="272"/>
        <v>0</v>
      </c>
      <c r="DF138" s="1">
        <f t="shared" si="273"/>
        <v>0</v>
      </c>
      <c r="DG138" s="1">
        <f t="shared" si="274"/>
        <v>0</v>
      </c>
      <c r="DH138" s="1">
        <f t="shared" si="275"/>
        <v>0</v>
      </c>
      <c r="DI138" s="1">
        <f t="shared" si="276"/>
        <v>0</v>
      </c>
      <c r="DJ138" s="1">
        <f t="shared" si="277"/>
        <v>0</v>
      </c>
      <c r="DK138" s="1">
        <f t="shared" si="278"/>
        <v>0</v>
      </c>
      <c r="DL138" s="1">
        <f t="shared" si="279"/>
        <v>0</v>
      </c>
      <c r="DM138" s="1">
        <f t="shared" si="280"/>
        <v>0</v>
      </c>
      <c r="DN138" s="1">
        <f t="shared" si="281"/>
        <v>0</v>
      </c>
      <c r="DO138" s="1">
        <f t="shared" si="282"/>
        <v>0</v>
      </c>
      <c r="DP138" s="1">
        <f t="shared" si="283"/>
        <v>0</v>
      </c>
      <c r="DQ138" s="1">
        <f t="shared" si="284"/>
        <v>0</v>
      </c>
      <c r="DR138" s="1">
        <f t="shared" si="285"/>
        <v>0</v>
      </c>
      <c r="DS138" s="1">
        <f t="shared" si="286"/>
        <v>0</v>
      </c>
    </row>
    <row r="139" spans="1:123" s="1" customFormat="1" ht="65.25" customHeight="1" x14ac:dyDescent="0.2">
      <c r="A139" s="1377" t="s">
        <v>65</v>
      </c>
      <c r="B139" s="376"/>
      <c r="C139" s="82"/>
      <c r="D139" s="1070" t="s">
        <v>204</v>
      </c>
      <c r="E139" s="533"/>
      <c r="F139" s="582"/>
      <c r="G139" s="534" t="s">
        <v>657</v>
      </c>
      <c r="H139" s="535" t="s">
        <v>345</v>
      </c>
      <c r="I139" s="1091" t="s">
        <v>270</v>
      </c>
      <c r="J139" s="1103">
        <v>1</v>
      </c>
      <c r="K139" s="1103">
        <v>0</v>
      </c>
      <c r="L139" s="535" t="s">
        <v>693</v>
      </c>
      <c r="M139" s="540">
        <v>441.36015000000009</v>
      </c>
      <c r="N139" s="777"/>
      <c r="O139" s="777"/>
      <c r="P139" s="777"/>
      <c r="Q139" s="777"/>
      <c r="R139" s="777"/>
      <c r="S139" s="777"/>
      <c r="T139" s="777"/>
      <c r="U139" s="777"/>
      <c r="V139" s="807"/>
      <c r="W139" s="805"/>
      <c r="X139" s="805"/>
      <c r="Y139" s="805"/>
      <c r="Z139" s="805"/>
      <c r="AA139" s="804"/>
      <c r="AB139" s="1029"/>
      <c r="AC139" s="781"/>
      <c r="AD139" s="837"/>
      <c r="AE139" s="1020"/>
      <c r="AF139" s="532">
        <f t="shared" si="129"/>
        <v>0</v>
      </c>
      <c r="AG139" s="536" t="str">
        <f t="shared" ref="AG139:AG178" si="287">IF(B139="New","Yes","No")</f>
        <v>No</v>
      </c>
      <c r="AH139" s="548" t="str">
        <f t="shared" si="241"/>
        <v>No</v>
      </c>
      <c r="AI139" s="527" t="str">
        <f t="shared" ref="AI139:AI178" si="288">IF(F139="P24 cat.","Yes","No")</f>
        <v>No</v>
      </c>
      <c r="AK139" s="187">
        <f t="shared" si="242"/>
        <v>5</v>
      </c>
      <c r="AL139" s="188">
        <f t="shared" si="243"/>
        <v>0</v>
      </c>
      <c r="AM139" s="26"/>
      <c r="AN139" s="633"/>
      <c r="AO139" s="349">
        <v>18</v>
      </c>
      <c r="AP139" s="326">
        <f t="shared" si="244"/>
        <v>0</v>
      </c>
      <c r="AQ139" s="364"/>
      <c r="AR139" s="152">
        <f t="shared" ref="AR139:AR178" si="289">N139*J139</f>
        <v>0</v>
      </c>
      <c r="AS139" s="152">
        <f t="shared" ref="AS139:AS178" si="290">O139*J139</f>
        <v>0</v>
      </c>
      <c r="AT139" s="152">
        <f t="shared" ref="AT139:AT178" si="291">P139*J139</f>
        <v>0</v>
      </c>
      <c r="AU139" s="152">
        <f t="shared" ref="AU139:AU178" si="292">Q139*J139</f>
        <v>0</v>
      </c>
      <c r="AV139" s="152">
        <f t="shared" ref="AV139:AV178" si="293">R139*J139</f>
        <v>0</v>
      </c>
      <c r="AW139" s="152">
        <f t="shared" ref="AW139:AW178" si="294">S139*J139</f>
        <v>0</v>
      </c>
      <c r="AX139" s="152">
        <f t="shared" si="221"/>
        <v>0</v>
      </c>
      <c r="AY139" s="152">
        <f t="shared" ref="AY139:AY178" si="295">U139*J139</f>
        <v>0</v>
      </c>
      <c r="AZ139" s="152">
        <f t="shared" ref="AZ139:AZ178" si="296">J139*V139</f>
        <v>0</v>
      </c>
      <c r="BA139" s="152">
        <f t="shared" ref="BA139:BA178" si="297">W139*J139</f>
        <v>0</v>
      </c>
      <c r="BB139" s="152">
        <f t="shared" ref="BB139:BB178" si="298">X139*J139</f>
        <v>0</v>
      </c>
      <c r="BC139" s="152">
        <f t="shared" ref="BC139:BC178" si="299">Y139*J139</f>
        <v>0</v>
      </c>
      <c r="BD139" s="152">
        <f t="shared" ref="BD139:BD178" si="300">Z139*J139</f>
        <v>0</v>
      </c>
      <c r="BE139" s="152">
        <f t="shared" ref="BE139:BE178" si="301">AA139*J139</f>
        <v>0</v>
      </c>
      <c r="BF139" s="152">
        <f t="shared" si="222"/>
        <v>0</v>
      </c>
      <c r="BG139" s="152">
        <f t="shared" si="223"/>
        <v>0</v>
      </c>
      <c r="BH139" s="152">
        <f t="shared" si="224"/>
        <v>0</v>
      </c>
      <c r="BI139" s="152">
        <f t="shared" si="225"/>
        <v>0</v>
      </c>
      <c r="BJ139" s="329">
        <v>5</v>
      </c>
      <c r="BK139" s="1036">
        <f t="shared" si="245"/>
        <v>0</v>
      </c>
      <c r="BL139" s="719">
        <v>12</v>
      </c>
      <c r="BM139" s="357">
        <f t="shared" si="246"/>
        <v>0</v>
      </c>
      <c r="BN139" s="719"/>
      <c r="BO139" s="357">
        <f t="shared" si="247"/>
        <v>0</v>
      </c>
      <c r="BP139" s="719"/>
      <c r="BQ139" s="357">
        <f t="shared" si="248"/>
        <v>0</v>
      </c>
      <c r="BR139" s="719"/>
      <c r="BS139" s="357">
        <f t="shared" si="249"/>
        <v>0</v>
      </c>
      <c r="BT139" s="719"/>
      <c r="BU139" s="357">
        <f t="shared" si="250"/>
        <v>0</v>
      </c>
      <c r="BV139" s="730"/>
      <c r="BW139" s="357">
        <f t="shared" si="251"/>
        <v>0</v>
      </c>
      <c r="BX139" s="728"/>
      <c r="BY139" s="357">
        <f t="shared" si="252"/>
        <v>0</v>
      </c>
      <c r="BZ139" s="728"/>
      <c r="CA139" s="357">
        <f t="shared" si="253"/>
        <v>0</v>
      </c>
      <c r="CB139" s="728"/>
      <c r="CC139" s="357">
        <f t="shared" si="254"/>
        <v>0</v>
      </c>
      <c r="CD139" s="728"/>
      <c r="CE139" s="357">
        <f t="shared" si="255"/>
        <v>0</v>
      </c>
      <c r="CF139" s="728"/>
      <c r="CG139" s="357">
        <f t="shared" si="256"/>
        <v>0</v>
      </c>
      <c r="CH139" s="728"/>
      <c r="CI139" s="357">
        <f t="shared" si="257"/>
        <v>0</v>
      </c>
      <c r="CJ139" s="728"/>
      <c r="CK139" s="357">
        <f t="shared" si="258"/>
        <v>0</v>
      </c>
      <c r="CL139" s="728"/>
      <c r="CM139" s="357">
        <f t="shared" si="259"/>
        <v>0</v>
      </c>
      <c r="CN139" s="728"/>
      <c r="CO139" s="357">
        <f t="shared" si="260"/>
        <v>0</v>
      </c>
      <c r="CP139" s="729"/>
      <c r="CQ139" s="357">
        <f t="shared" si="261"/>
        <v>0</v>
      </c>
      <c r="CR139" s="152"/>
      <c r="CS139" s="1">
        <f t="shared" si="262"/>
        <v>0</v>
      </c>
      <c r="CT139" s="1">
        <f t="shared" si="263"/>
        <v>0</v>
      </c>
      <c r="CU139" s="1">
        <f t="shared" si="264"/>
        <v>0</v>
      </c>
      <c r="CV139" s="1">
        <f t="shared" si="265"/>
        <v>0</v>
      </c>
      <c r="CW139" s="522">
        <f t="shared" si="266"/>
        <v>0</v>
      </c>
      <c r="CX139" s="1">
        <f t="shared" si="267"/>
        <v>0</v>
      </c>
      <c r="CY139" s="1">
        <f t="shared" si="268"/>
        <v>0</v>
      </c>
      <c r="CZ139" s="1">
        <f t="shared" si="269"/>
        <v>0</v>
      </c>
      <c r="DB139" s="1">
        <f t="shared" si="270"/>
        <v>0</v>
      </c>
      <c r="DC139" s="1">
        <f t="shared" si="271"/>
        <v>0</v>
      </c>
      <c r="DE139" s="1">
        <f t="shared" si="272"/>
        <v>0</v>
      </c>
      <c r="DF139" s="1">
        <f t="shared" si="273"/>
        <v>0</v>
      </c>
      <c r="DG139" s="1">
        <f t="shared" si="274"/>
        <v>0</v>
      </c>
      <c r="DH139" s="1">
        <f t="shared" si="275"/>
        <v>0</v>
      </c>
      <c r="DI139" s="1">
        <f t="shared" si="276"/>
        <v>0</v>
      </c>
      <c r="DJ139" s="1">
        <f t="shared" si="277"/>
        <v>0</v>
      </c>
      <c r="DK139" s="1">
        <f t="shared" si="278"/>
        <v>0</v>
      </c>
      <c r="DL139" s="1">
        <f t="shared" si="279"/>
        <v>0</v>
      </c>
      <c r="DM139" s="1">
        <f t="shared" si="280"/>
        <v>0</v>
      </c>
      <c r="DN139" s="1">
        <f t="shared" si="281"/>
        <v>0</v>
      </c>
      <c r="DO139" s="1">
        <f t="shared" si="282"/>
        <v>0</v>
      </c>
      <c r="DP139" s="1">
        <f t="shared" si="283"/>
        <v>0</v>
      </c>
      <c r="DQ139" s="1">
        <f t="shared" si="284"/>
        <v>0</v>
      </c>
      <c r="DR139" s="1">
        <f t="shared" si="285"/>
        <v>0</v>
      </c>
      <c r="DS139" s="1">
        <f t="shared" si="286"/>
        <v>0</v>
      </c>
    </row>
    <row r="140" spans="1:123" s="26" customFormat="1" ht="65.25" customHeight="1" x14ac:dyDescent="0.2">
      <c r="A140" s="1378"/>
      <c r="B140" s="139"/>
      <c r="D140" s="1068" t="s">
        <v>205</v>
      </c>
      <c r="E140" s="528" t="s">
        <v>31</v>
      </c>
      <c r="F140" s="580"/>
      <c r="G140" s="529" t="s">
        <v>657</v>
      </c>
      <c r="H140" s="530" t="s">
        <v>345</v>
      </c>
      <c r="I140" s="1088" t="s">
        <v>270</v>
      </c>
      <c r="J140" s="1099">
        <v>1</v>
      </c>
      <c r="K140" s="1099">
        <v>0</v>
      </c>
      <c r="L140" s="530" t="s">
        <v>693</v>
      </c>
      <c r="M140" s="541">
        <v>542.24247000000014</v>
      </c>
      <c r="N140" s="777"/>
      <c r="O140" s="777"/>
      <c r="P140" s="777"/>
      <c r="Q140" s="777"/>
      <c r="R140" s="777"/>
      <c r="S140" s="777"/>
      <c r="T140" s="777"/>
      <c r="U140" s="777"/>
      <c r="V140" s="807"/>
      <c r="W140" s="805"/>
      <c r="X140" s="805"/>
      <c r="Y140" s="805"/>
      <c r="Z140" s="805"/>
      <c r="AA140" s="804"/>
      <c r="AB140" s="1029"/>
      <c r="AC140" s="781"/>
      <c r="AD140" s="1013"/>
      <c r="AE140" s="1023"/>
      <c r="AF140" s="532">
        <f t="shared" si="129"/>
        <v>0</v>
      </c>
      <c r="AG140" s="532" t="str">
        <f t="shared" si="287"/>
        <v>No</v>
      </c>
      <c r="AH140" s="545" t="str">
        <f t="shared" si="241"/>
        <v>No</v>
      </c>
      <c r="AI140" s="527" t="str">
        <f t="shared" si="288"/>
        <v>No</v>
      </c>
      <c r="AJ140" s="1"/>
      <c r="AK140" s="187">
        <f t="shared" si="242"/>
        <v>5</v>
      </c>
      <c r="AL140" s="188">
        <f t="shared" si="243"/>
        <v>0</v>
      </c>
      <c r="AN140" s="633"/>
      <c r="AO140" s="349">
        <v>18</v>
      </c>
      <c r="AP140" s="326">
        <f t="shared" si="244"/>
        <v>0</v>
      </c>
      <c r="AQ140" s="364"/>
      <c r="AR140" s="152">
        <f t="shared" si="289"/>
        <v>0</v>
      </c>
      <c r="AS140" s="152">
        <f t="shared" si="290"/>
        <v>0</v>
      </c>
      <c r="AT140" s="152">
        <f t="shared" si="291"/>
        <v>0</v>
      </c>
      <c r="AU140" s="152">
        <f t="shared" si="292"/>
        <v>0</v>
      </c>
      <c r="AV140" s="152">
        <f t="shared" si="293"/>
        <v>0</v>
      </c>
      <c r="AW140" s="152">
        <f t="shared" si="294"/>
        <v>0</v>
      </c>
      <c r="AX140" s="152">
        <f t="shared" si="221"/>
        <v>0</v>
      </c>
      <c r="AY140" s="152">
        <f t="shared" si="295"/>
        <v>0</v>
      </c>
      <c r="AZ140" s="152">
        <f t="shared" si="296"/>
        <v>0</v>
      </c>
      <c r="BA140" s="152">
        <f t="shared" si="297"/>
        <v>0</v>
      </c>
      <c r="BB140" s="152">
        <f t="shared" si="298"/>
        <v>0</v>
      </c>
      <c r="BC140" s="152">
        <f t="shared" si="299"/>
        <v>0</v>
      </c>
      <c r="BD140" s="152">
        <f t="shared" si="300"/>
        <v>0</v>
      </c>
      <c r="BE140" s="152">
        <f t="shared" si="301"/>
        <v>0</v>
      </c>
      <c r="BF140" s="152">
        <f t="shared" si="222"/>
        <v>0</v>
      </c>
      <c r="BG140" s="152">
        <f t="shared" si="223"/>
        <v>0</v>
      </c>
      <c r="BH140" s="152">
        <f t="shared" si="224"/>
        <v>0</v>
      </c>
      <c r="BI140" s="152">
        <f t="shared" si="225"/>
        <v>0</v>
      </c>
      <c r="BJ140" s="329">
        <v>5</v>
      </c>
      <c r="BK140" s="1036">
        <f t="shared" si="245"/>
        <v>0</v>
      </c>
      <c r="BL140" s="719">
        <v>12</v>
      </c>
      <c r="BM140" s="357">
        <f t="shared" si="246"/>
        <v>0</v>
      </c>
      <c r="BN140" s="719"/>
      <c r="BO140" s="357">
        <f t="shared" si="247"/>
        <v>0</v>
      </c>
      <c r="BP140" s="719"/>
      <c r="BQ140" s="357">
        <f t="shared" si="248"/>
        <v>0</v>
      </c>
      <c r="BR140" s="719"/>
      <c r="BS140" s="357">
        <f t="shared" si="249"/>
        <v>0</v>
      </c>
      <c r="BT140" s="719"/>
      <c r="BU140" s="357">
        <f t="shared" si="250"/>
        <v>0</v>
      </c>
      <c r="BV140" s="730"/>
      <c r="BW140" s="357">
        <f t="shared" si="251"/>
        <v>0</v>
      </c>
      <c r="BX140" s="728"/>
      <c r="BY140" s="357">
        <f t="shared" si="252"/>
        <v>0</v>
      </c>
      <c r="BZ140" s="728"/>
      <c r="CA140" s="357">
        <f t="shared" si="253"/>
        <v>0</v>
      </c>
      <c r="CB140" s="728"/>
      <c r="CC140" s="357">
        <f t="shared" si="254"/>
        <v>0</v>
      </c>
      <c r="CD140" s="728"/>
      <c r="CE140" s="357">
        <f t="shared" si="255"/>
        <v>0</v>
      </c>
      <c r="CF140" s="728"/>
      <c r="CG140" s="357">
        <f t="shared" si="256"/>
        <v>0</v>
      </c>
      <c r="CH140" s="728"/>
      <c r="CI140" s="357">
        <f t="shared" si="257"/>
        <v>0</v>
      </c>
      <c r="CJ140" s="728"/>
      <c r="CK140" s="357">
        <f t="shared" si="258"/>
        <v>0</v>
      </c>
      <c r="CL140" s="728"/>
      <c r="CM140" s="357">
        <f t="shared" si="259"/>
        <v>0</v>
      </c>
      <c r="CN140" s="728"/>
      <c r="CO140" s="357">
        <f t="shared" si="260"/>
        <v>0</v>
      </c>
      <c r="CP140" s="729"/>
      <c r="CQ140" s="357">
        <f t="shared" si="261"/>
        <v>0</v>
      </c>
      <c r="CR140" s="152"/>
      <c r="CS140" s="1">
        <f t="shared" si="262"/>
        <v>0</v>
      </c>
      <c r="CT140" s="1">
        <f t="shared" si="263"/>
        <v>0</v>
      </c>
      <c r="CU140" s="1">
        <f t="shared" si="264"/>
        <v>0</v>
      </c>
      <c r="CV140" s="1">
        <f t="shared" si="265"/>
        <v>0</v>
      </c>
      <c r="CW140" s="522">
        <f t="shared" si="266"/>
        <v>0</v>
      </c>
      <c r="CX140" s="1">
        <f t="shared" si="267"/>
        <v>0</v>
      </c>
      <c r="CY140" s="1">
        <f t="shared" si="268"/>
        <v>0</v>
      </c>
      <c r="CZ140" s="1">
        <f t="shared" si="269"/>
        <v>0</v>
      </c>
      <c r="DA140" s="1"/>
      <c r="DB140" s="1">
        <f t="shared" si="270"/>
        <v>0</v>
      </c>
      <c r="DC140" s="1">
        <f t="shared" si="271"/>
        <v>0</v>
      </c>
      <c r="DD140" s="1"/>
      <c r="DE140" s="1">
        <f t="shared" si="272"/>
        <v>0</v>
      </c>
      <c r="DF140" s="1">
        <f t="shared" si="273"/>
        <v>0</v>
      </c>
      <c r="DG140" s="1">
        <f t="shared" si="274"/>
        <v>0</v>
      </c>
      <c r="DH140" s="1">
        <f t="shared" si="275"/>
        <v>0</v>
      </c>
      <c r="DI140" s="1">
        <f t="shared" si="276"/>
        <v>0</v>
      </c>
      <c r="DJ140" s="1">
        <f t="shared" si="277"/>
        <v>0</v>
      </c>
      <c r="DK140" s="1">
        <f t="shared" si="278"/>
        <v>0</v>
      </c>
      <c r="DL140" s="1">
        <f t="shared" si="279"/>
        <v>0</v>
      </c>
      <c r="DM140" s="1">
        <f t="shared" si="280"/>
        <v>0</v>
      </c>
      <c r="DN140" s="1">
        <f t="shared" si="281"/>
        <v>0</v>
      </c>
      <c r="DO140" s="1">
        <f t="shared" si="282"/>
        <v>0</v>
      </c>
      <c r="DP140" s="1">
        <f t="shared" si="283"/>
        <v>0</v>
      </c>
      <c r="DQ140" s="1">
        <f t="shared" si="284"/>
        <v>0</v>
      </c>
      <c r="DR140" s="1">
        <f t="shared" si="285"/>
        <v>0</v>
      </c>
      <c r="DS140" s="1">
        <f t="shared" si="286"/>
        <v>0</v>
      </c>
    </row>
    <row r="141" spans="1:123" s="1" customFormat="1" ht="65.25" customHeight="1" x14ac:dyDescent="0.2">
      <c r="A141" s="1378"/>
      <c r="B141" s="139"/>
      <c r="D141" s="977" t="s">
        <v>206</v>
      </c>
      <c r="E141" s="378"/>
      <c r="F141" s="581"/>
      <c r="G141" s="68" t="s">
        <v>657</v>
      </c>
      <c r="H141" s="1" t="s">
        <v>345</v>
      </c>
      <c r="I141" s="693" t="s">
        <v>271</v>
      </c>
      <c r="J141" s="1104">
        <v>1</v>
      </c>
      <c r="K141" s="1104">
        <v>0</v>
      </c>
      <c r="L141" s="26" t="s">
        <v>693</v>
      </c>
      <c r="M141" s="500">
        <v>378.30870000000004</v>
      </c>
      <c r="N141" s="778"/>
      <c r="O141" s="778"/>
      <c r="P141" s="778"/>
      <c r="Q141" s="778"/>
      <c r="R141" s="778"/>
      <c r="S141" s="778"/>
      <c r="T141" s="778"/>
      <c r="U141" s="778"/>
      <c r="V141" s="802"/>
      <c r="W141" s="779"/>
      <c r="X141" s="779"/>
      <c r="Y141" s="779"/>
      <c r="Z141" s="779"/>
      <c r="AA141" s="801"/>
      <c r="AB141" s="1031"/>
      <c r="AC141" s="788"/>
      <c r="AD141" s="1011"/>
      <c r="AE141" s="1022"/>
      <c r="AF141" s="70">
        <f t="shared" ref="AF141:AF203" si="302">SUM(N141:AA141)*M141+SUM(AB141:AE141)*1.1*M141</f>
        <v>0</v>
      </c>
      <c r="AG141" s="88" t="str">
        <f t="shared" si="287"/>
        <v>No</v>
      </c>
      <c r="AH141" s="131" t="str">
        <f t="shared" si="241"/>
        <v>No</v>
      </c>
      <c r="AI141" s="71" t="str">
        <f t="shared" si="288"/>
        <v>No</v>
      </c>
      <c r="AK141" s="187">
        <f t="shared" si="242"/>
        <v>3</v>
      </c>
      <c r="AL141" s="188">
        <f t="shared" si="243"/>
        <v>0</v>
      </c>
      <c r="AM141" s="26"/>
      <c r="AN141" s="633"/>
      <c r="AO141" s="349">
        <v>15</v>
      </c>
      <c r="AP141" s="326">
        <f t="shared" si="244"/>
        <v>0</v>
      </c>
      <c r="AQ141" s="364"/>
      <c r="AR141" s="152">
        <f t="shared" si="289"/>
        <v>0</v>
      </c>
      <c r="AS141" s="152">
        <f t="shared" si="290"/>
        <v>0</v>
      </c>
      <c r="AT141" s="152">
        <f t="shared" si="291"/>
        <v>0</v>
      </c>
      <c r="AU141" s="152">
        <f t="shared" si="292"/>
        <v>0</v>
      </c>
      <c r="AV141" s="152">
        <f t="shared" si="293"/>
        <v>0</v>
      </c>
      <c r="AW141" s="152">
        <f t="shared" si="294"/>
        <v>0</v>
      </c>
      <c r="AX141" s="152">
        <f t="shared" si="221"/>
        <v>0</v>
      </c>
      <c r="AY141" s="152">
        <f t="shared" si="295"/>
        <v>0</v>
      </c>
      <c r="AZ141" s="152">
        <f t="shared" si="296"/>
        <v>0</v>
      </c>
      <c r="BA141" s="152">
        <f t="shared" si="297"/>
        <v>0</v>
      </c>
      <c r="BB141" s="152">
        <f t="shared" si="298"/>
        <v>0</v>
      </c>
      <c r="BC141" s="152">
        <f t="shared" si="299"/>
        <v>0</v>
      </c>
      <c r="BD141" s="152">
        <f t="shared" si="300"/>
        <v>0</v>
      </c>
      <c r="BE141" s="152">
        <f t="shared" si="301"/>
        <v>0</v>
      </c>
      <c r="BF141" s="152">
        <f t="shared" si="222"/>
        <v>0</v>
      </c>
      <c r="BG141" s="152">
        <f t="shared" si="223"/>
        <v>0</v>
      </c>
      <c r="BH141" s="152">
        <f t="shared" si="224"/>
        <v>0</v>
      </c>
      <c r="BI141" s="152">
        <f t="shared" si="225"/>
        <v>0</v>
      </c>
      <c r="BJ141" s="329">
        <v>3</v>
      </c>
      <c r="BK141" s="1036">
        <f t="shared" si="245"/>
        <v>0</v>
      </c>
      <c r="BL141" s="719">
        <v>11</v>
      </c>
      <c r="BM141" s="357">
        <f t="shared" si="246"/>
        <v>0</v>
      </c>
      <c r="BN141" s="719"/>
      <c r="BO141" s="357">
        <f t="shared" si="247"/>
        <v>0</v>
      </c>
      <c r="BP141" s="719"/>
      <c r="BQ141" s="357">
        <f t="shared" si="248"/>
        <v>0</v>
      </c>
      <c r="BR141" s="719"/>
      <c r="BS141" s="357">
        <f t="shared" si="249"/>
        <v>0</v>
      </c>
      <c r="BT141" s="719"/>
      <c r="BU141" s="357">
        <f t="shared" si="250"/>
        <v>0</v>
      </c>
      <c r="BV141" s="730"/>
      <c r="BW141" s="357">
        <f t="shared" si="251"/>
        <v>0</v>
      </c>
      <c r="BX141" s="728"/>
      <c r="BY141" s="357">
        <f t="shared" si="252"/>
        <v>0</v>
      </c>
      <c r="BZ141" s="728"/>
      <c r="CA141" s="357">
        <f t="shared" si="253"/>
        <v>0</v>
      </c>
      <c r="CB141" s="728"/>
      <c r="CC141" s="357">
        <f t="shared" si="254"/>
        <v>0</v>
      </c>
      <c r="CD141" s="728"/>
      <c r="CE141" s="357">
        <f t="shared" si="255"/>
        <v>0</v>
      </c>
      <c r="CF141" s="728"/>
      <c r="CG141" s="357">
        <f t="shared" si="256"/>
        <v>0</v>
      </c>
      <c r="CH141" s="728"/>
      <c r="CI141" s="357">
        <f t="shared" si="257"/>
        <v>0</v>
      </c>
      <c r="CJ141" s="728"/>
      <c r="CK141" s="357">
        <f t="shared" si="258"/>
        <v>0</v>
      </c>
      <c r="CL141" s="728"/>
      <c r="CM141" s="357">
        <f t="shared" si="259"/>
        <v>0</v>
      </c>
      <c r="CN141" s="728"/>
      <c r="CO141" s="357">
        <f t="shared" si="260"/>
        <v>0</v>
      </c>
      <c r="CP141" s="729"/>
      <c r="CQ141" s="357">
        <f t="shared" si="261"/>
        <v>0</v>
      </c>
      <c r="CR141" s="152"/>
      <c r="CS141" s="1">
        <f t="shared" si="262"/>
        <v>0</v>
      </c>
      <c r="CT141" s="1">
        <f t="shared" si="263"/>
        <v>0</v>
      </c>
      <c r="CU141" s="1">
        <f t="shared" si="264"/>
        <v>0</v>
      </c>
      <c r="CV141" s="1">
        <f t="shared" si="265"/>
        <v>0</v>
      </c>
      <c r="CW141" s="522">
        <f t="shared" si="266"/>
        <v>0</v>
      </c>
      <c r="CX141" s="1">
        <f t="shared" si="267"/>
        <v>0</v>
      </c>
      <c r="CY141" s="1">
        <f t="shared" si="268"/>
        <v>0</v>
      </c>
      <c r="CZ141" s="1">
        <f t="shared" si="269"/>
        <v>0</v>
      </c>
      <c r="DB141" s="1">
        <f t="shared" si="270"/>
        <v>0</v>
      </c>
      <c r="DC141" s="1">
        <f t="shared" si="271"/>
        <v>0</v>
      </c>
      <c r="DE141" s="1">
        <f t="shared" si="272"/>
        <v>0</v>
      </c>
      <c r="DF141" s="1">
        <f t="shared" si="273"/>
        <v>0</v>
      </c>
      <c r="DG141" s="1">
        <f t="shared" si="274"/>
        <v>0</v>
      </c>
      <c r="DH141" s="1">
        <f t="shared" si="275"/>
        <v>0</v>
      </c>
      <c r="DI141" s="1">
        <f t="shared" si="276"/>
        <v>0</v>
      </c>
      <c r="DJ141" s="1">
        <f t="shared" si="277"/>
        <v>0</v>
      </c>
      <c r="DK141" s="1">
        <f t="shared" si="278"/>
        <v>0</v>
      </c>
      <c r="DL141" s="1">
        <f t="shared" si="279"/>
        <v>0</v>
      </c>
      <c r="DM141" s="1">
        <f t="shared" si="280"/>
        <v>0</v>
      </c>
      <c r="DN141" s="1">
        <f t="shared" si="281"/>
        <v>0</v>
      </c>
      <c r="DO141" s="1">
        <f t="shared" si="282"/>
        <v>0</v>
      </c>
      <c r="DP141" s="1">
        <f t="shared" si="283"/>
        <v>0</v>
      </c>
      <c r="DQ141" s="1">
        <f t="shared" si="284"/>
        <v>0</v>
      </c>
      <c r="DR141" s="1">
        <f t="shared" si="285"/>
        <v>0</v>
      </c>
      <c r="DS141" s="1">
        <f t="shared" si="286"/>
        <v>0</v>
      </c>
    </row>
    <row r="142" spans="1:123" s="26" customFormat="1" ht="65.25" customHeight="1" x14ac:dyDescent="0.2">
      <c r="A142" s="1378"/>
      <c r="B142" s="139"/>
      <c r="D142" s="977" t="s">
        <v>207</v>
      </c>
      <c r="E142" s="380" t="s">
        <v>31</v>
      </c>
      <c r="F142" s="583"/>
      <c r="G142" s="68" t="s">
        <v>657</v>
      </c>
      <c r="H142" s="26" t="s">
        <v>345</v>
      </c>
      <c r="I142" s="693" t="s">
        <v>271</v>
      </c>
      <c r="J142" s="1100">
        <v>1</v>
      </c>
      <c r="K142" s="1100">
        <v>0</v>
      </c>
      <c r="L142" s="26" t="s">
        <v>693</v>
      </c>
      <c r="M142" s="488">
        <v>479.19102000000009</v>
      </c>
      <c r="N142" s="778"/>
      <c r="O142" s="778"/>
      <c r="P142" s="778"/>
      <c r="Q142" s="778"/>
      <c r="R142" s="778"/>
      <c r="S142" s="778"/>
      <c r="T142" s="778"/>
      <c r="U142" s="778"/>
      <c r="V142" s="802"/>
      <c r="W142" s="779"/>
      <c r="X142" s="779"/>
      <c r="Y142" s="779"/>
      <c r="Z142" s="779"/>
      <c r="AA142" s="801"/>
      <c r="AB142" s="1028"/>
      <c r="AC142" s="782"/>
      <c r="AD142" s="108"/>
      <c r="AE142" s="820"/>
      <c r="AF142" s="70">
        <f t="shared" si="302"/>
        <v>0</v>
      </c>
      <c r="AG142" s="70" t="str">
        <f t="shared" si="287"/>
        <v>No</v>
      </c>
      <c r="AH142" s="131" t="str">
        <f t="shared" si="241"/>
        <v>No</v>
      </c>
      <c r="AI142" s="71" t="str">
        <f t="shared" si="288"/>
        <v>No</v>
      </c>
      <c r="AJ142" s="1"/>
      <c r="AK142" s="187">
        <f t="shared" si="242"/>
        <v>3</v>
      </c>
      <c r="AL142" s="188">
        <f t="shared" si="243"/>
        <v>0</v>
      </c>
      <c r="AN142" s="633"/>
      <c r="AO142" s="349">
        <v>15</v>
      </c>
      <c r="AP142" s="326">
        <f t="shared" si="244"/>
        <v>0</v>
      </c>
      <c r="AQ142" s="364"/>
      <c r="AR142" s="152">
        <f t="shared" si="289"/>
        <v>0</v>
      </c>
      <c r="AS142" s="152">
        <f t="shared" si="290"/>
        <v>0</v>
      </c>
      <c r="AT142" s="152">
        <f t="shared" si="291"/>
        <v>0</v>
      </c>
      <c r="AU142" s="152">
        <f t="shared" si="292"/>
        <v>0</v>
      </c>
      <c r="AV142" s="152">
        <f t="shared" si="293"/>
        <v>0</v>
      </c>
      <c r="AW142" s="152">
        <f t="shared" si="294"/>
        <v>0</v>
      </c>
      <c r="AX142" s="152">
        <f t="shared" si="221"/>
        <v>0</v>
      </c>
      <c r="AY142" s="152">
        <f t="shared" si="295"/>
        <v>0</v>
      </c>
      <c r="AZ142" s="152">
        <f t="shared" si="296"/>
        <v>0</v>
      </c>
      <c r="BA142" s="152">
        <f t="shared" si="297"/>
        <v>0</v>
      </c>
      <c r="BB142" s="152">
        <f t="shared" si="298"/>
        <v>0</v>
      </c>
      <c r="BC142" s="152">
        <f t="shared" si="299"/>
        <v>0</v>
      </c>
      <c r="BD142" s="152">
        <f t="shared" si="300"/>
        <v>0</v>
      </c>
      <c r="BE142" s="152">
        <f t="shared" si="301"/>
        <v>0</v>
      </c>
      <c r="BF142" s="152">
        <f t="shared" si="222"/>
        <v>0</v>
      </c>
      <c r="BG142" s="152">
        <f t="shared" si="223"/>
        <v>0</v>
      </c>
      <c r="BH142" s="152">
        <f t="shared" si="224"/>
        <v>0</v>
      </c>
      <c r="BI142" s="152">
        <f t="shared" si="225"/>
        <v>0</v>
      </c>
      <c r="BJ142" s="329">
        <v>3</v>
      </c>
      <c r="BK142" s="1036">
        <f t="shared" si="245"/>
        <v>0</v>
      </c>
      <c r="BL142" s="719">
        <v>11</v>
      </c>
      <c r="BM142" s="357">
        <f t="shared" si="246"/>
        <v>0</v>
      </c>
      <c r="BN142" s="719"/>
      <c r="BO142" s="357">
        <f t="shared" si="247"/>
        <v>0</v>
      </c>
      <c r="BP142" s="719"/>
      <c r="BQ142" s="357">
        <f t="shared" si="248"/>
        <v>0</v>
      </c>
      <c r="BR142" s="719"/>
      <c r="BS142" s="357">
        <f t="shared" si="249"/>
        <v>0</v>
      </c>
      <c r="BT142" s="719"/>
      <c r="BU142" s="357">
        <f t="shared" si="250"/>
        <v>0</v>
      </c>
      <c r="BV142" s="730"/>
      <c r="BW142" s="357">
        <f t="shared" si="251"/>
        <v>0</v>
      </c>
      <c r="BX142" s="728"/>
      <c r="BY142" s="357">
        <f t="shared" si="252"/>
        <v>0</v>
      </c>
      <c r="BZ142" s="728"/>
      <c r="CA142" s="357">
        <f t="shared" si="253"/>
        <v>0</v>
      </c>
      <c r="CB142" s="728"/>
      <c r="CC142" s="357">
        <f t="shared" si="254"/>
        <v>0</v>
      </c>
      <c r="CD142" s="728"/>
      <c r="CE142" s="357">
        <f t="shared" si="255"/>
        <v>0</v>
      </c>
      <c r="CF142" s="728"/>
      <c r="CG142" s="357">
        <f t="shared" si="256"/>
        <v>0</v>
      </c>
      <c r="CH142" s="728"/>
      <c r="CI142" s="357">
        <f t="shared" si="257"/>
        <v>0</v>
      </c>
      <c r="CJ142" s="728"/>
      <c r="CK142" s="357">
        <f t="shared" si="258"/>
        <v>0</v>
      </c>
      <c r="CL142" s="728"/>
      <c r="CM142" s="357">
        <f t="shared" si="259"/>
        <v>0</v>
      </c>
      <c r="CN142" s="728"/>
      <c r="CO142" s="357">
        <f t="shared" si="260"/>
        <v>0</v>
      </c>
      <c r="CP142" s="729"/>
      <c r="CQ142" s="357">
        <f t="shared" si="261"/>
        <v>0</v>
      </c>
      <c r="CR142" s="152"/>
      <c r="CS142" s="1">
        <f t="shared" si="262"/>
        <v>0</v>
      </c>
      <c r="CT142" s="1">
        <f t="shared" si="263"/>
        <v>0</v>
      </c>
      <c r="CU142" s="1">
        <f t="shared" si="264"/>
        <v>0</v>
      </c>
      <c r="CV142" s="1">
        <f t="shared" si="265"/>
        <v>0</v>
      </c>
      <c r="CW142" s="522">
        <f t="shared" si="266"/>
        <v>0</v>
      </c>
      <c r="CX142" s="1">
        <f t="shared" si="267"/>
        <v>0</v>
      </c>
      <c r="CY142" s="1">
        <f t="shared" si="268"/>
        <v>0</v>
      </c>
      <c r="CZ142" s="1">
        <f t="shared" si="269"/>
        <v>0</v>
      </c>
      <c r="DA142" s="1"/>
      <c r="DB142" s="1">
        <f t="shared" si="270"/>
        <v>0</v>
      </c>
      <c r="DC142" s="1">
        <f t="shared" si="271"/>
        <v>0</v>
      </c>
      <c r="DD142" s="1"/>
      <c r="DE142" s="1">
        <f t="shared" si="272"/>
        <v>0</v>
      </c>
      <c r="DF142" s="1">
        <f t="shared" si="273"/>
        <v>0</v>
      </c>
      <c r="DG142" s="1">
        <f t="shared" si="274"/>
        <v>0</v>
      </c>
      <c r="DH142" s="1">
        <f t="shared" si="275"/>
        <v>0</v>
      </c>
      <c r="DI142" s="1">
        <f t="shared" si="276"/>
        <v>0</v>
      </c>
      <c r="DJ142" s="1">
        <f t="shared" si="277"/>
        <v>0</v>
      </c>
      <c r="DK142" s="1">
        <f t="shared" si="278"/>
        <v>0</v>
      </c>
      <c r="DL142" s="1">
        <f t="shared" si="279"/>
        <v>0</v>
      </c>
      <c r="DM142" s="1">
        <f t="shared" si="280"/>
        <v>0</v>
      </c>
      <c r="DN142" s="1">
        <f t="shared" si="281"/>
        <v>0</v>
      </c>
      <c r="DO142" s="1">
        <f t="shared" si="282"/>
        <v>0</v>
      </c>
      <c r="DP142" s="1">
        <f t="shared" si="283"/>
        <v>0</v>
      </c>
      <c r="DQ142" s="1">
        <f t="shared" si="284"/>
        <v>0</v>
      </c>
      <c r="DR142" s="1">
        <f t="shared" si="285"/>
        <v>0</v>
      </c>
      <c r="DS142" s="1">
        <f t="shared" si="286"/>
        <v>0</v>
      </c>
    </row>
    <row r="143" spans="1:123" s="1" customFormat="1" ht="65.25" customHeight="1" x14ac:dyDescent="0.2">
      <c r="A143" s="1378"/>
      <c r="B143" s="139"/>
      <c r="D143" s="1068" t="s">
        <v>225</v>
      </c>
      <c r="E143" s="528"/>
      <c r="F143" s="580"/>
      <c r="G143" s="529" t="s">
        <v>15</v>
      </c>
      <c r="H143" s="530" t="s">
        <v>63</v>
      </c>
      <c r="I143" s="1088" t="s">
        <v>229</v>
      </c>
      <c r="J143" s="1099">
        <v>1</v>
      </c>
      <c r="K143" s="1099">
        <v>0</v>
      </c>
      <c r="L143" s="530" t="s">
        <v>693</v>
      </c>
      <c r="M143" s="541">
        <v>315.25725000000006</v>
      </c>
      <c r="N143" s="777"/>
      <c r="O143" s="777"/>
      <c r="P143" s="777"/>
      <c r="Q143" s="777"/>
      <c r="R143" s="777"/>
      <c r="S143" s="777"/>
      <c r="T143" s="777"/>
      <c r="U143" s="777"/>
      <c r="V143" s="807"/>
      <c r="W143" s="805"/>
      <c r="X143" s="805"/>
      <c r="Y143" s="805"/>
      <c r="Z143" s="805"/>
      <c r="AA143" s="804"/>
      <c r="AB143" s="1029"/>
      <c r="AC143" s="781"/>
      <c r="AD143" s="837"/>
      <c r="AE143" s="1020"/>
      <c r="AF143" s="532">
        <f t="shared" si="302"/>
        <v>0</v>
      </c>
      <c r="AG143" s="532" t="str">
        <f t="shared" si="287"/>
        <v>No</v>
      </c>
      <c r="AH143" s="545" t="str">
        <f t="shared" si="241"/>
        <v>No</v>
      </c>
      <c r="AI143" s="527" t="str">
        <f t="shared" si="288"/>
        <v>No</v>
      </c>
      <c r="AK143" s="187">
        <f t="shared" si="242"/>
        <v>2</v>
      </c>
      <c r="AL143" s="188">
        <f t="shared" si="243"/>
        <v>0</v>
      </c>
      <c r="AM143" s="26"/>
      <c r="AN143" s="633"/>
      <c r="AO143" s="349">
        <v>6.7</v>
      </c>
      <c r="AP143" s="326">
        <f t="shared" si="244"/>
        <v>0</v>
      </c>
      <c r="AQ143" s="364"/>
      <c r="AR143" s="152">
        <f t="shared" si="289"/>
        <v>0</v>
      </c>
      <c r="AS143" s="152">
        <f t="shared" si="290"/>
        <v>0</v>
      </c>
      <c r="AT143" s="152">
        <f t="shared" si="291"/>
        <v>0</v>
      </c>
      <c r="AU143" s="152">
        <f t="shared" si="292"/>
        <v>0</v>
      </c>
      <c r="AV143" s="152">
        <f t="shared" si="293"/>
        <v>0</v>
      </c>
      <c r="AW143" s="152">
        <f t="shared" si="294"/>
        <v>0</v>
      </c>
      <c r="AX143" s="152">
        <f t="shared" si="221"/>
        <v>0</v>
      </c>
      <c r="AY143" s="152">
        <f t="shared" si="295"/>
        <v>0</v>
      </c>
      <c r="AZ143" s="152">
        <f t="shared" si="296"/>
        <v>0</v>
      </c>
      <c r="BA143" s="152">
        <f t="shared" si="297"/>
        <v>0</v>
      </c>
      <c r="BB143" s="152">
        <f t="shared" si="298"/>
        <v>0</v>
      </c>
      <c r="BC143" s="152">
        <f t="shared" si="299"/>
        <v>0</v>
      </c>
      <c r="BD143" s="152">
        <f t="shared" si="300"/>
        <v>0</v>
      </c>
      <c r="BE143" s="152">
        <f t="shared" si="301"/>
        <v>0</v>
      </c>
      <c r="BF143" s="152">
        <f t="shared" si="222"/>
        <v>0</v>
      </c>
      <c r="BG143" s="152">
        <f t="shared" si="223"/>
        <v>0</v>
      </c>
      <c r="BH143" s="152">
        <f t="shared" si="224"/>
        <v>0</v>
      </c>
      <c r="BI143" s="152">
        <f t="shared" si="225"/>
        <v>0</v>
      </c>
      <c r="BJ143" s="329">
        <v>2</v>
      </c>
      <c r="BK143" s="1036">
        <f t="shared" si="245"/>
        <v>0</v>
      </c>
      <c r="BL143" s="719">
        <v>5</v>
      </c>
      <c r="BM143" s="357">
        <f t="shared" si="246"/>
        <v>0</v>
      </c>
      <c r="BN143" s="719"/>
      <c r="BO143" s="357">
        <f t="shared" si="247"/>
        <v>0</v>
      </c>
      <c r="BP143" s="719"/>
      <c r="BQ143" s="357">
        <f t="shared" si="248"/>
        <v>0</v>
      </c>
      <c r="BR143" s="719"/>
      <c r="BS143" s="357">
        <f t="shared" si="249"/>
        <v>0</v>
      </c>
      <c r="BT143" s="719"/>
      <c r="BU143" s="357">
        <f t="shared" si="250"/>
        <v>0</v>
      </c>
      <c r="BV143" s="730"/>
      <c r="BW143" s="357">
        <f t="shared" si="251"/>
        <v>0</v>
      </c>
      <c r="BX143" s="728"/>
      <c r="BY143" s="357">
        <f t="shared" si="252"/>
        <v>0</v>
      </c>
      <c r="BZ143" s="728"/>
      <c r="CA143" s="357">
        <f t="shared" si="253"/>
        <v>0</v>
      </c>
      <c r="CB143" s="728"/>
      <c r="CC143" s="357">
        <f t="shared" si="254"/>
        <v>0</v>
      </c>
      <c r="CD143" s="728"/>
      <c r="CE143" s="357">
        <f t="shared" si="255"/>
        <v>0</v>
      </c>
      <c r="CF143" s="728"/>
      <c r="CG143" s="357">
        <f t="shared" si="256"/>
        <v>0</v>
      </c>
      <c r="CH143" s="728"/>
      <c r="CI143" s="357">
        <f t="shared" si="257"/>
        <v>0</v>
      </c>
      <c r="CJ143" s="728"/>
      <c r="CK143" s="357">
        <f t="shared" si="258"/>
        <v>0</v>
      </c>
      <c r="CL143" s="728"/>
      <c r="CM143" s="357">
        <f t="shared" si="259"/>
        <v>0</v>
      </c>
      <c r="CN143" s="728"/>
      <c r="CO143" s="357">
        <f t="shared" si="260"/>
        <v>0</v>
      </c>
      <c r="CP143" s="729"/>
      <c r="CQ143" s="357">
        <f t="shared" si="261"/>
        <v>0</v>
      </c>
      <c r="CR143" s="152"/>
      <c r="CS143" s="1">
        <f t="shared" si="262"/>
        <v>0</v>
      </c>
      <c r="CT143" s="1">
        <f t="shared" si="263"/>
        <v>0</v>
      </c>
      <c r="CU143" s="1">
        <f t="shared" si="264"/>
        <v>0</v>
      </c>
      <c r="CV143" s="1">
        <f t="shared" si="265"/>
        <v>0</v>
      </c>
      <c r="CW143" s="522">
        <f t="shared" si="266"/>
        <v>0</v>
      </c>
      <c r="CX143" s="1">
        <f t="shared" si="267"/>
        <v>0</v>
      </c>
      <c r="CY143" s="1">
        <f t="shared" si="268"/>
        <v>0</v>
      </c>
      <c r="CZ143" s="1">
        <f t="shared" si="269"/>
        <v>0</v>
      </c>
      <c r="DB143" s="1">
        <f t="shared" si="270"/>
        <v>0</v>
      </c>
      <c r="DC143" s="1">
        <f t="shared" si="271"/>
        <v>0</v>
      </c>
      <c r="DE143" s="1">
        <f t="shared" si="272"/>
        <v>0</v>
      </c>
      <c r="DF143" s="1">
        <f t="shared" si="273"/>
        <v>0</v>
      </c>
      <c r="DG143" s="1">
        <f t="shared" si="274"/>
        <v>0</v>
      </c>
      <c r="DH143" s="1">
        <f t="shared" si="275"/>
        <v>0</v>
      </c>
      <c r="DI143" s="1">
        <f t="shared" si="276"/>
        <v>0</v>
      </c>
      <c r="DJ143" s="1">
        <f t="shared" si="277"/>
        <v>0</v>
      </c>
      <c r="DK143" s="1">
        <f t="shared" si="278"/>
        <v>0</v>
      </c>
      <c r="DL143" s="1">
        <f t="shared" si="279"/>
        <v>0</v>
      </c>
      <c r="DM143" s="1">
        <f t="shared" si="280"/>
        <v>0</v>
      </c>
      <c r="DN143" s="1">
        <f t="shared" si="281"/>
        <v>0</v>
      </c>
      <c r="DO143" s="1">
        <f t="shared" si="282"/>
        <v>0</v>
      </c>
      <c r="DP143" s="1">
        <f t="shared" si="283"/>
        <v>0</v>
      </c>
      <c r="DQ143" s="1">
        <f t="shared" si="284"/>
        <v>0</v>
      </c>
      <c r="DR143" s="1">
        <f t="shared" si="285"/>
        <v>0</v>
      </c>
      <c r="DS143" s="1">
        <f t="shared" si="286"/>
        <v>0</v>
      </c>
    </row>
    <row r="144" spans="1:123" s="1" customFormat="1" ht="65.25" customHeight="1" x14ac:dyDescent="0.2">
      <c r="A144" s="1378"/>
      <c r="B144" s="139"/>
      <c r="D144" s="1068" t="s">
        <v>226</v>
      </c>
      <c r="E144" s="528" t="s">
        <v>31</v>
      </c>
      <c r="F144" s="580" t="s">
        <v>697</v>
      </c>
      <c r="G144" s="529" t="s">
        <v>15</v>
      </c>
      <c r="H144" s="530" t="s">
        <v>63</v>
      </c>
      <c r="I144" s="1088" t="s">
        <v>229</v>
      </c>
      <c r="J144" s="1099">
        <v>1</v>
      </c>
      <c r="K144" s="1099">
        <v>0</v>
      </c>
      <c r="L144" s="530" t="s">
        <v>693</v>
      </c>
      <c r="M144" s="541">
        <v>365.69841000000008</v>
      </c>
      <c r="N144" s="777"/>
      <c r="O144" s="777"/>
      <c r="P144" s="777"/>
      <c r="Q144" s="777"/>
      <c r="R144" s="777"/>
      <c r="S144" s="777"/>
      <c r="T144" s="777"/>
      <c r="U144" s="777"/>
      <c r="V144" s="807"/>
      <c r="W144" s="805"/>
      <c r="X144" s="805"/>
      <c r="Y144" s="805"/>
      <c r="Z144" s="805"/>
      <c r="AA144" s="804"/>
      <c r="AB144" s="1029"/>
      <c r="AC144" s="781"/>
      <c r="AD144" s="1013"/>
      <c r="AE144" s="1023"/>
      <c r="AF144" s="532">
        <f t="shared" si="302"/>
        <v>0</v>
      </c>
      <c r="AG144" s="532" t="str">
        <f t="shared" si="287"/>
        <v>No</v>
      </c>
      <c r="AH144" s="545" t="str">
        <f t="shared" si="241"/>
        <v>No</v>
      </c>
      <c r="AI144" s="527" t="str">
        <f t="shared" si="288"/>
        <v>Yes</v>
      </c>
      <c r="AK144" s="187">
        <f t="shared" si="242"/>
        <v>2</v>
      </c>
      <c r="AL144" s="188">
        <f t="shared" si="243"/>
        <v>0</v>
      </c>
      <c r="AM144" s="26"/>
      <c r="AN144" s="633"/>
      <c r="AO144" s="349">
        <v>6.7</v>
      </c>
      <c r="AP144" s="326">
        <f t="shared" si="244"/>
        <v>0</v>
      </c>
      <c r="AQ144" s="364"/>
      <c r="AR144" s="152">
        <f t="shared" si="289"/>
        <v>0</v>
      </c>
      <c r="AS144" s="152">
        <f t="shared" si="290"/>
        <v>0</v>
      </c>
      <c r="AT144" s="152">
        <f t="shared" si="291"/>
        <v>0</v>
      </c>
      <c r="AU144" s="152">
        <f t="shared" si="292"/>
        <v>0</v>
      </c>
      <c r="AV144" s="152">
        <f t="shared" si="293"/>
        <v>0</v>
      </c>
      <c r="AW144" s="152">
        <f t="shared" si="294"/>
        <v>0</v>
      </c>
      <c r="AX144" s="152">
        <f t="shared" si="221"/>
        <v>0</v>
      </c>
      <c r="AY144" s="152">
        <f t="shared" si="295"/>
        <v>0</v>
      </c>
      <c r="AZ144" s="152">
        <f t="shared" si="296"/>
        <v>0</v>
      </c>
      <c r="BA144" s="152">
        <f t="shared" si="297"/>
        <v>0</v>
      </c>
      <c r="BB144" s="152">
        <f t="shared" si="298"/>
        <v>0</v>
      </c>
      <c r="BC144" s="152">
        <f t="shared" si="299"/>
        <v>0</v>
      </c>
      <c r="BD144" s="152">
        <f t="shared" si="300"/>
        <v>0</v>
      </c>
      <c r="BE144" s="152">
        <f t="shared" si="301"/>
        <v>0</v>
      </c>
      <c r="BF144" s="152">
        <f t="shared" si="222"/>
        <v>0</v>
      </c>
      <c r="BG144" s="152">
        <f t="shared" si="223"/>
        <v>0</v>
      </c>
      <c r="BH144" s="152">
        <f t="shared" si="224"/>
        <v>0</v>
      </c>
      <c r="BI144" s="152">
        <f t="shared" si="225"/>
        <v>0</v>
      </c>
      <c r="BJ144" s="329">
        <v>2</v>
      </c>
      <c r="BK144" s="1036">
        <f t="shared" si="245"/>
        <v>0</v>
      </c>
      <c r="BL144" s="719">
        <v>5</v>
      </c>
      <c r="BM144" s="357">
        <f t="shared" si="246"/>
        <v>0</v>
      </c>
      <c r="BN144" s="719"/>
      <c r="BO144" s="357">
        <f t="shared" si="247"/>
        <v>0</v>
      </c>
      <c r="BP144" s="719"/>
      <c r="BQ144" s="357">
        <f t="shared" si="248"/>
        <v>0</v>
      </c>
      <c r="BR144" s="719"/>
      <c r="BS144" s="357">
        <f t="shared" si="249"/>
        <v>0</v>
      </c>
      <c r="BT144" s="719"/>
      <c r="BU144" s="357">
        <f t="shared" si="250"/>
        <v>0</v>
      </c>
      <c r="BV144" s="730"/>
      <c r="BW144" s="357">
        <f t="shared" si="251"/>
        <v>0</v>
      </c>
      <c r="BX144" s="728"/>
      <c r="BY144" s="357">
        <f t="shared" si="252"/>
        <v>0</v>
      </c>
      <c r="BZ144" s="728"/>
      <c r="CA144" s="357">
        <f t="shared" si="253"/>
        <v>0</v>
      </c>
      <c r="CB144" s="728"/>
      <c r="CC144" s="357">
        <f t="shared" si="254"/>
        <v>0</v>
      </c>
      <c r="CD144" s="728"/>
      <c r="CE144" s="357">
        <f t="shared" si="255"/>
        <v>0</v>
      </c>
      <c r="CF144" s="728"/>
      <c r="CG144" s="357">
        <f t="shared" si="256"/>
        <v>0</v>
      </c>
      <c r="CH144" s="728"/>
      <c r="CI144" s="357">
        <f t="shared" si="257"/>
        <v>0</v>
      </c>
      <c r="CJ144" s="728"/>
      <c r="CK144" s="357">
        <f t="shared" si="258"/>
        <v>0</v>
      </c>
      <c r="CL144" s="728"/>
      <c r="CM144" s="357">
        <f t="shared" si="259"/>
        <v>0</v>
      </c>
      <c r="CN144" s="728"/>
      <c r="CO144" s="357">
        <f t="shared" si="260"/>
        <v>0</v>
      </c>
      <c r="CP144" s="729"/>
      <c r="CQ144" s="357">
        <f t="shared" si="261"/>
        <v>0</v>
      </c>
      <c r="CR144" s="152"/>
      <c r="CS144" s="1">
        <f t="shared" si="262"/>
        <v>0</v>
      </c>
      <c r="CT144" s="1">
        <f t="shared" si="263"/>
        <v>0</v>
      </c>
      <c r="CU144" s="1">
        <f t="shared" si="264"/>
        <v>0</v>
      </c>
      <c r="CV144" s="1">
        <f t="shared" si="265"/>
        <v>0</v>
      </c>
      <c r="CW144" s="522">
        <f t="shared" si="266"/>
        <v>0</v>
      </c>
      <c r="CX144" s="1">
        <f t="shared" si="267"/>
        <v>0</v>
      </c>
      <c r="CY144" s="1">
        <f t="shared" si="268"/>
        <v>0</v>
      </c>
      <c r="CZ144" s="1">
        <f t="shared" si="269"/>
        <v>0</v>
      </c>
      <c r="DB144" s="1">
        <f t="shared" si="270"/>
        <v>0</v>
      </c>
      <c r="DC144" s="1">
        <f t="shared" si="271"/>
        <v>0</v>
      </c>
      <c r="DE144" s="1">
        <f t="shared" si="272"/>
        <v>0</v>
      </c>
      <c r="DF144" s="1">
        <f t="shared" si="273"/>
        <v>0</v>
      </c>
      <c r="DG144" s="1">
        <f t="shared" si="274"/>
        <v>0</v>
      </c>
      <c r="DH144" s="1">
        <f t="shared" si="275"/>
        <v>0</v>
      </c>
      <c r="DI144" s="1">
        <f t="shared" si="276"/>
        <v>0</v>
      </c>
      <c r="DJ144" s="1">
        <f t="shared" si="277"/>
        <v>0</v>
      </c>
      <c r="DK144" s="1">
        <f t="shared" si="278"/>
        <v>0</v>
      </c>
      <c r="DL144" s="1">
        <f t="shared" si="279"/>
        <v>0</v>
      </c>
      <c r="DM144" s="1">
        <f t="shared" si="280"/>
        <v>0</v>
      </c>
      <c r="DN144" s="1">
        <f t="shared" si="281"/>
        <v>0</v>
      </c>
      <c r="DO144" s="1">
        <f t="shared" si="282"/>
        <v>0</v>
      </c>
      <c r="DP144" s="1">
        <f t="shared" si="283"/>
        <v>0</v>
      </c>
      <c r="DQ144" s="1">
        <f t="shared" si="284"/>
        <v>0</v>
      </c>
      <c r="DR144" s="1">
        <f t="shared" si="285"/>
        <v>0</v>
      </c>
      <c r="DS144" s="1">
        <f t="shared" si="286"/>
        <v>0</v>
      </c>
    </row>
    <row r="145" spans="1:123" s="1" customFormat="1" ht="65.25" customHeight="1" x14ac:dyDescent="0.2">
      <c r="A145" s="1378"/>
      <c r="B145" s="139"/>
      <c r="D145" s="977" t="s">
        <v>227</v>
      </c>
      <c r="E145" s="378"/>
      <c r="F145" s="581"/>
      <c r="G145" s="68" t="s">
        <v>15</v>
      </c>
      <c r="H145" s="1" t="s">
        <v>63</v>
      </c>
      <c r="I145" s="693" t="s">
        <v>230</v>
      </c>
      <c r="J145" s="1104">
        <v>1</v>
      </c>
      <c r="K145" s="1104">
        <v>0</v>
      </c>
      <c r="L145" s="26" t="s">
        <v>693</v>
      </c>
      <c r="M145" s="500">
        <v>315.25725000000006</v>
      </c>
      <c r="N145" s="778"/>
      <c r="O145" s="778"/>
      <c r="P145" s="778"/>
      <c r="Q145" s="778"/>
      <c r="R145" s="778"/>
      <c r="S145" s="778"/>
      <c r="T145" s="778"/>
      <c r="U145" s="778"/>
      <c r="V145" s="802"/>
      <c r="W145" s="779"/>
      <c r="X145" s="779"/>
      <c r="Y145" s="779"/>
      <c r="Z145" s="779"/>
      <c r="AA145" s="801"/>
      <c r="AB145" s="1031"/>
      <c r="AC145" s="788"/>
      <c r="AD145" s="1011"/>
      <c r="AE145" s="1022"/>
      <c r="AF145" s="70">
        <f t="shared" si="302"/>
        <v>0</v>
      </c>
      <c r="AG145" s="88" t="str">
        <f t="shared" si="287"/>
        <v>No</v>
      </c>
      <c r="AH145" s="131" t="str">
        <f t="shared" si="241"/>
        <v>No</v>
      </c>
      <c r="AI145" s="71" t="str">
        <f t="shared" si="288"/>
        <v>No</v>
      </c>
      <c r="AK145" s="187">
        <f t="shared" si="242"/>
        <v>1.5</v>
      </c>
      <c r="AL145" s="188">
        <f t="shared" si="243"/>
        <v>0</v>
      </c>
      <c r="AM145" s="26"/>
      <c r="AN145" s="633"/>
      <c r="AO145" s="349">
        <v>7.4</v>
      </c>
      <c r="AP145" s="326">
        <f t="shared" si="244"/>
        <v>0</v>
      </c>
      <c r="AQ145" s="364"/>
      <c r="AR145" s="152">
        <f t="shared" si="289"/>
        <v>0</v>
      </c>
      <c r="AS145" s="152">
        <f t="shared" si="290"/>
        <v>0</v>
      </c>
      <c r="AT145" s="152">
        <f t="shared" si="291"/>
        <v>0</v>
      </c>
      <c r="AU145" s="152">
        <f t="shared" si="292"/>
        <v>0</v>
      </c>
      <c r="AV145" s="152">
        <f t="shared" si="293"/>
        <v>0</v>
      </c>
      <c r="AW145" s="152">
        <f t="shared" si="294"/>
        <v>0</v>
      </c>
      <c r="AX145" s="152">
        <f t="shared" si="221"/>
        <v>0</v>
      </c>
      <c r="AY145" s="152">
        <f t="shared" si="295"/>
        <v>0</v>
      </c>
      <c r="AZ145" s="152">
        <f t="shared" si="296"/>
        <v>0</v>
      </c>
      <c r="BA145" s="152">
        <f t="shared" si="297"/>
        <v>0</v>
      </c>
      <c r="BB145" s="152">
        <f t="shared" si="298"/>
        <v>0</v>
      </c>
      <c r="BC145" s="152">
        <f t="shared" si="299"/>
        <v>0</v>
      </c>
      <c r="BD145" s="152">
        <f t="shared" si="300"/>
        <v>0</v>
      </c>
      <c r="BE145" s="152">
        <f t="shared" si="301"/>
        <v>0</v>
      </c>
      <c r="BF145" s="152">
        <f t="shared" si="222"/>
        <v>0</v>
      </c>
      <c r="BG145" s="152">
        <f t="shared" si="223"/>
        <v>0</v>
      </c>
      <c r="BH145" s="152">
        <f t="shared" si="224"/>
        <v>0</v>
      </c>
      <c r="BI145" s="152">
        <f t="shared" si="225"/>
        <v>0</v>
      </c>
      <c r="BJ145" s="329">
        <v>1.5</v>
      </c>
      <c r="BK145" s="1036">
        <f t="shared" si="245"/>
        <v>0</v>
      </c>
      <c r="BL145" s="719">
        <v>4</v>
      </c>
      <c r="BM145" s="357">
        <f t="shared" si="246"/>
        <v>0</v>
      </c>
      <c r="BN145" s="719"/>
      <c r="BO145" s="357">
        <f t="shared" si="247"/>
        <v>0</v>
      </c>
      <c r="BP145" s="719"/>
      <c r="BQ145" s="357">
        <f t="shared" si="248"/>
        <v>0</v>
      </c>
      <c r="BR145" s="719"/>
      <c r="BS145" s="357">
        <f t="shared" si="249"/>
        <v>0</v>
      </c>
      <c r="BT145" s="719"/>
      <c r="BU145" s="357">
        <f t="shared" si="250"/>
        <v>0</v>
      </c>
      <c r="BV145" s="730"/>
      <c r="BW145" s="357">
        <f t="shared" si="251"/>
        <v>0</v>
      </c>
      <c r="BX145" s="728"/>
      <c r="BY145" s="357">
        <f t="shared" si="252"/>
        <v>0</v>
      </c>
      <c r="BZ145" s="728"/>
      <c r="CA145" s="357">
        <f t="shared" si="253"/>
        <v>0</v>
      </c>
      <c r="CB145" s="728"/>
      <c r="CC145" s="357">
        <f t="shared" si="254"/>
        <v>0</v>
      </c>
      <c r="CD145" s="728"/>
      <c r="CE145" s="357">
        <f t="shared" si="255"/>
        <v>0</v>
      </c>
      <c r="CF145" s="728"/>
      <c r="CG145" s="357">
        <f t="shared" si="256"/>
        <v>0</v>
      </c>
      <c r="CH145" s="728"/>
      <c r="CI145" s="357">
        <f t="shared" si="257"/>
        <v>0</v>
      </c>
      <c r="CJ145" s="728"/>
      <c r="CK145" s="357">
        <f t="shared" si="258"/>
        <v>0</v>
      </c>
      <c r="CL145" s="728"/>
      <c r="CM145" s="357">
        <f t="shared" si="259"/>
        <v>0</v>
      </c>
      <c r="CN145" s="728"/>
      <c r="CO145" s="357">
        <f t="shared" si="260"/>
        <v>0</v>
      </c>
      <c r="CP145" s="729"/>
      <c r="CQ145" s="357">
        <f t="shared" si="261"/>
        <v>0</v>
      </c>
      <c r="CR145" s="152"/>
      <c r="CS145" s="1">
        <f t="shared" si="262"/>
        <v>0</v>
      </c>
      <c r="CT145" s="1">
        <f t="shared" si="263"/>
        <v>0</v>
      </c>
      <c r="CU145" s="1">
        <f t="shared" si="264"/>
        <v>0</v>
      </c>
      <c r="CV145" s="1">
        <f t="shared" si="265"/>
        <v>0</v>
      </c>
      <c r="CW145" s="522">
        <f t="shared" si="266"/>
        <v>0</v>
      </c>
      <c r="CX145" s="1">
        <f t="shared" si="267"/>
        <v>0</v>
      </c>
      <c r="CY145" s="1">
        <f t="shared" si="268"/>
        <v>0</v>
      </c>
      <c r="CZ145" s="1">
        <f t="shared" si="269"/>
        <v>0</v>
      </c>
      <c r="DB145" s="1">
        <f t="shared" si="270"/>
        <v>0</v>
      </c>
      <c r="DC145" s="1">
        <f t="shared" si="271"/>
        <v>0</v>
      </c>
      <c r="DE145" s="1">
        <f t="shared" si="272"/>
        <v>0</v>
      </c>
      <c r="DF145" s="1">
        <f t="shared" si="273"/>
        <v>0</v>
      </c>
      <c r="DG145" s="1">
        <f t="shared" si="274"/>
        <v>0</v>
      </c>
      <c r="DH145" s="1">
        <f t="shared" si="275"/>
        <v>0</v>
      </c>
      <c r="DI145" s="1">
        <f t="shared" si="276"/>
        <v>0</v>
      </c>
      <c r="DJ145" s="1">
        <f t="shared" si="277"/>
        <v>0</v>
      </c>
      <c r="DK145" s="1">
        <f t="shared" si="278"/>
        <v>0</v>
      </c>
      <c r="DL145" s="1">
        <f t="shared" si="279"/>
        <v>0</v>
      </c>
      <c r="DM145" s="1">
        <f t="shared" si="280"/>
        <v>0</v>
      </c>
      <c r="DN145" s="1">
        <f t="shared" si="281"/>
        <v>0</v>
      </c>
      <c r="DO145" s="1">
        <f t="shared" si="282"/>
        <v>0</v>
      </c>
      <c r="DP145" s="1">
        <f t="shared" si="283"/>
        <v>0</v>
      </c>
      <c r="DQ145" s="1">
        <f t="shared" si="284"/>
        <v>0</v>
      </c>
      <c r="DR145" s="1">
        <f t="shared" si="285"/>
        <v>0</v>
      </c>
      <c r="DS145" s="1">
        <f t="shared" si="286"/>
        <v>0</v>
      </c>
    </row>
    <row r="146" spans="1:123" s="1" customFormat="1" ht="65.25" customHeight="1" x14ac:dyDescent="0.2">
      <c r="A146" s="1378"/>
      <c r="B146" s="139"/>
      <c r="D146" s="977" t="s">
        <v>228</v>
      </c>
      <c r="E146" s="378" t="s">
        <v>31</v>
      </c>
      <c r="F146" s="581"/>
      <c r="G146" s="68" t="s">
        <v>15</v>
      </c>
      <c r="H146" s="1" t="s">
        <v>63</v>
      </c>
      <c r="I146" s="693" t="s">
        <v>230</v>
      </c>
      <c r="J146" s="1104">
        <v>1</v>
      </c>
      <c r="K146" s="1104">
        <v>0</v>
      </c>
      <c r="L146" s="26" t="s">
        <v>693</v>
      </c>
      <c r="M146" s="500">
        <v>365.69841000000008</v>
      </c>
      <c r="N146" s="778"/>
      <c r="O146" s="778"/>
      <c r="P146" s="778"/>
      <c r="Q146" s="778"/>
      <c r="R146" s="778"/>
      <c r="S146" s="778"/>
      <c r="T146" s="778"/>
      <c r="U146" s="778"/>
      <c r="V146" s="802"/>
      <c r="W146" s="779"/>
      <c r="X146" s="779"/>
      <c r="Y146" s="779"/>
      <c r="Z146" s="779"/>
      <c r="AA146" s="801"/>
      <c r="AB146" s="1031"/>
      <c r="AC146" s="788"/>
      <c r="AD146" s="1012"/>
      <c r="AE146" s="823"/>
      <c r="AF146" s="70">
        <f t="shared" si="302"/>
        <v>0</v>
      </c>
      <c r="AG146" s="88" t="str">
        <f t="shared" si="287"/>
        <v>No</v>
      </c>
      <c r="AH146" s="131" t="str">
        <f t="shared" si="241"/>
        <v>No</v>
      </c>
      <c r="AI146" s="71" t="str">
        <f t="shared" si="288"/>
        <v>No</v>
      </c>
      <c r="AK146" s="187">
        <f t="shared" si="242"/>
        <v>1.5</v>
      </c>
      <c r="AL146" s="188">
        <f t="shared" si="243"/>
        <v>0</v>
      </c>
      <c r="AM146" s="26"/>
      <c r="AN146" s="633"/>
      <c r="AO146" s="349">
        <v>7.4</v>
      </c>
      <c r="AP146" s="326">
        <f t="shared" si="244"/>
        <v>0</v>
      </c>
      <c r="AQ146" s="364"/>
      <c r="AR146" s="152">
        <f t="shared" si="289"/>
        <v>0</v>
      </c>
      <c r="AS146" s="152">
        <f t="shared" si="290"/>
        <v>0</v>
      </c>
      <c r="AT146" s="152">
        <f t="shared" si="291"/>
        <v>0</v>
      </c>
      <c r="AU146" s="152">
        <f t="shared" si="292"/>
        <v>0</v>
      </c>
      <c r="AV146" s="152">
        <f t="shared" si="293"/>
        <v>0</v>
      </c>
      <c r="AW146" s="152">
        <f t="shared" si="294"/>
        <v>0</v>
      </c>
      <c r="AX146" s="152">
        <f t="shared" si="221"/>
        <v>0</v>
      </c>
      <c r="AY146" s="152">
        <f t="shared" si="295"/>
        <v>0</v>
      </c>
      <c r="AZ146" s="152">
        <f t="shared" si="296"/>
        <v>0</v>
      </c>
      <c r="BA146" s="152">
        <f t="shared" si="297"/>
        <v>0</v>
      </c>
      <c r="BB146" s="152">
        <f t="shared" si="298"/>
        <v>0</v>
      </c>
      <c r="BC146" s="152">
        <f t="shared" si="299"/>
        <v>0</v>
      </c>
      <c r="BD146" s="152">
        <f t="shared" si="300"/>
        <v>0</v>
      </c>
      <c r="BE146" s="152">
        <f t="shared" si="301"/>
        <v>0</v>
      </c>
      <c r="BF146" s="152">
        <f t="shared" si="222"/>
        <v>0</v>
      </c>
      <c r="BG146" s="152">
        <f t="shared" si="223"/>
        <v>0</v>
      </c>
      <c r="BH146" s="152">
        <f t="shared" si="224"/>
        <v>0</v>
      </c>
      <c r="BI146" s="152">
        <f t="shared" si="225"/>
        <v>0</v>
      </c>
      <c r="BJ146" s="329">
        <v>1.5</v>
      </c>
      <c r="BK146" s="1036">
        <f t="shared" si="245"/>
        <v>0</v>
      </c>
      <c r="BL146" s="719">
        <v>4</v>
      </c>
      <c r="BM146" s="357">
        <f t="shared" si="246"/>
        <v>0</v>
      </c>
      <c r="BN146" s="719"/>
      <c r="BO146" s="357">
        <f t="shared" si="247"/>
        <v>0</v>
      </c>
      <c r="BP146" s="719"/>
      <c r="BQ146" s="357">
        <f t="shared" si="248"/>
        <v>0</v>
      </c>
      <c r="BR146" s="719"/>
      <c r="BS146" s="357">
        <f t="shared" si="249"/>
        <v>0</v>
      </c>
      <c r="BT146" s="719"/>
      <c r="BU146" s="357">
        <f t="shared" si="250"/>
        <v>0</v>
      </c>
      <c r="BV146" s="730"/>
      <c r="BW146" s="357">
        <f t="shared" si="251"/>
        <v>0</v>
      </c>
      <c r="BX146" s="728"/>
      <c r="BY146" s="357">
        <f t="shared" si="252"/>
        <v>0</v>
      </c>
      <c r="BZ146" s="728"/>
      <c r="CA146" s="357">
        <f t="shared" si="253"/>
        <v>0</v>
      </c>
      <c r="CB146" s="728"/>
      <c r="CC146" s="357">
        <f t="shared" si="254"/>
        <v>0</v>
      </c>
      <c r="CD146" s="728"/>
      <c r="CE146" s="357">
        <f t="shared" si="255"/>
        <v>0</v>
      </c>
      <c r="CF146" s="728"/>
      <c r="CG146" s="357">
        <f t="shared" si="256"/>
        <v>0</v>
      </c>
      <c r="CH146" s="728"/>
      <c r="CI146" s="357">
        <f t="shared" si="257"/>
        <v>0</v>
      </c>
      <c r="CJ146" s="728"/>
      <c r="CK146" s="357">
        <f t="shared" si="258"/>
        <v>0</v>
      </c>
      <c r="CL146" s="728"/>
      <c r="CM146" s="357">
        <f t="shared" si="259"/>
        <v>0</v>
      </c>
      <c r="CN146" s="728"/>
      <c r="CO146" s="357">
        <f t="shared" si="260"/>
        <v>0</v>
      </c>
      <c r="CP146" s="729"/>
      <c r="CQ146" s="357">
        <f t="shared" si="261"/>
        <v>0</v>
      </c>
      <c r="CR146" s="152"/>
      <c r="CS146" s="1">
        <f t="shared" si="262"/>
        <v>0</v>
      </c>
      <c r="CT146" s="1">
        <f t="shared" si="263"/>
        <v>0</v>
      </c>
      <c r="CU146" s="1">
        <f t="shared" si="264"/>
        <v>0</v>
      </c>
      <c r="CV146" s="1">
        <f t="shared" si="265"/>
        <v>0</v>
      </c>
      <c r="CW146" s="522">
        <f t="shared" si="266"/>
        <v>0</v>
      </c>
      <c r="CX146" s="1">
        <f t="shared" si="267"/>
        <v>0</v>
      </c>
      <c r="CY146" s="1">
        <f t="shared" si="268"/>
        <v>0</v>
      </c>
      <c r="CZ146" s="1">
        <f t="shared" si="269"/>
        <v>0</v>
      </c>
      <c r="DB146" s="1">
        <f t="shared" si="270"/>
        <v>0</v>
      </c>
      <c r="DC146" s="1">
        <f t="shared" si="271"/>
        <v>0</v>
      </c>
      <c r="DE146" s="1">
        <f t="shared" si="272"/>
        <v>0</v>
      </c>
      <c r="DF146" s="1">
        <f t="shared" si="273"/>
        <v>0</v>
      </c>
      <c r="DG146" s="1">
        <f t="shared" si="274"/>
        <v>0</v>
      </c>
      <c r="DH146" s="1">
        <f t="shared" si="275"/>
        <v>0</v>
      </c>
      <c r="DI146" s="1">
        <f t="shared" si="276"/>
        <v>0</v>
      </c>
      <c r="DJ146" s="1">
        <f t="shared" si="277"/>
        <v>0</v>
      </c>
      <c r="DK146" s="1">
        <f t="shared" si="278"/>
        <v>0</v>
      </c>
      <c r="DL146" s="1">
        <f t="shared" si="279"/>
        <v>0</v>
      </c>
      <c r="DM146" s="1">
        <f t="shared" si="280"/>
        <v>0</v>
      </c>
      <c r="DN146" s="1">
        <f t="shared" si="281"/>
        <v>0</v>
      </c>
      <c r="DO146" s="1">
        <f t="shared" si="282"/>
        <v>0</v>
      </c>
      <c r="DP146" s="1">
        <f t="shared" si="283"/>
        <v>0</v>
      </c>
      <c r="DQ146" s="1">
        <f t="shared" si="284"/>
        <v>0</v>
      </c>
      <c r="DR146" s="1">
        <f t="shared" si="285"/>
        <v>0</v>
      </c>
      <c r="DS146" s="1">
        <f t="shared" si="286"/>
        <v>0</v>
      </c>
    </row>
    <row r="147" spans="1:123" s="1" customFormat="1" ht="65.25" customHeight="1" x14ac:dyDescent="0.2">
      <c r="A147" s="1378"/>
      <c r="B147" s="139"/>
      <c r="D147" s="1068" t="s">
        <v>208</v>
      </c>
      <c r="E147" s="528"/>
      <c r="F147" s="580"/>
      <c r="G147" s="529" t="s">
        <v>15</v>
      </c>
      <c r="H147" s="530" t="s">
        <v>67</v>
      </c>
      <c r="I147" s="1088" t="s">
        <v>540</v>
      </c>
      <c r="J147" s="1099">
        <v>2</v>
      </c>
      <c r="K147" s="1099">
        <v>0</v>
      </c>
      <c r="L147" s="530" t="s">
        <v>693</v>
      </c>
      <c r="M147" s="541">
        <v>264.81609000000009</v>
      </c>
      <c r="N147" s="777"/>
      <c r="O147" s="777"/>
      <c r="P147" s="777"/>
      <c r="Q147" s="777"/>
      <c r="R147" s="777"/>
      <c r="S147" s="777"/>
      <c r="T147" s="777"/>
      <c r="U147" s="777"/>
      <c r="V147" s="807"/>
      <c r="W147" s="805"/>
      <c r="X147" s="805"/>
      <c r="Y147" s="805"/>
      <c r="Z147" s="805"/>
      <c r="AA147" s="804"/>
      <c r="AB147" s="1029"/>
      <c r="AC147" s="781"/>
      <c r="AD147" s="837"/>
      <c r="AE147" s="1020"/>
      <c r="AF147" s="532">
        <f t="shared" si="302"/>
        <v>0</v>
      </c>
      <c r="AG147" s="532" t="str">
        <f t="shared" si="287"/>
        <v>No</v>
      </c>
      <c r="AH147" s="545" t="str">
        <f t="shared" si="241"/>
        <v>No</v>
      </c>
      <c r="AI147" s="527" t="str">
        <f t="shared" si="288"/>
        <v>No</v>
      </c>
      <c r="AK147" s="187">
        <f t="shared" si="242"/>
        <v>2</v>
      </c>
      <c r="AL147" s="188">
        <f t="shared" si="243"/>
        <v>0</v>
      </c>
      <c r="AM147" s="26"/>
      <c r="AN147" s="633"/>
      <c r="AO147" s="349">
        <v>5.2</v>
      </c>
      <c r="AP147" s="326">
        <f t="shared" si="244"/>
        <v>0</v>
      </c>
      <c r="AQ147" s="364"/>
      <c r="AR147" s="152">
        <f t="shared" si="289"/>
        <v>0</v>
      </c>
      <c r="AS147" s="152">
        <f t="shared" si="290"/>
        <v>0</v>
      </c>
      <c r="AT147" s="152">
        <f t="shared" si="291"/>
        <v>0</v>
      </c>
      <c r="AU147" s="152">
        <f t="shared" si="292"/>
        <v>0</v>
      </c>
      <c r="AV147" s="152">
        <f t="shared" si="293"/>
        <v>0</v>
      </c>
      <c r="AW147" s="152">
        <f t="shared" si="294"/>
        <v>0</v>
      </c>
      <c r="AX147" s="152">
        <f t="shared" si="221"/>
        <v>0</v>
      </c>
      <c r="AY147" s="152">
        <f t="shared" si="295"/>
        <v>0</v>
      </c>
      <c r="AZ147" s="152">
        <f t="shared" si="296"/>
        <v>0</v>
      </c>
      <c r="BA147" s="152">
        <f t="shared" si="297"/>
        <v>0</v>
      </c>
      <c r="BB147" s="152">
        <f t="shared" si="298"/>
        <v>0</v>
      </c>
      <c r="BC147" s="152">
        <f t="shared" si="299"/>
        <v>0</v>
      </c>
      <c r="BD147" s="152">
        <f t="shared" si="300"/>
        <v>0</v>
      </c>
      <c r="BE147" s="152">
        <f t="shared" si="301"/>
        <v>0</v>
      </c>
      <c r="BF147" s="152">
        <f t="shared" si="222"/>
        <v>0</v>
      </c>
      <c r="BG147" s="152">
        <f t="shared" si="223"/>
        <v>0</v>
      </c>
      <c r="BH147" s="152">
        <f t="shared" si="224"/>
        <v>0</v>
      </c>
      <c r="BI147" s="152">
        <f t="shared" si="225"/>
        <v>0</v>
      </c>
      <c r="BJ147" s="329">
        <v>2</v>
      </c>
      <c r="BK147" s="1036">
        <f t="shared" si="245"/>
        <v>0</v>
      </c>
      <c r="BL147" s="719">
        <v>13</v>
      </c>
      <c r="BM147" s="357">
        <f t="shared" si="246"/>
        <v>0</v>
      </c>
      <c r="BN147" s="719"/>
      <c r="BO147" s="357">
        <f t="shared" si="247"/>
        <v>0</v>
      </c>
      <c r="BP147" s="719"/>
      <c r="BQ147" s="357">
        <f t="shared" si="248"/>
        <v>0</v>
      </c>
      <c r="BR147" s="719"/>
      <c r="BS147" s="357">
        <f t="shared" si="249"/>
        <v>0</v>
      </c>
      <c r="BT147" s="719"/>
      <c r="BU147" s="357">
        <f t="shared" si="250"/>
        <v>0</v>
      </c>
      <c r="BV147" s="730"/>
      <c r="BW147" s="357">
        <f t="shared" si="251"/>
        <v>0</v>
      </c>
      <c r="BX147" s="728"/>
      <c r="BY147" s="357">
        <f t="shared" si="252"/>
        <v>0</v>
      </c>
      <c r="BZ147" s="728"/>
      <c r="CA147" s="357">
        <f t="shared" si="253"/>
        <v>0</v>
      </c>
      <c r="CB147" s="728"/>
      <c r="CC147" s="357">
        <f t="shared" si="254"/>
        <v>0</v>
      </c>
      <c r="CD147" s="728"/>
      <c r="CE147" s="357">
        <f t="shared" si="255"/>
        <v>0</v>
      </c>
      <c r="CF147" s="728"/>
      <c r="CG147" s="357">
        <f t="shared" si="256"/>
        <v>0</v>
      </c>
      <c r="CH147" s="728"/>
      <c r="CI147" s="357">
        <f t="shared" si="257"/>
        <v>0</v>
      </c>
      <c r="CJ147" s="728"/>
      <c r="CK147" s="357">
        <f t="shared" si="258"/>
        <v>0</v>
      </c>
      <c r="CL147" s="728"/>
      <c r="CM147" s="357">
        <f t="shared" si="259"/>
        <v>0</v>
      </c>
      <c r="CN147" s="728"/>
      <c r="CO147" s="357">
        <f t="shared" si="260"/>
        <v>0</v>
      </c>
      <c r="CP147" s="729"/>
      <c r="CQ147" s="357">
        <f t="shared" si="261"/>
        <v>0</v>
      </c>
      <c r="CR147" s="152"/>
      <c r="CS147" s="1">
        <f t="shared" si="262"/>
        <v>0</v>
      </c>
      <c r="CT147" s="1">
        <f t="shared" si="263"/>
        <v>0</v>
      </c>
      <c r="CU147" s="1">
        <f t="shared" si="264"/>
        <v>0</v>
      </c>
      <c r="CV147" s="1">
        <f t="shared" si="265"/>
        <v>0</v>
      </c>
      <c r="CW147" s="522">
        <f t="shared" si="266"/>
        <v>0</v>
      </c>
      <c r="CX147" s="1">
        <f t="shared" si="267"/>
        <v>0</v>
      </c>
      <c r="CY147" s="1">
        <f t="shared" si="268"/>
        <v>0</v>
      </c>
      <c r="CZ147" s="1">
        <f t="shared" si="269"/>
        <v>0</v>
      </c>
      <c r="DB147" s="1">
        <f t="shared" si="270"/>
        <v>0</v>
      </c>
      <c r="DC147" s="1">
        <f t="shared" si="271"/>
        <v>0</v>
      </c>
      <c r="DE147" s="1">
        <f t="shared" si="272"/>
        <v>0</v>
      </c>
      <c r="DF147" s="1">
        <f t="shared" si="273"/>
        <v>0</v>
      </c>
      <c r="DG147" s="1">
        <f t="shared" si="274"/>
        <v>0</v>
      </c>
      <c r="DH147" s="1">
        <f t="shared" si="275"/>
        <v>0</v>
      </c>
      <c r="DI147" s="1">
        <f t="shared" si="276"/>
        <v>0</v>
      </c>
      <c r="DJ147" s="1">
        <f t="shared" si="277"/>
        <v>0</v>
      </c>
      <c r="DK147" s="1">
        <f t="shared" si="278"/>
        <v>0</v>
      </c>
      <c r="DL147" s="1">
        <f t="shared" si="279"/>
        <v>0</v>
      </c>
      <c r="DM147" s="1">
        <f t="shared" si="280"/>
        <v>0</v>
      </c>
      <c r="DN147" s="1">
        <f t="shared" si="281"/>
        <v>0</v>
      </c>
      <c r="DO147" s="1">
        <f t="shared" si="282"/>
        <v>0</v>
      </c>
      <c r="DP147" s="1">
        <f t="shared" si="283"/>
        <v>0</v>
      </c>
      <c r="DQ147" s="1">
        <f t="shared" si="284"/>
        <v>0</v>
      </c>
      <c r="DR147" s="1">
        <f t="shared" si="285"/>
        <v>0</v>
      </c>
      <c r="DS147" s="1">
        <f t="shared" si="286"/>
        <v>0</v>
      </c>
    </row>
    <row r="148" spans="1:123" s="1" customFormat="1" ht="65.25" customHeight="1" x14ac:dyDescent="0.2">
      <c r="A148" s="1378"/>
      <c r="B148" s="139"/>
      <c r="D148" s="1068" t="s">
        <v>209</v>
      </c>
      <c r="E148" s="528" t="s">
        <v>31</v>
      </c>
      <c r="F148" s="580"/>
      <c r="G148" s="529" t="s">
        <v>15</v>
      </c>
      <c r="H148" s="530" t="s">
        <v>67</v>
      </c>
      <c r="I148" s="1088" t="s">
        <v>540</v>
      </c>
      <c r="J148" s="1099">
        <v>2</v>
      </c>
      <c r="K148" s="1099">
        <v>0</v>
      </c>
      <c r="L148" s="530" t="s">
        <v>693</v>
      </c>
      <c r="M148" s="541">
        <v>327.86754000000008</v>
      </c>
      <c r="N148" s="777"/>
      <c r="O148" s="777"/>
      <c r="P148" s="777"/>
      <c r="Q148" s="777"/>
      <c r="R148" s="777"/>
      <c r="S148" s="777"/>
      <c r="T148" s="777"/>
      <c r="U148" s="777"/>
      <c r="V148" s="807"/>
      <c r="W148" s="805"/>
      <c r="X148" s="805"/>
      <c r="Y148" s="805"/>
      <c r="Z148" s="805"/>
      <c r="AA148" s="804"/>
      <c r="AB148" s="1029"/>
      <c r="AC148" s="781"/>
      <c r="AD148" s="1013"/>
      <c r="AE148" s="1023"/>
      <c r="AF148" s="532">
        <f t="shared" si="302"/>
        <v>0</v>
      </c>
      <c r="AG148" s="532" t="str">
        <f t="shared" si="287"/>
        <v>No</v>
      </c>
      <c r="AH148" s="545" t="str">
        <f t="shared" si="241"/>
        <v>No</v>
      </c>
      <c r="AI148" s="527" t="str">
        <f t="shared" si="288"/>
        <v>No</v>
      </c>
      <c r="AK148" s="187">
        <f t="shared" si="242"/>
        <v>2</v>
      </c>
      <c r="AL148" s="188">
        <f t="shared" si="243"/>
        <v>0</v>
      </c>
      <c r="AM148" s="26"/>
      <c r="AN148" s="633"/>
      <c r="AO148" s="349">
        <v>5.2</v>
      </c>
      <c r="AP148" s="326">
        <f t="shared" si="244"/>
        <v>0</v>
      </c>
      <c r="AQ148" s="364"/>
      <c r="AR148" s="152">
        <f t="shared" si="289"/>
        <v>0</v>
      </c>
      <c r="AS148" s="152">
        <f t="shared" si="290"/>
        <v>0</v>
      </c>
      <c r="AT148" s="152">
        <f t="shared" si="291"/>
        <v>0</v>
      </c>
      <c r="AU148" s="152">
        <f t="shared" si="292"/>
        <v>0</v>
      </c>
      <c r="AV148" s="152">
        <f t="shared" si="293"/>
        <v>0</v>
      </c>
      <c r="AW148" s="152">
        <f t="shared" si="294"/>
        <v>0</v>
      </c>
      <c r="AX148" s="152">
        <f t="shared" si="221"/>
        <v>0</v>
      </c>
      <c r="AY148" s="152">
        <f t="shared" si="295"/>
        <v>0</v>
      </c>
      <c r="AZ148" s="152">
        <f t="shared" si="296"/>
        <v>0</v>
      </c>
      <c r="BA148" s="152">
        <f t="shared" si="297"/>
        <v>0</v>
      </c>
      <c r="BB148" s="152">
        <f t="shared" si="298"/>
        <v>0</v>
      </c>
      <c r="BC148" s="152">
        <f t="shared" si="299"/>
        <v>0</v>
      </c>
      <c r="BD148" s="152">
        <f t="shared" si="300"/>
        <v>0</v>
      </c>
      <c r="BE148" s="152">
        <f t="shared" si="301"/>
        <v>0</v>
      </c>
      <c r="BF148" s="152">
        <f t="shared" si="222"/>
        <v>0</v>
      </c>
      <c r="BG148" s="152">
        <f t="shared" si="223"/>
        <v>0</v>
      </c>
      <c r="BH148" s="152">
        <f t="shared" si="224"/>
        <v>0</v>
      </c>
      <c r="BI148" s="152">
        <f t="shared" si="225"/>
        <v>0</v>
      </c>
      <c r="BJ148" s="329">
        <v>2</v>
      </c>
      <c r="BK148" s="1036">
        <f t="shared" si="245"/>
        <v>0</v>
      </c>
      <c r="BL148" s="719">
        <v>13</v>
      </c>
      <c r="BM148" s="357">
        <f t="shared" si="246"/>
        <v>0</v>
      </c>
      <c r="BN148" s="719"/>
      <c r="BO148" s="357">
        <f t="shared" si="247"/>
        <v>0</v>
      </c>
      <c r="BP148" s="719"/>
      <c r="BQ148" s="357">
        <f t="shared" si="248"/>
        <v>0</v>
      </c>
      <c r="BR148" s="719"/>
      <c r="BS148" s="357">
        <f t="shared" si="249"/>
        <v>0</v>
      </c>
      <c r="BT148" s="719"/>
      <c r="BU148" s="357">
        <f t="shared" si="250"/>
        <v>0</v>
      </c>
      <c r="BV148" s="730"/>
      <c r="BW148" s="357">
        <f t="shared" si="251"/>
        <v>0</v>
      </c>
      <c r="BX148" s="728"/>
      <c r="BY148" s="357">
        <f t="shared" si="252"/>
        <v>0</v>
      </c>
      <c r="BZ148" s="728"/>
      <c r="CA148" s="357">
        <f t="shared" si="253"/>
        <v>0</v>
      </c>
      <c r="CB148" s="728"/>
      <c r="CC148" s="357">
        <f t="shared" si="254"/>
        <v>0</v>
      </c>
      <c r="CD148" s="728"/>
      <c r="CE148" s="357">
        <f t="shared" si="255"/>
        <v>0</v>
      </c>
      <c r="CF148" s="728"/>
      <c r="CG148" s="357">
        <f t="shared" si="256"/>
        <v>0</v>
      </c>
      <c r="CH148" s="728"/>
      <c r="CI148" s="357">
        <f t="shared" si="257"/>
        <v>0</v>
      </c>
      <c r="CJ148" s="728"/>
      <c r="CK148" s="357">
        <f t="shared" si="258"/>
        <v>0</v>
      </c>
      <c r="CL148" s="728"/>
      <c r="CM148" s="357">
        <f t="shared" si="259"/>
        <v>0</v>
      </c>
      <c r="CN148" s="728"/>
      <c r="CO148" s="357">
        <f t="shared" si="260"/>
        <v>0</v>
      </c>
      <c r="CP148" s="729"/>
      <c r="CQ148" s="357">
        <f t="shared" si="261"/>
        <v>0</v>
      </c>
      <c r="CR148" s="152"/>
      <c r="CS148" s="1">
        <f t="shared" si="262"/>
        <v>0</v>
      </c>
      <c r="CT148" s="1">
        <f t="shared" si="263"/>
        <v>0</v>
      </c>
      <c r="CU148" s="1">
        <f t="shared" si="264"/>
        <v>0</v>
      </c>
      <c r="CV148" s="1">
        <f t="shared" si="265"/>
        <v>0</v>
      </c>
      <c r="CW148" s="522">
        <f t="shared" si="266"/>
        <v>0</v>
      </c>
      <c r="CX148" s="1">
        <f t="shared" si="267"/>
        <v>0</v>
      </c>
      <c r="CY148" s="1">
        <f t="shared" si="268"/>
        <v>0</v>
      </c>
      <c r="CZ148" s="1">
        <f t="shared" si="269"/>
        <v>0</v>
      </c>
      <c r="DB148" s="1">
        <f t="shared" si="270"/>
        <v>0</v>
      </c>
      <c r="DC148" s="1">
        <f t="shared" si="271"/>
        <v>0</v>
      </c>
      <c r="DE148" s="1">
        <f t="shared" si="272"/>
        <v>0</v>
      </c>
      <c r="DF148" s="1">
        <f t="shared" si="273"/>
        <v>0</v>
      </c>
      <c r="DG148" s="1">
        <f t="shared" si="274"/>
        <v>0</v>
      </c>
      <c r="DH148" s="1">
        <f t="shared" si="275"/>
        <v>0</v>
      </c>
      <c r="DI148" s="1">
        <f t="shared" si="276"/>
        <v>0</v>
      </c>
      <c r="DJ148" s="1">
        <f t="shared" si="277"/>
        <v>0</v>
      </c>
      <c r="DK148" s="1">
        <f t="shared" si="278"/>
        <v>0</v>
      </c>
      <c r="DL148" s="1">
        <f t="shared" si="279"/>
        <v>0</v>
      </c>
      <c r="DM148" s="1">
        <f t="shared" si="280"/>
        <v>0</v>
      </c>
      <c r="DN148" s="1">
        <f t="shared" si="281"/>
        <v>0</v>
      </c>
      <c r="DO148" s="1">
        <f t="shared" si="282"/>
        <v>0</v>
      </c>
      <c r="DP148" s="1">
        <f t="shared" si="283"/>
        <v>0</v>
      </c>
      <c r="DQ148" s="1">
        <f t="shared" si="284"/>
        <v>0</v>
      </c>
      <c r="DR148" s="1">
        <f t="shared" si="285"/>
        <v>0</v>
      </c>
      <c r="DS148" s="1">
        <f t="shared" si="286"/>
        <v>0</v>
      </c>
    </row>
    <row r="149" spans="1:123" s="1" customFormat="1" ht="65.25" customHeight="1" x14ac:dyDescent="0.2">
      <c r="A149" s="1378"/>
      <c r="B149" s="139"/>
      <c r="D149" s="977" t="s">
        <v>210</v>
      </c>
      <c r="E149" s="380"/>
      <c r="F149" s="583"/>
      <c r="G149" s="68" t="s">
        <v>15</v>
      </c>
      <c r="H149" s="26" t="s">
        <v>67</v>
      </c>
      <c r="I149" s="693" t="s">
        <v>402</v>
      </c>
      <c r="J149" s="1100">
        <v>2</v>
      </c>
      <c r="K149" s="1100">
        <v>0</v>
      </c>
      <c r="L149" s="26" t="s">
        <v>693</v>
      </c>
      <c r="M149" s="488">
        <v>353.08812000000006</v>
      </c>
      <c r="N149" s="778"/>
      <c r="O149" s="778"/>
      <c r="P149" s="778"/>
      <c r="Q149" s="778"/>
      <c r="R149" s="778"/>
      <c r="S149" s="778"/>
      <c r="T149" s="778"/>
      <c r="U149" s="778"/>
      <c r="V149" s="802"/>
      <c r="W149" s="779"/>
      <c r="X149" s="779"/>
      <c r="Y149" s="779"/>
      <c r="Z149" s="779"/>
      <c r="AA149" s="801"/>
      <c r="AB149" s="1028"/>
      <c r="AC149" s="782"/>
      <c r="AD149" s="838"/>
      <c r="AE149" s="1021"/>
      <c r="AF149" s="70">
        <f t="shared" si="302"/>
        <v>0</v>
      </c>
      <c r="AG149" s="70" t="str">
        <f t="shared" si="287"/>
        <v>No</v>
      </c>
      <c r="AH149" s="131" t="str">
        <f t="shared" si="241"/>
        <v>No</v>
      </c>
      <c r="AI149" s="71" t="str">
        <f t="shared" si="288"/>
        <v>No</v>
      </c>
      <c r="AK149" s="187">
        <f t="shared" si="242"/>
        <v>4</v>
      </c>
      <c r="AL149" s="188">
        <f t="shared" si="243"/>
        <v>0</v>
      </c>
      <c r="AM149" s="26"/>
      <c r="AN149" s="633"/>
      <c r="AO149" s="349">
        <v>6.4</v>
      </c>
      <c r="AP149" s="326">
        <f t="shared" si="244"/>
        <v>0</v>
      </c>
      <c r="AQ149" s="364"/>
      <c r="AR149" s="152">
        <f t="shared" si="289"/>
        <v>0</v>
      </c>
      <c r="AS149" s="152">
        <f t="shared" si="290"/>
        <v>0</v>
      </c>
      <c r="AT149" s="152">
        <f t="shared" si="291"/>
        <v>0</v>
      </c>
      <c r="AU149" s="152">
        <f t="shared" si="292"/>
        <v>0</v>
      </c>
      <c r="AV149" s="152">
        <f t="shared" si="293"/>
        <v>0</v>
      </c>
      <c r="AW149" s="152">
        <f t="shared" si="294"/>
        <v>0</v>
      </c>
      <c r="AX149" s="152">
        <f t="shared" si="221"/>
        <v>0</v>
      </c>
      <c r="AY149" s="152">
        <f t="shared" si="295"/>
        <v>0</v>
      </c>
      <c r="AZ149" s="152">
        <f t="shared" si="296"/>
        <v>0</v>
      </c>
      <c r="BA149" s="152">
        <f t="shared" si="297"/>
        <v>0</v>
      </c>
      <c r="BB149" s="152">
        <f t="shared" si="298"/>
        <v>0</v>
      </c>
      <c r="BC149" s="152">
        <f t="shared" si="299"/>
        <v>0</v>
      </c>
      <c r="BD149" s="152">
        <f t="shared" si="300"/>
        <v>0</v>
      </c>
      <c r="BE149" s="152">
        <f t="shared" si="301"/>
        <v>0</v>
      </c>
      <c r="BF149" s="152">
        <f t="shared" si="222"/>
        <v>0</v>
      </c>
      <c r="BG149" s="152">
        <f t="shared" si="223"/>
        <v>0</v>
      </c>
      <c r="BH149" s="152">
        <f t="shared" si="224"/>
        <v>0</v>
      </c>
      <c r="BI149" s="152">
        <f t="shared" si="225"/>
        <v>0</v>
      </c>
      <c r="BJ149" s="329">
        <v>4</v>
      </c>
      <c r="BK149" s="1036">
        <f t="shared" si="245"/>
        <v>0</v>
      </c>
      <c r="BL149" s="719">
        <v>14</v>
      </c>
      <c r="BM149" s="357">
        <f t="shared" si="246"/>
        <v>0</v>
      </c>
      <c r="BN149" s="719"/>
      <c r="BO149" s="357">
        <f t="shared" si="247"/>
        <v>0</v>
      </c>
      <c r="BP149" s="719"/>
      <c r="BQ149" s="357">
        <f t="shared" si="248"/>
        <v>0</v>
      </c>
      <c r="BR149" s="719"/>
      <c r="BS149" s="357">
        <f t="shared" si="249"/>
        <v>0</v>
      </c>
      <c r="BT149" s="719"/>
      <c r="BU149" s="357">
        <f t="shared" si="250"/>
        <v>0</v>
      </c>
      <c r="BV149" s="730"/>
      <c r="BW149" s="357">
        <f t="shared" si="251"/>
        <v>0</v>
      </c>
      <c r="BX149" s="728"/>
      <c r="BY149" s="357">
        <f t="shared" si="252"/>
        <v>0</v>
      </c>
      <c r="BZ149" s="728"/>
      <c r="CA149" s="357">
        <f t="shared" si="253"/>
        <v>0</v>
      </c>
      <c r="CB149" s="728"/>
      <c r="CC149" s="357">
        <f t="shared" si="254"/>
        <v>0</v>
      </c>
      <c r="CD149" s="728"/>
      <c r="CE149" s="357">
        <f t="shared" si="255"/>
        <v>0</v>
      </c>
      <c r="CF149" s="728"/>
      <c r="CG149" s="357">
        <f t="shared" si="256"/>
        <v>0</v>
      </c>
      <c r="CH149" s="728"/>
      <c r="CI149" s="357">
        <f t="shared" si="257"/>
        <v>0</v>
      </c>
      <c r="CJ149" s="728"/>
      <c r="CK149" s="357">
        <f t="shared" si="258"/>
        <v>0</v>
      </c>
      <c r="CL149" s="728"/>
      <c r="CM149" s="357">
        <f t="shared" si="259"/>
        <v>0</v>
      </c>
      <c r="CN149" s="728"/>
      <c r="CO149" s="357">
        <f t="shared" si="260"/>
        <v>0</v>
      </c>
      <c r="CP149" s="729"/>
      <c r="CQ149" s="357">
        <f t="shared" si="261"/>
        <v>0</v>
      </c>
      <c r="CR149" s="152"/>
      <c r="CS149" s="1">
        <f t="shared" si="262"/>
        <v>0</v>
      </c>
      <c r="CT149" s="1">
        <f t="shared" si="263"/>
        <v>0</v>
      </c>
      <c r="CU149" s="1">
        <f t="shared" si="264"/>
        <v>0</v>
      </c>
      <c r="CV149" s="1">
        <f t="shared" si="265"/>
        <v>0</v>
      </c>
      <c r="CW149" s="522">
        <f t="shared" si="266"/>
        <v>0</v>
      </c>
      <c r="CX149" s="1">
        <f t="shared" si="267"/>
        <v>0</v>
      </c>
      <c r="CY149" s="1">
        <f t="shared" si="268"/>
        <v>0</v>
      </c>
      <c r="CZ149" s="1">
        <f t="shared" si="269"/>
        <v>0</v>
      </c>
      <c r="DB149" s="1">
        <f t="shared" si="270"/>
        <v>0</v>
      </c>
      <c r="DC149" s="1">
        <f t="shared" si="271"/>
        <v>0</v>
      </c>
      <c r="DE149" s="1">
        <f t="shared" si="272"/>
        <v>0</v>
      </c>
      <c r="DF149" s="1">
        <f t="shared" si="273"/>
        <v>0</v>
      </c>
      <c r="DG149" s="1">
        <f t="shared" si="274"/>
        <v>0</v>
      </c>
      <c r="DH149" s="1">
        <f t="shared" si="275"/>
        <v>0</v>
      </c>
      <c r="DI149" s="1">
        <f t="shared" si="276"/>
        <v>0</v>
      </c>
      <c r="DJ149" s="1">
        <f t="shared" si="277"/>
        <v>0</v>
      </c>
      <c r="DK149" s="1">
        <f t="shared" si="278"/>
        <v>0</v>
      </c>
      <c r="DL149" s="1">
        <f t="shared" si="279"/>
        <v>0</v>
      </c>
      <c r="DM149" s="1">
        <f t="shared" si="280"/>
        <v>0</v>
      </c>
      <c r="DN149" s="1">
        <f t="shared" si="281"/>
        <v>0</v>
      </c>
      <c r="DO149" s="1">
        <f t="shared" si="282"/>
        <v>0</v>
      </c>
      <c r="DP149" s="1">
        <f t="shared" si="283"/>
        <v>0</v>
      </c>
      <c r="DQ149" s="1">
        <f t="shared" si="284"/>
        <v>0</v>
      </c>
      <c r="DR149" s="1">
        <f t="shared" si="285"/>
        <v>0</v>
      </c>
      <c r="DS149" s="1">
        <f t="shared" si="286"/>
        <v>0</v>
      </c>
    </row>
    <row r="150" spans="1:123" s="1" customFormat="1" ht="65.25" customHeight="1" x14ac:dyDescent="0.2">
      <c r="A150" s="1378"/>
      <c r="B150" s="139"/>
      <c r="D150" s="977" t="s">
        <v>211</v>
      </c>
      <c r="E150" s="380" t="s">
        <v>31</v>
      </c>
      <c r="F150" s="583"/>
      <c r="G150" s="68" t="s">
        <v>15</v>
      </c>
      <c r="H150" s="26" t="s">
        <v>67</v>
      </c>
      <c r="I150" s="693" t="s">
        <v>402</v>
      </c>
      <c r="J150" s="1100">
        <v>2</v>
      </c>
      <c r="K150" s="1100">
        <v>0</v>
      </c>
      <c r="L150" s="68" t="s">
        <v>693</v>
      </c>
      <c r="M150" s="488">
        <v>453.97044000000011</v>
      </c>
      <c r="N150" s="778"/>
      <c r="O150" s="778"/>
      <c r="P150" s="778"/>
      <c r="Q150" s="778"/>
      <c r="R150" s="778"/>
      <c r="S150" s="778"/>
      <c r="T150" s="778"/>
      <c r="U150" s="778"/>
      <c r="V150" s="802"/>
      <c r="W150" s="779"/>
      <c r="X150" s="779"/>
      <c r="Y150" s="779"/>
      <c r="Z150" s="779"/>
      <c r="AA150" s="801"/>
      <c r="AB150" s="1028"/>
      <c r="AC150" s="782"/>
      <c r="AD150" s="108"/>
      <c r="AE150" s="820"/>
      <c r="AF150" s="70">
        <f t="shared" si="302"/>
        <v>0</v>
      </c>
      <c r="AG150" s="70" t="str">
        <f t="shared" si="287"/>
        <v>No</v>
      </c>
      <c r="AH150" s="131" t="str">
        <f t="shared" si="241"/>
        <v>No</v>
      </c>
      <c r="AI150" s="71" t="str">
        <f t="shared" si="288"/>
        <v>No</v>
      </c>
      <c r="AK150" s="187">
        <f t="shared" si="242"/>
        <v>4</v>
      </c>
      <c r="AL150" s="188">
        <f t="shared" si="243"/>
        <v>0</v>
      </c>
      <c r="AM150" s="26"/>
      <c r="AN150" s="633"/>
      <c r="AO150" s="349">
        <v>6.4</v>
      </c>
      <c r="AP150" s="326">
        <f t="shared" si="244"/>
        <v>0</v>
      </c>
      <c r="AQ150" s="364"/>
      <c r="AR150" s="152">
        <f t="shared" si="289"/>
        <v>0</v>
      </c>
      <c r="AS150" s="152">
        <f t="shared" si="290"/>
        <v>0</v>
      </c>
      <c r="AT150" s="152">
        <f t="shared" si="291"/>
        <v>0</v>
      </c>
      <c r="AU150" s="152">
        <f t="shared" si="292"/>
        <v>0</v>
      </c>
      <c r="AV150" s="152">
        <f t="shared" si="293"/>
        <v>0</v>
      </c>
      <c r="AW150" s="152">
        <f t="shared" si="294"/>
        <v>0</v>
      </c>
      <c r="AX150" s="152">
        <f t="shared" si="221"/>
        <v>0</v>
      </c>
      <c r="AY150" s="152">
        <f t="shared" si="295"/>
        <v>0</v>
      </c>
      <c r="AZ150" s="152">
        <f t="shared" si="296"/>
        <v>0</v>
      </c>
      <c r="BA150" s="152">
        <f t="shared" si="297"/>
        <v>0</v>
      </c>
      <c r="BB150" s="152">
        <f t="shared" si="298"/>
        <v>0</v>
      </c>
      <c r="BC150" s="152">
        <f t="shared" si="299"/>
        <v>0</v>
      </c>
      <c r="BD150" s="152">
        <f t="shared" si="300"/>
        <v>0</v>
      </c>
      <c r="BE150" s="152">
        <f t="shared" si="301"/>
        <v>0</v>
      </c>
      <c r="BF150" s="152">
        <f t="shared" si="222"/>
        <v>0</v>
      </c>
      <c r="BG150" s="152">
        <f t="shared" si="223"/>
        <v>0</v>
      </c>
      <c r="BH150" s="152">
        <f t="shared" si="224"/>
        <v>0</v>
      </c>
      <c r="BI150" s="152">
        <f t="shared" si="225"/>
        <v>0</v>
      </c>
      <c r="BJ150" s="329">
        <v>4</v>
      </c>
      <c r="BK150" s="1036">
        <f t="shared" si="245"/>
        <v>0</v>
      </c>
      <c r="BL150" s="719">
        <v>14</v>
      </c>
      <c r="BM150" s="357">
        <f t="shared" si="246"/>
        <v>0</v>
      </c>
      <c r="BN150" s="719"/>
      <c r="BO150" s="357">
        <f t="shared" si="247"/>
        <v>0</v>
      </c>
      <c r="BP150" s="719"/>
      <c r="BQ150" s="357">
        <f t="shared" si="248"/>
        <v>0</v>
      </c>
      <c r="BR150" s="719"/>
      <c r="BS150" s="357">
        <f t="shared" si="249"/>
        <v>0</v>
      </c>
      <c r="BT150" s="719"/>
      <c r="BU150" s="357">
        <f t="shared" si="250"/>
        <v>0</v>
      </c>
      <c r="BV150" s="730"/>
      <c r="BW150" s="357">
        <f t="shared" si="251"/>
        <v>0</v>
      </c>
      <c r="BX150" s="728"/>
      <c r="BY150" s="357">
        <f t="shared" si="252"/>
        <v>0</v>
      </c>
      <c r="BZ150" s="728"/>
      <c r="CA150" s="357">
        <f t="shared" si="253"/>
        <v>0</v>
      </c>
      <c r="CB150" s="728"/>
      <c r="CC150" s="357">
        <f t="shared" si="254"/>
        <v>0</v>
      </c>
      <c r="CD150" s="728"/>
      <c r="CE150" s="357">
        <f t="shared" si="255"/>
        <v>0</v>
      </c>
      <c r="CF150" s="728"/>
      <c r="CG150" s="357">
        <f t="shared" si="256"/>
        <v>0</v>
      </c>
      <c r="CH150" s="728"/>
      <c r="CI150" s="357">
        <f t="shared" si="257"/>
        <v>0</v>
      </c>
      <c r="CJ150" s="728"/>
      <c r="CK150" s="357">
        <f t="shared" si="258"/>
        <v>0</v>
      </c>
      <c r="CL150" s="728"/>
      <c r="CM150" s="357">
        <f t="shared" si="259"/>
        <v>0</v>
      </c>
      <c r="CN150" s="728"/>
      <c r="CO150" s="357">
        <f t="shared" si="260"/>
        <v>0</v>
      </c>
      <c r="CP150" s="729"/>
      <c r="CQ150" s="357">
        <f t="shared" si="261"/>
        <v>0</v>
      </c>
      <c r="CR150" s="152"/>
      <c r="CS150" s="1">
        <f t="shared" si="262"/>
        <v>0</v>
      </c>
      <c r="CT150" s="1">
        <f t="shared" si="263"/>
        <v>0</v>
      </c>
      <c r="CU150" s="1">
        <f t="shared" si="264"/>
        <v>0</v>
      </c>
      <c r="CV150" s="1">
        <f t="shared" si="265"/>
        <v>0</v>
      </c>
      <c r="CW150" s="522">
        <f t="shared" si="266"/>
        <v>0</v>
      </c>
      <c r="CX150" s="1">
        <f t="shared" si="267"/>
        <v>0</v>
      </c>
      <c r="CY150" s="1">
        <f t="shared" si="268"/>
        <v>0</v>
      </c>
      <c r="CZ150" s="1">
        <f t="shared" si="269"/>
        <v>0</v>
      </c>
      <c r="DB150" s="1">
        <f t="shared" si="270"/>
        <v>0</v>
      </c>
      <c r="DC150" s="1">
        <f t="shared" si="271"/>
        <v>0</v>
      </c>
      <c r="DE150" s="1">
        <f t="shared" si="272"/>
        <v>0</v>
      </c>
      <c r="DF150" s="1">
        <f t="shared" si="273"/>
        <v>0</v>
      </c>
      <c r="DG150" s="1">
        <f t="shared" si="274"/>
        <v>0</v>
      </c>
      <c r="DH150" s="1">
        <f t="shared" si="275"/>
        <v>0</v>
      </c>
      <c r="DI150" s="1">
        <f t="shared" si="276"/>
        <v>0</v>
      </c>
      <c r="DJ150" s="1">
        <f t="shared" si="277"/>
        <v>0</v>
      </c>
      <c r="DK150" s="1">
        <f t="shared" si="278"/>
        <v>0</v>
      </c>
      <c r="DL150" s="1">
        <f t="shared" si="279"/>
        <v>0</v>
      </c>
      <c r="DM150" s="1">
        <f t="shared" si="280"/>
        <v>0</v>
      </c>
      <c r="DN150" s="1">
        <f t="shared" si="281"/>
        <v>0</v>
      </c>
      <c r="DO150" s="1">
        <f t="shared" si="282"/>
        <v>0</v>
      </c>
      <c r="DP150" s="1">
        <f t="shared" si="283"/>
        <v>0</v>
      </c>
      <c r="DQ150" s="1">
        <f t="shared" si="284"/>
        <v>0</v>
      </c>
      <c r="DR150" s="1">
        <f t="shared" si="285"/>
        <v>0</v>
      </c>
      <c r="DS150" s="1">
        <f t="shared" si="286"/>
        <v>0</v>
      </c>
    </row>
    <row r="151" spans="1:123" s="1" customFormat="1" ht="65.25" customHeight="1" x14ac:dyDescent="0.2">
      <c r="A151" s="1378"/>
      <c r="B151" s="139"/>
      <c r="D151" s="1068" t="s">
        <v>212</v>
      </c>
      <c r="E151" s="528"/>
      <c r="F151" s="580"/>
      <c r="G151" s="529" t="s">
        <v>15</v>
      </c>
      <c r="H151" s="530" t="s">
        <v>67</v>
      </c>
      <c r="I151" s="1088" t="s">
        <v>403</v>
      </c>
      <c r="J151" s="1099">
        <v>2</v>
      </c>
      <c r="K151" s="1099">
        <v>0</v>
      </c>
      <c r="L151" s="530" t="s">
        <v>693</v>
      </c>
      <c r="M151" s="541">
        <v>214.37493000000006</v>
      </c>
      <c r="N151" s="777"/>
      <c r="O151" s="777"/>
      <c r="P151" s="777"/>
      <c r="Q151" s="777"/>
      <c r="R151" s="777"/>
      <c r="S151" s="777"/>
      <c r="T151" s="777"/>
      <c r="U151" s="777"/>
      <c r="V151" s="807"/>
      <c r="W151" s="805"/>
      <c r="X151" s="805"/>
      <c r="Y151" s="805"/>
      <c r="Z151" s="805"/>
      <c r="AA151" s="804"/>
      <c r="AB151" s="1029"/>
      <c r="AC151" s="781"/>
      <c r="AD151" s="837"/>
      <c r="AE151" s="1020"/>
      <c r="AF151" s="532">
        <f t="shared" si="302"/>
        <v>0</v>
      </c>
      <c r="AG151" s="532" t="str">
        <f t="shared" si="287"/>
        <v>No</v>
      </c>
      <c r="AH151" s="545" t="str">
        <f t="shared" si="241"/>
        <v>No</v>
      </c>
      <c r="AI151" s="527" t="str">
        <f t="shared" si="288"/>
        <v>No</v>
      </c>
      <c r="AK151" s="187">
        <f t="shared" si="242"/>
        <v>2</v>
      </c>
      <c r="AL151" s="188">
        <f t="shared" si="243"/>
        <v>0</v>
      </c>
      <c r="AM151" s="26"/>
      <c r="AN151" s="633"/>
      <c r="AO151" s="349">
        <v>3.85</v>
      </c>
      <c r="AP151" s="326">
        <f t="shared" si="244"/>
        <v>0</v>
      </c>
      <c r="AQ151" s="364"/>
      <c r="AR151" s="152">
        <f t="shared" si="289"/>
        <v>0</v>
      </c>
      <c r="AS151" s="152">
        <f t="shared" si="290"/>
        <v>0</v>
      </c>
      <c r="AT151" s="152">
        <f t="shared" si="291"/>
        <v>0</v>
      </c>
      <c r="AU151" s="152">
        <f t="shared" si="292"/>
        <v>0</v>
      </c>
      <c r="AV151" s="152">
        <f t="shared" si="293"/>
        <v>0</v>
      </c>
      <c r="AW151" s="152">
        <f t="shared" si="294"/>
        <v>0</v>
      </c>
      <c r="AX151" s="152">
        <f t="shared" si="221"/>
        <v>0</v>
      </c>
      <c r="AY151" s="152">
        <f t="shared" si="295"/>
        <v>0</v>
      </c>
      <c r="AZ151" s="152">
        <f t="shared" si="296"/>
        <v>0</v>
      </c>
      <c r="BA151" s="152">
        <f t="shared" si="297"/>
        <v>0</v>
      </c>
      <c r="BB151" s="152">
        <f t="shared" si="298"/>
        <v>0</v>
      </c>
      <c r="BC151" s="152">
        <f t="shared" si="299"/>
        <v>0</v>
      </c>
      <c r="BD151" s="152">
        <f t="shared" si="300"/>
        <v>0</v>
      </c>
      <c r="BE151" s="152">
        <f t="shared" si="301"/>
        <v>0</v>
      </c>
      <c r="BF151" s="152">
        <f t="shared" si="222"/>
        <v>0</v>
      </c>
      <c r="BG151" s="152">
        <f t="shared" si="223"/>
        <v>0</v>
      </c>
      <c r="BH151" s="152">
        <f t="shared" si="224"/>
        <v>0</v>
      </c>
      <c r="BI151" s="152">
        <f t="shared" si="225"/>
        <v>0</v>
      </c>
      <c r="BJ151" s="329">
        <v>2</v>
      </c>
      <c r="BK151" s="1036">
        <f t="shared" si="245"/>
        <v>0</v>
      </c>
      <c r="BL151" s="719">
        <v>11</v>
      </c>
      <c r="BM151" s="357">
        <f t="shared" si="246"/>
        <v>0</v>
      </c>
      <c r="BN151" s="719"/>
      <c r="BO151" s="357">
        <f t="shared" si="247"/>
        <v>0</v>
      </c>
      <c r="BP151" s="719"/>
      <c r="BQ151" s="357">
        <f t="shared" si="248"/>
        <v>0</v>
      </c>
      <c r="BR151" s="719"/>
      <c r="BS151" s="357">
        <f t="shared" si="249"/>
        <v>0</v>
      </c>
      <c r="BT151" s="719"/>
      <c r="BU151" s="357">
        <f t="shared" si="250"/>
        <v>0</v>
      </c>
      <c r="BV151" s="730"/>
      <c r="BW151" s="357">
        <f t="shared" si="251"/>
        <v>0</v>
      </c>
      <c r="BX151" s="728"/>
      <c r="BY151" s="357">
        <f t="shared" si="252"/>
        <v>0</v>
      </c>
      <c r="BZ151" s="728"/>
      <c r="CA151" s="357">
        <f t="shared" si="253"/>
        <v>0</v>
      </c>
      <c r="CB151" s="728"/>
      <c r="CC151" s="357">
        <f t="shared" si="254"/>
        <v>0</v>
      </c>
      <c r="CD151" s="728"/>
      <c r="CE151" s="357">
        <f t="shared" si="255"/>
        <v>0</v>
      </c>
      <c r="CF151" s="728"/>
      <c r="CG151" s="357">
        <f t="shared" si="256"/>
        <v>0</v>
      </c>
      <c r="CH151" s="728"/>
      <c r="CI151" s="357">
        <f t="shared" si="257"/>
        <v>0</v>
      </c>
      <c r="CJ151" s="728"/>
      <c r="CK151" s="357">
        <f t="shared" si="258"/>
        <v>0</v>
      </c>
      <c r="CL151" s="728"/>
      <c r="CM151" s="357">
        <f t="shared" si="259"/>
        <v>0</v>
      </c>
      <c r="CN151" s="728"/>
      <c r="CO151" s="357">
        <f t="shared" si="260"/>
        <v>0</v>
      </c>
      <c r="CP151" s="729"/>
      <c r="CQ151" s="357">
        <f t="shared" si="261"/>
        <v>0</v>
      </c>
      <c r="CR151" s="152"/>
      <c r="CS151" s="1">
        <f t="shared" si="262"/>
        <v>0</v>
      </c>
      <c r="CT151" s="1">
        <f t="shared" si="263"/>
        <v>0</v>
      </c>
      <c r="CU151" s="1">
        <f t="shared" si="264"/>
        <v>0</v>
      </c>
      <c r="CV151" s="1">
        <f t="shared" si="265"/>
        <v>0</v>
      </c>
      <c r="CW151" s="522">
        <f t="shared" si="266"/>
        <v>0</v>
      </c>
      <c r="CX151" s="1">
        <f t="shared" si="267"/>
        <v>0</v>
      </c>
      <c r="CY151" s="1">
        <f t="shared" si="268"/>
        <v>0</v>
      </c>
      <c r="CZ151" s="1">
        <f t="shared" si="269"/>
        <v>0</v>
      </c>
      <c r="DB151" s="1">
        <f t="shared" si="270"/>
        <v>0</v>
      </c>
      <c r="DC151" s="1">
        <f t="shared" si="271"/>
        <v>0</v>
      </c>
      <c r="DE151" s="1">
        <f t="shared" si="272"/>
        <v>0</v>
      </c>
      <c r="DF151" s="1">
        <f t="shared" si="273"/>
        <v>0</v>
      </c>
      <c r="DG151" s="1">
        <f t="shared" si="274"/>
        <v>0</v>
      </c>
      <c r="DH151" s="1">
        <f t="shared" si="275"/>
        <v>0</v>
      </c>
      <c r="DI151" s="1">
        <f t="shared" si="276"/>
        <v>0</v>
      </c>
      <c r="DJ151" s="1">
        <f t="shared" si="277"/>
        <v>0</v>
      </c>
      <c r="DK151" s="1">
        <f t="shared" si="278"/>
        <v>0</v>
      </c>
      <c r="DL151" s="1">
        <f t="shared" si="279"/>
        <v>0</v>
      </c>
      <c r="DM151" s="1">
        <f t="shared" si="280"/>
        <v>0</v>
      </c>
      <c r="DN151" s="1">
        <f t="shared" si="281"/>
        <v>0</v>
      </c>
      <c r="DO151" s="1">
        <f t="shared" si="282"/>
        <v>0</v>
      </c>
      <c r="DP151" s="1">
        <f t="shared" si="283"/>
        <v>0</v>
      </c>
      <c r="DQ151" s="1">
        <f t="shared" si="284"/>
        <v>0</v>
      </c>
      <c r="DR151" s="1">
        <f t="shared" si="285"/>
        <v>0</v>
      </c>
      <c r="DS151" s="1">
        <f t="shared" si="286"/>
        <v>0</v>
      </c>
    </row>
    <row r="152" spans="1:123" s="1" customFormat="1" ht="65.25" customHeight="1" x14ac:dyDescent="0.2">
      <c r="A152" s="1378"/>
      <c r="B152" s="139"/>
      <c r="D152" s="1068" t="s">
        <v>213</v>
      </c>
      <c r="E152" s="528" t="s">
        <v>31</v>
      </c>
      <c r="F152" s="580"/>
      <c r="G152" s="529" t="s">
        <v>15</v>
      </c>
      <c r="H152" s="530" t="s">
        <v>67</v>
      </c>
      <c r="I152" s="1088" t="s">
        <v>403</v>
      </c>
      <c r="J152" s="1099">
        <v>2</v>
      </c>
      <c r="K152" s="1099">
        <v>0</v>
      </c>
      <c r="L152" s="530" t="s">
        <v>693</v>
      </c>
      <c r="M152" s="541">
        <v>264.81609000000009</v>
      </c>
      <c r="N152" s="777"/>
      <c r="O152" s="777"/>
      <c r="P152" s="777"/>
      <c r="Q152" s="777"/>
      <c r="R152" s="777"/>
      <c r="S152" s="777"/>
      <c r="T152" s="777"/>
      <c r="U152" s="777"/>
      <c r="V152" s="807"/>
      <c r="W152" s="805"/>
      <c r="X152" s="805"/>
      <c r="Y152" s="805"/>
      <c r="Z152" s="805"/>
      <c r="AA152" s="804"/>
      <c r="AB152" s="1029"/>
      <c r="AC152" s="781"/>
      <c r="AD152" s="1013"/>
      <c r="AE152" s="1023"/>
      <c r="AF152" s="532">
        <f t="shared" si="302"/>
        <v>0</v>
      </c>
      <c r="AG152" s="532" t="str">
        <f t="shared" si="287"/>
        <v>No</v>
      </c>
      <c r="AH152" s="545" t="str">
        <f t="shared" si="241"/>
        <v>No</v>
      </c>
      <c r="AI152" s="527" t="str">
        <f t="shared" si="288"/>
        <v>No</v>
      </c>
      <c r="AK152" s="187">
        <f t="shared" si="242"/>
        <v>2</v>
      </c>
      <c r="AL152" s="188">
        <f t="shared" si="243"/>
        <v>0</v>
      </c>
      <c r="AM152" s="26"/>
      <c r="AN152" s="633"/>
      <c r="AO152" s="349">
        <v>3.85</v>
      </c>
      <c r="AP152" s="326">
        <f t="shared" si="244"/>
        <v>0</v>
      </c>
      <c r="AQ152" s="364"/>
      <c r="AR152" s="152">
        <f t="shared" si="289"/>
        <v>0</v>
      </c>
      <c r="AS152" s="152">
        <f t="shared" si="290"/>
        <v>0</v>
      </c>
      <c r="AT152" s="152">
        <f t="shared" si="291"/>
        <v>0</v>
      </c>
      <c r="AU152" s="152">
        <f t="shared" si="292"/>
        <v>0</v>
      </c>
      <c r="AV152" s="152">
        <f t="shared" si="293"/>
        <v>0</v>
      </c>
      <c r="AW152" s="152">
        <f t="shared" si="294"/>
        <v>0</v>
      </c>
      <c r="AX152" s="152">
        <f t="shared" si="221"/>
        <v>0</v>
      </c>
      <c r="AY152" s="152">
        <f t="shared" si="295"/>
        <v>0</v>
      </c>
      <c r="AZ152" s="152">
        <f t="shared" si="296"/>
        <v>0</v>
      </c>
      <c r="BA152" s="152">
        <f t="shared" si="297"/>
        <v>0</v>
      </c>
      <c r="BB152" s="152">
        <f t="shared" si="298"/>
        <v>0</v>
      </c>
      <c r="BC152" s="152">
        <f t="shared" si="299"/>
        <v>0</v>
      </c>
      <c r="BD152" s="152">
        <f t="shared" si="300"/>
        <v>0</v>
      </c>
      <c r="BE152" s="152">
        <f t="shared" si="301"/>
        <v>0</v>
      </c>
      <c r="BF152" s="152">
        <f t="shared" si="222"/>
        <v>0</v>
      </c>
      <c r="BG152" s="152">
        <f t="shared" si="223"/>
        <v>0</v>
      </c>
      <c r="BH152" s="152">
        <f t="shared" si="224"/>
        <v>0</v>
      </c>
      <c r="BI152" s="152">
        <f t="shared" si="225"/>
        <v>0</v>
      </c>
      <c r="BJ152" s="329">
        <v>2</v>
      </c>
      <c r="BK152" s="1036">
        <f t="shared" si="245"/>
        <v>0</v>
      </c>
      <c r="BL152" s="719">
        <v>11</v>
      </c>
      <c r="BM152" s="357">
        <f t="shared" si="246"/>
        <v>0</v>
      </c>
      <c r="BN152" s="719"/>
      <c r="BO152" s="357">
        <f t="shared" si="247"/>
        <v>0</v>
      </c>
      <c r="BP152" s="719"/>
      <c r="BQ152" s="357">
        <f t="shared" si="248"/>
        <v>0</v>
      </c>
      <c r="BR152" s="719"/>
      <c r="BS152" s="357">
        <f t="shared" si="249"/>
        <v>0</v>
      </c>
      <c r="BT152" s="719"/>
      <c r="BU152" s="357">
        <f t="shared" si="250"/>
        <v>0</v>
      </c>
      <c r="BV152" s="730"/>
      <c r="BW152" s="357">
        <f t="shared" si="251"/>
        <v>0</v>
      </c>
      <c r="BX152" s="728"/>
      <c r="BY152" s="357">
        <f t="shared" si="252"/>
        <v>0</v>
      </c>
      <c r="BZ152" s="728"/>
      <c r="CA152" s="357">
        <f t="shared" si="253"/>
        <v>0</v>
      </c>
      <c r="CB152" s="728"/>
      <c r="CC152" s="357">
        <f t="shared" si="254"/>
        <v>0</v>
      </c>
      <c r="CD152" s="728"/>
      <c r="CE152" s="357">
        <f t="shared" si="255"/>
        <v>0</v>
      </c>
      <c r="CF152" s="728"/>
      <c r="CG152" s="357">
        <f t="shared" si="256"/>
        <v>0</v>
      </c>
      <c r="CH152" s="728"/>
      <c r="CI152" s="357">
        <f t="shared" si="257"/>
        <v>0</v>
      </c>
      <c r="CJ152" s="728"/>
      <c r="CK152" s="357">
        <f t="shared" si="258"/>
        <v>0</v>
      </c>
      <c r="CL152" s="728"/>
      <c r="CM152" s="357">
        <f t="shared" si="259"/>
        <v>0</v>
      </c>
      <c r="CN152" s="728"/>
      <c r="CO152" s="357">
        <f t="shared" si="260"/>
        <v>0</v>
      </c>
      <c r="CP152" s="729"/>
      <c r="CQ152" s="357">
        <f t="shared" si="261"/>
        <v>0</v>
      </c>
      <c r="CR152" s="152"/>
      <c r="CS152" s="1">
        <f t="shared" si="262"/>
        <v>0</v>
      </c>
      <c r="CT152" s="1">
        <f t="shared" si="263"/>
        <v>0</v>
      </c>
      <c r="CU152" s="1">
        <f t="shared" si="264"/>
        <v>0</v>
      </c>
      <c r="CV152" s="1">
        <f t="shared" si="265"/>
        <v>0</v>
      </c>
      <c r="CW152" s="522">
        <f t="shared" si="266"/>
        <v>0</v>
      </c>
      <c r="CX152" s="1">
        <f t="shared" si="267"/>
        <v>0</v>
      </c>
      <c r="CY152" s="1">
        <f t="shared" si="268"/>
        <v>0</v>
      </c>
      <c r="CZ152" s="1">
        <f t="shared" si="269"/>
        <v>0</v>
      </c>
      <c r="DB152" s="1">
        <f t="shared" si="270"/>
        <v>0</v>
      </c>
      <c r="DC152" s="1">
        <f t="shared" si="271"/>
        <v>0</v>
      </c>
      <c r="DE152" s="1">
        <f t="shared" si="272"/>
        <v>0</v>
      </c>
      <c r="DF152" s="1">
        <f t="shared" si="273"/>
        <v>0</v>
      </c>
      <c r="DG152" s="1">
        <f t="shared" si="274"/>
        <v>0</v>
      </c>
      <c r="DH152" s="1">
        <f t="shared" si="275"/>
        <v>0</v>
      </c>
      <c r="DI152" s="1">
        <f t="shared" si="276"/>
        <v>0</v>
      </c>
      <c r="DJ152" s="1">
        <f t="shared" si="277"/>
        <v>0</v>
      </c>
      <c r="DK152" s="1">
        <f t="shared" si="278"/>
        <v>0</v>
      </c>
      <c r="DL152" s="1">
        <f t="shared" si="279"/>
        <v>0</v>
      </c>
      <c r="DM152" s="1">
        <f t="shared" si="280"/>
        <v>0</v>
      </c>
      <c r="DN152" s="1">
        <f t="shared" si="281"/>
        <v>0</v>
      </c>
      <c r="DO152" s="1">
        <f t="shared" si="282"/>
        <v>0</v>
      </c>
      <c r="DP152" s="1">
        <f t="shared" si="283"/>
        <v>0</v>
      </c>
      <c r="DQ152" s="1">
        <f t="shared" si="284"/>
        <v>0</v>
      </c>
      <c r="DR152" s="1">
        <f t="shared" si="285"/>
        <v>0</v>
      </c>
      <c r="DS152" s="1">
        <f t="shared" si="286"/>
        <v>0</v>
      </c>
    </row>
    <row r="153" spans="1:123" s="1" customFormat="1" ht="65.25" customHeight="1" x14ac:dyDescent="0.2">
      <c r="A153" s="1378"/>
      <c r="B153" s="139"/>
      <c r="D153" s="977" t="s">
        <v>326</v>
      </c>
      <c r="E153" s="380"/>
      <c r="F153" s="583"/>
      <c r="G153" s="68" t="s">
        <v>0</v>
      </c>
      <c r="H153" s="26" t="s">
        <v>67</v>
      </c>
      <c r="I153" s="693" t="s">
        <v>346</v>
      </c>
      <c r="J153" s="1100">
        <v>1</v>
      </c>
      <c r="K153" s="1100">
        <v>0</v>
      </c>
      <c r="L153" s="26" t="s">
        <v>693</v>
      </c>
      <c r="M153" s="488">
        <v>252.20580000000004</v>
      </c>
      <c r="N153" s="778"/>
      <c r="O153" s="778"/>
      <c r="P153" s="778"/>
      <c r="Q153" s="778"/>
      <c r="R153" s="778"/>
      <c r="S153" s="778"/>
      <c r="T153" s="778"/>
      <c r="U153" s="778"/>
      <c r="V153" s="802"/>
      <c r="W153" s="779"/>
      <c r="X153" s="779"/>
      <c r="Y153" s="779"/>
      <c r="Z153" s="779"/>
      <c r="AA153" s="801"/>
      <c r="AB153" s="1028"/>
      <c r="AC153" s="782"/>
      <c r="AD153" s="838"/>
      <c r="AE153" s="1021"/>
      <c r="AF153" s="70">
        <f t="shared" si="302"/>
        <v>0</v>
      </c>
      <c r="AG153" s="88" t="str">
        <f t="shared" si="287"/>
        <v>No</v>
      </c>
      <c r="AH153" s="131" t="str">
        <f t="shared" si="241"/>
        <v>No</v>
      </c>
      <c r="AI153" s="71" t="str">
        <f t="shared" si="288"/>
        <v>No</v>
      </c>
      <c r="AK153" s="187">
        <f t="shared" si="242"/>
        <v>1</v>
      </c>
      <c r="AL153" s="188">
        <f t="shared" si="243"/>
        <v>0</v>
      </c>
      <c r="AM153" s="26"/>
      <c r="AN153" s="633"/>
      <c r="AO153" s="349">
        <v>1.85</v>
      </c>
      <c r="AP153" s="326">
        <f t="shared" si="244"/>
        <v>0</v>
      </c>
      <c r="AQ153" s="364"/>
      <c r="AR153" s="152">
        <f t="shared" si="289"/>
        <v>0</v>
      </c>
      <c r="AS153" s="152">
        <f t="shared" si="290"/>
        <v>0</v>
      </c>
      <c r="AT153" s="152">
        <f t="shared" si="291"/>
        <v>0</v>
      </c>
      <c r="AU153" s="152">
        <f t="shared" si="292"/>
        <v>0</v>
      </c>
      <c r="AV153" s="152">
        <f t="shared" si="293"/>
        <v>0</v>
      </c>
      <c r="AW153" s="152">
        <f t="shared" si="294"/>
        <v>0</v>
      </c>
      <c r="AX153" s="152">
        <f t="shared" si="221"/>
        <v>0</v>
      </c>
      <c r="AY153" s="152">
        <f t="shared" si="295"/>
        <v>0</v>
      </c>
      <c r="AZ153" s="152">
        <f t="shared" si="296"/>
        <v>0</v>
      </c>
      <c r="BA153" s="152">
        <f t="shared" si="297"/>
        <v>0</v>
      </c>
      <c r="BB153" s="152">
        <f t="shared" si="298"/>
        <v>0</v>
      </c>
      <c r="BC153" s="152">
        <f t="shared" si="299"/>
        <v>0</v>
      </c>
      <c r="BD153" s="152">
        <f t="shared" si="300"/>
        <v>0</v>
      </c>
      <c r="BE153" s="152">
        <f t="shared" si="301"/>
        <v>0</v>
      </c>
      <c r="BF153" s="152">
        <f t="shared" si="222"/>
        <v>0</v>
      </c>
      <c r="BG153" s="152">
        <f t="shared" si="223"/>
        <v>0</v>
      </c>
      <c r="BH153" s="152">
        <f t="shared" si="224"/>
        <v>0</v>
      </c>
      <c r="BI153" s="152">
        <f t="shared" si="225"/>
        <v>0</v>
      </c>
      <c r="BJ153" s="329">
        <v>1</v>
      </c>
      <c r="BK153" s="1036">
        <f t="shared" si="245"/>
        <v>0</v>
      </c>
      <c r="BL153" s="719">
        <v>8</v>
      </c>
      <c r="BM153" s="357">
        <f t="shared" si="246"/>
        <v>0</v>
      </c>
      <c r="BN153" s="719"/>
      <c r="BO153" s="357">
        <f t="shared" si="247"/>
        <v>0</v>
      </c>
      <c r="BP153" s="719"/>
      <c r="BQ153" s="357">
        <f t="shared" si="248"/>
        <v>0</v>
      </c>
      <c r="BR153" s="719"/>
      <c r="BS153" s="357">
        <f t="shared" si="249"/>
        <v>0</v>
      </c>
      <c r="BT153" s="719"/>
      <c r="BU153" s="357">
        <f t="shared" si="250"/>
        <v>0</v>
      </c>
      <c r="BV153" s="730"/>
      <c r="BW153" s="357">
        <f t="shared" si="251"/>
        <v>0</v>
      </c>
      <c r="BX153" s="728"/>
      <c r="BY153" s="357">
        <f t="shared" si="252"/>
        <v>0</v>
      </c>
      <c r="BZ153" s="728"/>
      <c r="CA153" s="357">
        <f t="shared" si="253"/>
        <v>0</v>
      </c>
      <c r="CB153" s="728"/>
      <c r="CC153" s="357">
        <f t="shared" si="254"/>
        <v>0</v>
      </c>
      <c r="CD153" s="728"/>
      <c r="CE153" s="357">
        <f t="shared" si="255"/>
        <v>0</v>
      </c>
      <c r="CF153" s="728"/>
      <c r="CG153" s="357">
        <f t="shared" si="256"/>
        <v>0</v>
      </c>
      <c r="CH153" s="728"/>
      <c r="CI153" s="357">
        <f t="shared" si="257"/>
        <v>0</v>
      </c>
      <c r="CJ153" s="728"/>
      <c r="CK153" s="357">
        <f t="shared" si="258"/>
        <v>0</v>
      </c>
      <c r="CL153" s="728"/>
      <c r="CM153" s="357">
        <f t="shared" si="259"/>
        <v>0</v>
      </c>
      <c r="CN153" s="728"/>
      <c r="CO153" s="357">
        <f t="shared" si="260"/>
        <v>0</v>
      </c>
      <c r="CP153" s="729"/>
      <c r="CQ153" s="357">
        <f t="shared" si="261"/>
        <v>0</v>
      </c>
      <c r="CR153" s="152"/>
      <c r="CS153" s="1">
        <f t="shared" si="262"/>
        <v>0</v>
      </c>
      <c r="CT153" s="1">
        <f t="shared" si="263"/>
        <v>0</v>
      </c>
      <c r="CU153" s="1">
        <f t="shared" si="264"/>
        <v>0</v>
      </c>
      <c r="CV153" s="1">
        <f t="shared" si="265"/>
        <v>0</v>
      </c>
      <c r="CW153" s="522">
        <f t="shared" si="266"/>
        <v>0</v>
      </c>
      <c r="CX153" s="1">
        <f t="shared" si="267"/>
        <v>0</v>
      </c>
      <c r="CY153" s="1">
        <f t="shared" si="268"/>
        <v>0</v>
      </c>
      <c r="CZ153" s="1">
        <f t="shared" si="269"/>
        <v>0</v>
      </c>
      <c r="DB153" s="1">
        <f t="shared" si="270"/>
        <v>0</v>
      </c>
      <c r="DC153" s="1">
        <f t="shared" si="271"/>
        <v>0</v>
      </c>
      <c r="DE153" s="1">
        <f t="shared" si="272"/>
        <v>0</v>
      </c>
      <c r="DF153" s="1">
        <f t="shared" si="273"/>
        <v>0</v>
      </c>
      <c r="DG153" s="1">
        <f t="shared" si="274"/>
        <v>0</v>
      </c>
      <c r="DH153" s="1">
        <f t="shared" si="275"/>
        <v>0</v>
      </c>
      <c r="DI153" s="1">
        <f t="shared" si="276"/>
        <v>0</v>
      </c>
      <c r="DJ153" s="1">
        <f t="shared" si="277"/>
        <v>0</v>
      </c>
      <c r="DK153" s="1">
        <f t="shared" si="278"/>
        <v>0</v>
      </c>
      <c r="DL153" s="1">
        <f t="shared" si="279"/>
        <v>0</v>
      </c>
      <c r="DM153" s="1">
        <f t="shared" si="280"/>
        <v>0</v>
      </c>
      <c r="DN153" s="1">
        <f t="shared" si="281"/>
        <v>0</v>
      </c>
      <c r="DO153" s="1">
        <f t="shared" si="282"/>
        <v>0</v>
      </c>
      <c r="DP153" s="1">
        <f t="shared" si="283"/>
        <v>0</v>
      </c>
      <c r="DQ153" s="1">
        <f t="shared" si="284"/>
        <v>0</v>
      </c>
      <c r="DR153" s="1">
        <f t="shared" si="285"/>
        <v>0</v>
      </c>
      <c r="DS153" s="1">
        <f t="shared" si="286"/>
        <v>0</v>
      </c>
    </row>
    <row r="154" spans="1:123" s="1" customFormat="1" ht="65.25" customHeight="1" x14ac:dyDescent="0.2">
      <c r="A154" s="1378"/>
      <c r="B154" s="139"/>
      <c r="D154" s="977" t="s">
        <v>333</v>
      </c>
      <c r="E154" s="380" t="s">
        <v>31</v>
      </c>
      <c r="F154" s="583"/>
      <c r="G154" s="68" t="s">
        <v>0</v>
      </c>
      <c r="H154" s="26" t="s">
        <v>67</v>
      </c>
      <c r="I154" s="693" t="s">
        <v>346</v>
      </c>
      <c r="J154" s="1100">
        <v>1</v>
      </c>
      <c r="K154" s="1100">
        <v>0</v>
      </c>
      <c r="L154" s="68" t="s">
        <v>693</v>
      </c>
      <c r="M154" s="488">
        <v>315.25725000000006</v>
      </c>
      <c r="N154" s="778"/>
      <c r="O154" s="778"/>
      <c r="P154" s="778"/>
      <c r="Q154" s="778"/>
      <c r="R154" s="778"/>
      <c r="S154" s="778"/>
      <c r="T154" s="778"/>
      <c r="U154" s="778"/>
      <c r="V154" s="802"/>
      <c r="W154" s="779"/>
      <c r="X154" s="779"/>
      <c r="Y154" s="779"/>
      <c r="Z154" s="779"/>
      <c r="AA154" s="801"/>
      <c r="AB154" s="1028"/>
      <c r="AC154" s="782"/>
      <c r="AD154" s="108"/>
      <c r="AE154" s="820"/>
      <c r="AF154" s="70">
        <f t="shared" si="302"/>
        <v>0</v>
      </c>
      <c r="AG154" s="88" t="str">
        <f t="shared" si="287"/>
        <v>No</v>
      </c>
      <c r="AH154" s="131" t="str">
        <f t="shared" si="241"/>
        <v>No</v>
      </c>
      <c r="AI154" s="71" t="str">
        <f t="shared" si="288"/>
        <v>No</v>
      </c>
      <c r="AK154" s="187">
        <f t="shared" si="242"/>
        <v>1</v>
      </c>
      <c r="AL154" s="188">
        <f t="shared" si="243"/>
        <v>0</v>
      </c>
      <c r="AM154" s="26"/>
      <c r="AN154" s="633"/>
      <c r="AO154" s="349">
        <v>1.85</v>
      </c>
      <c r="AP154" s="326">
        <f t="shared" si="244"/>
        <v>0</v>
      </c>
      <c r="AQ154" s="364"/>
      <c r="AR154" s="152">
        <f t="shared" si="289"/>
        <v>0</v>
      </c>
      <c r="AS154" s="152">
        <f t="shared" si="290"/>
        <v>0</v>
      </c>
      <c r="AT154" s="152">
        <f t="shared" si="291"/>
        <v>0</v>
      </c>
      <c r="AU154" s="152">
        <f t="shared" si="292"/>
        <v>0</v>
      </c>
      <c r="AV154" s="152">
        <f t="shared" si="293"/>
        <v>0</v>
      </c>
      <c r="AW154" s="152">
        <f t="shared" si="294"/>
        <v>0</v>
      </c>
      <c r="AX154" s="152">
        <f t="shared" si="221"/>
        <v>0</v>
      </c>
      <c r="AY154" s="152">
        <f t="shared" si="295"/>
        <v>0</v>
      </c>
      <c r="AZ154" s="152">
        <f t="shared" si="296"/>
        <v>0</v>
      </c>
      <c r="BA154" s="152">
        <f t="shared" si="297"/>
        <v>0</v>
      </c>
      <c r="BB154" s="152">
        <f t="shared" si="298"/>
        <v>0</v>
      </c>
      <c r="BC154" s="152">
        <f t="shared" si="299"/>
        <v>0</v>
      </c>
      <c r="BD154" s="152">
        <f t="shared" si="300"/>
        <v>0</v>
      </c>
      <c r="BE154" s="152">
        <f t="shared" si="301"/>
        <v>0</v>
      </c>
      <c r="BF154" s="152">
        <f t="shared" si="222"/>
        <v>0</v>
      </c>
      <c r="BG154" s="152">
        <f t="shared" si="223"/>
        <v>0</v>
      </c>
      <c r="BH154" s="152">
        <f t="shared" si="224"/>
        <v>0</v>
      </c>
      <c r="BI154" s="152">
        <f t="shared" si="225"/>
        <v>0</v>
      </c>
      <c r="BJ154" s="329">
        <v>1</v>
      </c>
      <c r="BK154" s="1036">
        <f t="shared" si="245"/>
        <v>0</v>
      </c>
      <c r="BL154" s="719">
        <v>8</v>
      </c>
      <c r="BM154" s="357">
        <f t="shared" si="246"/>
        <v>0</v>
      </c>
      <c r="BN154" s="719"/>
      <c r="BO154" s="357">
        <f t="shared" si="247"/>
        <v>0</v>
      </c>
      <c r="BP154" s="719"/>
      <c r="BQ154" s="357">
        <f t="shared" si="248"/>
        <v>0</v>
      </c>
      <c r="BR154" s="719"/>
      <c r="BS154" s="357">
        <f t="shared" si="249"/>
        <v>0</v>
      </c>
      <c r="BT154" s="719"/>
      <c r="BU154" s="357">
        <f t="shared" si="250"/>
        <v>0</v>
      </c>
      <c r="BV154" s="730"/>
      <c r="BW154" s="357">
        <f t="shared" si="251"/>
        <v>0</v>
      </c>
      <c r="BX154" s="728"/>
      <c r="BY154" s="357">
        <f t="shared" si="252"/>
        <v>0</v>
      </c>
      <c r="BZ154" s="728"/>
      <c r="CA154" s="357">
        <f t="shared" si="253"/>
        <v>0</v>
      </c>
      <c r="CB154" s="728"/>
      <c r="CC154" s="357">
        <f t="shared" si="254"/>
        <v>0</v>
      </c>
      <c r="CD154" s="728"/>
      <c r="CE154" s="357">
        <f t="shared" si="255"/>
        <v>0</v>
      </c>
      <c r="CF154" s="728"/>
      <c r="CG154" s="357">
        <f t="shared" si="256"/>
        <v>0</v>
      </c>
      <c r="CH154" s="728"/>
      <c r="CI154" s="357">
        <f t="shared" si="257"/>
        <v>0</v>
      </c>
      <c r="CJ154" s="728"/>
      <c r="CK154" s="357">
        <f t="shared" si="258"/>
        <v>0</v>
      </c>
      <c r="CL154" s="728"/>
      <c r="CM154" s="357">
        <f t="shared" si="259"/>
        <v>0</v>
      </c>
      <c r="CN154" s="728"/>
      <c r="CO154" s="357">
        <f t="shared" si="260"/>
        <v>0</v>
      </c>
      <c r="CP154" s="729"/>
      <c r="CQ154" s="357">
        <f t="shared" si="261"/>
        <v>0</v>
      </c>
      <c r="CR154" s="152"/>
      <c r="CS154" s="1">
        <f t="shared" si="262"/>
        <v>0</v>
      </c>
      <c r="CT154" s="1">
        <f t="shared" si="263"/>
        <v>0</v>
      </c>
      <c r="CU154" s="1">
        <f t="shared" si="264"/>
        <v>0</v>
      </c>
      <c r="CV154" s="1">
        <f t="shared" si="265"/>
        <v>0</v>
      </c>
      <c r="CW154" s="522">
        <f t="shared" si="266"/>
        <v>0</v>
      </c>
      <c r="CX154" s="1">
        <f t="shared" si="267"/>
        <v>0</v>
      </c>
      <c r="CY154" s="1">
        <f t="shared" si="268"/>
        <v>0</v>
      </c>
      <c r="CZ154" s="1">
        <f t="shared" si="269"/>
        <v>0</v>
      </c>
      <c r="DB154" s="1">
        <f t="shared" si="270"/>
        <v>0</v>
      </c>
      <c r="DC154" s="1">
        <f t="shared" si="271"/>
        <v>0</v>
      </c>
      <c r="DE154" s="1">
        <f t="shared" si="272"/>
        <v>0</v>
      </c>
      <c r="DF154" s="1">
        <f t="shared" si="273"/>
        <v>0</v>
      </c>
      <c r="DG154" s="1">
        <f t="shared" si="274"/>
        <v>0</v>
      </c>
      <c r="DH154" s="1">
        <f t="shared" si="275"/>
        <v>0</v>
      </c>
      <c r="DI154" s="1">
        <f t="shared" si="276"/>
        <v>0</v>
      </c>
      <c r="DJ154" s="1">
        <f t="shared" si="277"/>
        <v>0</v>
      </c>
      <c r="DK154" s="1">
        <f t="shared" si="278"/>
        <v>0</v>
      </c>
      <c r="DL154" s="1">
        <f t="shared" si="279"/>
        <v>0</v>
      </c>
      <c r="DM154" s="1">
        <f t="shared" si="280"/>
        <v>0</v>
      </c>
      <c r="DN154" s="1">
        <f t="shared" si="281"/>
        <v>0</v>
      </c>
      <c r="DO154" s="1">
        <f t="shared" si="282"/>
        <v>0</v>
      </c>
      <c r="DP154" s="1">
        <f t="shared" si="283"/>
        <v>0</v>
      </c>
      <c r="DQ154" s="1">
        <f t="shared" si="284"/>
        <v>0</v>
      </c>
      <c r="DR154" s="1">
        <f t="shared" si="285"/>
        <v>0</v>
      </c>
      <c r="DS154" s="1">
        <f t="shared" si="286"/>
        <v>0</v>
      </c>
    </row>
    <row r="155" spans="1:123" s="1" customFormat="1" ht="65.25" customHeight="1" x14ac:dyDescent="0.2">
      <c r="A155" s="1378"/>
      <c r="B155" s="139"/>
      <c r="D155" s="1068" t="s">
        <v>332</v>
      </c>
      <c r="E155" s="528"/>
      <c r="F155" s="580"/>
      <c r="G155" s="529" t="s">
        <v>15</v>
      </c>
      <c r="H155" s="530" t="s">
        <v>60</v>
      </c>
      <c r="I155" s="1088" t="s">
        <v>404</v>
      </c>
      <c r="J155" s="1099">
        <v>3</v>
      </c>
      <c r="K155" s="1099">
        <v>0</v>
      </c>
      <c r="L155" s="530" t="s">
        <v>693</v>
      </c>
      <c r="M155" s="541">
        <v>353.08812000000006</v>
      </c>
      <c r="N155" s="777"/>
      <c r="O155" s="777"/>
      <c r="P155" s="777"/>
      <c r="Q155" s="777"/>
      <c r="R155" s="777"/>
      <c r="S155" s="777"/>
      <c r="T155" s="777"/>
      <c r="U155" s="777"/>
      <c r="V155" s="807"/>
      <c r="W155" s="805"/>
      <c r="X155" s="805"/>
      <c r="Y155" s="805"/>
      <c r="Z155" s="805"/>
      <c r="AA155" s="804"/>
      <c r="AB155" s="1029"/>
      <c r="AC155" s="781"/>
      <c r="AD155" s="837"/>
      <c r="AE155" s="1020"/>
      <c r="AF155" s="532">
        <f t="shared" si="302"/>
        <v>0</v>
      </c>
      <c r="AG155" s="532" t="str">
        <f t="shared" si="287"/>
        <v>No</v>
      </c>
      <c r="AH155" s="545" t="str">
        <f t="shared" si="241"/>
        <v>No</v>
      </c>
      <c r="AI155" s="527" t="str">
        <f t="shared" si="288"/>
        <v>No</v>
      </c>
      <c r="AK155" s="187">
        <f t="shared" si="242"/>
        <v>2</v>
      </c>
      <c r="AL155" s="188">
        <f t="shared" si="243"/>
        <v>0</v>
      </c>
      <c r="AM155" s="26"/>
      <c r="AN155" s="633"/>
      <c r="AO155" s="349">
        <v>1.95</v>
      </c>
      <c r="AP155" s="326">
        <f t="shared" si="244"/>
        <v>0</v>
      </c>
      <c r="AQ155" s="364"/>
      <c r="AR155" s="152">
        <f t="shared" si="289"/>
        <v>0</v>
      </c>
      <c r="AS155" s="152">
        <f t="shared" si="290"/>
        <v>0</v>
      </c>
      <c r="AT155" s="152">
        <f t="shared" si="291"/>
        <v>0</v>
      </c>
      <c r="AU155" s="152">
        <f t="shared" si="292"/>
        <v>0</v>
      </c>
      <c r="AV155" s="152">
        <f t="shared" si="293"/>
        <v>0</v>
      </c>
      <c r="AW155" s="152">
        <f t="shared" si="294"/>
        <v>0</v>
      </c>
      <c r="AX155" s="152">
        <f t="shared" si="221"/>
        <v>0</v>
      </c>
      <c r="AY155" s="152">
        <f t="shared" si="295"/>
        <v>0</v>
      </c>
      <c r="AZ155" s="152">
        <f t="shared" si="296"/>
        <v>0</v>
      </c>
      <c r="BA155" s="152">
        <f t="shared" si="297"/>
        <v>0</v>
      </c>
      <c r="BB155" s="152">
        <f t="shared" si="298"/>
        <v>0</v>
      </c>
      <c r="BC155" s="152">
        <f t="shared" si="299"/>
        <v>0</v>
      </c>
      <c r="BD155" s="152">
        <f t="shared" si="300"/>
        <v>0</v>
      </c>
      <c r="BE155" s="152">
        <f t="shared" si="301"/>
        <v>0</v>
      </c>
      <c r="BF155" s="152">
        <f t="shared" si="222"/>
        <v>0</v>
      </c>
      <c r="BG155" s="152">
        <f t="shared" si="223"/>
        <v>0</v>
      </c>
      <c r="BH155" s="152">
        <f t="shared" si="224"/>
        <v>0</v>
      </c>
      <c r="BI155" s="152">
        <f t="shared" si="225"/>
        <v>0</v>
      </c>
      <c r="BJ155" s="329">
        <v>2</v>
      </c>
      <c r="BK155" s="1036">
        <f t="shared" si="245"/>
        <v>0</v>
      </c>
      <c r="BL155" s="719">
        <v>7</v>
      </c>
      <c r="BM155" s="357">
        <f t="shared" si="246"/>
        <v>0</v>
      </c>
      <c r="BN155" s="719"/>
      <c r="BO155" s="357">
        <f t="shared" si="247"/>
        <v>0</v>
      </c>
      <c r="BP155" s="719"/>
      <c r="BQ155" s="357">
        <f t="shared" si="248"/>
        <v>0</v>
      </c>
      <c r="BR155" s="719"/>
      <c r="BS155" s="357">
        <f t="shared" si="249"/>
        <v>0</v>
      </c>
      <c r="BT155" s="719"/>
      <c r="BU155" s="357">
        <f t="shared" si="250"/>
        <v>0</v>
      </c>
      <c r="BV155" s="730"/>
      <c r="BW155" s="357">
        <f t="shared" si="251"/>
        <v>0</v>
      </c>
      <c r="BX155" s="728"/>
      <c r="BY155" s="357">
        <f t="shared" si="252"/>
        <v>0</v>
      </c>
      <c r="BZ155" s="728"/>
      <c r="CA155" s="357">
        <f t="shared" si="253"/>
        <v>0</v>
      </c>
      <c r="CB155" s="728"/>
      <c r="CC155" s="357">
        <f t="shared" si="254"/>
        <v>0</v>
      </c>
      <c r="CD155" s="728"/>
      <c r="CE155" s="357">
        <f t="shared" si="255"/>
        <v>0</v>
      </c>
      <c r="CF155" s="728"/>
      <c r="CG155" s="357">
        <f t="shared" si="256"/>
        <v>0</v>
      </c>
      <c r="CH155" s="728"/>
      <c r="CI155" s="357">
        <f t="shared" si="257"/>
        <v>0</v>
      </c>
      <c r="CJ155" s="728"/>
      <c r="CK155" s="357">
        <f t="shared" si="258"/>
        <v>0</v>
      </c>
      <c r="CL155" s="728"/>
      <c r="CM155" s="357">
        <f t="shared" si="259"/>
        <v>0</v>
      </c>
      <c r="CN155" s="728"/>
      <c r="CO155" s="357">
        <f t="shared" si="260"/>
        <v>0</v>
      </c>
      <c r="CP155" s="729"/>
      <c r="CQ155" s="357">
        <f t="shared" si="261"/>
        <v>0</v>
      </c>
      <c r="CR155" s="152"/>
      <c r="CS155" s="1">
        <f t="shared" si="262"/>
        <v>0</v>
      </c>
      <c r="CT155" s="1">
        <f t="shared" si="263"/>
        <v>0</v>
      </c>
      <c r="CU155" s="1">
        <f t="shared" si="264"/>
        <v>0</v>
      </c>
      <c r="CV155" s="1">
        <f t="shared" si="265"/>
        <v>0</v>
      </c>
      <c r="CW155" s="522">
        <f t="shared" si="266"/>
        <v>0</v>
      </c>
      <c r="CX155" s="1">
        <f t="shared" si="267"/>
        <v>0</v>
      </c>
      <c r="CY155" s="1">
        <f t="shared" si="268"/>
        <v>0</v>
      </c>
      <c r="CZ155" s="1">
        <f t="shared" si="269"/>
        <v>0</v>
      </c>
      <c r="DB155" s="1">
        <f t="shared" si="270"/>
        <v>0</v>
      </c>
      <c r="DC155" s="1">
        <f t="shared" si="271"/>
        <v>0</v>
      </c>
      <c r="DE155" s="1">
        <f t="shared" si="272"/>
        <v>0</v>
      </c>
      <c r="DF155" s="1">
        <f t="shared" si="273"/>
        <v>0</v>
      </c>
      <c r="DG155" s="1">
        <f t="shared" si="274"/>
        <v>0</v>
      </c>
      <c r="DH155" s="1">
        <f t="shared" si="275"/>
        <v>0</v>
      </c>
      <c r="DI155" s="1">
        <f t="shared" si="276"/>
        <v>0</v>
      </c>
      <c r="DJ155" s="1">
        <f t="shared" si="277"/>
        <v>0</v>
      </c>
      <c r="DK155" s="1">
        <f t="shared" si="278"/>
        <v>0</v>
      </c>
      <c r="DL155" s="1">
        <f t="shared" si="279"/>
        <v>0</v>
      </c>
      <c r="DM155" s="1">
        <f t="shared" si="280"/>
        <v>0</v>
      </c>
      <c r="DN155" s="1">
        <f t="shared" si="281"/>
        <v>0</v>
      </c>
      <c r="DO155" s="1">
        <f t="shared" si="282"/>
        <v>0</v>
      </c>
      <c r="DP155" s="1">
        <f t="shared" si="283"/>
        <v>0</v>
      </c>
      <c r="DQ155" s="1">
        <f t="shared" si="284"/>
        <v>0</v>
      </c>
      <c r="DR155" s="1">
        <f t="shared" si="285"/>
        <v>0</v>
      </c>
      <c r="DS155" s="1">
        <f t="shared" si="286"/>
        <v>0</v>
      </c>
    </row>
    <row r="156" spans="1:123" s="1" customFormat="1" ht="65.25" customHeight="1" x14ac:dyDescent="0.2">
      <c r="A156" s="1378"/>
      <c r="B156" s="130"/>
      <c r="D156" s="1068" t="s">
        <v>327</v>
      </c>
      <c r="E156" s="528" t="s">
        <v>31</v>
      </c>
      <c r="F156" s="580"/>
      <c r="G156" s="529" t="s">
        <v>15</v>
      </c>
      <c r="H156" s="530" t="s">
        <v>60</v>
      </c>
      <c r="I156" s="1088" t="s">
        <v>404</v>
      </c>
      <c r="J156" s="1099">
        <v>3</v>
      </c>
      <c r="K156" s="1099">
        <v>0</v>
      </c>
      <c r="L156" s="530" t="s">
        <v>693</v>
      </c>
      <c r="M156" s="541">
        <v>441.36015000000009</v>
      </c>
      <c r="N156" s="777"/>
      <c r="O156" s="777"/>
      <c r="P156" s="777"/>
      <c r="Q156" s="777"/>
      <c r="R156" s="777"/>
      <c r="S156" s="777"/>
      <c r="T156" s="777"/>
      <c r="U156" s="777"/>
      <c r="V156" s="807"/>
      <c r="W156" s="805"/>
      <c r="X156" s="805"/>
      <c r="Y156" s="805"/>
      <c r="Z156" s="805"/>
      <c r="AA156" s="804"/>
      <c r="AB156" s="1029"/>
      <c r="AC156" s="781"/>
      <c r="AD156" s="1013"/>
      <c r="AE156" s="1023"/>
      <c r="AF156" s="532">
        <f t="shared" si="302"/>
        <v>0</v>
      </c>
      <c r="AG156" s="532" t="str">
        <f t="shared" si="287"/>
        <v>No</v>
      </c>
      <c r="AH156" s="545" t="str">
        <f t="shared" si="241"/>
        <v>No</v>
      </c>
      <c r="AI156" s="527" t="str">
        <f t="shared" si="288"/>
        <v>No</v>
      </c>
      <c r="AK156" s="187">
        <f t="shared" si="242"/>
        <v>2</v>
      </c>
      <c r="AL156" s="188">
        <f t="shared" si="243"/>
        <v>0</v>
      </c>
      <c r="AM156" s="26"/>
      <c r="AN156" s="633"/>
      <c r="AO156" s="349">
        <v>1.95</v>
      </c>
      <c r="AP156" s="326">
        <f t="shared" si="244"/>
        <v>0</v>
      </c>
      <c r="AQ156" s="364"/>
      <c r="AR156" s="152">
        <f t="shared" si="289"/>
        <v>0</v>
      </c>
      <c r="AS156" s="152">
        <f t="shared" si="290"/>
        <v>0</v>
      </c>
      <c r="AT156" s="152">
        <f t="shared" si="291"/>
        <v>0</v>
      </c>
      <c r="AU156" s="152">
        <f t="shared" si="292"/>
        <v>0</v>
      </c>
      <c r="AV156" s="152">
        <f t="shared" si="293"/>
        <v>0</v>
      </c>
      <c r="AW156" s="152">
        <f t="shared" si="294"/>
        <v>0</v>
      </c>
      <c r="AX156" s="152">
        <f t="shared" si="221"/>
        <v>0</v>
      </c>
      <c r="AY156" s="152">
        <f t="shared" si="295"/>
        <v>0</v>
      </c>
      <c r="AZ156" s="152">
        <f t="shared" si="296"/>
        <v>0</v>
      </c>
      <c r="BA156" s="152">
        <f t="shared" si="297"/>
        <v>0</v>
      </c>
      <c r="BB156" s="152">
        <f t="shared" si="298"/>
        <v>0</v>
      </c>
      <c r="BC156" s="152">
        <f t="shared" si="299"/>
        <v>0</v>
      </c>
      <c r="BD156" s="152">
        <f t="shared" si="300"/>
        <v>0</v>
      </c>
      <c r="BE156" s="152">
        <f t="shared" si="301"/>
        <v>0</v>
      </c>
      <c r="BF156" s="152">
        <f t="shared" si="222"/>
        <v>0</v>
      </c>
      <c r="BG156" s="152">
        <f t="shared" si="223"/>
        <v>0</v>
      </c>
      <c r="BH156" s="152">
        <f t="shared" si="224"/>
        <v>0</v>
      </c>
      <c r="BI156" s="152">
        <f t="shared" si="225"/>
        <v>0</v>
      </c>
      <c r="BJ156" s="329">
        <v>2</v>
      </c>
      <c r="BK156" s="1036">
        <f t="shared" si="245"/>
        <v>0</v>
      </c>
      <c r="BL156" s="719">
        <v>7</v>
      </c>
      <c r="BM156" s="357">
        <f t="shared" si="246"/>
        <v>0</v>
      </c>
      <c r="BN156" s="719"/>
      <c r="BO156" s="357">
        <f t="shared" si="247"/>
        <v>0</v>
      </c>
      <c r="BP156" s="719"/>
      <c r="BQ156" s="357">
        <f t="shared" si="248"/>
        <v>0</v>
      </c>
      <c r="BR156" s="719"/>
      <c r="BS156" s="357">
        <f t="shared" si="249"/>
        <v>0</v>
      </c>
      <c r="BT156" s="719"/>
      <c r="BU156" s="357">
        <f t="shared" si="250"/>
        <v>0</v>
      </c>
      <c r="BV156" s="730"/>
      <c r="BW156" s="357">
        <f t="shared" si="251"/>
        <v>0</v>
      </c>
      <c r="BX156" s="728"/>
      <c r="BY156" s="357">
        <f t="shared" si="252"/>
        <v>0</v>
      </c>
      <c r="BZ156" s="728"/>
      <c r="CA156" s="357">
        <f t="shared" si="253"/>
        <v>0</v>
      </c>
      <c r="CB156" s="728"/>
      <c r="CC156" s="357">
        <f t="shared" si="254"/>
        <v>0</v>
      </c>
      <c r="CD156" s="728"/>
      <c r="CE156" s="357">
        <f t="shared" si="255"/>
        <v>0</v>
      </c>
      <c r="CF156" s="728"/>
      <c r="CG156" s="357">
        <f t="shared" si="256"/>
        <v>0</v>
      </c>
      <c r="CH156" s="728"/>
      <c r="CI156" s="357">
        <f t="shared" si="257"/>
        <v>0</v>
      </c>
      <c r="CJ156" s="728"/>
      <c r="CK156" s="357">
        <f t="shared" si="258"/>
        <v>0</v>
      </c>
      <c r="CL156" s="728"/>
      <c r="CM156" s="357">
        <f t="shared" si="259"/>
        <v>0</v>
      </c>
      <c r="CN156" s="728"/>
      <c r="CO156" s="357">
        <f t="shared" si="260"/>
        <v>0</v>
      </c>
      <c r="CP156" s="729"/>
      <c r="CQ156" s="357">
        <f t="shared" si="261"/>
        <v>0</v>
      </c>
      <c r="CR156" s="152"/>
      <c r="CS156" s="1">
        <f t="shared" si="262"/>
        <v>0</v>
      </c>
      <c r="CT156" s="1">
        <f t="shared" si="263"/>
        <v>0</v>
      </c>
      <c r="CU156" s="1">
        <f t="shared" si="264"/>
        <v>0</v>
      </c>
      <c r="CV156" s="1">
        <f t="shared" si="265"/>
        <v>0</v>
      </c>
      <c r="CW156" s="522">
        <f t="shared" si="266"/>
        <v>0</v>
      </c>
      <c r="CX156" s="1">
        <f t="shared" si="267"/>
        <v>0</v>
      </c>
      <c r="CY156" s="1">
        <f t="shared" si="268"/>
        <v>0</v>
      </c>
      <c r="CZ156" s="1">
        <f t="shared" si="269"/>
        <v>0</v>
      </c>
      <c r="DB156" s="1">
        <f t="shared" si="270"/>
        <v>0</v>
      </c>
      <c r="DC156" s="1">
        <f t="shared" si="271"/>
        <v>0</v>
      </c>
      <c r="DE156" s="1">
        <f t="shared" si="272"/>
        <v>0</v>
      </c>
      <c r="DF156" s="1">
        <f t="shared" si="273"/>
        <v>0</v>
      </c>
      <c r="DG156" s="1">
        <f t="shared" si="274"/>
        <v>0</v>
      </c>
      <c r="DH156" s="1">
        <f t="shared" si="275"/>
        <v>0</v>
      </c>
      <c r="DI156" s="1">
        <f t="shared" si="276"/>
        <v>0</v>
      </c>
      <c r="DJ156" s="1">
        <f t="shared" si="277"/>
        <v>0</v>
      </c>
      <c r="DK156" s="1">
        <f t="shared" si="278"/>
        <v>0</v>
      </c>
      <c r="DL156" s="1">
        <f t="shared" si="279"/>
        <v>0</v>
      </c>
      <c r="DM156" s="1">
        <f t="shared" si="280"/>
        <v>0</v>
      </c>
      <c r="DN156" s="1">
        <f t="shared" si="281"/>
        <v>0</v>
      </c>
      <c r="DO156" s="1">
        <f t="shared" si="282"/>
        <v>0</v>
      </c>
      <c r="DP156" s="1">
        <f t="shared" si="283"/>
        <v>0</v>
      </c>
      <c r="DQ156" s="1">
        <f t="shared" si="284"/>
        <v>0</v>
      </c>
      <c r="DR156" s="1">
        <f t="shared" si="285"/>
        <v>0</v>
      </c>
      <c r="DS156" s="1">
        <f t="shared" si="286"/>
        <v>0</v>
      </c>
    </row>
    <row r="157" spans="1:123" s="1" customFormat="1" ht="65.25" customHeight="1" x14ac:dyDescent="0.2">
      <c r="A157" s="1378"/>
      <c r="B157" s="130"/>
      <c r="D157" s="977" t="s">
        <v>214</v>
      </c>
      <c r="E157" s="380"/>
      <c r="F157" s="583"/>
      <c r="G157" s="68" t="s">
        <v>15</v>
      </c>
      <c r="H157" s="26" t="s">
        <v>60</v>
      </c>
      <c r="I157" s="1392" t="s">
        <v>511</v>
      </c>
      <c r="J157" s="1100">
        <v>7</v>
      </c>
      <c r="K157" s="1100">
        <v>0</v>
      </c>
      <c r="L157" s="26" t="s">
        <v>693</v>
      </c>
      <c r="M157" s="488">
        <v>491.80131000000011</v>
      </c>
      <c r="N157" s="778"/>
      <c r="O157" s="778"/>
      <c r="P157" s="778"/>
      <c r="Q157" s="778"/>
      <c r="R157" s="778"/>
      <c r="S157" s="778"/>
      <c r="T157" s="778"/>
      <c r="U157" s="778"/>
      <c r="V157" s="802"/>
      <c r="W157" s="779"/>
      <c r="X157" s="779"/>
      <c r="Y157" s="779"/>
      <c r="Z157" s="779"/>
      <c r="AA157" s="801"/>
      <c r="AB157" s="1028"/>
      <c r="AC157" s="782"/>
      <c r="AD157" s="838"/>
      <c r="AE157" s="1021"/>
      <c r="AF157" s="70">
        <f t="shared" si="302"/>
        <v>0</v>
      </c>
      <c r="AG157" s="70" t="str">
        <f t="shared" si="287"/>
        <v>No</v>
      </c>
      <c r="AH157" s="131" t="str">
        <f t="shared" si="241"/>
        <v>No</v>
      </c>
      <c r="AI157" s="71" t="str">
        <f t="shared" si="288"/>
        <v>No</v>
      </c>
      <c r="AK157" s="187">
        <f t="shared" si="242"/>
        <v>5</v>
      </c>
      <c r="AL157" s="188">
        <f t="shared" si="243"/>
        <v>0</v>
      </c>
      <c r="AM157" s="26"/>
      <c r="AN157" s="633"/>
      <c r="AO157" s="349">
        <v>4.9000000000000004</v>
      </c>
      <c r="AP157" s="326">
        <f t="shared" si="244"/>
        <v>0</v>
      </c>
      <c r="AQ157" s="364"/>
      <c r="AR157" s="152">
        <f t="shared" si="289"/>
        <v>0</v>
      </c>
      <c r="AS157" s="152">
        <f t="shared" si="290"/>
        <v>0</v>
      </c>
      <c r="AT157" s="152">
        <f t="shared" si="291"/>
        <v>0</v>
      </c>
      <c r="AU157" s="152">
        <f t="shared" si="292"/>
        <v>0</v>
      </c>
      <c r="AV157" s="152">
        <f t="shared" si="293"/>
        <v>0</v>
      </c>
      <c r="AW157" s="152">
        <f t="shared" si="294"/>
        <v>0</v>
      </c>
      <c r="AX157" s="152">
        <f t="shared" si="221"/>
        <v>0</v>
      </c>
      <c r="AY157" s="152">
        <f t="shared" si="295"/>
        <v>0</v>
      </c>
      <c r="AZ157" s="152">
        <f t="shared" si="296"/>
        <v>0</v>
      </c>
      <c r="BA157" s="152">
        <f t="shared" si="297"/>
        <v>0</v>
      </c>
      <c r="BB157" s="152">
        <f t="shared" si="298"/>
        <v>0</v>
      </c>
      <c r="BC157" s="152">
        <f t="shared" si="299"/>
        <v>0</v>
      </c>
      <c r="BD157" s="152">
        <f t="shared" si="300"/>
        <v>0</v>
      </c>
      <c r="BE157" s="152">
        <f t="shared" si="301"/>
        <v>0</v>
      </c>
      <c r="BF157" s="152">
        <f t="shared" si="222"/>
        <v>0</v>
      </c>
      <c r="BG157" s="152">
        <f t="shared" si="223"/>
        <v>0</v>
      </c>
      <c r="BH157" s="152">
        <f t="shared" si="224"/>
        <v>0</v>
      </c>
      <c r="BI157" s="152">
        <f t="shared" si="225"/>
        <v>0</v>
      </c>
      <c r="BJ157" s="329">
        <v>5</v>
      </c>
      <c r="BK157" s="1036">
        <f t="shared" si="245"/>
        <v>0</v>
      </c>
      <c r="BL157" s="719">
        <v>26</v>
      </c>
      <c r="BM157" s="357">
        <f t="shared" si="246"/>
        <v>0</v>
      </c>
      <c r="BN157" s="719"/>
      <c r="BO157" s="357">
        <f t="shared" si="247"/>
        <v>0</v>
      </c>
      <c r="BP157" s="719"/>
      <c r="BQ157" s="357">
        <f t="shared" si="248"/>
        <v>0</v>
      </c>
      <c r="BR157" s="719"/>
      <c r="BS157" s="357">
        <f t="shared" si="249"/>
        <v>0</v>
      </c>
      <c r="BT157" s="719"/>
      <c r="BU157" s="357">
        <f t="shared" si="250"/>
        <v>0</v>
      </c>
      <c r="BV157" s="730"/>
      <c r="BW157" s="357">
        <f t="shared" si="251"/>
        <v>0</v>
      </c>
      <c r="BX157" s="728"/>
      <c r="BY157" s="357">
        <f t="shared" si="252"/>
        <v>0</v>
      </c>
      <c r="BZ157" s="728"/>
      <c r="CA157" s="357">
        <f t="shared" si="253"/>
        <v>0</v>
      </c>
      <c r="CB157" s="728"/>
      <c r="CC157" s="357">
        <f t="shared" si="254"/>
        <v>0</v>
      </c>
      <c r="CD157" s="728"/>
      <c r="CE157" s="357">
        <f t="shared" si="255"/>
        <v>0</v>
      </c>
      <c r="CF157" s="728"/>
      <c r="CG157" s="357">
        <f t="shared" si="256"/>
        <v>0</v>
      </c>
      <c r="CH157" s="728"/>
      <c r="CI157" s="357">
        <f t="shared" si="257"/>
        <v>0</v>
      </c>
      <c r="CJ157" s="728"/>
      <c r="CK157" s="357">
        <f t="shared" si="258"/>
        <v>0</v>
      </c>
      <c r="CL157" s="728"/>
      <c r="CM157" s="357">
        <f t="shared" si="259"/>
        <v>0</v>
      </c>
      <c r="CN157" s="728"/>
      <c r="CO157" s="357">
        <f t="shared" si="260"/>
        <v>0</v>
      </c>
      <c r="CP157" s="729"/>
      <c r="CQ157" s="357">
        <f t="shared" si="261"/>
        <v>0</v>
      </c>
      <c r="CR157" s="152"/>
      <c r="CS157" s="1">
        <f t="shared" si="262"/>
        <v>0</v>
      </c>
      <c r="CT157" s="1">
        <f t="shared" si="263"/>
        <v>0</v>
      </c>
      <c r="CU157" s="1">
        <f t="shared" si="264"/>
        <v>0</v>
      </c>
      <c r="CV157" s="1">
        <f t="shared" si="265"/>
        <v>0</v>
      </c>
      <c r="CW157" s="522">
        <f t="shared" si="266"/>
        <v>0</v>
      </c>
      <c r="CX157" s="1">
        <f t="shared" si="267"/>
        <v>0</v>
      </c>
      <c r="CY157" s="1">
        <f t="shared" si="268"/>
        <v>0</v>
      </c>
      <c r="CZ157" s="1">
        <f t="shared" si="269"/>
        <v>0</v>
      </c>
      <c r="DB157" s="1">
        <f t="shared" si="270"/>
        <v>0</v>
      </c>
      <c r="DC157" s="1">
        <f t="shared" si="271"/>
        <v>0</v>
      </c>
      <c r="DE157" s="1">
        <f t="shared" si="272"/>
        <v>0</v>
      </c>
      <c r="DF157" s="1">
        <f t="shared" si="273"/>
        <v>0</v>
      </c>
      <c r="DG157" s="1">
        <f t="shared" si="274"/>
        <v>0</v>
      </c>
      <c r="DH157" s="1">
        <f t="shared" si="275"/>
        <v>0</v>
      </c>
      <c r="DI157" s="1">
        <f t="shared" si="276"/>
        <v>0</v>
      </c>
      <c r="DJ157" s="1">
        <f t="shared" si="277"/>
        <v>0</v>
      </c>
      <c r="DK157" s="1">
        <f t="shared" si="278"/>
        <v>0</v>
      </c>
      <c r="DL157" s="1">
        <f t="shared" si="279"/>
        <v>0</v>
      </c>
      <c r="DM157" s="1">
        <f t="shared" si="280"/>
        <v>0</v>
      </c>
      <c r="DN157" s="1">
        <f t="shared" si="281"/>
        <v>0</v>
      </c>
      <c r="DO157" s="1">
        <f t="shared" si="282"/>
        <v>0</v>
      </c>
      <c r="DP157" s="1">
        <f t="shared" si="283"/>
        <v>0</v>
      </c>
      <c r="DQ157" s="1">
        <f t="shared" si="284"/>
        <v>0</v>
      </c>
      <c r="DR157" s="1">
        <f t="shared" si="285"/>
        <v>0</v>
      </c>
      <c r="DS157" s="1">
        <f t="shared" si="286"/>
        <v>0</v>
      </c>
    </row>
    <row r="158" spans="1:123" s="1" customFormat="1" ht="65.25" customHeight="1" x14ac:dyDescent="0.2">
      <c r="A158" s="1379"/>
      <c r="B158" s="133"/>
      <c r="C158" s="72"/>
      <c r="D158" s="978" t="s">
        <v>215</v>
      </c>
      <c r="E158" s="381" t="s">
        <v>31</v>
      </c>
      <c r="F158" s="584"/>
      <c r="G158" s="99" t="s">
        <v>15</v>
      </c>
      <c r="H158" s="74" t="s">
        <v>60</v>
      </c>
      <c r="I158" s="1393"/>
      <c r="J158" s="1102">
        <v>7</v>
      </c>
      <c r="K158" s="1102">
        <v>0</v>
      </c>
      <c r="L158" s="74" t="s">
        <v>693</v>
      </c>
      <c r="M158" s="501">
        <v>655.73508000000015</v>
      </c>
      <c r="N158" s="778"/>
      <c r="O158" s="778"/>
      <c r="P158" s="778"/>
      <c r="Q158" s="778"/>
      <c r="R158" s="778"/>
      <c r="S158" s="778"/>
      <c r="T158" s="778"/>
      <c r="U158" s="778"/>
      <c r="V158" s="802"/>
      <c r="W158" s="779"/>
      <c r="X158" s="779"/>
      <c r="Y158" s="779"/>
      <c r="Z158" s="779"/>
      <c r="AA158" s="801"/>
      <c r="AB158" s="1028"/>
      <c r="AC158" s="782"/>
      <c r="AD158" s="108"/>
      <c r="AE158" s="822"/>
      <c r="AF158" s="101">
        <f t="shared" si="302"/>
        <v>0</v>
      </c>
      <c r="AG158" s="101" t="str">
        <f t="shared" si="287"/>
        <v>No</v>
      </c>
      <c r="AH158" s="131" t="str">
        <f t="shared" si="241"/>
        <v>No</v>
      </c>
      <c r="AI158" s="71" t="str">
        <f t="shared" si="288"/>
        <v>No</v>
      </c>
      <c r="AK158" s="187">
        <f t="shared" si="242"/>
        <v>5</v>
      </c>
      <c r="AL158" s="188">
        <f t="shared" si="243"/>
        <v>0</v>
      </c>
      <c r="AM158" s="26"/>
      <c r="AN158" s="633"/>
      <c r="AO158" s="349">
        <v>4.9000000000000004</v>
      </c>
      <c r="AP158" s="326">
        <f t="shared" si="244"/>
        <v>0</v>
      </c>
      <c r="AQ158" s="364"/>
      <c r="AR158" s="152">
        <f t="shared" si="289"/>
        <v>0</v>
      </c>
      <c r="AS158" s="152">
        <f t="shared" si="290"/>
        <v>0</v>
      </c>
      <c r="AT158" s="152">
        <f t="shared" si="291"/>
        <v>0</v>
      </c>
      <c r="AU158" s="152">
        <f t="shared" si="292"/>
        <v>0</v>
      </c>
      <c r="AV158" s="152">
        <f t="shared" si="293"/>
        <v>0</v>
      </c>
      <c r="AW158" s="152">
        <f t="shared" si="294"/>
        <v>0</v>
      </c>
      <c r="AX158" s="152">
        <f t="shared" ref="AX158:AX189" si="303">T158*J158</f>
        <v>0</v>
      </c>
      <c r="AY158" s="152">
        <f t="shared" si="295"/>
        <v>0</v>
      </c>
      <c r="AZ158" s="152">
        <f t="shared" si="296"/>
        <v>0</v>
      </c>
      <c r="BA158" s="152">
        <f t="shared" si="297"/>
        <v>0</v>
      </c>
      <c r="BB158" s="152">
        <f t="shared" si="298"/>
        <v>0</v>
      </c>
      <c r="BC158" s="152">
        <f t="shared" si="299"/>
        <v>0</v>
      </c>
      <c r="BD158" s="152">
        <f t="shared" si="300"/>
        <v>0</v>
      </c>
      <c r="BE158" s="152">
        <f t="shared" si="301"/>
        <v>0</v>
      </c>
      <c r="BF158" s="152">
        <f t="shared" si="222"/>
        <v>0</v>
      </c>
      <c r="BG158" s="152">
        <f t="shared" si="223"/>
        <v>0</v>
      </c>
      <c r="BH158" s="152">
        <f t="shared" si="224"/>
        <v>0</v>
      </c>
      <c r="BI158" s="152">
        <f t="shared" si="225"/>
        <v>0</v>
      </c>
      <c r="BJ158" s="329">
        <v>5</v>
      </c>
      <c r="BK158" s="1036">
        <f t="shared" si="245"/>
        <v>0</v>
      </c>
      <c r="BL158" s="719">
        <v>26</v>
      </c>
      <c r="BM158" s="357">
        <f t="shared" si="246"/>
        <v>0</v>
      </c>
      <c r="BN158" s="719"/>
      <c r="BO158" s="357">
        <f t="shared" si="247"/>
        <v>0</v>
      </c>
      <c r="BP158" s="719"/>
      <c r="BQ158" s="357">
        <f t="shared" si="248"/>
        <v>0</v>
      </c>
      <c r="BR158" s="719"/>
      <c r="BS158" s="357">
        <f t="shared" si="249"/>
        <v>0</v>
      </c>
      <c r="BT158" s="719"/>
      <c r="BU158" s="357">
        <f t="shared" si="250"/>
        <v>0</v>
      </c>
      <c r="BV158" s="730"/>
      <c r="BW158" s="357">
        <f t="shared" si="251"/>
        <v>0</v>
      </c>
      <c r="BX158" s="728"/>
      <c r="BY158" s="357">
        <f t="shared" si="252"/>
        <v>0</v>
      </c>
      <c r="BZ158" s="728"/>
      <c r="CA158" s="357">
        <f t="shared" si="253"/>
        <v>0</v>
      </c>
      <c r="CB158" s="728"/>
      <c r="CC158" s="357">
        <f t="shared" si="254"/>
        <v>0</v>
      </c>
      <c r="CD158" s="728"/>
      <c r="CE158" s="357">
        <f t="shared" si="255"/>
        <v>0</v>
      </c>
      <c r="CF158" s="728"/>
      <c r="CG158" s="357">
        <f t="shared" si="256"/>
        <v>0</v>
      </c>
      <c r="CH158" s="728"/>
      <c r="CI158" s="357">
        <f t="shared" si="257"/>
        <v>0</v>
      </c>
      <c r="CJ158" s="728"/>
      <c r="CK158" s="357">
        <f t="shared" si="258"/>
        <v>0</v>
      </c>
      <c r="CL158" s="728"/>
      <c r="CM158" s="357">
        <f t="shared" si="259"/>
        <v>0</v>
      </c>
      <c r="CN158" s="728"/>
      <c r="CO158" s="357">
        <f t="shared" si="260"/>
        <v>0</v>
      </c>
      <c r="CP158" s="729"/>
      <c r="CQ158" s="357">
        <f t="shared" si="261"/>
        <v>0</v>
      </c>
      <c r="CR158" s="152"/>
      <c r="CS158" s="1">
        <f t="shared" si="262"/>
        <v>0</v>
      </c>
      <c r="CT158" s="1">
        <f t="shared" si="263"/>
        <v>0</v>
      </c>
      <c r="CU158" s="1">
        <f t="shared" si="264"/>
        <v>0</v>
      </c>
      <c r="CV158" s="1">
        <f t="shared" si="265"/>
        <v>0</v>
      </c>
      <c r="CW158" s="522">
        <f t="shared" si="266"/>
        <v>0</v>
      </c>
      <c r="CX158" s="1">
        <f t="shared" si="267"/>
        <v>0</v>
      </c>
      <c r="CY158" s="1">
        <f t="shared" si="268"/>
        <v>0</v>
      </c>
      <c r="CZ158" s="1">
        <f t="shared" si="269"/>
        <v>0</v>
      </c>
      <c r="DB158" s="1">
        <f t="shared" si="270"/>
        <v>0</v>
      </c>
      <c r="DC158" s="1">
        <f t="shared" si="271"/>
        <v>0</v>
      </c>
      <c r="DE158" s="1">
        <f t="shared" si="272"/>
        <v>0</v>
      </c>
      <c r="DF158" s="1">
        <f t="shared" si="273"/>
        <v>0</v>
      </c>
      <c r="DG158" s="1">
        <f t="shared" si="274"/>
        <v>0</v>
      </c>
      <c r="DH158" s="1">
        <f t="shared" si="275"/>
        <v>0</v>
      </c>
      <c r="DI158" s="1">
        <f t="shared" si="276"/>
        <v>0</v>
      </c>
      <c r="DJ158" s="1">
        <f t="shared" si="277"/>
        <v>0</v>
      </c>
      <c r="DK158" s="1">
        <f t="shared" si="278"/>
        <v>0</v>
      </c>
      <c r="DL158" s="1">
        <f t="shared" si="279"/>
        <v>0</v>
      </c>
      <c r="DM158" s="1">
        <f t="shared" si="280"/>
        <v>0</v>
      </c>
      <c r="DN158" s="1">
        <f t="shared" si="281"/>
        <v>0</v>
      </c>
      <c r="DO158" s="1">
        <f t="shared" si="282"/>
        <v>0</v>
      </c>
      <c r="DP158" s="1">
        <f t="shared" si="283"/>
        <v>0</v>
      </c>
      <c r="DQ158" s="1">
        <f t="shared" si="284"/>
        <v>0</v>
      </c>
      <c r="DR158" s="1">
        <f t="shared" si="285"/>
        <v>0</v>
      </c>
      <c r="DS158" s="1">
        <f t="shared" si="286"/>
        <v>0</v>
      </c>
    </row>
    <row r="159" spans="1:123" s="1" customFormat="1" ht="65.25" customHeight="1" x14ac:dyDescent="0.2">
      <c r="A159" s="1377" t="s">
        <v>600</v>
      </c>
      <c r="B159" s="130"/>
      <c r="D159" s="1068" t="s">
        <v>328</v>
      </c>
      <c r="E159" s="528"/>
      <c r="F159" s="580"/>
      <c r="G159" s="529" t="s">
        <v>15</v>
      </c>
      <c r="H159" s="530" t="s">
        <v>64</v>
      </c>
      <c r="I159" s="1088" t="s">
        <v>360</v>
      </c>
      <c r="J159" s="1099">
        <v>1</v>
      </c>
      <c r="K159" s="1099">
        <v>0</v>
      </c>
      <c r="L159" s="530" t="s">
        <v>693</v>
      </c>
      <c r="M159" s="541">
        <v>416.13957000000011</v>
      </c>
      <c r="N159" s="775"/>
      <c r="O159" s="775"/>
      <c r="P159" s="775"/>
      <c r="Q159" s="775"/>
      <c r="R159" s="775"/>
      <c r="S159" s="775"/>
      <c r="T159" s="775"/>
      <c r="U159" s="775"/>
      <c r="V159" s="811"/>
      <c r="W159" s="809"/>
      <c r="X159" s="809"/>
      <c r="Y159" s="809"/>
      <c r="Z159" s="809"/>
      <c r="AA159" s="783"/>
      <c r="AB159" s="1027"/>
      <c r="AC159" s="786"/>
      <c r="AD159" s="840"/>
      <c r="AE159" s="1020"/>
      <c r="AF159" s="532">
        <f t="shared" si="302"/>
        <v>0</v>
      </c>
      <c r="AG159" s="532" t="str">
        <f t="shared" si="287"/>
        <v>No</v>
      </c>
      <c r="AH159" s="548" t="str">
        <f t="shared" si="241"/>
        <v>No</v>
      </c>
      <c r="AI159" s="537" t="str">
        <f t="shared" si="288"/>
        <v>No</v>
      </c>
      <c r="AK159" s="187">
        <f t="shared" si="242"/>
        <v>3</v>
      </c>
      <c r="AL159" s="188">
        <f t="shared" si="243"/>
        <v>0</v>
      </c>
      <c r="AM159" s="26"/>
      <c r="AN159" s="633"/>
      <c r="AO159" s="349">
        <v>7</v>
      </c>
      <c r="AP159" s="326">
        <f t="shared" si="244"/>
        <v>0</v>
      </c>
      <c r="AQ159" s="364"/>
      <c r="AR159" s="152">
        <f t="shared" si="289"/>
        <v>0</v>
      </c>
      <c r="AS159" s="152">
        <f t="shared" si="290"/>
        <v>0</v>
      </c>
      <c r="AT159" s="152">
        <f t="shared" si="291"/>
        <v>0</v>
      </c>
      <c r="AU159" s="152">
        <f t="shared" si="292"/>
        <v>0</v>
      </c>
      <c r="AV159" s="152">
        <f t="shared" si="293"/>
        <v>0</v>
      </c>
      <c r="AW159" s="152">
        <f t="shared" si="294"/>
        <v>0</v>
      </c>
      <c r="AX159" s="152">
        <f t="shared" si="303"/>
        <v>0</v>
      </c>
      <c r="AY159" s="152">
        <f t="shared" si="295"/>
        <v>0</v>
      </c>
      <c r="AZ159" s="152">
        <f t="shared" si="296"/>
        <v>0</v>
      </c>
      <c r="BA159" s="152">
        <f t="shared" si="297"/>
        <v>0</v>
      </c>
      <c r="BB159" s="152">
        <f t="shared" si="298"/>
        <v>0</v>
      </c>
      <c r="BC159" s="152">
        <f t="shared" si="299"/>
        <v>0</v>
      </c>
      <c r="BD159" s="152">
        <f t="shared" si="300"/>
        <v>0</v>
      </c>
      <c r="BE159" s="152">
        <f t="shared" si="301"/>
        <v>0</v>
      </c>
      <c r="BF159" s="152">
        <f t="shared" si="222"/>
        <v>0</v>
      </c>
      <c r="BG159" s="152">
        <f t="shared" si="223"/>
        <v>0</v>
      </c>
      <c r="BH159" s="152">
        <f t="shared" si="224"/>
        <v>0</v>
      </c>
      <c r="BI159" s="152">
        <f t="shared" si="225"/>
        <v>0</v>
      </c>
      <c r="BJ159" s="329">
        <v>3</v>
      </c>
      <c r="BK159" s="1036">
        <f t="shared" si="245"/>
        <v>0</v>
      </c>
      <c r="BL159" s="719">
        <v>8</v>
      </c>
      <c r="BM159" s="357">
        <f t="shared" si="246"/>
        <v>0</v>
      </c>
      <c r="BN159" s="719"/>
      <c r="BO159" s="357">
        <f t="shared" si="247"/>
        <v>0</v>
      </c>
      <c r="BP159" s="719"/>
      <c r="BQ159" s="357">
        <f t="shared" si="248"/>
        <v>0</v>
      </c>
      <c r="BR159" s="719"/>
      <c r="BS159" s="357">
        <f t="shared" si="249"/>
        <v>0</v>
      </c>
      <c r="BT159" s="719"/>
      <c r="BU159" s="357">
        <f t="shared" si="250"/>
        <v>0</v>
      </c>
      <c r="BV159" s="730"/>
      <c r="BW159" s="357">
        <f t="shared" si="251"/>
        <v>0</v>
      </c>
      <c r="BX159" s="728"/>
      <c r="BY159" s="357">
        <f t="shared" si="252"/>
        <v>0</v>
      </c>
      <c r="BZ159" s="728"/>
      <c r="CA159" s="357">
        <f t="shared" si="253"/>
        <v>0</v>
      </c>
      <c r="CB159" s="728"/>
      <c r="CC159" s="357">
        <f t="shared" si="254"/>
        <v>0</v>
      </c>
      <c r="CD159" s="728"/>
      <c r="CE159" s="357">
        <f t="shared" si="255"/>
        <v>0</v>
      </c>
      <c r="CF159" s="728"/>
      <c r="CG159" s="357">
        <f t="shared" si="256"/>
        <v>0</v>
      </c>
      <c r="CH159" s="728"/>
      <c r="CI159" s="357">
        <f t="shared" si="257"/>
        <v>0</v>
      </c>
      <c r="CJ159" s="728"/>
      <c r="CK159" s="357">
        <f t="shared" si="258"/>
        <v>0</v>
      </c>
      <c r="CL159" s="728"/>
      <c r="CM159" s="357">
        <f t="shared" si="259"/>
        <v>0</v>
      </c>
      <c r="CN159" s="728"/>
      <c r="CO159" s="357">
        <f t="shared" si="260"/>
        <v>0</v>
      </c>
      <c r="CP159" s="729"/>
      <c r="CQ159" s="357">
        <f t="shared" si="261"/>
        <v>0</v>
      </c>
      <c r="CR159" s="152"/>
      <c r="CS159" s="1">
        <f t="shared" si="262"/>
        <v>0</v>
      </c>
      <c r="CT159" s="1">
        <f t="shared" si="263"/>
        <v>0</v>
      </c>
      <c r="CU159" s="1">
        <f t="shared" si="264"/>
        <v>0</v>
      </c>
      <c r="CV159" s="1">
        <f t="shared" si="265"/>
        <v>0</v>
      </c>
      <c r="CW159" s="522">
        <f t="shared" si="266"/>
        <v>0</v>
      </c>
      <c r="CX159" s="1">
        <f t="shared" si="267"/>
        <v>0</v>
      </c>
      <c r="CY159" s="1">
        <f t="shared" si="268"/>
        <v>0</v>
      </c>
      <c r="CZ159" s="1">
        <f t="shared" si="269"/>
        <v>0</v>
      </c>
      <c r="DB159" s="1">
        <f t="shared" si="270"/>
        <v>0</v>
      </c>
      <c r="DC159" s="1">
        <f t="shared" si="271"/>
        <v>0</v>
      </c>
      <c r="DE159" s="1">
        <f t="shared" si="272"/>
        <v>0</v>
      </c>
      <c r="DF159" s="1">
        <f t="shared" si="273"/>
        <v>0</v>
      </c>
      <c r="DG159" s="1">
        <f t="shared" si="274"/>
        <v>0</v>
      </c>
      <c r="DH159" s="1">
        <f t="shared" si="275"/>
        <v>0</v>
      </c>
      <c r="DI159" s="1">
        <f t="shared" si="276"/>
        <v>0</v>
      </c>
      <c r="DJ159" s="1">
        <f t="shared" si="277"/>
        <v>0</v>
      </c>
      <c r="DK159" s="1">
        <f t="shared" si="278"/>
        <v>0</v>
      </c>
      <c r="DL159" s="1">
        <f t="shared" si="279"/>
        <v>0</v>
      </c>
      <c r="DM159" s="1">
        <f t="shared" si="280"/>
        <v>0</v>
      </c>
      <c r="DN159" s="1">
        <f t="shared" si="281"/>
        <v>0</v>
      </c>
      <c r="DO159" s="1">
        <f t="shared" si="282"/>
        <v>0</v>
      </c>
      <c r="DP159" s="1">
        <f t="shared" si="283"/>
        <v>0</v>
      </c>
      <c r="DQ159" s="1">
        <f t="shared" si="284"/>
        <v>0</v>
      </c>
      <c r="DR159" s="1">
        <f t="shared" si="285"/>
        <v>0</v>
      </c>
      <c r="DS159" s="1">
        <f t="shared" si="286"/>
        <v>0</v>
      </c>
    </row>
    <row r="160" spans="1:123" s="1" customFormat="1" ht="65.25" customHeight="1" x14ac:dyDescent="0.2">
      <c r="A160" s="1378"/>
      <c r="B160" s="130"/>
      <c r="D160" s="1068" t="s">
        <v>334</v>
      </c>
      <c r="E160" s="528" t="s">
        <v>31</v>
      </c>
      <c r="F160" s="580"/>
      <c r="G160" s="529" t="s">
        <v>15</v>
      </c>
      <c r="H160" s="530" t="s">
        <v>64</v>
      </c>
      <c r="I160" s="1088" t="s">
        <v>360</v>
      </c>
      <c r="J160" s="1099">
        <v>1</v>
      </c>
      <c r="K160" s="1099">
        <v>0</v>
      </c>
      <c r="L160" s="530" t="s">
        <v>693</v>
      </c>
      <c r="M160" s="541">
        <v>498.1064550000001</v>
      </c>
      <c r="N160" s="777"/>
      <c r="O160" s="777"/>
      <c r="P160" s="777"/>
      <c r="Q160" s="777"/>
      <c r="R160" s="777"/>
      <c r="S160" s="777"/>
      <c r="T160" s="777"/>
      <c r="U160" s="777"/>
      <c r="V160" s="807"/>
      <c r="W160" s="805"/>
      <c r="X160" s="805"/>
      <c r="Y160" s="805"/>
      <c r="Z160" s="805"/>
      <c r="AA160" s="804"/>
      <c r="AB160" s="1029"/>
      <c r="AC160" s="781"/>
      <c r="AD160" s="1013"/>
      <c r="AE160" s="1023"/>
      <c r="AF160" s="532">
        <f t="shared" si="302"/>
        <v>0</v>
      </c>
      <c r="AG160" s="532" t="str">
        <f t="shared" si="287"/>
        <v>No</v>
      </c>
      <c r="AH160" s="545" t="str">
        <f t="shared" si="241"/>
        <v>No</v>
      </c>
      <c r="AI160" s="527" t="str">
        <f t="shared" si="288"/>
        <v>No</v>
      </c>
      <c r="AK160" s="187">
        <f t="shared" si="242"/>
        <v>3</v>
      </c>
      <c r="AL160" s="188">
        <f t="shared" si="243"/>
        <v>0</v>
      </c>
      <c r="AM160" s="26"/>
      <c r="AN160" s="633"/>
      <c r="AO160" s="349">
        <v>7</v>
      </c>
      <c r="AP160" s="326">
        <f t="shared" si="244"/>
        <v>0</v>
      </c>
      <c r="AQ160" s="364"/>
      <c r="AR160" s="152">
        <f t="shared" si="289"/>
        <v>0</v>
      </c>
      <c r="AS160" s="152">
        <f t="shared" si="290"/>
        <v>0</v>
      </c>
      <c r="AT160" s="152">
        <f t="shared" si="291"/>
        <v>0</v>
      </c>
      <c r="AU160" s="152">
        <f t="shared" si="292"/>
        <v>0</v>
      </c>
      <c r="AV160" s="152">
        <f t="shared" si="293"/>
        <v>0</v>
      </c>
      <c r="AW160" s="152">
        <f t="shared" si="294"/>
        <v>0</v>
      </c>
      <c r="AX160" s="152">
        <f t="shared" si="303"/>
        <v>0</v>
      </c>
      <c r="AY160" s="152">
        <f t="shared" si="295"/>
        <v>0</v>
      </c>
      <c r="AZ160" s="152">
        <f t="shared" si="296"/>
        <v>0</v>
      </c>
      <c r="BA160" s="152">
        <f t="shared" si="297"/>
        <v>0</v>
      </c>
      <c r="BB160" s="152">
        <f t="shared" si="298"/>
        <v>0</v>
      </c>
      <c r="BC160" s="152">
        <f t="shared" si="299"/>
        <v>0</v>
      </c>
      <c r="BD160" s="152">
        <f t="shared" si="300"/>
        <v>0</v>
      </c>
      <c r="BE160" s="152">
        <f t="shared" si="301"/>
        <v>0</v>
      </c>
      <c r="BF160" s="152">
        <f t="shared" si="222"/>
        <v>0</v>
      </c>
      <c r="BG160" s="152">
        <f t="shared" si="223"/>
        <v>0</v>
      </c>
      <c r="BH160" s="152">
        <f t="shared" si="224"/>
        <v>0</v>
      </c>
      <c r="BI160" s="152">
        <f t="shared" si="225"/>
        <v>0</v>
      </c>
      <c r="BJ160" s="329">
        <v>3</v>
      </c>
      <c r="BK160" s="1036">
        <f t="shared" si="245"/>
        <v>0</v>
      </c>
      <c r="BL160" s="719">
        <v>8</v>
      </c>
      <c r="BM160" s="357">
        <f t="shared" si="246"/>
        <v>0</v>
      </c>
      <c r="BN160" s="719"/>
      <c r="BO160" s="357">
        <f t="shared" si="247"/>
        <v>0</v>
      </c>
      <c r="BP160" s="719"/>
      <c r="BQ160" s="357">
        <f t="shared" si="248"/>
        <v>0</v>
      </c>
      <c r="BR160" s="719"/>
      <c r="BS160" s="357">
        <f t="shared" si="249"/>
        <v>0</v>
      </c>
      <c r="BT160" s="719"/>
      <c r="BU160" s="357">
        <f t="shared" si="250"/>
        <v>0</v>
      </c>
      <c r="BV160" s="730"/>
      <c r="BW160" s="357">
        <f t="shared" si="251"/>
        <v>0</v>
      </c>
      <c r="BX160" s="728"/>
      <c r="BY160" s="357">
        <f t="shared" si="252"/>
        <v>0</v>
      </c>
      <c r="BZ160" s="728"/>
      <c r="CA160" s="357">
        <f t="shared" si="253"/>
        <v>0</v>
      </c>
      <c r="CB160" s="728"/>
      <c r="CC160" s="357">
        <f t="shared" si="254"/>
        <v>0</v>
      </c>
      <c r="CD160" s="728"/>
      <c r="CE160" s="357">
        <f t="shared" si="255"/>
        <v>0</v>
      </c>
      <c r="CF160" s="728"/>
      <c r="CG160" s="357">
        <f t="shared" si="256"/>
        <v>0</v>
      </c>
      <c r="CH160" s="728"/>
      <c r="CI160" s="357">
        <f t="shared" si="257"/>
        <v>0</v>
      </c>
      <c r="CJ160" s="728"/>
      <c r="CK160" s="357">
        <f t="shared" si="258"/>
        <v>0</v>
      </c>
      <c r="CL160" s="728"/>
      <c r="CM160" s="357">
        <f t="shared" si="259"/>
        <v>0</v>
      </c>
      <c r="CN160" s="728"/>
      <c r="CO160" s="357">
        <f t="shared" si="260"/>
        <v>0</v>
      </c>
      <c r="CP160" s="729"/>
      <c r="CQ160" s="357">
        <f t="shared" si="261"/>
        <v>0</v>
      </c>
      <c r="CR160" s="152"/>
      <c r="CS160" s="1">
        <f t="shared" si="262"/>
        <v>0</v>
      </c>
      <c r="CT160" s="1">
        <f t="shared" si="263"/>
        <v>0</v>
      </c>
      <c r="CU160" s="1">
        <f t="shared" si="264"/>
        <v>0</v>
      </c>
      <c r="CV160" s="1">
        <f t="shared" si="265"/>
        <v>0</v>
      </c>
      <c r="CW160" s="522">
        <f t="shared" si="266"/>
        <v>0</v>
      </c>
      <c r="CX160" s="1">
        <f t="shared" si="267"/>
        <v>0</v>
      </c>
      <c r="CY160" s="1">
        <f t="shared" si="268"/>
        <v>0</v>
      </c>
      <c r="CZ160" s="1">
        <f t="shared" si="269"/>
        <v>0</v>
      </c>
      <c r="DB160" s="1">
        <f t="shared" si="270"/>
        <v>0</v>
      </c>
      <c r="DC160" s="1">
        <f t="shared" si="271"/>
        <v>0</v>
      </c>
      <c r="DE160" s="1">
        <f t="shared" si="272"/>
        <v>0</v>
      </c>
      <c r="DF160" s="1">
        <f t="shared" si="273"/>
        <v>0</v>
      </c>
      <c r="DG160" s="1">
        <f t="shared" si="274"/>
        <v>0</v>
      </c>
      <c r="DH160" s="1">
        <f t="shared" si="275"/>
        <v>0</v>
      </c>
      <c r="DI160" s="1">
        <f t="shared" si="276"/>
        <v>0</v>
      </c>
      <c r="DJ160" s="1">
        <f t="shared" si="277"/>
        <v>0</v>
      </c>
      <c r="DK160" s="1">
        <f t="shared" si="278"/>
        <v>0</v>
      </c>
      <c r="DL160" s="1">
        <f t="shared" si="279"/>
        <v>0</v>
      </c>
      <c r="DM160" s="1">
        <f t="shared" si="280"/>
        <v>0</v>
      </c>
      <c r="DN160" s="1">
        <f t="shared" si="281"/>
        <v>0</v>
      </c>
      <c r="DO160" s="1">
        <f t="shared" si="282"/>
        <v>0</v>
      </c>
      <c r="DP160" s="1">
        <f t="shared" si="283"/>
        <v>0</v>
      </c>
      <c r="DQ160" s="1">
        <f t="shared" si="284"/>
        <v>0</v>
      </c>
      <c r="DR160" s="1">
        <f t="shared" si="285"/>
        <v>0</v>
      </c>
      <c r="DS160" s="1">
        <f t="shared" si="286"/>
        <v>0</v>
      </c>
    </row>
    <row r="161" spans="1:123" s="1" customFormat="1" ht="65.25" customHeight="1" x14ac:dyDescent="0.2">
      <c r="A161" s="1378"/>
      <c r="B161" s="130"/>
      <c r="D161" s="977" t="s">
        <v>329</v>
      </c>
      <c r="E161" s="380"/>
      <c r="F161" s="583" t="s">
        <v>697</v>
      </c>
      <c r="G161" s="68" t="s">
        <v>0</v>
      </c>
      <c r="H161" s="26" t="s">
        <v>64</v>
      </c>
      <c r="I161" s="693" t="s">
        <v>361</v>
      </c>
      <c r="J161" s="1100">
        <v>1</v>
      </c>
      <c r="K161" s="1100">
        <v>0</v>
      </c>
      <c r="L161" s="26" t="s">
        <v>693</v>
      </c>
      <c r="M161" s="488">
        <v>315.25725000000006</v>
      </c>
      <c r="N161" s="778"/>
      <c r="O161" s="778"/>
      <c r="P161" s="778"/>
      <c r="Q161" s="778"/>
      <c r="R161" s="778"/>
      <c r="S161" s="778"/>
      <c r="T161" s="778"/>
      <c r="U161" s="778"/>
      <c r="V161" s="802"/>
      <c r="W161" s="779"/>
      <c r="X161" s="779"/>
      <c r="Y161" s="779"/>
      <c r="Z161" s="779"/>
      <c r="AA161" s="801"/>
      <c r="AB161" s="1028"/>
      <c r="AC161" s="782"/>
      <c r="AD161" s="838"/>
      <c r="AE161" s="1021"/>
      <c r="AF161" s="70">
        <f t="shared" si="302"/>
        <v>0</v>
      </c>
      <c r="AG161" s="70" t="str">
        <f t="shared" si="287"/>
        <v>No</v>
      </c>
      <c r="AH161" s="131" t="str">
        <f t="shared" si="241"/>
        <v>No</v>
      </c>
      <c r="AI161" s="71" t="str">
        <f t="shared" si="288"/>
        <v>Yes</v>
      </c>
      <c r="AK161" s="187">
        <f t="shared" si="242"/>
        <v>3</v>
      </c>
      <c r="AL161" s="188">
        <f t="shared" si="243"/>
        <v>0</v>
      </c>
      <c r="AM161" s="26"/>
      <c r="AN161" s="633"/>
      <c r="AO161" s="349">
        <v>5.95</v>
      </c>
      <c r="AP161" s="326">
        <f t="shared" si="244"/>
        <v>0</v>
      </c>
      <c r="AQ161" s="364"/>
      <c r="AR161" s="152">
        <f t="shared" si="289"/>
        <v>0</v>
      </c>
      <c r="AS161" s="152">
        <f t="shared" si="290"/>
        <v>0</v>
      </c>
      <c r="AT161" s="152">
        <f t="shared" si="291"/>
        <v>0</v>
      </c>
      <c r="AU161" s="152">
        <f t="shared" si="292"/>
        <v>0</v>
      </c>
      <c r="AV161" s="152">
        <f t="shared" si="293"/>
        <v>0</v>
      </c>
      <c r="AW161" s="152">
        <f t="shared" si="294"/>
        <v>0</v>
      </c>
      <c r="AX161" s="152">
        <f t="shared" si="303"/>
        <v>0</v>
      </c>
      <c r="AY161" s="152">
        <f t="shared" si="295"/>
        <v>0</v>
      </c>
      <c r="AZ161" s="152">
        <f t="shared" si="296"/>
        <v>0</v>
      </c>
      <c r="BA161" s="152">
        <f t="shared" si="297"/>
        <v>0</v>
      </c>
      <c r="BB161" s="152">
        <f t="shared" si="298"/>
        <v>0</v>
      </c>
      <c r="BC161" s="152">
        <f t="shared" si="299"/>
        <v>0</v>
      </c>
      <c r="BD161" s="152">
        <f t="shared" si="300"/>
        <v>0</v>
      </c>
      <c r="BE161" s="152">
        <f t="shared" si="301"/>
        <v>0</v>
      </c>
      <c r="BF161" s="152">
        <f t="shared" si="222"/>
        <v>0</v>
      </c>
      <c r="BG161" s="152">
        <f t="shared" si="223"/>
        <v>0</v>
      </c>
      <c r="BH161" s="152">
        <f t="shared" si="224"/>
        <v>0</v>
      </c>
      <c r="BI161" s="152">
        <f t="shared" si="225"/>
        <v>0</v>
      </c>
      <c r="BJ161" s="329">
        <v>3</v>
      </c>
      <c r="BK161" s="1036">
        <f t="shared" si="245"/>
        <v>0</v>
      </c>
      <c r="BL161" s="719">
        <v>7</v>
      </c>
      <c r="BM161" s="357">
        <f t="shared" si="246"/>
        <v>0</v>
      </c>
      <c r="BN161" s="719"/>
      <c r="BO161" s="357">
        <f t="shared" si="247"/>
        <v>0</v>
      </c>
      <c r="BP161" s="719"/>
      <c r="BQ161" s="357">
        <f t="shared" si="248"/>
        <v>0</v>
      </c>
      <c r="BR161" s="719"/>
      <c r="BS161" s="357">
        <f t="shared" si="249"/>
        <v>0</v>
      </c>
      <c r="BT161" s="719"/>
      <c r="BU161" s="357">
        <f t="shared" si="250"/>
        <v>0</v>
      </c>
      <c r="BV161" s="730"/>
      <c r="BW161" s="357">
        <f t="shared" si="251"/>
        <v>0</v>
      </c>
      <c r="BX161" s="728"/>
      <c r="BY161" s="357">
        <f t="shared" si="252"/>
        <v>0</v>
      </c>
      <c r="BZ161" s="728"/>
      <c r="CA161" s="357">
        <f t="shared" si="253"/>
        <v>0</v>
      </c>
      <c r="CB161" s="728"/>
      <c r="CC161" s="357">
        <f t="shared" si="254"/>
        <v>0</v>
      </c>
      <c r="CD161" s="728"/>
      <c r="CE161" s="357">
        <f t="shared" si="255"/>
        <v>0</v>
      </c>
      <c r="CF161" s="728"/>
      <c r="CG161" s="357">
        <f t="shared" si="256"/>
        <v>0</v>
      </c>
      <c r="CH161" s="728"/>
      <c r="CI161" s="357">
        <f t="shared" si="257"/>
        <v>0</v>
      </c>
      <c r="CJ161" s="728"/>
      <c r="CK161" s="357">
        <f t="shared" si="258"/>
        <v>0</v>
      </c>
      <c r="CL161" s="728"/>
      <c r="CM161" s="357">
        <f t="shared" si="259"/>
        <v>0</v>
      </c>
      <c r="CN161" s="728"/>
      <c r="CO161" s="357">
        <f t="shared" si="260"/>
        <v>0</v>
      </c>
      <c r="CP161" s="729"/>
      <c r="CQ161" s="357">
        <f t="shared" si="261"/>
        <v>0</v>
      </c>
      <c r="CR161" s="152"/>
      <c r="CS161" s="1">
        <f t="shared" si="262"/>
        <v>0</v>
      </c>
      <c r="CT161" s="1">
        <f t="shared" si="263"/>
        <v>0</v>
      </c>
      <c r="CU161" s="1">
        <f t="shared" si="264"/>
        <v>0</v>
      </c>
      <c r="CV161" s="1">
        <f t="shared" si="265"/>
        <v>0</v>
      </c>
      <c r="CW161" s="522">
        <f t="shared" si="266"/>
        <v>0</v>
      </c>
      <c r="CX161" s="1">
        <f t="shared" si="267"/>
        <v>0</v>
      </c>
      <c r="CY161" s="1">
        <f t="shared" si="268"/>
        <v>0</v>
      </c>
      <c r="CZ161" s="1">
        <f t="shared" si="269"/>
        <v>0</v>
      </c>
      <c r="DB161" s="1">
        <f t="shared" si="270"/>
        <v>0</v>
      </c>
      <c r="DC161" s="1">
        <f t="shared" si="271"/>
        <v>0</v>
      </c>
      <c r="DE161" s="1">
        <f t="shared" si="272"/>
        <v>0</v>
      </c>
      <c r="DF161" s="1">
        <f t="shared" si="273"/>
        <v>0</v>
      </c>
      <c r="DG161" s="1">
        <f t="shared" si="274"/>
        <v>0</v>
      </c>
      <c r="DH161" s="1">
        <f t="shared" si="275"/>
        <v>0</v>
      </c>
      <c r="DI161" s="1">
        <f t="shared" si="276"/>
        <v>0</v>
      </c>
      <c r="DJ161" s="1">
        <f t="shared" si="277"/>
        <v>0</v>
      </c>
      <c r="DK161" s="1">
        <f t="shared" si="278"/>
        <v>0</v>
      </c>
      <c r="DL161" s="1">
        <f t="shared" si="279"/>
        <v>0</v>
      </c>
      <c r="DM161" s="1">
        <f t="shared" si="280"/>
        <v>0</v>
      </c>
      <c r="DN161" s="1">
        <f t="shared" si="281"/>
        <v>0</v>
      </c>
      <c r="DO161" s="1">
        <f t="shared" si="282"/>
        <v>0</v>
      </c>
      <c r="DP161" s="1">
        <f t="shared" si="283"/>
        <v>0</v>
      </c>
      <c r="DQ161" s="1">
        <f t="shared" si="284"/>
        <v>0</v>
      </c>
      <c r="DR161" s="1">
        <f t="shared" si="285"/>
        <v>0</v>
      </c>
      <c r="DS161" s="1">
        <f t="shared" si="286"/>
        <v>0</v>
      </c>
    </row>
    <row r="162" spans="1:123" s="1" customFormat="1" ht="65.25" customHeight="1" x14ac:dyDescent="0.2">
      <c r="A162" s="1378"/>
      <c r="B162" s="130"/>
      <c r="D162" s="977" t="s">
        <v>335</v>
      </c>
      <c r="E162" s="380" t="s">
        <v>31</v>
      </c>
      <c r="F162" s="583"/>
      <c r="G162" s="68" t="s">
        <v>0</v>
      </c>
      <c r="H162" s="26" t="s">
        <v>64</v>
      </c>
      <c r="I162" s="693" t="s">
        <v>361</v>
      </c>
      <c r="J162" s="1100">
        <v>1</v>
      </c>
      <c r="K162" s="1100">
        <v>0</v>
      </c>
      <c r="L162" s="68" t="s">
        <v>693</v>
      </c>
      <c r="M162" s="488">
        <v>390.91899000000006</v>
      </c>
      <c r="N162" s="778"/>
      <c r="O162" s="778"/>
      <c r="P162" s="778"/>
      <c r="Q162" s="778"/>
      <c r="R162" s="778"/>
      <c r="S162" s="778"/>
      <c r="T162" s="778"/>
      <c r="U162" s="778"/>
      <c r="V162" s="802"/>
      <c r="W162" s="779"/>
      <c r="X162" s="779"/>
      <c r="Y162" s="779"/>
      <c r="Z162" s="779"/>
      <c r="AA162" s="801"/>
      <c r="AB162" s="1028"/>
      <c r="AC162" s="782"/>
      <c r="AD162" s="108"/>
      <c r="AE162" s="820"/>
      <c r="AF162" s="70">
        <f t="shared" si="302"/>
        <v>0</v>
      </c>
      <c r="AG162" s="70" t="str">
        <f t="shared" si="287"/>
        <v>No</v>
      </c>
      <c r="AH162" s="131" t="str">
        <f t="shared" si="241"/>
        <v>No</v>
      </c>
      <c r="AI162" s="71" t="str">
        <f t="shared" si="288"/>
        <v>No</v>
      </c>
      <c r="AK162" s="187">
        <f t="shared" si="242"/>
        <v>3</v>
      </c>
      <c r="AL162" s="188">
        <f t="shared" si="243"/>
        <v>0</v>
      </c>
      <c r="AM162" s="26"/>
      <c r="AN162" s="633"/>
      <c r="AO162" s="349">
        <v>5.95</v>
      </c>
      <c r="AP162" s="326">
        <f t="shared" si="244"/>
        <v>0</v>
      </c>
      <c r="AQ162" s="364"/>
      <c r="AR162" s="152">
        <f t="shared" si="289"/>
        <v>0</v>
      </c>
      <c r="AS162" s="152">
        <f t="shared" si="290"/>
        <v>0</v>
      </c>
      <c r="AT162" s="152">
        <f t="shared" si="291"/>
        <v>0</v>
      </c>
      <c r="AU162" s="152">
        <f t="shared" si="292"/>
        <v>0</v>
      </c>
      <c r="AV162" s="152">
        <f t="shared" si="293"/>
        <v>0</v>
      </c>
      <c r="AW162" s="152">
        <f t="shared" si="294"/>
        <v>0</v>
      </c>
      <c r="AX162" s="152">
        <f t="shared" si="303"/>
        <v>0</v>
      </c>
      <c r="AY162" s="152">
        <f t="shared" si="295"/>
        <v>0</v>
      </c>
      <c r="AZ162" s="152">
        <f t="shared" si="296"/>
        <v>0</v>
      </c>
      <c r="BA162" s="152">
        <f t="shared" si="297"/>
        <v>0</v>
      </c>
      <c r="BB162" s="152">
        <f t="shared" si="298"/>
        <v>0</v>
      </c>
      <c r="BC162" s="152">
        <f t="shared" si="299"/>
        <v>0</v>
      </c>
      <c r="BD162" s="152">
        <f t="shared" si="300"/>
        <v>0</v>
      </c>
      <c r="BE162" s="152">
        <f t="shared" si="301"/>
        <v>0</v>
      </c>
      <c r="BF162" s="152">
        <f t="shared" si="222"/>
        <v>0</v>
      </c>
      <c r="BG162" s="152">
        <f t="shared" si="223"/>
        <v>0</v>
      </c>
      <c r="BH162" s="152">
        <f t="shared" si="224"/>
        <v>0</v>
      </c>
      <c r="BI162" s="152">
        <f t="shared" si="225"/>
        <v>0</v>
      </c>
      <c r="BJ162" s="329">
        <v>3</v>
      </c>
      <c r="BK162" s="1036">
        <f t="shared" si="245"/>
        <v>0</v>
      </c>
      <c r="BL162" s="719">
        <v>7</v>
      </c>
      <c r="BM162" s="357">
        <f t="shared" si="246"/>
        <v>0</v>
      </c>
      <c r="BN162" s="719"/>
      <c r="BO162" s="357">
        <f t="shared" si="247"/>
        <v>0</v>
      </c>
      <c r="BP162" s="719"/>
      <c r="BQ162" s="357">
        <f t="shared" si="248"/>
        <v>0</v>
      </c>
      <c r="BR162" s="719"/>
      <c r="BS162" s="357">
        <f t="shared" si="249"/>
        <v>0</v>
      </c>
      <c r="BT162" s="719"/>
      <c r="BU162" s="357">
        <f t="shared" si="250"/>
        <v>0</v>
      </c>
      <c r="BV162" s="730"/>
      <c r="BW162" s="357">
        <f t="shared" si="251"/>
        <v>0</v>
      </c>
      <c r="BX162" s="728"/>
      <c r="BY162" s="357">
        <f t="shared" si="252"/>
        <v>0</v>
      </c>
      <c r="BZ162" s="728"/>
      <c r="CA162" s="357">
        <f t="shared" si="253"/>
        <v>0</v>
      </c>
      <c r="CB162" s="728"/>
      <c r="CC162" s="357">
        <f t="shared" si="254"/>
        <v>0</v>
      </c>
      <c r="CD162" s="728"/>
      <c r="CE162" s="357">
        <f t="shared" si="255"/>
        <v>0</v>
      </c>
      <c r="CF162" s="728"/>
      <c r="CG162" s="357">
        <f t="shared" si="256"/>
        <v>0</v>
      </c>
      <c r="CH162" s="728"/>
      <c r="CI162" s="357">
        <f t="shared" si="257"/>
        <v>0</v>
      </c>
      <c r="CJ162" s="728"/>
      <c r="CK162" s="357">
        <f t="shared" si="258"/>
        <v>0</v>
      </c>
      <c r="CL162" s="728"/>
      <c r="CM162" s="357">
        <f t="shared" si="259"/>
        <v>0</v>
      </c>
      <c r="CN162" s="728"/>
      <c r="CO162" s="357">
        <f t="shared" si="260"/>
        <v>0</v>
      </c>
      <c r="CP162" s="729"/>
      <c r="CQ162" s="357">
        <f t="shared" si="261"/>
        <v>0</v>
      </c>
      <c r="CR162" s="152"/>
      <c r="CS162" s="1">
        <f t="shared" si="262"/>
        <v>0</v>
      </c>
      <c r="CT162" s="1">
        <f t="shared" si="263"/>
        <v>0</v>
      </c>
      <c r="CU162" s="1">
        <f t="shared" si="264"/>
        <v>0</v>
      </c>
      <c r="CV162" s="1">
        <f t="shared" si="265"/>
        <v>0</v>
      </c>
      <c r="CW162" s="522">
        <f t="shared" si="266"/>
        <v>0</v>
      </c>
      <c r="CX162" s="1">
        <f t="shared" si="267"/>
        <v>0</v>
      </c>
      <c r="CY162" s="1">
        <f t="shared" si="268"/>
        <v>0</v>
      </c>
      <c r="CZ162" s="1">
        <f t="shared" si="269"/>
        <v>0</v>
      </c>
      <c r="DB162" s="1">
        <f t="shared" si="270"/>
        <v>0</v>
      </c>
      <c r="DC162" s="1">
        <f t="shared" si="271"/>
        <v>0</v>
      </c>
      <c r="DE162" s="1">
        <f t="shared" si="272"/>
        <v>0</v>
      </c>
      <c r="DF162" s="1">
        <f t="shared" si="273"/>
        <v>0</v>
      </c>
      <c r="DG162" s="1">
        <f t="shared" si="274"/>
        <v>0</v>
      </c>
      <c r="DH162" s="1">
        <f t="shared" si="275"/>
        <v>0</v>
      </c>
      <c r="DI162" s="1">
        <f t="shared" si="276"/>
        <v>0</v>
      </c>
      <c r="DJ162" s="1">
        <f t="shared" si="277"/>
        <v>0</v>
      </c>
      <c r="DK162" s="1">
        <f t="shared" si="278"/>
        <v>0</v>
      </c>
      <c r="DL162" s="1">
        <f t="shared" si="279"/>
        <v>0</v>
      </c>
      <c r="DM162" s="1">
        <f t="shared" si="280"/>
        <v>0</v>
      </c>
      <c r="DN162" s="1">
        <f t="shared" si="281"/>
        <v>0</v>
      </c>
      <c r="DO162" s="1">
        <f t="shared" si="282"/>
        <v>0</v>
      </c>
      <c r="DP162" s="1">
        <f t="shared" si="283"/>
        <v>0</v>
      </c>
      <c r="DQ162" s="1">
        <f t="shared" si="284"/>
        <v>0</v>
      </c>
      <c r="DR162" s="1">
        <f t="shared" si="285"/>
        <v>0</v>
      </c>
      <c r="DS162" s="1">
        <f t="shared" si="286"/>
        <v>0</v>
      </c>
    </row>
    <row r="163" spans="1:123" s="1" customFormat="1" ht="65.25" customHeight="1" x14ac:dyDescent="0.2">
      <c r="A163" s="1378"/>
      <c r="B163" s="130"/>
      <c r="D163" s="1068" t="s">
        <v>330</v>
      </c>
      <c r="E163" s="528"/>
      <c r="F163" s="580" t="s">
        <v>697</v>
      </c>
      <c r="G163" s="529" t="s">
        <v>309</v>
      </c>
      <c r="H163" s="530" t="s">
        <v>64</v>
      </c>
      <c r="I163" s="1088" t="s">
        <v>362</v>
      </c>
      <c r="J163" s="1099">
        <v>1</v>
      </c>
      <c r="K163" s="1099">
        <v>0</v>
      </c>
      <c r="L163" s="530" t="s">
        <v>693</v>
      </c>
      <c r="M163" s="541">
        <v>214.37493000000006</v>
      </c>
      <c r="N163" s="777"/>
      <c r="O163" s="777"/>
      <c r="P163" s="777"/>
      <c r="Q163" s="777"/>
      <c r="R163" s="777"/>
      <c r="S163" s="777"/>
      <c r="T163" s="777"/>
      <c r="U163" s="777"/>
      <c r="V163" s="807"/>
      <c r="W163" s="805"/>
      <c r="X163" s="805"/>
      <c r="Y163" s="805"/>
      <c r="Z163" s="805"/>
      <c r="AA163" s="804"/>
      <c r="AB163" s="1029"/>
      <c r="AC163" s="781"/>
      <c r="AD163" s="837"/>
      <c r="AE163" s="1020"/>
      <c r="AF163" s="532">
        <f t="shared" si="302"/>
        <v>0</v>
      </c>
      <c r="AG163" s="532" t="str">
        <f t="shared" si="287"/>
        <v>No</v>
      </c>
      <c r="AH163" s="545" t="str">
        <f t="shared" si="241"/>
        <v>No</v>
      </c>
      <c r="AI163" s="527" t="str">
        <f t="shared" si="288"/>
        <v>Yes</v>
      </c>
      <c r="AK163" s="187">
        <f t="shared" si="242"/>
        <v>1.5</v>
      </c>
      <c r="AL163" s="188">
        <f t="shared" si="243"/>
        <v>0</v>
      </c>
      <c r="AM163" s="26"/>
      <c r="AN163" s="633"/>
      <c r="AO163" s="349">
        <v>3.65</v>
      </c>
      <c r="AP163" s="326">
        <f t="shared" si="244"/>
        <v>0</v>
      </c>
      <c r="AQ163" s="364"/>
      <c r="AR163" s="152">
        <f t="shared" si="289"/>
        <v>0</v>
      </c>
      <c r="AS163" s="152">
        <f t="shared" si="290"/>
        <v>0</v>
      </c>
      <c r="AT163" s="152">
        <f t="shared" si="291"/>
        <v>0</v>
      </c>
      <c r="AU163" s="152">
        <f t="shared" si="292"/>
        <v>0</v>
      </c>
      <c r="AV163" s="152">
        <f t="shared" si="293"/>
        <v>0</v>
      </c>
      <c r="AW163" s="152">
        <f t="shared" si="294"/>
        <v>0</v>
      </c>
      <c r="AX163" s="152">
        <f t="shared" si="303"/>
        <v>0</v>
      </c>
      <c r="AY163" s="152">
        <f t="shared" si="295"/>
        <v>0</v>
      </c>
      <c r="AZ163" s="152">
        <f t="shared" si="296"/>
        <v>0</v>
      </c>
      <c r="BA163" s="152">
        <f t="shared" si="297"/>
        <v>0</v>
      </c>
      <c r="BB163" s="152">
        <f t="shared" si="298"/>
        <v>0</v>
      </c>
      <c r="BC163" s="152">
        <f t="shared" si="299"/>
        <v>0</v>
      </c>
      <c r="BD163" s="152">
        <f t="shared" si="300"/>
        <v>0</v>
      </c>
      <c r="BE163" s="152">
        <f t="shared" si="301"/>
        <v>0</v>
      </c>
      <c r="BF163" s="152">
        <f t="shared" si="222"/>
        <v>0</v>
      </c>
      <c r="BG163" s="152">
        <f t="shared" si="223"/>
        <v>0</v>
      </c>
      <c r="BH163" s="152">
        <f t="shared" si="224"/>
        <v>0</v>
      </c>
      <c r="BI163" s="152">
        <f t="shared" si="225"/>
        <v>0</v>
      </c>
      <c r="BJ163" s="329">
        <v>1.5</v>
      </c>
      <c r="BK163" s="1036">
        <f t="shared" si="245"/>
        <v>0</v>
      </c>
      <c r="BL163" s="719">
        <v>7</v>
      </c>
      <c r="BM163" s="357">
        <f t="shared" si="246"/>
        <v>0</v>
      </c>
      <c r="BN163" s="719"/>
      <c r="BO163" s="357">
        <f t="shared" si="247"/>
        <v>0</v>
      </c>
      <c r="BP163" s="719"/>
      <c r="BQ163" s="357">
        <f t="shared" si="248"/>
        <v>0</v>
      </c>
      <c r="BR163" s="719"/>
      <c r="BS163" s="357">
        <f t="shared" si="249"/>
        <v>0</v>
      </c>
      <c r="BT163" s="719"/>
      <c r="BU163" s="357">
        <f t="shared" si="250"/>
        <v>0</v>
      </c>
      <c r="BV163" s="730"/>
      <c r="BW163" s="357">
        <f t="shared" si="251"/>
        <v>0</v>
      </c>
      <c r="BX163" s="728"/>
      <c r="BY163" s="357">
        <f t="shared" si="252"/>
        <v>0</v>
      </c>
      <c r="BZ163" s="728"/>
      <c r="CA163" s="357">
        <f t="shared" si="253"/>
        <v>0</v>
      </c>
      <c r="CB163" s="728"/>
      <c r="CC163" s="357">
        <f t="shared" si="254"/>
        <v>0</v>
      </c>
      <c r="CD163" s="728"/>
      <c r="CE163" s="357">
        <f t="shared" si="255"/>
        <v>0</v>
      </c>
      <c r="CF163" s="728"/>
      <c r="CG163" s="357">
        <f t="shared" si="256"/>
        <v>0</v>
      </c>
      <c r="CH163" s="728"/>
      <c r="CI163" s="357">
        <f t="shared" si="257"/>
        <v>0</v>
      </c>
      <c r="CJ163" s="728"/>
      <c r="CK163" s="357">
        <f t="shared" si="258"/>
        <v>0</v>
      </c>
      <c r="CL163" s="728"/>
      <c r="CM163" s="357">
        <f t="shared" si="259"/>
        <v>0</v>
      </c>
      <c r="CN163" s="728"/>
      <c r="CO163" s="357">
        <f t="shared" si="260"/>
        <v>0</v>
      </c>
      <c r="CP163" s="729"/>
      <c r="CQ163" s="357">
        <f t="shared" si="261"/>
        <v>0</v>
      </c>
      <c r="CR163" s="152"/>
      <c r="CS163" s="1">
        <f t="shared" si="262"/>
        <v>0</v>
      </c>
      <c r="CT163" s="1">
        <f t="shared" si="263"/>
        <v>0</v>
      </c>
      <c r="CU163" s="1">
        <f t="shared" si="264"/>
        <v>0</v>
      </c>
      <c r="CV163" s="1">
        <f t="shared" si="265"/>
        <v>0</v>
      </c>
      <c r="CW163" s="522">
        <f t="shared" si="266"/>
        <v>0</v>
      </c>
      <c r="CX163" s="1">
        <f t="shared" si="267"/>
        <v>0</v>
      </c>
      <c r="CY163" s="1">
        <f t="shared" si="268"/>
        <v>0</v>
      </c>
      <c r="CZ163" s="1">
        <f t="shared" si="269"/>
        <v>0</v>
      </c>
      <c r="DB163" s="1">
        <f t="shared" si="270"/>
        <v>0</v>
      </c>
      <c r="DC163" s="1">
        <f t="shared" si="271"/>
        <v>0</v>
      </c>
      <c r="DE163" s="1">
        <f t="shared" si="272"/>
        <v>0</v>
      </c>
      <c r="DF163" s="1">
        <f t="shared" si="273"/>
        <v>0</v>
      </c>
      <c r="DG163" s="1">
        <f t="shared" si="274"/>
        <v>0</v>
      </c>
      <c r="DH163" s="1">
        <f t="shared" si="275"/>
        <v>0</v>
      </c>
      <c r="DI163" s="1">
        <f t="shared" si="276"/>
        <v>0</v>
      </c>
      <c r="DJ163" s="1">
        <f t="shared" si="277"/>
        <v>0</v>
      </c>
      <c r="DK163" s="1">
        <f t="shared" si="278"/>
        <v>0</v>
      </c>
      <c r="DL163" s="1">
        <f t="shared" si="279"/>
        <v>0</v>
      </c>
      <c r="DM163" s="1">
        <f t="shared" si="280"/>
        <v>0</v>
      </c>
      <c r="DN163" s="1">
        <f t="shared" si="281"/>
        <v>0</v>
      </c>
      <c r="DO163" s="1">
        <f t="shared" si="282"/>
        <v>0</v>
      </c>
      <c r="DP163" s="1">
        <f t="shared" si="283"/>
        <v>0</v>
      </c>
      <c r="DQ163" s="1">
        <f t="shared" si="284"/>
        <v>0</v>
      </c>
      <c r="DR163" s="1">
        <f t="shared" si="285"/>
        <v>0</v>
      </c>
      <c r="DS163" s="1">
        <f t="shared" si="286"/>
        <v>0</v>
      </c>
    </row>
    <row r="164" spans="1:123" s="1" customFormat="1" ht="65.25" customHeight="1" x14ac:dyDescent="0.2">
      <c r="A164" s="1378"/>
      <c r="B164" s="130"/>
      <c r="D164" s="1068" t="s">
        <v>336</v>
      </c>
      <c r="E164" s="528" t="s">
        <v>31</v>
      </c>
      <c r="F164" s="580"/>
      <c r="G164" s="529" t="s">
        <v>309</v>
      </c>
      <c r="H164" s="530" t="s">
        <v>64</v>
      </c>
      <c r="I164" s="1088" t="s">
        <v>362</v>
      </c>
      <c r="J164" s="1099">
        <v>1</v>
      </c>
      <c r="K164" s="1099">
        <v>0</v>
      </c>
      <c r="L164" s="530" t="s">
        <v>693</v>
      </c>
      <c r="M164" s="541">
        <v>302.64696000000004</v>
      </c>
      <c r="N164" s="777"/>
      <c r="O164" s="777"/>
      <c r="P164" s="777"/>
      <c r="Q164" s="777"/>
      <c r="R164" s="777"/>
      <c r="S164" s="777"/>
      <c r="T164" s="777"/>
      <c r="U164" s="777"/>
      <c r="V164" s="807"/>
      <c r="W164" s="805"/>
      <c r="X164" s="805"/>
      <c r="Y164" s="805"/>
      <c r="Z164" s="805"/>
      <c r="AA164" s="804"/>
      <c r="AB164" s="1029"/>
      <c r="AC164" s="781"/>
      <c r="AD164" s="1013"/>
      <c r="AE164" s="1023"/>
      <c r="AF164" s="532">
        <f t="shared" si="302"/>
        <v>0</v>
      </c>
      <c r="AG164" s="532" t="str">
        <f t="shared" si="287"/>
        <v>No</v>
      </c>
      <c r="AH164" s="545" t="str">
        <f t="shared" si="241"/>
        <v>No</v>
      </c>
      <c r="AI164" s="527" t="str">
        <f t="shared" si="288"/>
        <v>No</v>
      </c>
      <c r="AK164" s="187">
        <f t="shared" si="242"/>
        <v>1.5</v>
      </c>
      <c r="AL164" s="188">
        <f t="shared" si="243"/>
        <v>0</v>
      </c>
      <c r="AM164" s="26"/>
      <c r="AN164" s="633"/>
      <c r="AO164" s="349">
        <v>3.65</v>
      </c>
      <c r="AP164" s="326">
        <f t="shared" si="244"/>
        <v>0</v>
      </c>
      <c r="AQ164" s="364"/>
      <c r="AR164" s="152">
        <f t="shared" si="289"/>
        <v>0</v>
      </c>
      <c r="AS164" s="152">
        <f t="shared" si="290"/>
        <v>0</v>
      </c>
      <c r="AT164" s="152">
        <f t="shared" si="291"/>
        <v>0</v>
      </c>
      <c r="AU164" s="152">
        <f t="shared" si="292"/>
        <v>0</v>
      </c>
      <c r="AV164" s="152">
        <f t="shared" si="293"/>
        <v>0</v>
      </c>
      <c r="AW164" s="152">
        <f t="shared" si="294"/>
        <v>0</v>
      </c>
      <c r="AX164" s="152">
        <f t="shared" si="303"/>
        <v>0</v>
      </c>
      <c r="AY164" s="152">
        <f t="shared" si="295"/>
        <v>0</v>
      </c>
      <c r="AZ164" s="152">
        <f t="shared" si="296"/>
        <v>0</v>
      </c>
      <c r="BA164" s="152">
        <f t="shared" si="297"/>
        <v>0</v>
      </c>
      <c r="BB164" s="152">
        <f t="shared" si="298"/>
        <v>0</v>
      </c>
      <c r="BC164" s="152">
        <f t="shared" si="299"/>
        <v>0</v>
      </c>
      <c r="BD164" s="152">
        <f t="shared" si="300"/>
        <v>0</v>
      </c>
      <c r="BE164" s="152">
        <f t="shared" si="301"/>
        <v>0</v>
      </c>
      <c r="BF164" s="152">
        <f t="shared" si="222"/>
        <v>0</v>
      </c>
      <c r="BG164" s="152">
        <f t="shared" si="223"/>
        <v>0</v>
      </c>
      <c r="BH164" s="152">
        <f t="shared" si="224"/>
        <v>0</v>
      </c>
      <c r="BI164" s="152">
        <f t="shared" si="225"/>
        <v>0</v>
      </c>
      <c r="BJ164" s="329">
        <v>1.5</v>
      </c>
      <c r="BK164" s="1036">
        <f t="shared" si="245"/>
        <v>0</v>
      </c>
      <c r="BL164" s="719">
        <v>7</v>
      </c>
      <c r="BM164" s="357">
        <f t="shared" si="246"/>
        <v>0</v>
      </c>
      <c r="BN164" s="719"/>
      <c r="BO164" s="357">
        <f t="shared" si="247"/>
        <v>0</v>
      </c>
      <c r="BP164" s="719"/>
      <c r="BQ164" s="357">
        <f t="shared" si="248"/>
        <v>0</v>
      </c>
      <c r="BR164" s="719"/>
      <c r="BS164" s="357">
        <f t="shared" si="249"/>
        <v>0</v>
      </c>
      <c r="BT164" s="719"/>
      <c r="BU164" s="357">
        <f t="shared" si="250"/>
        <v>0</v>
      </c>
      <c r="BV164" s="730"/>
      <c r="BW164" s="357">
        <f t="shared" si="251"/>
        <v>0</v>
      </c>
      <c r="BX164" s="728"/>
      <c r="BY164" s="357">
        <f t="shared" si="252"/>
        <v>0</v>
      </c>
      <c r="BZ164" s="728"/>
      <c r="CA164" s="357">
        <f t="shared" si="253"/>
        <v>0</v>
      </c>
      <c r="CB164" s="728"/>
      <c r="CC164" s="357">
        <f t="shared" si="254"/>
        <v>0</v>
      </c>
      <c r="CD164" s="728"/>
      <c r="CE164" s="357">
        <f t="shared" si="255"/>
        <v>0</v>
      </c>
      <c r="CF164" s="728"/>
      <c r="CG164" s="357">
        <f t="shared" si="256"/>
        <v>0</v>
      </c>
      <c r="CH164" s="728"/>
      <c r="CI164" s="357">
        <f t="shared" si="257"/>
        <v>0</v>
      </c>
      <c r="CJ164" s="728"/>
      <c r="CK164" s="357">
        <f t="shared" si="258"/>
        <v>0</v>
      </c>
      <c r="CL164" s="728"/>
      <c r="CM164" s="357">
        <f t="shared" si="259"/>
        <v>0</v>
      </c>
      <c r="CN164" s="728"/>
      <c r="CO164" s="357">
        <f t="shared" si="260"/>
        <v>0</v>
      </c>
      <c r="CP164" s="729"/>
      <c r="CQ164" s="357">
        <f t="shared" si="261"/>
        <v>0</v>
      </c>
      <c r="CR164" s="152"/>
      <c r="CS164" s="1">
        <f t="shared" si="262"/>
        <v>0</v>
      </c>
      <c r="CT164" s="1">
        <f t="shared" si="263"/>
        <v>0</v>
      </c>
      <c r="CU164" s="1">
        <f t="shared" si="264"/>
        <v>0</v>
      </c>
      <c r="CV164" s="1">
        <f t="shared" si="265"/>
        <v>0</v>
      </c>
      <c r="CW164" s="522">
        <f t="shared" si="266"/>
        <v>0</v>
      </c>
      <c r="CX164" s="1">
        <f t="shared" si="267"/>
        <v>0</v>
      </c>
      <c r="CY164" s="1">
        <f t="shared" si="268"/>
        <v>0</v>
      </c>
      <c r="CZ164" s="1">
        <f t="shared" si="269"/>
        <v>0</v>
      </c>
      <c r="DB164" s="1">
        <f t="shared" si="270"/>
        <v>0</v>
      </c>
      <c r="DC164" s="1">
        <f t="shared" si="271"/>
        <v>0</v>
      </c>
      <c r="DE164" s="1">
        <f t="shared" si="272"/>
        <v>0</v>
      </c>
      <c r="DF164" s="1">
        <f t="shared" si="273"/>
        <v>0</v>
      </c>
      <c r="DG164" s="1">
        <f t="shared" si="274"/>
        <v>0</v>
      </c>
      <c r="DH164" s="1">
        <f t="shared" si="275"/>
        <v>0</v>
      </c>
      <c r="DI164" s="1">
        <f t="shared" si="276"/>
        <v>0</v>
      </c>
      <c r="DJ164" s="1">
        <f t="shared" si="277"/>
        <v>0</v>
      </c>
      <c r="DK164" s="1">
        <f t="shared" si="278"/>
        <v>0</v>
      </c>
      <c r="DL164" s="1">
        <f t="shared" si="279"/>
        <v>0</v>
      </c>
      <c r="DM164" s="1">
        <f t="shared" si="280"/>
        <v>0</v>
      </c>
      <c r="DN164" s="1">
        <f t="shared" si="281"/>
        <v>0</v>
      </c>
      <c r="DO164" s="1">
        <f t="shared" si="282"/>
        <v>0</v>
      </c>
      <c r="DP164" s="1">
        <f t="shared" si="283"/>
        <v>0</v>
      </c>
      <c r="DQ164" s="1">
        <f t="shared" si="284"/>
        <v>0</v>
      </c>
      <c r="DR164" s="1">
        <f t="shared" si="285"/>
        <v>0</v>
      </c>
      <c r="DS164" s="1">
        <f t="shared" si="286"/>
        <v>0</v>
      </c>
    </row>
    <row r="165" spans="1:123" s="1" customFormat="1" ht="65.25" customHeight="1" x14ac:dyDescent="0.2">
      <c r="A165" s="1378"/>
      <c r="B165" s="130"/>
      <c r="D165" s="977" t="s">
        <v>216</v>
      </c>
      <c r="E165" s="380"/>
      <c r="F165" s="583"/>
      <c r="G165" s="68" t="s">
        <v>15</v>
      </c>
      <c r="H165" s="26" t="s">
        <v>64</v>
      </c>
      <c r="I165" s="1095" t="s">
        <v>405</v>
      </c>
      <c r="J165" s="1100">
        <v>2</v>
      </c>
      <c r="K165" s="1100">
        <v>0</v>
      </c>
      <c r="L165" s="26" t="s">
        <v>693</v>
      </c>
      <c r="M165" s="488">
        <v>453.97044000000011</v>
      </c>
      <c r="N165" s="778"/>
      <c r="O165" s="778"/>
      <c r="P165" s="778"/>
      <c r="Q165" s="778"/>
      <c r="R165" s="778"/>
      <c r="S165" s="778"/>
      <c r="T165" s="778"/>
      <c r="U165" s="778"/>
      <c r="V165" s="802"/>
      <c r="W165" s="779"/>
      <c r="X165" s="779"/>
      <c r="Y165" s="779"/>
      <c r="Z165" s="779"/>
      <c r="AA165" s="801"/>
      <c r="AB165" s="1028"/>
      <c r="AC165" s="782"/>
      <c r="AD165" s="838"/>
      <c r="AE165" s="1021"/>
      <c r="AF165" s="70">
        <f t="shared" si="302"/>
        <v>0</v>
      </c>
      <c r="AG165" s="70" t="str">
        <f t="shared" si="287"/>
        <v>No</v>
      </c>
      <c r="AH165" s="131" t="str">
        <f t="shared" si="241"/>
        <v>No</v>
      </c>
      <c r="AI165" s="71" t="str">
        <f t="shared" si="288"/>
        <v>No</v>
      </c>
      <c r="AK165" s="187">
        <f t="shared" si="242"/>
        <v>2.5</v>
      </c>
      <c r="AL165" s="188">
        <f t="shared" si="243"/>
        <v>0</v>
      </c>
      <c r="AM165" s="26"/>
      <c r="AN165" s="633"/>
      <c r="AO165" s="349">
        <v>5.65</v>
      </c>
      <c r="AP165" s="326">
        <f t="shared" si="244"/>
        <v>0</v>
      </c>
      <c r="AQ165" s="364"/>
      <c r="AR165" s="152">
        <f t="shared" si="289"/>
        <v>0</v>
      </c>
      <c r="AS165" s="152">
        <f t="shared" si="290"/>
        <v>0</v>
      </c>
      <c r="AT165" s="152">
        <f t="shared" si="291"/>
        <v>0</v>
      </c>
      <c r="AU165" s="152">
        <f t="shared" si="292"/>
        <v>0</v>
      </c>
      <c r="AV165" s="152">
        <f t="shared" si="293"/>
        <v>0</v>
      </c>
      <c r="AW165" s="152">
        <f t="shared" si="294"/>
        <v>0</v>
      </c>
      <c r="AX165" s="152">
        <f t="shared" si="303"/>
        <v>0</v>
      </c>
      <c r="AY165" s="152">
        <f t="shared" si="295"/>
        <v>0</v>
      </c>
      <c r="AZ165" s="152">
        <f t="shared" si="296"/>
        <v>0</v>
      </c>
      <c r="BA165" s="152">
        <f t="shared" si="297"/>
        <v>0</v>
      </c>
      <c r="BB165" s="152">
        <f t="shared" si="298"/>
        <v>0</v>
      </c>
      <c r="BC165" s="152">
        <f t="shared" si="299"/>
        <v>0</v>
      </c>
      <c r="BD165" s="152">
        <f t="shared" si="300"/>
        <v>0</v>
      </c>
      <c r="BE165" s="152">
        <f t="shared" si="301"/>
        <v>0</v>
      </c>
      <c r="BF165" s="152">
        <f t="shared" si="222"/>
        <v>0</v>
      </c>
      <c r="BG165" s="152">
        <f t="shared" si="223"/>
        <v>0</v>
      </c>
      <c r="BH165" s="152">
        <f t="shared" si="224"/>
        <v>0</v>
      </c>
      <c r="BI165" s="152">
        <f t="shared" si="225"/>
        <v>0</v>
      </c>
      <c r="BJ165" s="329">
        <v>2.5</v>
      </c>
      <c r="BK165" s="1036">
        <f t="shared" si="245"/>
        <v>0</v>
      </c>
      <c r="BL165" s="719">
        <v>16</v>
      </c>
      <c r="BM165" s="357">
        <f t="shared" si="246"/>
        <v>0</v>
      </c>
      <c r="BN165" s="719"/>
      <c r="BO165" s="357">
        <f t="shared" si="247"/>
        <v>0</v>
      </c>
      <c r="BP165" s="719"/>
      <c r="BQ165" s="357">
        <f t="shared" si="248"/>
        <v>0</v>
      </c>
      <c r="BR165" s="719"/>
      <c r="BS165" s="357">
        <f t="shared" si="249"/>
        <v>0</v>
      </c>
      <c r="BT165" s="719"/>
      <c r="BU165" s="357">
        <f t="shared" si="250"/>
        <v>0</v>
      </c>
      <c r="BV165" s="730"/>
      <c r="BW165" s="357">
        <f t="shared" si="251"/>
        <v>0</v>
      </c>
      <c r="BX165" s="728"/>
      <c r="BY165" s="357">
        <f t="shared" si="252"/>
        <v>0</v>
      </c>
      <c r="BZ165" s="728"/>
      <c r="CA165" s="357">
        <f t="shared" si="253"/>
        <v>0</v>
      </c>
      <c r="CB165" s="728"/>
      <c r="CC165" s="357">
        <f t="shared" si="254"/>
        <v>0</v>
      </c>
      <c r="CD165" s="728"/>
      <c r="CE165" s="357">
        <f t="shared" si="255"/>
        <v>0</v>
      </c>
      <c r="CF165" s="728"/>
      <c r="CG165" s="357">
        <f t="shared" si="256"/>
        <v>0</v>
      </c>
      <c r="CH165" s="728"/>
      <c r="CI165" s="357">
        <f t="shared" si="257"/>
        <v>0</v>
      </c>
      <c r="CJ165" s="728"/>
      <c r="CK165" s="357">
        <f t="shared" si="258"/>
        <v>0</v>
      </c>
      <c r="CL165" s="728"/>
      <c r="CM165" s="357">
        <f t="shared" si="259"/>
        <v>0</v>
      </c>
      <c r="CN165" s="728"/>
      <c r="CO165" s="357">
        <f t="shared" si="260"/>
        <v>0</v>
      </c>
      <c r="CP165" s="729"/>
      <c r="CQ165" s="357">
        <f t="shared" si="261"/>
        <v>0</v>
      </c>
      <c r="CR165" s="152"/>
      <c r="CS165" s="1">
        <f t="shared" si="262"/>
        <v>0</v>
      </c>
      <c r="CT165" s="1">
        <f t="shared" si="263"/>
        <v>0</v>
      </c>
      <c r="CU165" s="1">
        <f t="shared" si="264"/>
        <v>0</v>
      </c>
      <c r="CV165" s="1">
        <f t="shared" si="265"/>
        <v>0</v>
      </c>
      <c r="CW165" s="522">
        <f t="shared" si="266"/>
        <v>0</v>
      </c>
      <c r="CX165" s="1">
        <f t="shared" si="267"/>
        <v>0</v>
      </c>
      <c r="CY165" s="1">
        <f t="shared" si="268"/>
        <v>0</v>
      </c>
      <c r="CZ165" s="1">
        <f t="shared" si="269"/>
        <v>0</v>
      </c>
      <c r="DB165" s="1">
        <f t="shared" si="270"/>
        <v>0</v>
      </c>
      <c r="DC165" s="1">
        <f t="shared" si="271"/>
        <v>0</v>
      </c>
      <c r="DE165" s="1">
        <f t="shared" si="272"/>
        <v>0</v>
      </c>
      <c r="DF165" s="1">
        <f t="shared" si="273"/>
        <v>0</v>
      </c>
      <c r="DG165" s="1">
        <f t="shared" si="274"/>
        <v>0</v>
      </c>
      <c r="DH165" s="1">
        <f t="shared" si="275"/>
        <v>0</v>
      </c>
      <c r="DI165" s="1">
        <f t="shared" si="276"/>
        <v>0</v>
      </c>
      <c r="DJ165" s="1">
        <f t="shared" si="277"/>
        <v>0</v>
      </c>
      <c r="DK165" s="1">
        <f t="shared" si="278"/>
        <v>0</v>
      </c>
      <c r="DL165" s="1">
        <f t="shared" si="279"/>
        <v>0</v>
      </c>
      <c r="DM165" s="1">
        <f t="shared" si="280"/>
        <v>0</v>
      </c>
      <c r="DN165" s="1">
        <f t="shared" si="281"/>
        <v>0</v>
      </c>
      <c r="DO165" s="1">
        <f t="shared" si="282"/>
        <v>0</v>
      </c>
      <c r="DP165" s="1">
        <f t="shared" si="283"/>
        <v>0</v>
      </c>
      <c r="DQ165" s="1">
        <f t="shared" si="284"/>
        <v>0</v>
      </c>
      <c r="DR165" s="1">
        <f t="shared" si="285"/>
        <v>0</v>
      </c>
      <c r="DS165" s="1">
        <f t="shared" si="286"/>
        <v>0</v>
      </c>
    </row>
    <row r="166" spans="1:123" s="1" customFormat="1" ht="65.25" customHeight="1" x14ac:dyDescent="0.2">
      <c r="A166" s="1378"/>
      <c r="B166" s="130"/>
      <c r="D166" s="977" t="s">
        <v>217</v>
      </c>
      <c r="E166" s="380" t="s">
        <v>31</v>
      </c>
      <c r="F166" s="583"/>
      <c r="G166" s="68" t="s">
        <v>15</v>
      </c>
      <c r="H166" s="26" t="s">
        <v>64</v>
      </c>
      <c r="I166" s="1095" t="s">
        <v>405</v>
      </c>
      <c r="J166" s="1100">
        <v>2</v>
      </c>
      <c r="K166" s="1100">
        <v>0</v>
      </c>
      <c r="L166" s="26" t="s">
        <v>693</v>
      </c>
      <c r="M166" s="488">
        <v>554.8527600000001</v>
      </c>
      <c r="N166" s="778"/>
      <c r="O166" s="778"/>
      <c r="P166" s="778"/>
      <c r="Q166" s="778"/>
      <c r="R166" s="778"/>
      <c r="S166" s="778"/>
      <c r="T166" s="778"/>
      <c r="U166" s="778"/>
      <c r="V166" s="802"/>
      <c r="W166" s="779"/>
      <c r="X166" s="779"/>
      <c r="Y166" s="779"/>
      <c r="Z166" s="779"/>
      <c r="AA166" s="801"/>
      <c r="AB166" s="1028"/>
      <c r="AC166" s="782"/>
      <c r="AD166" s="108"/>
      <c r="AE166" s="820"/>
      <c r="AF166" s="70">
        <f t="shared" si="302"/>
        <v>0</v>
      </c>
      <c r="AG166" s="70" t="str">
        <f t="shared" si="287"/>
        <v>No</v>
      </c>
      <c r="AH166" s="131" t="str">
        <f t="shared" si="241"/>
        <v>No</v>
      </c>
      <c r="AI166" s="71" t="str">
        <f t="shared" si="288"/>
        <v>No</v>
      </c>
      <c r="AK166" s="187">
        <f t="shared" si="242"/>
        <v>2.5</v>
      </c>
      <c r="AL166" s="188">
        <f t="shared" si="243"/>
        <v>0</v>
      </c>
      <c r="AM166" s="26"/>
      <c r="AN166" s="633"/>
      <c r="AO166" s="349">
        <v>5.65</v>
      </c>
      <c r="AP166" s="326">
        <f t="shared" si="244"/>
        <v>0</v>
      </c>
      <c r="AQ166" s="364"/>
      <c r="AR166" s="152">
        <f t="shared" si="289"/>
        <v>0</v>
      </c>
      <c r="AS166" s="152">
        <f t="shared" si="290"/>
        <v>0</v>
      </c>
      <c r="AT166" s="152">
        <f t="shared" si="291"/>
        <v>0</v>
      </c>
      <c r="AU166" s="152">
        <f t="shared" si="292"/>
        <v>0</v>
      </c>
      <c r="AV166" s="152">
        <f t="shared" si="293"/>
        <v>0</v>
      </c>
      <c r="AW166" s="152">
        <f t="shared" si="294"/>
        <v>0</v>
      </c>
      <c r="AX166" s="152">
        <f t="shared" si="303"/>
        <v>0</v>
      </c>
      <c r="AY166" s="152">
        <f t="shared" si="295"/>
        <v>0</v>
      </c>
      <c r="AZ166" s="152">
        <f t="shared" si="296"/>
        <v>0</v>
      </c>
      <c r="BA166" s="152">
        <f t="shared" si="297"/>
        <v>0</v>
      </c>
      <c r="BB166" s="152">
        <f t="shared" si="298"/>
        <v>0</v>
      </c>
      <c r="BC166" s="152">
        <f t="shared" si="299"/>
        <v>0</v>
      </c>
      <c r="BD166" s="152">
        <f t="shared" si="300"/>
        <v>0</v>
      </c>
      <c r="BE166" s="152">
        <f t="shared" si="301"/>
        <v>0</v>
      </c>
      <c r="BF166" s="152">
        <f t="shared" si="222"/>
        <v>0</v>
      </c>
      <c r="BG166" s="152">
        <f t="shared" si="223"/>
        <v>0</v>
      </c>
      <c r="BH166" s="152">
        <f t="shared" si="224"/>
        <v>0</v>
      </c>
      <c r="BI166" s="152">
        <f t="shared" si="225"/>
        <v>0</v>
      </c>
      <c r="BJ166" s="329">
        <v>2.5</v>
      </c>
      <c r="BK166" s="1036">
        <f t="shared" si="245"/>
        <v>0</v>
      </c>
      <c r="BL166" s="719">
        <v>16</v>
      </c>
      <c r="BM166" s="357">
        <f t="shared" si="246"/>
        <v>0</v>
      </c>
      <c r="BN166" s="719"/>
      <c r="BO166" s="357">
        <f t="shared" si="247"/>
        <v>0</v>
      </c>
      <c r="BP166" s="719"/>
      <c r="BQ166" s="357">
        <f t="shared" si="248"/>
        <v>0</v>
      </c>
      <c r="BR166" s="719"/>
      <c r="BS166" s="357">
        <f t="shared" si="249"/>
        <v>0</v>
      </c>
      <c r="BT166" s="719"/>
      <c r="BU166" s="357">
        <f t="shared" si="250"/>
        <v>0</v>
      </c>
      <c r="BV166" s="730"/>
      <c r="BW166" s="357">
        <f t="shared" si="251"/>
        <v>0</v>
      </c>
      <c r="BX166" s="728"/>
      <c r="BY166" s="357">
        <f t="shared" si="252"/>
        <v>0</v>
      </c>
      <c r="BZ166" s="728"/>
      <c r="CA166" s="357">
        <f t="shared" si="253"/>
        <v>0</v>
      </c>
      <c r="CB166" s="728"/>
      <c r="CC166" s="357">
        <f t="shared" si="254"/>
        <v>0</v>
      </c>
      <c r="CD166" s="728"/>
      <c r="CE166" s="357">
        <f t="shared" si="255"/>
        <v>0</v>
      </c>
      <c r="CF166" s="728"/>
      <c r="CG166" s="357">
        <f t="shared" si="256"/>
        <v>0</v>
      </c>
      <c r="CH166" s="728"/>
      <c r="CI166" s="357">
        <f t="shared" si="257"/>
        <v>0</v>
      </c>
      <c r="CJ166" s="728"/>
      <c r="CK166" s="357">
        <f t="shared" si="258"/>
        <v>0</v>
      </c>
      <c r="CL166" s="728"/>
      <c r="CM166" s="357">
        <f t="shared" si="259"/>
        <v>0</v>
      </c>
      <c r="CN166" s="728"/>
      <c r="CO166" s="357">
        <f t="shared" si="260"/>
        <v>0</v>
      </c>
      <c r="CP166" s="729"/>
      <c r="CQ166" s="357">
        <f t="shared" si="261"/>
        <v>0</v>
      </c>
      <c r="CR166" s="152"/>
      <c r="CS166" s="1">
        <f t="shared" si="262"/>
        <v>0</v>
      </c>
      <c r="CT166" s="1">
        <f t="shared" si="263"/>
        <v>0</v>
      </c>
      <c r="CU166" s="1">
        <f t="shared" si="264"/>
        <v>0</v>
      </c>
      <c r="CV166" s="1">
        <f t="shared" si="265"/>
        <v>0</v>
      </c>
      <c r="CW166" s="522">
        <f t="shared" si="266"/>
        <v>0</v>
      </c>
      <c r="CX166" s="1">
        <f t="shared" si="267"/>
        <v>0</v>
      </c>
      <c r="CY166" s="1">
        <f t="shared" si="268"/>
        <v>0</v>
      </c>
      <c r="CZ166" s="1">
        <f t="shared" si="269"/>
        <v>0</v>
      </c>
      <c r="DB166" s="1">
        <f t="shared" si="270"/>
        <v>0</v>
      </c>
      <c r="DC166" s="1">
        <f t="shared" si="271"/>
        <v>0</v>
      </c>
      <c r="DE166" s="1">
        <f t="shared" si="272"/>
        <v>0</v>
      </c>
      <c r="DF166" s="1">
        <f t="shared" si="273"/>
        <v>0</v>
      </c>
      <c r="DG166" s="1">
        <f t="shared" si="274"/>
        <v>0</v>
      </c>
      <c r="DH166" s="1">
        <f t="shared" si="275"/>
        <v>0</v>
      </c>
      <c r="DI166" s="1">
        <f t="shared" si="276"/>
        <v>0</v>
      </c>
      <c r="DJ166" s="1">
        <f t="shared" si="277"/>
        <v>0</v>
      </c>
      <c r="DK166" s="1">
        <f t="shared" si="278"/>
        <v>0</v>
      </c>
      <c r="DL166" s="1">
        <f t="shared" si="279"/>
        <v>0</v>
      </c>
      <c r="DM166" s="1">
        <f t="shared" si="280"/>
        <v>0</v>
      </c>
      <c r="DN166" s="1">
        <f t="shared" si="281"/>
        <v>0</v>
      </c>
      <c r="DO166" s="1">
        <f t="shared" si="282"/>
        <v>0</v>
      </c>
      <c r="DP166" s="1">
        <f t="shared" si="283"/>
        <v>0</v>
      </c>
      <c r="DQ166" s="1">
        <f t="shared" si="284"/>
        <v>0</v>
      </c>
      <c r="DR166" s="1">
        <f t="shared" si="285"/>
        <v>0</v>
      </c>
      <c r="DS166" s="1">
        <f t="shared" si="286"/>
        <v>0</v>
      </c>
    </row>
    <row r="167" spans="1:123" s="1" customFormat="1" ht="65.25" customHeight="1" x14ac:dyDescent="0.2">
      <c r="A167" s="1378"/>
      <c r="B167" s="130"/>
      <c r="D167" s="1068" t="s">
        <v>218</v>
      </c>
      <c r="E167" s="528"/>
      <c r="F167" s="580"/>
      <c r="G167" s="529" t="s">
        <v>15</v>
      </c>
      <c r="H167" s="530" t="s">
        <v>63</v>
      </c>
      <c r="I167" s="1096" t="s">
        <v>406</v>
      </c>
      <c r="J167" s="1099">
        <v>2</v>
      </c>
      <c r="K167" s="1099">
        <v>0</v>
      </c>
      <c r="L167" s="530" t="s">
        <v>693</v>
      </c>
      <c r="M167" s="541">
        <v>290.03667000000007</v>
      </c>
      <c r="N167" s="777"/>
      <c r="O167" s="777"/>
      <c r="P167" s="777"/>
      <c r="Q167" s="777"/>
      <c r="R167" s="777"/>
      <c r="S167" s="777"/>
      <c r="T167" s="777"/>
      <c r="U167" s="777"/>
      <c r="V167" s="807"/>
      <c r="W167" s="805"/>
      <c r="X167" s="805"/>
      <c r="Y167" s="805"/>
      <c r="Z167" s="805"/>
      <c r="AA167" s="804"/>
      <c r="AB167" s="1029"/>
      <c r="AC167" s="781"/>
      <c r="AD167" s="837"/>
      <c r="AE167" s="1020"/>
      <c r="AF167" s="532">
        <f t="shared" si="302"/>
        <v>0</v>
      </c>
      <c r="AG167" s="532" t="str">
        <f t="shared" si="287"/>
        <v>No</v>
      </c>
      <c r="AH167" s="545" t="str">
        <f t="shared" si="241"/>
        <v>No</v>
      </c>
      <c r="AI167" s="527" t="str">
        <f t="shared" si="288"/>
        <v>No</v>
      </c>
      <c r="AK167" s="187">
        <f t="shared" si="242"/>
        <v>2</v>
      </c>
      <c r="AL167" s="188">
        <f t="shared" si="243"/>
        <v>0</v>
      </c>
      <c r="AM167" s="26"/>
      <c r="AN167" s="633"/>
      <c r="AO167" s="349">
        <v>4.0999999999999996</v>
      </c>
      <c r="AP167" s="326">
        <f t="shared" si="244"/>
        <v>0</v>
      </c>
      <c r="AQ167" s="364"/>
      <c r="AR167" s="152">
        <f t="shared" si="289"/>
        <v>0</v>
      </c>
      <c r="AS167" s="152">
        <f t="shared" si="290"/>
        <v>0</v>
      </c>
      <c r="AT167" s="152">
        <f t="shared" si="291"/>
        <v>0</v>
      </c>
      <c r="AU167" s="152">
        <f t="shared" si="292"/>
        <v>0</v>
      </c>
      <c r="AV167" s="152">
        <f t="shared" si="293"/>
        <v>0</v>
      </c>
      <c r="AW167" s="152">
        <f t="shared" si="294"/>
        <v>0</v>
      </c>
      <c r="AX167" s="152">
        <f t="shared" si="303"/>
        <v>0</v>
      </c>
      <c r="AY167" s="152">
        <f t="shared" si="295"/>
        <v>0</v>
      </c>
      <c r="AZ167" s="152">
        <f t="shared" si="296"/>
        <v>0</v>
      </c>
      <c r="BA167" s="152">
        <f t="shared" si="297"/>
        <v>0</v>
      </c>
      <c r="BB167" s="152">
        <f t="shared" si="298"/>
        <v>0</v>
      </c>
      <c r="BC167" s="152">
        <f t="shared" si="299"/>
        <v>0</v>
      </c>
      <c r="BD167" s="152">
        <f t="shared" si="300"/>
        <v>0</v>
      </c>
      <c r="BE167" s="152">
        <f t="shared" si="301"/>
        <v>0</v>
      </c>
      <c r="BF167" s="152">
        <f t="shared" si="222"/>
        <v>0</v>
      </c>
      <c r="BG167" s="152">
        <f t="shared" si="223"/>
        <v>0</v>
      </c>
      <c r="BH167" s="152">
        <f t="shared" si="224"/>
        <v>0</v>
      </c>
      <c r="BI167" s="152">
        <f t="shared" si="225"/>
        <v>0</v>
      </c>
      <c r="BJ167" s="329">
        <v>2</v>
      </c>
      <c r="BK167" s="1036">
        <f t="shared" si="245"/>
        <v>0</v>
      </c>
      <c r="BL167" s="719">
        <v>14</v>
      </c>
      <c r="BM167" s="357">
        <f t="shared" si="246"/>
        <v>0</v>
      </c>
      <c r="BN167" s="719"/>
      <c r="BO167" s="357">
        <f t="shared" si="247"/>
        <v>0</v>
      </c>
      <c r="BP167" s="719"/>
      <c r="BQ167" s="357">
        <f t="shared" si="248"/>
        <v>0</v>
      </c>
      <c r="BR167" s="719"/>
      <c r="BS167" s="357">
        <f t="shared" si="249"/>
        <v>0</v>
      </c>
      <c r="BT167" s="719"/>
      <c r="BU167" s="357">
        <f t="shared" si="250"/>
        <v>0</v>
      </c>
      <c r="BV167" s="730"/>
      <c r="BW167" s="357">
        <f t="shared" si="251"/>
        <v>0</v>
      </c>
      <c r="BX167" s="728"/>
      <c r="BY167" s="357">
        <f t="shared" si="252"/>
        <v>0</v>
      </c>
      <c r="BZ167" s="728"/>
      <c r="CA167" s="357">
        <f t="shared" si="253"/>
        <v>0</v>
      </c>
      <c r="CB167" s="728"/>
      <c r="CC167" s="357">
        <f t="shared" si="254"/>
        <v>0</v>
      </c>
      <c r="CD167" s="728"/>
      <c r="CE167" s="357">
        <f t="shared" si="255"/>
        <v>0</v>
      </c>
      <c r="CF167" s="728"/>
      <c r="CG167" s="357">
        <f t="shared" si="256"/>
        <v>0</v>
      </c>
      <c r="CH167" s="728"/>
      <c r="CI167" s="357">
        <f t="shared" si="257"/>
        <v>0</v>
      </c>
      <c r="CJ167" s="728"/>
      <c r="CK167" s="357">
        <f t="shared" si="258"/>
        <v>0</v>
      </c>
      <c r="CL167" s="728"/>
      <c r="CM167" s="357">
        <f t="shared" si="259"/>
        <v>0</v>
      </c>
      <c r="CN167" s="728"/>
      <c r="CO167" s="357">
        <f t="shared" si="260"/>
        <v>0</v>
      </c>
      <c r="CP167" s="729"/>
      <c r="CQ167" s="357">
        <f t="shared" si="261"/>
        <v>0</v>
      </c>
      <c r="CR167" s="152"/>
      <c r="CS167" s="1">
        <f t="shared" si="262"/>
        <v>0</v>
      </c>
      <c r="CT167" s="1">
        <f t="shared" si="263"/>
        <v>0</v>
      </c>
      <c r="CU167" s="1">
        <f t="shared" si="264"/>
        <v>0</v>
      </c>
      <c r="CV167" s="1">
        <f t="shared" si="265"/>
        <v>0</v>
      </c>
      <c r="CW167" s="522">
        <f t="shared" si="266"/>
        <v>0</v>
      </c>
      <c r="CX167" s="1">
        <f t="shared" si="267"/>
        <v>0</v>
      </c>
      <c r="CY167" s="1">
        <f t="shared" si="268"/>
        <v>0</v>
      </c>
      <c r="CZ167" s="1">
        <f t="shared" si="269"/>
        <v>0</v>
      </c>
      <c r="DB167" s="1">
        <f t="shared" si="270"/>
        <v>0</v>
      </c>
      <c r="DC167" s="1">
        <f t="shared" si="271"/>
        <v>0</v>
      </c>
      <c r="DE167" s="1">
        <f t="shared" si="272"/>
        <v>0</v>
      </c>
      <c r="DF167" s="1">
        <f t="shared" si="273"/>
        <v>0</v>
      </c>
      <c r="DG167" s="1">
        <f t="shared" si="274"/>
        <v>0</v>
      </c>
      <c r="DH167" s="1">
        <f t="shared" si="275"/>
        <v>0</v>
      </c>
      <c r="DI167" s="1">
        <f t="shared" si="276"/>
        <v>0</v>
      </c>
      <c r="DJ167" s="1">
        <f t="shared" si="277"/>
        <v>0</v>
      </c>
      <c r="DK167" s="1">
        <f t="shared" si="278"/>
        <v>0</v>
      </c>
      <c r="DL167" s="1">
        <f t="shared" si="279"/>
        <v>0</v>
      </c>
      <c r="DM167" s="1">
        <f t="shared" si="280"/>
        <v>0</v>
      </c>
      <c r="DN167" s="1">
        <f t="shared" si="281"/>
        <v>0</v>
      </c>
      <c r="DO167" s="1">
        <f t="shared" si="282"/>
        <v>0</v>
      </c>
      <c r="DP167" s="1">
        <f t="shared" si="283"/>
        <v>0</v>
      </c>
      <c r="DQ167" s="1">
        <f t="shared" si="284"/>
        <v>0</v>
      </c>
      <c r="DR167" s="1">
        <f t="shared" si="285"/>
        <v>0</v>
      </c>
      <c r="DS167" s="1">
        <f t="shared" si="286"/>
        <v>0</v>
      </c>
    </row>
    <row r="168" spans="1:123" s="1" customFormat="1" ht="65.25" customHeight="1" x14ac:dyDescent="0.2">
      <c r="A168" s="1378"/>
      <c r="B168" s="130"/>
      <c r="D168" s="1068" t="s">
        <v>219</v>
      </c>
      <c r="E168" s="528" t="s">
        <v>31</v>
      </c>
      <c r="F168" s="580"/>
      <c r="G168" s="529" t="s">
        <v>15</v>
      </c>
      <c r="H168" s="530" t="s">
        <v>63</v>
      </c>
      <c r="I168" s="1096" t="s">
        <v>406</v>
      </c>
      <c r="J168" s="1099">
        <v>2</v>
      </c>
      <c r="K168" s="1099">
        <v>0</v>
      </c>
      <c r="L168" s="530" t="s">
        <v>693</v>
      </c>
      <c r="M168" s="541">
        <v>353.08812000000006</v>
      </c>
      <c r="N168" s="777"/>
      <c r="O168" s="777"/>
      <c r="P168" s="777"/>
      <c r="Q168" s="777"/>
      <c r="R168" s="777"/>
      <c r="S168" s="777"/>
      <c r="T168" s="777"/>
      <c r="U168" s="777"/>
      <c r="V168" s="807"/>
      <c r="W168" s="805"/>
      <c r="X168" s="805"/>
      <c r="Y168" s="805"/>
      <c r="Z168" s="805"/>
      <c r="AA168" s="804"/>
      <c r="AB168" s="1029"/>
      <c r="AC168" s="781"/>
      <c r="AD168" s="1013"/>
      <c r="AE168" s="1023"/>
      <c r="AF168" s="532">
        <f t="shared" si="302"/>
        <v>0</v>
      </c>
      <c r="AG168" s="532" t="str">
        <f t="shared" si="287"/>
        <v>No</v>
      </c>
      <c r="AH168" s="545" t="str">
        <f t="shared" si="241"/>
        <v>No</v>
      </c>
      <c r="AI168" s="527" t="str">
        <f t="shared" si="288"/>
        <v>No</v>
      </c>
      <c r="AK168" s="187">
        <f t="shared" si="242"/>
        <v>2</v>
      </c>
      <c r="AL168" s="188">
        <f t="shared" si="243"/>
        <v>0</v>
      </c>
      <c r="AM168" s="26"/>
      <c r="AN168" s="633"/>
      <c r="AO168" s="349">
        <v>4.0999999999999996</v>
      </c>
      <c r="AP168" s="326">
        <f t="shared" si="244"/>
        <v>0</v>
      </c>
      <c r="AQ168" s="364"/>
      <c r="AR168" s="152">
        <f t="shared" si="289"/>
        <v>0</v>
      </c>
      <c r="AS168" s="152">
        <f t="shared" si="290"/>
        <v>0</v>
      </c>
      <c r="AT168" s="152">
        <f t="shared" si="291"/>
        <v>0</v>
      </c>
      <c r="AU168" s="152">
        <f t="shared" si="292"/>
        <v>0</v>
      </c>
      <c r="AV168" s="152">
        <f t="shared" si="293"/>
        <v>0</v>
      </c>
      <c r="AW168" s="152">
        <f t="shared" si="294"/>
        <v>0</v>
      </c>
      <c r="AX168" s="152">
        <f t="shared" si="303"/>
        <v>0</v>
      </c>
      <c r="AY168" s="152">
        <f t="shared" si="295"/>
        <v>0</v>
      </c>
      <c r="AZ168" s="152">
        <f t="shared" si="296"/>
        <v>0</v>
      </c>
      <c r="BA168" s="152">
        <f t="shared" si="297"/>
        <v>0</v>
      </c>
      <c r="BB168" s="152">
        <f t="shared" si="298"/>
        <v>0</v>
      </c>
      <c r="BC168" s="152">
        <f t="shared" si="299"/>
        <v>0</v>
      </c>
      <c r="BD168" s="152">
        <f t="shared" si="300"/>
        <v>0</v>
      </c>
      <c r="BE168" s="152">
        <f t="shared" si="301"/>
        <v>0</v>
      </c>
      <c r="BF168" s="152">
        <f t="shared" si="222"/>
        <v>0</v>
      </c>
      <c r="BG168" s="152">
        <f t="shared" si="223"/>
        <v>0</v>
      </c>
      <c r="BH168" s="152">
        <f t="shared" si="224"/>
        <v>0</v>
      </c>
      <c r="BI168" s="152">
        <f t="shared" si="225"/>
        <v>0</v>
      </c>
      <c r="BJ168" s="329">
        <v>2</v>
      </c>
      <c r="BK168" s="1036">
        <f t="shared" si="245"/>
        <v>0</v>
      </c>
      <c r="BL168" s="719">
        <v>14</v>
      </c>
      <c r="BM168" s="357">
        <f t="shared" si="246"/>
        <v>0</v>
      </c>
      <c r="BN168" s="719"/>
      <c r="BO168" s="357">
        <f t="shared" si="247"/>
        <v>0</v>
      </c>
      <c r="BP168" s="719"/>
      <c r="BQ168" s="357">
        <f t="shared" si="248"/>
        <v>0</v>
      </c>
      <c r="BR168" s="719"/>
      <c r="BS168" s="357">
        <f t="shared" si="249"/>
        <v>0</v>
      </c>
      <c r="BT168" s="719"/>
      <c r="BU168" s="357">
        <f t="shared" si="250"/>
        <v>0</v>
      </c>
      <c r="BV168" s="730"/>
      <c r="BW168" s="357">
        <f t="shared" si="251"/>
        <v>0</v>
      </c>
      <c r="BX168" s="728"/>
      <c r="BY168" s="357">
        <f t="shared" si="252"/>
        <v>0</v>
      </c>
      <c r="BZ168" s="728"/>
      <c r="CA168" s="357">
        <f t="shared" si="253"/>
        <v>0</v>
      </c>
      <c r="CB168" s="728"/>
      <c r="CC168" s="357">
        <f t="shared" si="254"/>
        <v>0</v>
      </c>
      <c r="CD168" s="728"/>
      <c r="CE168" s="357">
        <f t="shared" si="255"/>
        <v>0</v>
      </c>
      <c r="CF168" s="728"/>
      <c r="CG168" s="357">
        <f t="shared" si="256"/>
        <v>0</v>
      </c>
      <c r="CH168" s="728"/>
      <c r="CI168" s="357">
        <f t="shared" si="257"/>
        <v>0</v>
      </c>
      <c r="CJ168" s="728"/>
      <c r="CK168" s="357">
        <f t="shared" si="258"/>
        <v>0</v>
      </c>
      <c r="CL168" s="728"/>
      <c r="CM168" s="357">
        <f t="shared" si="259"/>
        <v>0</v>
      </c>
      <c r="CN168" s="728"/>
      <c r="CO168" s="357">
        <f t="shared" si="260"/>
        <v>0</v>
      </c>
      <c r="CP168" s="729"/>
      <c r="CQ168" s="357">
        <f t="shared" si="261"/>
        <v>0</v>
      </c>
      <c r="CR168" s="152"/>
      <c r="CS168" s="1">
        <f t="shared" si="262"/>
        <v>0</v>
      </c>
      <c r="CT168" s="1">
        <f t="shared" si="263"/>
        <v>0</v>
      </c>
      <c r="CU168" s="1">
        <f t="shared" si="264"/>
        <v>0</v>
      </c>
      <c r="CV168" s="1">
        <f t="shared" si="265"/>
        <v>0</v>
      </c>
      <c r="CW168" s="522">
        <f t="shared" si="266"/>
        <v>0</v>
      </c>
      <c r="CX168" s="1">
        <f t="shared" si="267"/>
        <v>0</v>
      </c>
      <c r="CY168" s="1">
        <f t="shared" si="268"/>
        <v>0</v>
      </c>
      <c r="CZ168" s="1">
        <f t="shared" si="269"/>
        <v>0</v>
      </c>
      <c r="DB168" s="1">
        <f t="shared" si="270"/>
        <v>0</v>
      </c>
      <c r="DC168" s="1">
        <f t="shared" si="271"/>
        <v>0</v>
      </c>
      <c r="DE168" s="1">
        <f t="shared" si="272"/>
        <v>0</v>
      </c>
      <c r="DF168" s="1">
        <f t="shared" si="273"/>
        <v>0</v>
      </c>
      <c r="DG168" s="1">
        <f t="shared" si="274"/>
        <v>0</v>
      </c>
      <c r="DH168" s="1">
        <f t="shared" si="275"/>
        <v>0</v>
      </c>
      <c r="DI168" s="1">
        <f t="shared" si="276"/>
        <v>0</v>
      </c>
      <c r="DJ168" s="1">
        <f t="shared" si="277"/>
        <v>0</v>
      </c>
      <c r="DK168" s="1">
        <f t="shared" si="278"/>
        <v>0</v>
      </c>
      <c r="DL168" s="1">
        <f t="shared" si="279"/>
        <v>0</v>
      </c>
      <c r="DM168" s="1">
        <f t="shared" si="280"/>
        <v>0</v>
      </c>
      <c r="DN168" s="1">
        <f t="shared" si="281"/>
        <v>0</v>
      </c>
      <c r="DO168" s="1">
        <f t="shared" si="282"/>
        <v>0</v>
      </c>
      <c r="DP168" s="1">
        <f t="shared" si="283"/>
        <v>0</v>
      </c>
      <c r="DQ168" s="1">
        <f t="shared" si="284"/>
        <v>0</v>
      </c>
      <c r="DR168" s="1">
        <f t="shared" si="285"/>
        <v>0</v>
      </c>
      <c r="DS168" s="1">
        <f t="shared" si="286"/>
        <v>0</v>
      </c>
    </row>
    <row r="169" spans="1:123" s="1" customFormat="1" ht="65.25" customHeight="1" x14ac:dyDescent="0.2">
      <c r="A169" s="1378"/>
      <c r="B169" s="130"/>
      <c r="D169" s="977" t="s">
        <v>331</v>
      </c>
      <c r="E169" s="380"/>
      <c r="F169" s="583"/>
      <c r="G169" s="68" t="s">
        <v>0</v>
      </c>
      <c r="H169" s="26" t="s">
        <v>63</v>
      </c>
      <c r="I169" s="693" t="s">
        <v>541</v>
      </c>
      <c r="J169" s="1104">
        <v>1</v>
      </c>
      <c r="K169" s="1100">
        <v>0</v>
      </c>
      <c r="L169" s="26" t="s">
        <v>693</v>
      </c>
      <c r="M169" s="488">
        <v>239.59551000000005</v>
      </c>
      <c r="N169" s="778"/>
      <c r="O169" s="778"/>
      <c r="P169" s="778"/>
      <c r="Q169" s="778"/>
      <c r="R169" s="778"/>
      <c r="S169" s="778"/>
      <c r="T169" s="778"/>
      <c r="U169" s="778"/>
      <c r="V169" s="802"/>
      <c r="W169" s="779"/>
      <c r="X169" s="779"/>
      <c r="Y169" s="779"/>
      <c r="Z169" s="779"/>
      <c r="AA169" s="801"/>
      <c r="AB169" s="1028"/>
      <c r="AC169" s="782"/>
      <c r="AD169" s="838"/>
      <c r="AE169" s="1021"/>
      <c r="AF169" s="70">
        <f t="shared" si="302"/>
        <v>0</v>
      </c>
      <c r="AG169" s="70" t="str">
        <f t="shared" si="287"/>
        <v>No</v>
      </c>
      <c r="AH169" s="131" t="str">
        <f t="shared" si="241"/>
        <v>No</v>
      </c>
      <c r="AI169" s="71" t="str">
        <f t="shared" si="288"/>
        <v>No</v>
      </c>
      <c r="AK169" s="187">
        <f t="shared" si="242"/>
        <v>1</v>
      </c>
      <c r="AL169" s="188">
        <f t="shared" si="243"/>
        <v>0</v>
      </c>
      <c r="AM169" s="26"/>
      <c r="AN169" s="633"/>
      <c r="AO169" s="349">
        <v>2.2999999999999998</v>
      </c>
      <c r="AP169" s="326">
        <f t="shared" si="244"/>
        <v>0</v>
      </c>
      <c r="AQ169" s="364"/>
      <c r="AR169" s="152">
        <f t="shared" si="289"/>
        <v>0</v>
      </c>
      <c r="AS169" s="152">
        <f t="shared" si="290"/>
        <v>0</v>
      </c>
      <c r="AT169" s="152">
        <f t="shared" si="291"/>
        <v>0</v>
      </c>
      <c r="AU169" s="152">
        <f t="shared" si="292"/>
        <v>0</v>
      </c>
      <c r="AV169" s="152">
        <f t="shared" si="293"/>
        <v>0</v>
      </c>
      <c r="AW169" s="152">
        <f t="shared" si="294"/>
        <v>0</v>
      </c>
      <c r="AX169" s="152">
        <f t="shared" si="303"/>
        <v>0</v>
      </c>
      <c r="AY169" s="152">
        <f t="shared" si="295"/>
        <v>0</v>
      </c>
      <c r="AZ169" s="152">
        <f t="shared" si="296"/>
        <v>0</v>
      </c>
      <c r="BA169" s="152">
        <f t="shared" si="297"/>
        <v>0</v>
      </c>
      <c r="BB169" s="152">
        <f t="shared" si="298"/>
        <v>0</v>
      </c>
      <c r="BC169" s="152">
        <f t="shared" si="299"/>
        <v>0</v>
      </c>
      <c r="BD169" s="152">
        <f t="shared" si="300"/>
        <v>0</v>
      </c>
      <c r="BE169" s="152">
        <f t="shared" si="301"/>
        <v>0</v>
      </c>
      <c r="BF169" s="152">
        <f t="shared" si="222"/>
        <v>0</v>
      </c>
      <c r="BG169" s="152">
        <f t="shared" si="223"/>
        <v>0</v>
      </c>
      <c r="BH169" s="152">
        <f t="shared" si="224"/>
        <v>0</v>
      </c>
      <c r="BI169" s="152">
        <f t="shared" si="225"/>
        <v>0</v>
      </c>
      <c r="BJ169" s="329">
        <v>1</v>
      </c>
      <c r="BK169" s="1036">
        <f t="shared" si="245"/>
        <v>0</v>
      </c>
      <c r="BL169" s="719">
        <v>7</v>
      </c>
      <c r="BM169" s="357">
        <f t="shared" si="246"/>
        <v>0</v>
      </c>
      <c r="BN169" s="719"/>
      <c r="BO169" s="357">
        <f t="shared" si="247"/>
        <v>0</v>
      </c>
      <c r="BP169" s="719"/>
      <c r="BQ169" s="357">
        <f t="shared" si="248"/>
        <v>0</v>
      </c>
      <c r="BR169" s="719"/>
      <c r="BS169" s="357">
        <f t="shared" si="249"/>
        <v>0</v>
      </c>
      <c r="BT169" s="719"/>
      <c r="BU169" s="357">
        <f t="shared" si="250"/>
        <v>0</v>
      </c>
      <c r="BV169" s="730"/>
      <c r="BW169" s="357">
        <f t="shared" si="251"/>
        <v>0</v>
      </c>
      <c r="BX169" s="728"/>
      <c r="BY169" s="357">
        <f t="shared" si="252"/>
        <v>0</v>
      </c>
      <c r="BZ169" s="728"/>
      <c r="CA169" s="357">
        <f t="shared" si="253"/>
        <v>0</v>
      </c>
      <c r="CB169" s="728"/>
      <c r="CC169" s="357">
        <f t="shared" si="254"/>
        <v>0</v>
      </c>
      <c r="CD169" s="728"/>
      <c r="CE169" s="357">
        <f t="shared" si="255"/>
        <v>0</v>
      </c>
      <c r="CF169" s="728"/>
      <c r="CG169" s="357">
        <f t="shared" si="256"/>
        <v>0</v>
      </c>
      <c r="CH169" s="728"/>
      <c r="CI169" s="357">
        <f t="shared" si="257"/>
        <v>0</v>
      </c>
      <c r="CJ169" s="728"/>
      <c r="CK169" s="357">
        <f t="shared" si="258"/>
        <v>0</v>
      </c>
      <c r="CL169" s="728"/>
      <c r="CM169" s="357">
        <f t="shared" si="259"/>
        <v>0</v>
      </c>
      <c r="CN169" s="728"/>
      <c r="CO169" s="357">
        <f t="shared" si="260"/>
        <v>0</v>
      </c>
      <c r="CP169" s="729"/>
      <c r="CQ169" s="357">
        <f t="shared" si="261"/>
        <v>0</v>
      </c>
      <c r="CR169" s="152"/>
      <c r="CS169" s="1">
        <f t="shared" si="262"/>
        <v>0</v>
      </c>
      <c r="CT169" s="1">
        <f t="shared" si="263"/>
        <v>0</v>
      </c>
      <c r="CU169" s="1">
        <f t="shared" si="264"/>
        <v>0</v>
      </c>
      <c r="CV169" s="1">
        <f t="shared" si="265"/>
        <v>0</v>
      </c>
      <c r="CW169" s="522">
        <f t="shared" si="266"/>
        <v>0</v>
      </c>
      <c r="CX169" s="1">
        <f t="shared" si="267"/>
        <v>0</v>
      </c>
      <c r="CY169" s="1">
        <f t="shared" si="268"/>
        <v>0</v>
      </c>
      <c r="CZ169" s="1">
        <f t="shared" si="269"/>
        <v>0</v>
      </c>
      <c r="DB169" s="1">
        <f t="shared" si="270"/>
        <v>0</v>
      </c>
      <c r="DC169" s="1">
        <f t="shared" si="271"/>
        <v>0</v>
      </c>
      <c r="DE169" s="1">
        <f t="shared" si="272"/>
        <v>0</v>
      </c>
      <c r="DF169" s="1">
        <f t="shared" si="273"/>
        <v>0</v>
      </c>
      <c r="DG169" s="1">
        <f t="shared" si="274"/>
        <v>0</v>
      </c>
      <c r="DH169" s="1">
        <f t="shared" si="275"/>
        <v>0</v>
      </c>
      <c r="DI169" s="1">
        <f t="shared" si="276"/>
        <v>0</v>
      </c>
      <c r="DJ169" s="1">
        <f t="shared" si="277"/>
        <v>0</v>
      </c>
      <c r="DK169" s="1">
        <f t="shared" si="278"/>
        <v>0</v>
      </c>
      <c r="DL169" s="1">
        <f t="shared" si="279"/>
        <v>0</v>
      </c>
      <c r="DM169" s="1">
        <f t="shared" si="280"/>
        <v>0</v>
      </c>
      <c r="DN169" s="1">
        <f t="shared" si="281"/>
        <v>0</v>
      </c>
      <c r="DO169" s="1">
        <f t="shared" si="282"/>
        <v>0</v>
      </c>
      <c r="DP169" s="1">
        <f t="shared" si="283"/>
        <v>0</v>
      </c>
      <c r="DQ169" s="1">
        <f t="shared" si="284"/>
        <v>0</v>
      </c>
      <c r="DR169" s="1">
        <f t="shared" si="285"/>
        <v>0</v>
      </c>
      <c r="DS169" s="1">
        <f t="shared" si="286"/>
        <v>0</v>
      </c>
    </row>
    <row r="170" spans="1:123" s="1" customFormat="1" ht="65.25" customHeight="1" x14ac:dyDescent="0.2">
      <c r="A170" s="1378"/>
      <c r="B170" s="130"/>
      <c r="D170" s="977" t="s">
        <v>337</v>
      </c>
      <c r="E170" s="380" t="s">
        <v>31</v>
      </c>
      <c r="F170" s="583"/>
      <c r="G170" s="68" t="s">
        <v>0</v>
      </c>
      <c r="H170" s="26" t="s">
        <v>63</v>
      </c>
      <c r="I170" s="693" t="s">
        <v>539</v>
      </c>
      <c r="J170" s="1104">
        <v>1</v>
      </c>
      <c r="K170" s="1100">
        <v>0</v>
      </c>
      <c r="L170" s="26" t="s">
        <v>693</v>
      </c>
      <c r="M170" s="488">
        <v>315.25725000000006</v>
      </c>
      <c r="N170" s="778"/>
      <c r="O170" s="778"/>
      <c r="P170" s="778"/>
      <c r="Q170" s="778"/>
      <c r="R170" s="778"/>
      <c r="S170" s="778"/>
      <c r="T170" s="778"/>
      <c r="U170" s="778"/>
      <c r="V170" s="802"/>
      <c r="W170" s="779"/>
      <c r="X170" s="779"/>
      <c r="Y170" s="779"/>
      <c r="Z170" s="779"/>
      <c r="AA170" s="801"/>
      <c r="AB170" s="1028"/>
      <c r="AC170" s="782"/>
      <c r="AD170" s="108"/>
      <c r="AE170" s="820"/>
      <c r="AF170" s="70">
        <f t="shared" si="302"/>
        <v>0</v>
      </c>
      <c r="AG170" s="70" t="str">
        <f t="shared" si="287"/>
        <v>No</v>
      </c>
      <c r="AH170" s="131" t="str">
        <f t="shared" si="241"/>
        <v>No</v>
      </c>
      <c r="AI170" s="71" t="str">
        <f t="shared" si="288"/>
        <v>No</v>
      </c>
      <c r="AK170" s="187">
        <f t="shared" si="242"/>
        <v>1</v>
      </c>
      <c r="AL170" s="188">
        <f t="shared" si="243"/>
        <v>0</v>
      </c>
      <c r="AM170" s="26"/>
      <c r="AN170" s="633"/>
      <c r="AO170" s="349">
        <v>2.2999999999999998</v>
      </c>
      <c r="AP170" s="326">
        <f t="shared" si="244"/>
        <v>0</v>
      </c>
      <c r="AQ170" s="364"/>
      <c r="AR170" s="152">
        <f t="shared" si="289"/>
        <v>0</v>
      </c>
      <c r="AS170" s="152">
        <f t="shared" si="290"/>
        <v>0</v>
      </c>
      <c r="AT170" s="152">
        <f t="shared" si="291"/>
        <v>0</v>
      </c>
      <c r="AU170" s="152">
        <f t="shared" si="292"/>
        <v>0</v>
      </c>
      <c r="AV170" s="152">
        <f t="shared" si="293"/>
        <v>0</v>
      </c>
      <c r="AW170" s="152">
        <f t="shared" si="294"/>
        <v>0</v>
      </c>
      <c r="AX170" s="152">
        <f t="shared" si="303"/>
        <v>0</v>
      </c>
      <c r="AY170" s="152">
        <f t="shared" si="295"/>
        <v>0</v>
      </c>
      <c r="AZ170" s="152">
        <f t="shared" si="296"/>
        <v>0</v>
      </c>
      <c r="BA170" s="152">
        <f t="shared" si="297"/>
        <v>0</v>
      </c>
      <c r="BB170" s="152">
        <f t="shared" si="298"/>
        <v>0</v>
      </c>
      <c r="BC170" s="152">
        <f t="shared" si="299"/>
        <v>0</v>
      </c>
      <c r="BD170" s="152">
        <f t="shared" si="300"/>
        <v>0</v>
      </c>
      <c r="BE170" s="152">
        <f t="shared" si="301"/>
        <v>0</v>
      </c>
      <c r="BF170" s="152">
        <f t="shared" si="222"/>
        <v>0</v>
      </c>
      <c r="BG170" s="152">
        <f t="shared" si="223"/>
        <v>0</v>
      </c>
      <c r="BH170" s="152">
        <f t="shared" si="224"/>
        <v>0</v>
      </c>
      <c r="BI170" s="152">
        <f t="shared" si="225"/>
        <v>0</v>
      </c>
      <c r="BJ170" s="329">
        <v>1</v>
      </c>
      <c r="BK170" s="1036">
        <f t="shared" si="245"/>
        <v>0</v>
      </c>
      <c r="BL170" s="719">
        <v>7</v>
      </c>
      <c r="BM170" s="357">
        <f t="shared" si="246"/>
        <v>0</v>
      </c>
      <c r="BN170" s="719"/>
      <c r="BO170" s="357">
        <f t="shared" si="247"/>
        <v>0</v>
      </c>
      <c r="BP170" s="719"/>
      <c r="BQ170" s="357">
        <f t="shared" si="248"/>
        <v>0</v>
      </c>
      <c r="BR170" s="719"/>
      <c r="BS170" s="357">
        <f t="shared" si="249"/>
        <v>0</v>
      </c>
      <c r="BT170" s="719"/>
      <c r="BU170" s="357">
        <f t="shared" si="250"/>
        <v>0</v>
      </c>
      <c r="BV170" s="730"/>
      <c r="BW170" s="357">
        <f t="shared" si="251"/>
        <v>0</v>
      </c>
      <c r="BX170" s="728"/>
      <c r="BY170" s="357">
        <f t="shared" si="252"/>
        <v>0</v>
      </c>
      <c r="BZ170" s="728"/>
      <c r="CA170" s="357">
        <f t="shared" si="253"/>
        <v>0</v>
      </c>
      <c r="CB170" s="728"/>
      <c r="CC170" s="357">
        <f t="shared" si="254"/>
        <v>0</v>
      </c>
      <c r="CD170" s="728"/>
      <c r="CE170" s="357">
        <f t="shared" si="255"/>
        <v>0</v>
      </c>
      <c r="CF170" s="728"/>
      <c r="CG170" s="357">
        <f t="shared" si="256"/>
        <v>0</v>
      </c>
      <c r="CH170" s="728"/>
      <c r="CI170" s="357">
        <f t="shared" si="257"/>
        <v>0</v>
      </c>
      <c r="CJ170" s="728"/>
      <c r="CK170" s="357">
        <f t="shared" si="258"/>
        <v>0</v>
      </c>
      <c r="CL170" s="728"/>
      <c r="CM170" s="357">
        <f t="shared" si="259"/>
        <v>0</v>
      </c>
      <c r="CN170" s="728"/>
      <c r="CO170" s="357">
        <f t="shared" si="260"/>
        <v>0</v>
      </c>
      <c r="CP170" s="729"/>
      <c r="CQ170" s="357">
        <f t="shared" si="261"/>
        <v>0</v>
      </c>
      <c r="CR170" s="152"/>
      <c r="CS170" s="1">
        <f t="shared" si="262"/>
        <v>0</v>
      </c>
      <c r="CT170" s="1">
        <f t="shared" si="263"/>
        <v>0</v>
      </c>
      <c r="CU170" s="1">
        <f t="shared" si="264"/>
        <v>0</v>
      </c>
      <c r="CV170" s="1">
        <f t="shared" si="265"/>
        <v>0</v>
      </c>
      <c r="CW170" s="522">
        <f t="shared" si="266"/>
        <v>0</v>
      </c>
      <c r="CX170" s="1">
        <f t="shared" si="267"/>
        <v>0</v>
      </c>
      <c r="CY170" s="1">
        <f t="shared" si="268"/>
        <v>0</v>
      </c>
      <c r="CZ170" s="1">
        <f t="shared" si="269"/>
        <v>0</v>
      </c>
      <c r="DB170" s="1">
        <f t="shared" si="270"/>
        <v>0</v>
      </c>
      <c r="DC170" s="1">
        <f t="shared" si="271"/>
        <v>0</v>
      </c>
      <c r="DE170" s="1">
        <f t="shared" si="272"/>
        <v>0</v>
      </c>
      <c r="DF170" s="1">
        <f t="shared" si="273"/>
        <v>0</v>
      </c>
      <c r="DG170" s="1">
        <f t="shared" si="274"/>
        <v>0</v>
      </c>
      <c r="DH170" s="1">
        <f t="shared" si="275"/>
        <v>0</v>
      </c>
      <c r="DI170" s="1">
        <f t="shared" si="276"/>
        <v>0</v>
      </c>
      <c r="DJ170" s="1">
        <f t="shared" si="277"/>
        <v>0</v>
      </c>
      <c r="DK170" s="1">
        <f t="shared" si="278"/>
        <v>0</v>
      </c>
      <c r="DL170" s="1">
        <f t="shared" si="279"/>
        <v>0</v>
      </c>
      <c r="DM170" s="1">
        <f t="shared" si="280"/>
        <v>0</v>
      </c>
      <c r="DN170" s="1">
        <f t="shared" si="281"/>
        <v>0</v>
      </c>
      <c r="DO170" s="1">
        <f t="shared" si="282"/>
        <v>0</v>
      </c>
      <c r="DP170" s="1">
        <f t="shared" si="283"/>
        <v>0</v>
      </c>
      <c r="DQ170" s="1">
        <f t="shared" si="284"/>
        <v>0</v>
      </c>
      <c r="DR170" s="1">
        <f t="shared" si="285"/>
        <v>0</v>
      </c>
      <c r="DS170" s="1">
        <f t="shared" si="286"/>
        <v>0</v>
      </c>
    </row>
    <row r="171" spans="1:123" s="1" customFormat="1" ht="65.25" customHeight="1" x14ac:dyDescent="0.2">
      <c r="A171" s="1378"/>
      <c r="B171" s="130"/>
      <c r="D171" s="1068" t="s">
        <v>339</v>
      </c>
      <c r="E171" s="528"/>
      <c r="F171" s="580"/>
      <c r="G171" s="529" t="s">
        <v>15</v>
      </c>
      <c r="H171" s="530" t="s">
        <v>67</v>
      </c>
      <c r="I171" s="1088" t="s">
        <v>347</v>
      </c>
      <c r="J171" s="1099">
        <v>1</v>
      </c>
      <c r="K171" s="1099">
        <v>0</v>
      </c>
      <c r="L171" s="530" t="s">
        <v>693</v>
      </c>
      <c r="M171" s="541">
        <v>226.98522000000006</v>
      </c>
      <c r="N171" s="777"/>
      <c r="O171" s="777"/>
      <c r="P171" s="777"/>
      <c r="Q171" s="777"/>
      <c r="R171" s="777"/>
      <c r="S171" s="777"/>
      <c r="T171" s="777"/>
      <c r="U171" s="777"/>
      <c r="V171" s="807"/>
      <c r="W171" s="805"/>
      <c r="X171" s="805"/>
      <c r="Y171" s="805"/>
      <c r="Z171" s="805"/>
      <c r="AA171" s="804"/>
      <c r="AB171" s="1029"/>
      <c r="AC171" s="781"/>
      <c r="AD171" s="837"/>
      <c r="AE171" s="1020"/>
      <c r="AF171" s="532">
        <f t="shared" si="302"/>
        <v>0</v>
      </c>
      <c r="AG171" s="532" t="str">
        <f t="shared" si="287"/>
        <v>No</v>
      </c>
      <c r="AH171" s="545" t="str">
        <f t="shared" si="241"/>
        <v>No</v>
      </c>
      <c r="AI171" s="527" t="str">
        <f t="shared" si="288"/>
        <v>No</v>
      </c>
      <c r="AK171" s="187">
        <f t="shared" si="242"/>
        <v>1</v>
      </c>
      <c r="AL171" s="188">
        <f t="shared" si="243"/>
        <v>0</v>
      </c>
      <c r="AM171" s="26"/>
      <c r="AN171" s="633"/>
      <c r="AO171" s="349">
        <v>1.85</v>
      </c>
      <c r="AP171" s="326">
        <f t="shared" si="244"/>
        <v>0</v>
      </c>
      <c r="AQ171" s="364"/>
      <c r="AR171" s="152">
        <f t="shared" si="289"/>
        <v>0</v>
      </c>
      <c r="AS171" s="152">
        <f t="shared" si="290"/>
        <v>0</v>
      </c>
      <c r="AT171" s="152">
        <f t="shared" si="291"/>
        <v>0</v>
      </c>
      <c r="AU171" s="152">
        <f t="shared" si="292"/>
        <v>0</v>
      </c>
      <c r="AV171" s="152">
        <f t="shared" si="293"/>
        <v>0</v>
      </c>
      <c r="AW171" s="152">
        <f t="shared" si="294"/>
        <v>0</v>
      </c>
      <c r="AX171" s="152">
        <f t="shared" si="303"/>
        <v>0</v>
      </c>
      <c r="AY171" s="152">
        <f t="shared" si="295"/>
        <v>0</v>
      </c>
      <c r="AZ171" s="152">
        <f t="shared" si="296"/>
        <v>0</v>
      </c>
      <c r="BA171" s="152">
        <f t="shared" si="297"/>
        <v>0</v>
      </c>
      <c r="BB171" s="152">
        <f t="shared" si="298"/>
        <v>0</v>
      </c>
      <c r="BC171" s="152">
        <f t="shared" si="299"/>
        <v>0</v>
      </c>
      <c r="BD171" s="152">
        <f t="shared" si="300"/>
        <v>0</v>
      </c>
      <c r="BE171" s="152">
        <f t="shared" si="301"/>
        <v>0</v>
      </c>
      <c r="BF171" s="152">
        <f t="shared" si="222"/>
        <v>0</v>
      </c>
      <c r="BG171" s="152">
        <f t="shared" si="223"/>
        <v>0</v>
      </c>
      <c r="BH171" s="152">
        <f t="shared" si="224"/>
        <v>0</v>
      </c>
      <c r="BI171" s="152">
        <f t="shared" si="225"/>
        <v>0</v>
      </c>
      <c r="BJ171" s="329">
        <v>1</v>
      </c>
      <c r="BK171" s="1036">
        <f t="shared" si="245"/>
        <v>0</v>
      </c>
      <c r="BL171" s="719">
        <v>6</v>
      </c>
      <c r="BM171" s="357">
        <f t="shared" si="246"/>
        <v>0</v>
      </c>
      <c r="BN171" s="719"/>
      <c r="BO171" s="357">
        <f t="shared" si="247"/>
        <v>0</v>
      </c>
      <c r="BP171" s="719"/>
      <c r="BQ171" s="357">
        <f t="shared" si="248"/>
        <v>0</v>
      </c>
      <c r="BR171" s="719"/>
      <c r="BS171" s="357">
        <f t="shared" si="249"/>
        <v>0</v>
      </c>
      <c r="BT171" s="719"/>
      <c r="BU171" s="357">
        <f t="shared" si="250"/>
        <v>0</v>
      </c>
      <c r="BV171" s="730"/>
      <c r="BW171" s="357">
        <f t="shared" si="251"/>
        <v>0</v>
      </c>
      <c r="BX171" s="728"/>
      <c r="BY171" s="357">
        <f t="shared" si="252"/>
        <v>0</v>
      </c>
      <c r="BZ171" s="728"/>
      <c r="CA171" s="357">
        <f t="shared" si="253"/>
        <v>0</v>
      </c>
      <c r="CB171" s="728"/>
      <c r="CC171" s="357">
        <f t="shared" si="254"/>
        <v>0</v>
      </c>
      <c r="CD171" s="728"/>
      <c r="CE171" s="357">
        <f t="shared" si="255"/>
        <v>0</v>
      </c>
      <c r="CF171" s="728"/>
      <c r="CG171" s="357">
        <f t="shared" si="256"/>
        <v>0</v>
      </c>
      <c r="CH171" s="728"/>
      <c r="CI171" s="357">
        <f t="shared" si="257"/>
        <v>0</v>
      </c>
      <c r="CJ171" s="728"/>
      <c r="CK171" s="357">
        <f t="shared" si="258"/>
        <v>0</v>
      </c>
      <c r="CL171" s="728"/>
      <c r="CM171" s="357">
        <f t="shared" si="259"/>
        <v>0</v>
      </c>
      <c r="CN171" s="728"/>
      <c r="CO171" s="357">
        <f t="shared" si="260"/>
        <v>0</v>
      </c>
      <c r="CP171" s="729"/>
      <c r="CQ171" s="357">
        <f t="shared" si="261"/>
        <v>0</v>
      </c>
      <c r="CR171" s="152"/>
      <c r="CS171" s="1">
        <f t="shared" si="262"/>
        <v>0</v>
      </c>
      <c r="CT171" s="1">
        <f t="shared" si="263"/>
        <v>0</v>
      </c>
      <c r="CU171" s="1">
        <f t="shared" si="264"/>
        <v>0</v>
      </c>
      <c r="CV171" s="1">
        <f t="shared" si="265"/>
        <v>0</v>
      </c>
      <c r="CW171" s="522">
        <f t="shared" si="266"/>
        <v>0</v>
      </c>
      <c r="CX171" s="1">
        <f t="shared" si="267"/>
        <v>0</v>
      </c>
      <c r="CY171" s="1">
        <f t="shared" si="268"/>
        <v>0</v>
      </c>
      <c r="CZ171" s="1">
        <f t="shared" si="269"/>
        <v>0</v>
      </c>
      <c r="DB171" s="1">
        <f t="shared" si="270"/>
        <v>0</v>
      </c>
      <c r="DC171" s="1">
        <f t="shared" si="271"/>
        <v>0</v>
      </c>
      <c r="DE171" s="1">
        <f t="shared" si="272"/>
        <v>0</v>
      </c>
      <c r="DF171" s="1">
        <f t="shared" si="273"/>
        <v>0</v>
      </c>
      <c r="DG171" s="1">
        <f t="shared" si="274"/>
        <v>0</v>
      </c>
      <c r="DH171" s="1">
        <f t="shared" si="275"/>
        <v>0</v>
      </c>
      <c r="DI171" s="1">
        <f t="shared" si="276"/>
        <v>0</v>
      </c>
      <c r="DJ171" s="1">
        <f t="shared" si="277"/>
        <v>0</v>
      </c>
      <c r="DK171" s="1">
        <f t="shared" si="278"/>
        <v>0</v>
      </c>
      <c r="DL171" s="1">
        <f t="shared" si="279"/>
        <v>0</v>
      </c>
      <c r="DM171" s="1">
        <f t="shared" si="280"/>
        <v>0</v>
      </c>
      <c r="DN171" s="1">
        <f t="shared" si="281"/>
        <v>0</v>
      </c>
      <c r="DO171" s="1">
        <f t="shared" si="282"/>
        <v>0</v>
      </c>
      <c r="DP171" s="1">
        <f t="shared" si="283"/>
        <v>0</v>
      </c>
      <c r="DQ171" s="1">
        <f t="shared" si="284"/>
        <v>0</v>
      </c>
      <c r="DR171" s="1">
        <f t="shared" si="285"/>
        <v>0</v>
      </c>
      <c r="DS171" s="1">
        <f t="shared" si="286"/>
        <v>0</v>
      </c>
    </row>
    <row r="172" spans="1:123" s="1" customFormat="1" ht="65.25" customHeight="1" x14ac:dyDescent="0.2">
      <c r="A172" s="1378"/>
      <c r="B172" s="130"/>
      <c r="D172" s="1068" t="s">
        <v>340</v>
      </c>
      <c r="E172" s="528" t="s">
        <v>31</v>
      </c>
      <c r="F172" s="580"/>
      <c r="G172" s="529" t="s">
        <v>15</v>
      </c>
      <c r="H172" s="530" t="s">
        <v>67</v>
      </c>
      <c r="I172" s="1088" t="s">
        <v>347</v>
      </c>
      <c r="J172" s="1099">
        <v>1</v>
      </c>
      <c r="K172" s="1099">
        <v>0</v>
      </c>
      <c r="L172" s="530" t="s">
        <v>693</v>
      </c>
      <c r="M172" s="541">
        <v>290.03667000000007</v>
      </c>
      <c r="N172" s="777"/>
      <c r="O172" s="777"/>
      <c r="P172" s="777"/>
      <c r="Q172" s="777"/>
      <c r="R172" s="777"/>
      <c r="S172" s="777"/>
      <c r="T172" s="777"/>
      <c r="U172" s="777"/>
      <c r="V172" s="807"/>
      <c r="W172" s="805"/>
      <c r="X172" s="805"/>
      <c r="Y172" s="805"/>
      <c r="Z172" s="805"/>
      <c r="AA172" s="804"/>
      <c r="AB172" s="1029"/>
      <c r="AC172" s="781"/>
      <c r="AD172" s="1013"/>
      <c r="AE172" s="1023"/>
      <c r="AF172" s="532">
        <f t="shared" si="302"/>
        <v>0</v>
      </c>
      <c r="AG172" s="532" t="str">
        <f t="shared" si="287"/>
        <v>No</v>
      </c>
      <c r="AH172" s="545" t="str">
        <f t="shared" si="241"/>
        <v>No</v>
      </c>
      <c r="AI172" s="527" t="str">
        <f t="shared" si="288"/>
        <v>No</v>
      </c>
      <c r="AK172" s="187">
        <f t="shared" si="242"/>
        <v>1</v>
      </c>
      <c r="AL172" s="188">
        <f t="shared" si="243"/>
        <v>0</v>
      </c>
      <c r="AM172" s="26"/>
      <c r="AN172" s="633"/>
      <c r="AO172" s="349">
        <v>1.85</v>
      </c>
      <c r="AP172" s="326">
        <f t="shared" si="244"/>
        <v>0</v>
      </c>
      <c r="AQ172" s="364"/>
      <c r="AR172" s="152">
        <f t="shared" si="289"/>
        <v>0</v>
      </c>
      <c r="AS172" s="152">
        <f t="shared" si="290"/>
        <v>0</v>
      </c>
      <c r="AT172" s="152">
        <f t="shared" si="291"/>
        <v>0</v>
      </c>
      <c r="AU172" s="152">
        <f t="shared" si="292"/>
        <v>0</v>
      </c>
      <c r="AV172" s="152">
        <f t="shared" si="293"/>
        <v>0</v>
      </c>
      <c r="AW172" s="152">
        <f t="shared" si="294"/>
        <v>0</v>
      </c>
      <c r="AX172" s="152">
        <f t="shared" si="303"/>
        <v>0</v>
      </c>
      <c r="AY172" s="152">
        <f t="shared" si="295"/>
        <v>0</v>
      </c>
      <c r="AZ172" s="152">
        <f t="shared" si="296"/>
        <v>0</v>
      </c>
      <c r="BA172" s="152">
        <f t="shared" si="297"/>
        <v>0</v>
      </c>
      <c r="BB172" s="152">
        <f t="shared" si="298"/>
        <v>0</v>
      </c>
      <c r="BC172" s="152">
        <f t="shared" si="299"/>
        <v>0</v>
      </c>
      <c r="BD172" s="152">
        <f t="shared" si="300"/>
        <v>0</v>
      </c>
      <c r="BE172" s="152">
        <f t="shared" si="301"/>
        <v>0</v>
      </c>
      <c r="BF172" s="152">
        <f t="shared" si="222"/>
        <v>0</v>
      </c>
      <c r="BG172" s="152">
        <f t="shared" si="223"/>
        <v>0</v>
      </c>
      <c r="BH172" s="152">
        <f t="shared" si="224"/>
        <v>0</v>
      </c>
      <c r="BI172" s="152">
        <f t="shared" si="225"/>
        <v>0</v>
      </c>
      <c r="BJ172" s="329">
        <v>1</v>
      </c>
      <c r="BK172" s="1036">
        <f t="shared" si="245"/>
        <v>0</v>
      </c>
      <c r="BL172" s="719">
        <v>6</v>
      </c>
      <c r="BM172" s="357">
        <f t="shared" si="246"/>
        <v>0</v>
      </c>
      <c r="BN172" s="719"/>
      <c r="BO172" s="357">
        <f t="shared" si="247"/>
        <v>0</v>
      </c>
      <c r="BP172" s="719"/>
      <c r="BQ172" s="357">
        <f t="shared" si="248"/>
        <v>0</v>
      </c>
      <c r="BR172" s="719"/>
      <c r="BS172" s="357">
        <f t="shared" si="249"/>
        <v>0</v>
      </c>
      <c r="BT172" s="719"/>
      <c r="BU172" s="357">
        <f t="shared" si="250"/>
        <v>0</v>
      </c>
      <c r="BV172" s="730"/>
      <c r="BW172" s="357">
        <f t="shared" si="251"/>
        <v>0</v>
      </c>
      <c r="BX172" s="728"/>
      <c r="BY172" s="357">
        <f t="shared" si="252"/>
        <v>0</v>
      </c>
      <c r="BZ172" s="728"/>
      <c r="CA172" s="357">
        <f t="shared" si="253"/>
        <v>0</v>
      </c>
      <c r="CB172" s="728"/>
      <c r="CC172" s="357">
        <f t="shared" si="254"/>
        <v>0</v>
      </c>
      <c r="CD172" s="728"/>
      <c r="CE172" s="357">
        <f t="shared" si="255"/>
        <v>0</v>
      </c>
      <c r="CF172" s="728"/>
      <c r="CG172" s="357">
        <f t="shared" si="256"/>
        <v>0</v>
      </c>
      <c r="CH172" s="728"/>
      <c r="CI172" s="357">
        <f t="shared" si="257"/>
        <v>0</v>
      </c>
      <c r="CJ172" s="728"/>
      <c r="CK172" s="357">
        <f t="shared" si="258"/>
        <v>0</v>
      </c>
      <c r="CL172" s="728"/>
      <c r="CM172" s="357">
        <f t="shared" si="259"/>
        <v>0</v>
      </c>
      <c r="CN172" s="728"/>
      <c r="CO172" s="357">
        <f t="shared" si="260"/>
        <v>0</v>
      </c>
      <c r="CP172" s="729"/>
      <c r="CQ172" s="357">
        <f t="shared" si="261"/>
        <v>0</v>
      </c>
      <c r="CR172" s="152"/>
      <c r="CS172" s="1">
        <f t="shared" si="262"/>
        <v>0</v>
      </c>
      <c r="CT172" s="1">
        <f t="shared" si="263"/>
        <v>0</v>
      </c>
      <c r="CU172" s="1">
        <f t="shared" si="264"/>
        <v>0</v>
      </c>
      <c r="CV172" s="1">
        <f t="shared" si="265"/>
        <v>0</v>
      </c>
      <c r="CW172" s="522">
        <f t="shared" si="266"/>
        <v>0</v>
      </c>
      <c r="CX172" s="1">
        <f t="shared" si="267"/>
        <v>0</v>
      </c>
      <c r="CY172" s="1">
        <f t="shared" si="268"/>
        <v>0</v>
      </c>
      <c r="CZ172" s="1">
        <f t="shared" si="269"/>
        <v>0</v>
      </c>
      <c r="DB172" s="1">
        <f t="shared" si="270"/>
        <v>0</v>
      </c>
      <c r="DC172" s="1">
        <f t="shared" si="271"/>
        <v>0</v>
      </c>
      <c r="DE172" s="1">
        <f t="shared" si="272"/>
        <v>0</v>
      </c>
      <c r="DF172" s="1">
        <f t="shared" si="273"/>
        <v>0</v>
      </c>
      <c r="DG172" s="1">
        <f t="shared" si="274"/>
        <v>0</v>
      </c>
      <c r="DH172" s="1">
        <f t="shared" si="275"/>
        <v>0</v>
      </c>
      <c r="DI172" s="1">
        <f t="shared" si="276"/>
        <v>0</v>
      </c>
      <c r="DJ172" s="1">
        <f t="shared" si="277"/>
        <v>0</v>
      </c>
      <c r="DK172" s="1">
        <f t="shared" si="278"/>
        <v>0</v>
      </c>
      <c r="DL172" s="1">
        <f t="shared" si="279"/>
        <v>0</v>
      </c>
      <c r="DM172" s="1">
        <f t="shared" si="280"/>
        <v>0</v>
      </c>
      <c r="DN172" s="1">
        <f t="shared" si="281"/>
        <v>0</v>
      </c>
      <c r="DO172" s="1">
        <f t="shared" si="282"/>
        <v>0</v>
      </c>
      <c r="DP172" s="1">
        <f t="shared" si="283"/>
        <v>0</v>
      </c>
      <c r="DQ172" s="1">
        <f t="shared" si="284"/>
        <v>0</v>
      </c>
      <c r="DR172" s="1">
        <f t="shared" si="285"/>
        <v>0</v>
      </c>
      <c r="DS172" s="1">
        <f t="shared" si="286"/>
        <v>0</v>
      </c>
    </row>
    <row r="173" spans="1:123" s="1" customFormat="1" ht="65.25" customHeight="1" x14ac:dyDescent="0.2">
      <c r="A173" s="1378"/>
      <c r="B173" s="130"/>
      <c r="D173" s="977" t="s">
        <v>220</v>
      </c>
      <c r="E173" s="380"/>
      <c r="F173" s="583"/>
      <c r="G173" s="68" t="s">
        <v>15</v>
      </c>
      <c r="H173" s="26" t="s">
        <v>67</v>
      </c>
      <c r="I173" s="693" t="s">
        <v>363</v>
      </c>
      <c r="J173" s="1100">
        <v>1</v>
      </c>
      <c r="K173" s="1100">
        <v>0</v>
      </c>
      <c r="L173" s="26" t="s">
        <v>693</v>
      </c>
      <c r="M173" s="488">
        <v>94.577175000000011</v>
      </c>
      <c r="N173" s="778"/>
      <c r="O173" s="778"/>
      <c r="P173" s="778"/>
      <c r="Q173" s="778"/>
      <c r="R173" s="778"/>
      <c r="S173" s="778"/>
      <c r="T173" s="778"/>
      <c r="U173" s="778"/>
      <c r="V173" s="802"/>
      <c r="W173" s="779"/>
      <c r="X173" s="779"/>
      <c r="Y173" s="779"/>
      <c r="Z173" s="779"/>
      <c r="AA173" s="801"/>
      <c r="AB173" s="1028"/>
      <c r="AC173" s="782"/>
      <c r="AD173" s="838"/>
      <c r="AE173" s="1021"/>
      <c r="AF173" s="70">
        <f t="shared" si="302"/>
        <v>0</v>
      </c>
      <c r="AG173" s="70" t="str">
        <f t="shared" si="287"/>
        <v>No</v>
      </c>
      <c r="AH173" s="131" t="str">
        <f t="shared" si="241"/>
        <v>No</v>
      </c>
      <c r="AI173" s="71" t="str">
        <f t="shared" si="288"/>
        <v>No</v>
      </c>
      <c r="AK173" s="187">
        <f t="shared" si="242"/>
        <v>1</v>
      </c>
      <c r="AL173" s="188">
        <f t="shared" si="243"/>
        <v>0</v>
      </c>
      <c r="AM173" s="26"/>
      <c r="AN173" s="633"/>
      <c r="AO173" s="349">
        <v>1.65</v>
      </c>
      <c r="AP173" s="326">
        <f t="shared" si="244"/>
        <v>0</v>
      </c>
      <c r="AQ173" s="364"/>
      <c r="AR173" s="152">
        <f t="shared" si="289"/>
        <v>0</v>
      </c>
      <c r="AS173" s="152">
        <f t="shared" si="290"/>
        <v>0</v>
      </c>
      <c r="AT173" s="152">
        <f t="shared" si="291"/>
        <v>0</v>
      </c>
      <c r="AU173" s="152">
        <f t="shared" si="292"/>
        <v>0</v>
      </c>
      <c r="AV173" s="152">
        <f t="shared" si="293"/>
        <v>0</v>
      </c>
      <c r="AW173" s="152">
        <f t="shared" si="294"/>
        <v>0</v>
      </c>
      <c r="AX173" s="152">
        <f t="shared" si="303"/>
        <v>0</v>
      </c>
      <c r="AY173" s="152">
        <f t="shared" si="295"/>
        <v>0</v>
      </c>
      <c r="AZ173" s="152">
        <f t="shared" si="296"/>
        <v>0</v>
      </c>
      <c r="BA173" s="152">
        <f t="shared" si="297"/>
        <v>0</v>
      </c>
      <c r="BB173" s="152">
        <f t="shared" si="298"/>
        <v>0</v>
      </c>
      <c r="BC173" s="152">
        <f t="shared" si="299"/>
        <v>0</v>
      </c>
      <c r="BD173" s="152">
        <f t="shared" si="300"/>
        <v>0</v>
      </c>
      <c r="BE173" s="152">
        <f t="shared" si="301"/>
        <v>0</v>
      </c>
      <c r="BF173" s="152">
        <f t="shared" si="222"/>
        <v>0</v>
      </c>
      <c r="BG173" s="152">
        <f t="shared" si="223"/>
        <v>0</v>
      </c>
      <c r="BH173" s="152">
        <f t="shared" si="224"/>
        <v>0</v>
      </c>
      <c r="BI173" s="152">
        <f t="shared" si="225"/>
        <v>0</v>
      </c>
      <c r="BJ173" s="329">
        <v>1</v>
      </c>
      <c r="BK173" s="1036">
        <f t="shared" si="245"/>
        <v>0</v>
      </c>
      <c r="BL173" s="719">
        <v>6</v>
      </c>
      <c r="BM173" s="357">
        <f t="shared" si="246"/>
        <v>0</v>
      </c>
      <c r="BN173" s="719"/>
      <c r="BO173" s="357">
        <f t="shared" si="247"/>
        <v>0</v>
      </c>
      <c r="BP173" s="719"/>
      <c r="BQ173" s="357">
        <f t="shared" si="248"/>
        <v>0</v>
      </c>
      <c r="BR173" s="719"/>
      <c r="BS173" s="357">
        <f t="shared" si="249"/>
        <v>0</v>
      </c>
      <c r="BT173" s="719"/>
      <c r="BU173" s="357">
        <f t="shared" si="250"/>
        <v>0</v>
      </c>
      <c r="BV173" s="730"/>
      <c r="BW173" s="357">
        <f t="shared" si="251"/>
        <v>0</v>
      </c>
      <c r="BX173" s="728"/>
      <c r="BY173" s="357">
        <f t="shared" si="252"/>
        <v>0</v>
      </c>
      <c r="BZ173" s="728"/>
      <c r="CA173" s="357">
        <f t="shared" si="253"/>
        <v>0</v>
      </c>
      <c r="CB173" s="728"/>
      <c r="CC173" s="357">
        <f t="shared" si="254"/>
        <v>0</v>
      </c>
      <c r="CD173" s="728"/>
      <c r="CE173" s="357">
        <f t="shared" si="255"/>
        <v>0</v>
      </c>
      <c r="CF173" s="728"/>
      <c r="CG173" s="357">
        <f t="shared" si="256"/>
        <v>0</v>
      </c>
      <c r="CH173" s="728"/>
      <c r="CI173" s="357">
        <f t="shared" si="257"/>
        <v>0</v>
      </c>
      <c r="CJ173" s="728"/>
      <c r="CK173" s="357">
        <f t="shared" si="258"/>
        <v>0</v>
      </c>
      <c r="CL173" s="728"/>
      <c r="CM173" s="357">
        <f t="shared" si="259"/>
        <v>0</v>
      </c>
      <c r="CN173" s="728"/>
      <c r="CO173" s="357">
        <f t="shared" si="260"/>
        <v>0</v>
      </c>
      <c r="CP173" s="729"/>
      <c r="CQ173" s="357">
        <f t="shared" si="261"/>
        <v>0</v>
      </c>
      <c r="CR173" s="152"/>
      <c r="CS173" s="1">
        <f t="shared" si="262"/>
        <v>0</v>
      </c>
      <c r="CT173" s="1">
        <f t="shared" si="263"/>
        <v>0</v>
      </c>
      <c r="CU173" s="1">
        <f t="shared" si="264"/>
        <v>0</v>
      </c>
      <c r="CV173" s="1">
        <f t="shared" si="265"/>
        <v>0</v>
      </c>
      <c r="CW173" s="522">
        <f t="shared" si="266"/>
        <v>0</v>
      </c>
      <c r="CX173" s="1">
        <f t="shared" si="267"/>
        <v>0</v>
      </c>
      <c r="CY173" s="1">
        <f t="shared" si="268"/>
        <v>0</v>
      </c>
      <c r="CZ173" s="1">
        <f t="shared" si="269"/>
        <v>0</v>
      </c>
      <c r="DB173" s="1">
        <f t="shared" si="270"/>
        <v>0</v>
      </c>
      <c r="DC173" s="1">
        <f t="shared" si="271"/>
        <v>0</v>
      </c>
      <c r="DE173" s="1">
        <f t="shared" si="272"/>
        <v>0</v>
      </c>
      <c r="DF173" s="1">
        <f t="shared" si="273"/>
        <v>0</v>
      </c>
      <c r="DG173" s="1">
        <f t="shared" si="274"/>
        <v>0</v>
      </c>
      <c r="DH173" s="1">
        <f t="shared" si="275"/>
        <v>0</v>
      </c>
      <c r="DI173" s="1">
        <f t="shared" si="276"/>
        <v>0</v>
      </c>
      <c r="DJ173" s="1">
        <f t="shared" si="277"/>
        <v>0</v>
      </c>
      <c r="DK173" s="1">
        <f t="shared" si="278"/>
        <v>0</v>
      </c>
      <c r="DL173" s="1">
        <f t="shared" si="279"/>
        <v>0</v>
      </c>
      <c r="DM173" s="1">
        <f t="shared" si="280"/>
        <v>0</v>
      </c>
      <c r="DN173" s="1">
        <f t="shared" si="281"/>
        <v>0</v>
      </c>
      <c r="DO173" s="1">
        <f t="shared" si="282"/>
        <v>0</v>
      </c>
      <c r="DP173" s="1">
        <f t="shared" si="283"/>
        <v>0</v>
      </c>
      <c r="DQ173" s="1">
        <f t="shared" si="284"/>
        <v>0</v>
      </c>
      <c r="DR173" s="1">
        <f t="shared" si="285"/>
        <v>0</v>
      </c>
      <c r="DS173" s="1">
        <f t="shared" si="286"/>
        <v>0</v>
      </c>
    </row>
    <row r="174" spans="1:123" s="1" customFormat="1" ht="65.25" customHeight="1" x14ac:dyDescent="0.2">
      <c r="A174" s="1378"/>
      <c r="B174" s="130"/>
      <c r="D174" s="977" t="s">
        <v>221</v>
      </c>
      <c r="E174" s="380" t="s">
        <v>31</v>
      </c>
      <c r="F174" s="583"/>
      <c r="G174" s="68" t="s">
        <v>15</v>
      </c>
      <c r="H174" s="26" t="s">
        <v>67</v>
      </c>
      <c r="I174" s="693" t="s">
        <v>363</v>
      </c>
      <c r="J174" s="1100">
        <v>1</v>
      </c>
      <c r="K174" s="1100">
        <v>0</v>
      </c>
      <c r="L174" s="26" t="s">
        <v>693</v>
      </c>
      <c r="M174" s="488">
        <v>119.79775500000002</v>
      </c>
      <c r="N174" s="778"/>
      <c r="O174" s="778"/>
      <c r="P174" s="778"/>
      <c r="Q174" s="778"/>
      <c r="R174" s="778"/>
      <c r="S174" s="778"/>
      <c r="T174" s="778"/>
      <c r="U174" s="778"/>
      <c r="V174" s="802"/>
      <c r="W174" s="779"/>
      <c r="X174" s="779"/>
      <c r="Y174" s="779"/>
      <c r="Z174" s="779"/>
      <c r="AA174" s="801"/>
      <c r="AB174" s="1028"/>
      <c r="AC174" s="782"/>
      <c r="AD174" s="108"/>
      <c r="AE174" s="820"/>
      <c r="AF174" s="70">
        <f t="shared" si="302"/>
        <v>0</v>
      </c>
      <c r="AG174" s="70" t="str">
        <f t="shared" si="287"/>
        <v>No</v>
      </c>
      <c r="AH174" s="131" t="str">
        <f t="shared" si="241"/>
        <v>No</v>
      </c>
      <c r="AI174" s="71" t="str">
        <f t="shared" si="288"/>
        <v>No</v>
      </c>
      <c r="AK174" s="187">
        <f t="shared" si="242"/>
        <v>1</v>
      </c>
      <c r="AL174" s="188">
        <f t="shared" si="243"/>
        <v>0</v>
      </c>
      <c r="AM174" s="26"/>
      <c r="AN174" s="633"/>
      <c r="AO174" s="349">
        <v>1.65</v>
      </c>
      <c r="AP174" s="326">
        <f t="shared" si="244"/>
        <v>0</v>
      </c>
      <c r="AQ174" s="364"/>
      <c r="AR174" s="152">
        <f t="shared" si="289"/>
        <v>0</v>
      </c>
      <c r="AS174" s="152">
        <f t="shared" si="290"/>
        <v>0</v>
      </c>
      <c r="AT174" s="152">
        <f t="shared" si="291"/>
        <v>0</v>
      </c>
      <c r="AU174" s="152">
        <f t="shared" si="292"/>
        <v>0</v>
      </c>
      <c r="AV174" s="152">
        <f t="shared" si="293"/>
        <v>0</v>
      </c>
      <c r="AW174" s="152">
        <f t="shared" si="294"/>
        <v>0</v>
      </c>
      <c r="AX174" s="152">
        <f t="shared" si="303"/>
        <v>0</v>
      </c>
      <c r="AY174" s="152">
        <f t="shared" si="295"/>
        <v>0</v>
      </c>
      <c r="AZ174" s="152">
        <f t="shared" si="296"/>
        <v>0</v>
      </c>
      <c r="BA174" s="152">
        <f t="shared" si="297"/>
        <v>0</v>
      </c>
      <c r="BB174" s="152">
        <f t="shared" si="298"/>
        <v>0</v>
      </c>
      <c r="BC174" s="152">
        <f t="shared" si="299"/>
        <v>0</v>
      </c>
      <c r="BD174" s="152">
        <f t="shared" si="300"/>
        <v>0</v>
      </c>
      <c r="BE174" s="152">
        <f t="shared" si="301"/>
        <v>0</v>
      </c>
      <c r="BF174" s="152">
        <f t="shared" si="222"/>
        <v>0</v>
      </c>
      <c r="BG174" s="152">
        <f t="shared" si="223"/>
        <v>0</v>
      </c>
      <c r="BH174" s="152">
        <f t="shared" si="224"/>
        <v>0</v>
      </c>
      <c r="BI174" s="152">
        <f t="shared" si="225"/>
        <v>0</v>
      </c>
      <c r="BJ174" s="329">
        <v>1</v>
      </c>
      <c r="BK174" s="1036">
        <f t="shared" si="245"/>
        <v>0</v>
      </c>
      <c r="BL174" s="719">
        <v>6</v>
      </c>
      <c r="BM174" s="357">
        <f t="shared" si="246"/>
        <v>0</v>
      </c>
      <c r="BN174" s="719"/>
      <c r="BO174" s="357">
        <f t="shared" si="247"/>
        <v>0</v>
      </c>
      <c r="BP174" s="719"/>
      <c r="BQ174" s="357">
        <f t="shared" si="248"/>
        <v>0</v>
      </c>
      <c r="BR174" s="719"/>
      <c r="BS174" s="357">
        <f t="shared" si="249"/>
        <v>0</v>
      </c>
      <c r="BT174" s="719"/>
      <c r="BU174" s="357">
        <f t="shared" si="250"/>
        <v>0</v>
      </c>
      <c r="BV174" s="730"/>
      <c r="BW174" s="357">
        <f t="shared" si="251"/>
        <v>0</v>
      </c>
      <c r="BX174" s="728"/>
      <c r="BY174" s="357">
        <f t="shared" si="252"/>
        <v>0</v>
      </c>
      <c r="BZ174" s="728"/>
      <c r="CA174" s="357">
        <f t="shared" si="253"/>
        <v>0</v>
      </c>
      <c r="CB174" s="728"/>
      <c r="CC174" s="357">
        <f t="shared" si="254"/>
        <v>0</v>
      </c>
      <c r="CD174" s="728"/>
      <c r="CE174" s="357">
        <f t="shared" si="255"/>
        <v>0</v>
      </c>
      <c r="CF174" s="728"/>
      <c r="CG174" s="357">
        <f t="shared" si="256"/>
        <v>0</v>
      </c>
      <c r="CH174" s="728"/>
      <c r="CI174" s="357">
        <f t="shared" si="257"/>
        <v>0</v>
      </c>
      <c r="CJ174" s="728"/>
      <c r="CK174" s="357">
        <f t="shared" si="258"/>
        <v>0</v>
      </c>
      <c r="CL174" s="728"/>
      <c r="CM174" s="357">
        <f t="shared" si="259"/>
        <v>0</v>
      </c>
      <c r="CN174" s="728"/>
      <c r="CO174" s="357">
        <f t="shared" si="260"/>
        <v>0</v>
      </c>
      <c r="CP174" s="729"/>
      <c r="CQ174" s="357">
        <f t="shared" si="261"/>
        <v>0</v>
      </c>
      <c r="CR174" s="152"/>
      <c r="CS174" s="1">
        <f t="shared" si="262"/>
        <v>0</v>
      </c>
      <c r="CT174" s="1">
        <f t="shared" si="263"/>
        <v>0</v>
      </c>
      <c r="CU174" s="1">
        <f t="shared" si="264"/>
        <v>0</v>
      </c>
      <c r="CV174" s="1">
        <f t="shared" si="265"/>
        <v>0</v>
      </c>
      <c r="CW174" s="522">
        <f t="shared" si="266"/>
        <v>0</v>
      </c>
      <c r="CX174" s="1">
        <f t="shared" si="267"/>
        <v>0</v>
      </c>
      <c r="CY174" s="1">
        <f t="shared" si="268"/>
        <v>0</v>
      </c>
      <c r="CZ174" s="1">
        <f t="shared" si="269"/>
        <v>0</v>
      </c>
      <c r="DB174" s="1">
        <f t="shared" si="270"/>
        <v>0</v>
      </c>
      <c r="DC174" s="1">
        <f t="shared" si="271"/>
        <v>0</v>
      </c>
      <c r="DE174" s="1">
        <f t="shared" si="272"/>
        <v>0</v>
      </c>
      <c r="DF174" s="1">
        <f t="shared" si="273"/>
        <v>0</v>
      </c>
      <c r="DG174" s="1">
        <f t="shared" si="274"/>
        <v>0</v>
      </c>
      <c r="DH174" s="1">
        <f t="shared" si="275"/>
        <v>0</v>
      </c>
      <c r="DI174" s="1">
        <f t="shared" si="276"/>
        <v>0</v>
      </c>
      <c r="DJ174" s="1">
        <f t="shared" si="277"/>
        <v>0</v>
      </c>
      <c r="DK174" s="1">
        <f t="shared" si="278"/>
        <v>0</v>
      </c>
      <c r="DL174" s="1">
        <f t="shared" si="279"/>
        <v>0</v>
      </c>
      <c r="DM174" s="1">
        <f t="shared" si="280"/>
        <v>0</v>
      </c>
      <c r="DN174" s="1">
        <f t="shared" si="281"/>
        <v>0</v>
      </c>
      <c r="DO174" s="1">
        <f t="shared" si="282"/>
        <v>0</v>
      </c>
      <c r="DP174" s="1">
        <f t="shared" si="283"/>
        <v>0</v>
      </c>
      <c r="DQ174" s="1">
        <f t="shared" si="284"/>
        <v>0</v>
      </c>
      <c r="DR174" s="1">
        <f t="shared" si="285"/>
        <v>0</v>
      </c>
      <c r="DS174" s="1">
        <f t="shared" si="286"/>
        <v>0</v>
      </c>
    </row>
    <row r="175" spans="1:123" s="1" customFormat="1" ht="65.25" customHeight="1" x14ac:dyDescent="0.2">
      <c r="A175" s="1378"/>
      <c r="B175" s="130"/>
      <c r="D175" s="1068" t="s">
        <v>222</v>
      </c>
      <c r="E175" s="528"/>
      <c r="F175" s="580"/>
      <c r="G175" s="529" t="s">
        <v>15</v>
      </c>
      <c r="H175" s="530" t="s">
        <v>67</v>
      </c>
      <c r="I175" s="1367" t="s">
        <v>407</v>
      </c>
      <c r="J175" s="1099">
        <v>3</v>
      </c>
      <c r="K175" s="1099">
        <v>0</v>
      </c>
      <c r="L175" s="530" t="s">
        <v>693</v>
      </c>
      <c r="M175" s="541">
        <v>315.25725000000006</v>
      </c>
      <c r="N175" s="777"/>
      <c r="O175" s="777"/>
      <c r="P175" s="777"/>
      <c r="Q175" s="777"/>
      <c r="R175" s="777"/>
      <c r="S175" s="777"/>
      <c r="T175" s="777"/>
      <c r="U175" s="777"/>
      <c r="V175" s="807"/>
      <c r="W175" s="805"/>
      <c r="X175" s="805"/>
      <c r="Y175" s="805"/>
      <c r="Z175" s="805"/>
      <c r="AA175" s="804"/>
      <c r="AB175" s="1029"/>
      <c r="AC175" s="781"/>
      <c r="AD175" s="837"/>
      <c r="AE175" s="1020"/>
      <c r="AF175" s="532">
        <f t="shared" si="302"/>
        <v>0</v>
      </c>
      <c r="AG175" s="532" t="str">
        <f t="shared" si="287"/>
        <v>No</v>
      </c>
      <c r="AH175" s="545" t="str">
        <f t="shared" si="241"/>
        <v>No</v>
      </c>
      <c r="AI175" s="527" t="str">
        <f t="shared" si="288"/>
        <v>No</v>
      </c>
      <c r="AK175" s="187">
        <f t="shared" si="242"/>
        <v>3</v>
      </c>
      <c r="AL175" s="188">
        <f t="shared" si="243"/>
        <v>0</v>
      </c>
      <c r="AM175" s="26"/>
      <c r="AN175" s="633"/>
      <c r="AO175" s="349">
        <v>4.45</v>
      </c>
      <c r="AP175" s="326">
        <f t="shared" si="244"/>
        <v>0</v>
      </c>
      <c r="AQ175" s="364"/>
      <c r="AR175" s="152">
        <f t="shared" si="289"/>
        <v>0</v>
      </c>
      <c r="AS175" s="152">
        <f t="shared" si="290"/>
        <v>0</v>
      </c>
      <c r="AT175" s="152">
        <f t="shared" si="291"/>
        <v>0</v>
      </c>
      <c r="AU175" s="152">
        <f t="shared" si="292"/>
        <v>0</v>
      </c>
      <c r="AV175" s="152">
        <f t="shared" si="293"/>
        <v>0</v>
      </c>
      <c r="AW175" s="152">
        <f t="shared" si="294"/>
        <v>0</v>
      </c>
      <c r="AX175" s="152">
        <f t="shared" si="303"/>
        <v>0</v>
      </c>
      <c r="AY175" s="152">
        <f t="shared" si="295"/>
        <v>0</v>
      </c>
      <c r="AZ175" s="152">
        <f t="shared" si="296"/>
        <v>0</v>
      </c>
      <c r="BA175" s="152">
        <f t="shared" si="297"/>
        <v>0</v>
      </c>
      <c r="BB175" s="152">
        <f t="shared" si="298"/>
        <v>0</v>
      </c>
      <c r="BC175" s="152">
        <f t="shared" si="299"/>
        <v>0</v>
      </c>
      <c r="BD175" s="152">
        <f t="shared" si="300"/>
        <v>0</v>
      </c>
      <c r="BE175" s="152">
        <f t="shared" si="301"/>
        <v>0</v>
      </c>
      <c r="BF175" s="152">
        <f t="shared" si="222"/>
        <v>0</v>
      </c>
      <c r="BG175" s="152">
        <f t="shared" si="223"/>
        <v>0</v>
      </c>
      <c r="BH175" s="152">
        <f t="shared" si="224"/>
        <v>0</v>
      </c>
      <c r="BI175" s="152">
        <f t="shared" si="225"/>
        <v>0</v>
      </c>
      <c r="BJ175" s="329">
        <v>3</v>
      </c>
      <c r="BK175" s="1036">
        <f t="shared" si="245"/>
        <v>0</v>
      </c>
      <c r="BL175" s="719">
        <v>16</v>
      </c>
      <c r="BM175" s="357">
        <f t="shared" si="246"/>
        <v>0</v>
      </c>
      <c r="BN175" s="719"/>
      <c r="BO175" s="357">
        <f t="shared" si="247"/>
        <v>0</v>
      </c>
      <c r="BP175" s="719"/>
      <c r="BQ175" s="357">
        <f t="shared" si="248"/>
        <v>0</v>
      </c>
      <c r="BR175" s="719"/>
      <c r="BS175" s="357">
        <f t="shared" si="249"/>
        <v>0</v>
      </c>
      <c r="BT175" s="719"/>
      <c r="BU175" s="357">
        <f t="shared" si="250"/>
        <v>0</v>
      </c>
      <c r="BV175" s="730"/>
      <c r="BW175" s="357">
        <f t="shared" si="251"/>
        <v>0</v>
      </c>
      <c r="BX175" s="728"/>
      <c r="BY175" s="357">
        <f t="shared" si="252"/>
        <v>0</v>
      </c>
      <c r="BZ175" s="728"/>
      <c r="CA175" s="357">
        <f t="shared" si="253"/>
        <v>0</v>
      </c>
      <c r="CB175" s="728"/>
      <c r="CC175" s="357">
        <f t="shared" si="254"/>
        <v>0</v>
      </c>
      <c r="CD175" s="728"/>
      <c r="CE175" s="357">
        <f t="shared" si="255"/>
        <v>0</v>
      </c>
      <c r="CF175" s="728"/>
      <c r="CG175" s="357">
        <f t="shared" si="256"/>
        <v>0</v>
      </c>
      <c r="CH175" s="728"/>
      <c r="CI175" s="357">
        <f t="shared" si="257"/>
        <v>0</v>
      </c>
      <c r="CJ175" s="728"/>
      <c r="CK175" s="357">
        <f t="shared" si="258"/>
        <v>0</v>
      </c>
      <c r="CL175" s="728"/>
      <c r="CM175" s="357">
        <f t="shared" si="259"/>
        <v>0</v>
      </c>
      <c r="CN175" s="728"/>
      <c r="CO175" s="357">
        <f t="shared" si="260"/>
        <v>0</v>
      </c>
      <c r="CP175" s="729"/>
      <c r="CQ175" s="357">
        <f t="shared" si="261"/>
        <v>0</v>
      </c>
      <c r="CR175" s="152"/>
      <c r="CS175" s="1">
        <f t="shared" si="262"/>
        <v>0</v>
      </c>
      <c r="CT175" s="1">
        <f t="shared" si="263"/>
        <v>0</v>
      </c>
      <c r="CU175" s="1">
        <f t="shared" si="264"/>
        <v>0</v>
      </c>
      <c r="CV175" s="1">
        <f t="shared" si="265"/>
        <v>0</v>
      </c>
      <c r="CW175" s="522">
        <f t="shared" si="266"/>
        <v>0</v>
      </c>
      <c r="CX175" s="1">
        <f t="shared" si="267"/>
        <v>0</v>
      </c>
      <c r="CY175" s="1">
        <f t="shared" si="268"/>
        <v>0</v>
      </c>
      <c r="CZ175" s="1">
        <f t="shared" si="269"/>
        <v>0</v>
      </c>
      <c r="DB175" s="1">
        <f t="shared" si="270"/>
        <v>0</v>
      </c>
      <c r="DC175" s="1">
        <f t="shared" si="271"/>
        <v>0</v>
      </c>
      <c r="DE175" s="1">
        <f t="shared" si="272"/>
        <v>0</v>
      </c>
      <c r="DF175" s="1">
        <f t="shared" si="273"/>
        <v>0</v>
      </c>
      <c r="DG175" s="1">
        <f t="shared" si="274"/>
        <v>0</v>
      </c>
      <c r="DH175" s="1">
        <f t="shared" si="275"/>
        <v>0</v>
      </c>
      <c r="DI175" s="1">
        <f t="shared" si="276"/>
        <v>0</v>
      </c>
      <c r="DJ175" s="1">
        <f t="shared" si="277"/>
        <v>0</v>
      </c>
      <c r="DK175" s="1">
        <f t="shared" si="278"/>
        <v>0</v>
      </c>
      <c r="DL175" s="1">
        <f t="shared" si="279"/>
        <v>0</v>
      </c>
      <c r="DM175" s="1">
        <f t="shared" si="280"/>
        <v>0</v>
      </c>
      <c r="DN175" s="1">
        <f t="shared" si="281"/>
        <v>0</v>
      </c>
      <c r="DO175" s="1">
        <f t="shared" si="282"/>
        <v>0</v>
      </c>
      <c r="DP175" s="1">
        <f t="shared" si="283"/>
        <v>0</v>
      </c>
      <c r="DQ175" s="1">
        <f t="shared" si="284"/>
        <v>0</v>
      </c>
      <c r="DR175" s="1">
        <f t="shared" si="285"/>
        <v>0</v>
      </c>
      <c r="DS175" s="1">
        <f t="shared" si="286"/>
        <v>0</v>
      </c>
    </row>
    <row r="176" spans="1:123" s="1" customFormat="1" ht="65.25" customHeight="1" x14ac:dyDescent="0.2">
      <c r="A176" s="1378"/>
      <c r="B176" s="130"/>
      <c r="D176" s="1068" t="s">
        <v>223</v>
      </c>
      <c r="E176" s="528" t="s">
        <v>31</v>
      </c>
      <c r="F176" s="580"/>
      <c r="G176" s="529" t="s">
        <v>15</v>
      </c>
      <c r="H176" s="530" t="s">
        <v>67</v>
      </c>
      <c r="I176" s="1367"/>
      <c r="J176" s="1099">
        <v>3</v>
      </c>
      <c r="K176" s="1099">
        <v>0</v>
      </c>
      <c r="L176" s="530" t="s">
        <v>693</v>
      </c>
      <c r="M176" s="541">
        <v>403.52928000000014</v>
      </c>
      <c r="N176" s="777"/>
      <c r="O176" s="777"/>
      <c r="P176" s="777"/>
      <c r="Q176" s="777"/>
      <c r="R176" s="777"/>
      <c r="S176" s="777"/>
      <c r="T176" s="777"/>
      <c r="U176" s="777"/>
      <c r="V176" s="807"/>
      <c r="W176" s="805"/>
      <c r="X176" s="805"/>
      <c r="Y176" s="805"/>
      <c r="Z176" s="805"/>
      <c r="AA176" s="804"/>
      <c r="AB176" s="1029"/>
      <c r="AC176" s="781"/>
      <c r="AD176" s="1013"/>
      <c r="AE176" s="1023"/>
      <c r="AF176" s="532">
        <f t="shared" si="302"/>
        <v>0</v>
      </c>
      <c r="AG176" s="532" t="str">
        <f t="shared" si="287"/>
        <v>No</v>
      </c>
      <c r="AH176" s="545" t="str">
        <f t="shared" si="241"/>
        <v>No</v>
      </c>
      <c r="AI176" s="527" t="str">
        <f t="shared" si="288"/>
        <v>No</v>
      </c>
      <c r="AK176" s="187">
        <f t="shared" si="242"/>
        <v>3</v>
      </c>
      <c r="AL176" s="188">
        <f t="shared" si="243"/>
        <v>0</v>
      </c>
      <c r="AM176" s="26"/>
      <c r="AN176" s="633"/>
      <c r="AO176" s="349">
        <v>4.45</v>
      </c>
      <c r="AP176" s="326">
        <f t="shared" si="244"/>
        <v>0</v>
      </c>
      <c r="AQ176" s="364"/>
      <c r="AR176" s="152">
        <f t="shared" si="289"/>
        <v>0</v>
      </c>
      <c r="AS176" s="152">
        <f t="shared" si="290"/>
        <v>0</v>
      </c>
      <c r="AT176" s="152">
        <f t="shared" si="291"/>
        <v>0</v>
      </c>
      <c r="AU176" s="152">
        <f t="shared" si="292"/>
        <v>0</v>
      </c>
      <c r="AV176" s="152">
        <f t="shared" si="293"/>
        <v>0</v>
      </c>
      <c r="AW176" s="152">
        <f t="shared" si="294"/>
        <v>0</v>
      </c>
      <c r="AX176" s="152">
        <f t="shared" si="303"/>
        <v>0</v>
      </c>
      <c r="AY176" s="152">
        <f t="shared" si="295"/>
        <v>0</v>
      </c>
      <c r="AZ176" s="152">
        <f t="shared" si="296"/>
        <v>0</v>
      </c>
      <c r="BA176" s="152">
        <f t="shared" si="297"/>
        <v>0</v>
      </c>
      <c r="BB176" s="152">
        <f t="shared" si="298"/>
        <v>0</v>
      </c>
      <c r="BC176" s="152">
        <f t="shared" si="299"/>
        <v>0</v>
      </c>
      <c r="BD176" s="152">
        <f t="shared" si="300"/>
        <v>0</v>
      </c>
      <c r="BE176" s="152">
        <f t="shared" si="301"/>
        <v>0</v>
      </c>
      <c r="BF176" s="152">
        <f t="shared" si="222"/>
        <v>0</v>
      </c>
      <c r="BG176" s="152">
        <f t="shared" si="223"/>
        <v>0</v>
      </c>
      <c r="BH176" s="152">
        <f t="shared" si="224"/>
        <v>0</v>
      </c>
      <c r="BI176" s="152">
        <f t="shared" si="225"/>
        <v>0</v>
      </c>
      <c r="BJ176" s="329">
        <v>3</v>
      </c>
      <c r="BK176" s="1036">
        <f t="shared" si="245"/>
        <v>0</v>
      </c>
      <c r="BL176" s="719">
        <v>16</v>
      </c>
      <c r="BM176" s="357">
        <f t="shared" si="246"/>
        <v>0</v>
      </c>
      <c r="BN176" s="719"/>
      <c r="BO176" s="357">
        <f t="shared" si="247"/>
        <v>0</v>
      </c>
      <c r="BP176" s="719"/>
      <c r="BQ176" s="357">
        <f t="shared" si="248"/>
        <v>0</v>
      </c>
      <c r="BR176" s="719"/>
      <c r="BS176" s="357">
        <f t="shared" si="249"/>
        <v>0</v>
      </c>
      <c r="BT176" s="719"/>
      <c r="BU176" s="357">
        <f t="shared" si="250"/>
        <v>0</v>
      </c>
      <c r="BV176" s="730"/>
      <c r="BW176" s="357">
        <f t="shared" si="251"/>
        <v>0</v>
      </c>
      <c r="BX176" s="728"/>
      <c r="BY176" s="357">
        <f t="shared" si="252"/>
        <v>0</v>
      </c>
      <c r="BZ176" s="728"/>
      <c r="CA176" s="357">
        <f t="shared" si="253"/>
        <v>0</v>
      </c>
      <c r="CB176" s="728"/>
      <c r="CC176" s="357">
        <f t="shared" si="254"/>
        <v>0</v>
      </c>
      <c r="CD176" s="728"/>
      <c r="CE176" s="357">
        <f t="shared" si="255"/>
        <v>0</v>
      </c>
      <c r="CF176" s="728"/>
      <c r="CG176" s="357">
        <f t="shared" si="256"/>
        <v>0</v>
      </c>
      <c r="CH176" s="728"/>
      <c r="CI176" s="357">
        <f t="shared" si="257"/>
        <v>0</v>
      </c>
      <c r="CJ176" s="728"/>
      <c r="CK176" s="357">
        <f t="shared" si="258"/>
        <v>0</v>
      </c>
      <c r="CL176" s="728"/>
      <c r="CM176" s="357">
        <f t="shared" si="259"/>
        <v>0</v>
      </c>
      <c r="CN176" s="728"/>
      <c r="CO176" s="357">
        <f t="shared" si="260"/>
        <v>0</v>
      </c>
      <c r="CP176" s="729"/>
      <c r="CQ176" s="357">
        <f t="shared" si="261"/>
        <v>0</v>
      </c>
      <c r="CR176" s="152"/>
      <c r="CS176" s="1">
        <f t="shared" si="262"/>
        <v>0</v>
      </c>
      <c r="CT176" s="1">
        <f t="shared" si="263"/>
        <v>0</v>
      </c>
      <c r="CU176" s="1">
        <f t="shared" si="264"/>
        <v>0</v>
      </c>
      <c r="CV176" s="1">
        <f t="shared" si="265"/>
        <v>0</v>
      </c>
      <c r="CW176" s="522">
        <f t="shared" si="266"/>
        <v>0</v>
      </c>
      <c r="CX176" s="1">
        <f t="shared" si="267"/>
        <v>0</v>
      </c>
      <c r="CY176" s="1">
        <f t="shared" si="268"/>
        <v>0</v>
      </c>
      <c r="CZ176" s="1">
        <f t="shared" si="269"/>
        <v>0</v>
      </c>
      <c r="DB176" s="1">
        <f t="shared" si="270"/>
        <v>0</v>
      </c>
      <c r="DC176" s="1">
        <f t="shared" si="271"/>
        <v>0</v>
      </c>
      <c r="DE176" s="1">
        <f t="shared" si="272"/>
        <v>0</v>
      </c>
      <c r="DF176" s="1">
        <f t="shared" si="273"/>
        <v>0</v>
      </c>
      <c r="DG176" s="1">
        <f t="shared" si="274"/>
        <v>0</v>
      </c>
      <c r="DH176" s="1">
        <f t="shared" si="275"/>
        <v>0</v>
      </c>
      <c r="DI176" s="1">
        <f t="shared" si="276"/>
        <v>0</v>
      </c>
      <c r="DJ176" s="1">
        <f t="shared" si="277"/>
        <v>0</v>
      </c>
      <c r="DK176" s="1">
        <f t="shared" si="278"/>
        <v>0</v>
      </c>
      <c r="DL176" s="1">
        <f t="shared" si="279"/>
        <v>0</v>
      </c>
      <c r="DM176" s="1">
        <f t="shared" si="280"/>
        <v>0</v>
      </c>
      <c r="DN176" s="1">
        <f t="shared" si="281"/>
        <v>0</v>
      </c>
      <c r="DO176" s="1">
        <f t="shared" si="282"/>
        <v>0</v>
      </c>
      <c r="DP176" s="1">
        <f t="shared" si="283"/>
        <v>0</v>
      </c>
      <c r="DQ176" s="1">
        <f t="shared" si="284"/>
        <v>0</v>
      </c>
      <c r="DR176" s="1">
        <f t="shared" si="285"/>
        <v>0</v>
      </c>
      <c r="DS176" s="1">
        <f t="shared" si="286"/>
        <v>0</v>
      </c>
    </row>
    <row r="177" spans="1:123" s="1" customFormat="1" ht="65.25" customHeight="1" x14ac:dyDescent="0.2">
      <c r="A177" s="1378"/>
      <c r="B177" s="130"/>
      <c r="D177" s="977" t="s">
        <v>341</v>
      </c>
      <c r="E177" s="380"/>
      <c r="F177" s="583"/>
      <c r="G177" s="68" t="s">
        <v>398</v>
      </c>
      <c r="H177" s="26" t="s">
        <v>60</v>
      </c>
      <c r="I177" s="1392" t="s">
        <v>507</v>
      </c>
      <c r="J177" s="1100">
        <v>5</v>
      </c>
      <c r="K177" s="1100">
        <v>0</v>
      </c>
      <c r="L177" s="26" t="s">
        <v>693</v>
      </c>
      <c r="M177" s="488">
        <v>567.46305000000007</v>
      </c>
      <c r="N177" s="778"/>
      <c r="O177" s="778"/>
      <c r="P177" s="778"/>
      <c r="Q177" s="778"/>
      <c r="R177" s="778"/>
      <c r="S177" s="778"/>
      <c r="T177" s="778"/>
      <c r="U177" s="778"/>
      <c r="V177" s="802"/>
      <c r="W177" s="779"/>
      <c r="X177" s="779"/>
      <c r="Y177" s="779"/>
      <c r="Z177" s="779"/>
      <c r="AA177" s="801"/>
      <c r="AB177" s="1028"/>
      <c r="AC177" s="782"/>
      <c r="AD177" s="838"/>
      <c r="AE177" s="1021"/>
      <c r="AF177" s="70">
        <f t="shared" si="302"/>
        <v>0</v>
      </c>
      <c r="AG177" s="70" t="str">
        <f t="shared" si="287"/>
        <v>No</v>
      </c>
      <c r="AH177" s="131" t="str">
        <f t="shared" si="241"/>
        <v>No</v>
      </c>
      <c r="AI177" s="71" t="str">
        <f t="shared" si="288"/>
        <v>No</v>
      </c>
      <c r="AK177" s="187">
        <f t="shared" si="242"/>
        <v>3</v>
      </c>
      <c r="AL177" s="188">
        <f t="shared" si="243"/>
        <v>0</v>
      </c>
      <c r="AM177" s="26"/>
      <c r="AN177" s="633"/>
      <c r="AO177" s="349">
        <v>3.45</v>
      </c>
      <c r="AP177" s="326">
        <f t="shared" si="244"/>
        <v>0</v>
      </c>
      <c r="AQ177" s="364"/>
      <c r="AR177" s="152">
        <f t="shared" si="289"/>
        <v>0</v>
      </c>
      <c r="AS177" s="152">
        <f t="shared" si="290"/>
        <v>0</v>
      </c>
      <c r="AT177" s="152">
        <f t="shared" si="291"/>
        <v>0</v>
      </c>
      <c r="AU177" s="152">
        <f t="shared" si="292"/>
        <v>0</v>
      </c>
      <c r="AV177" s="152">
        <f t="shared" si="293"/>
        <v>0</v>
      </c>
      <c r="AW177" s="152">
        <f t="shared" si="294"/>
        <v>0</v>
      </c>
      <c r="AX177" s="152">
        <f t="shared" si="303"/>
        <v>0</v>
      </c>
      <c r="AY177" s="152">
        <f t="shared" si="295"/>
        <v>0</v>
      </c>
      <c r="AZ177" s="152">
        <f t="shared" si="296"/>
        <v>0</v>
      </c>
      <c r="BA177" s="152">
        <f t="shared" si="297"/>
        <v>0</v>
      </c>
      <c r="BB177" s="152">
        <f t="shared" si="298"/>
        <v>0</v>
      </c>
      <c r="BC177" s="152">
        <f t="shared" si="299"/>
        <v>0</v>
      </c>
      <c r="BD177" s="152">
        <f t="shared" si="300"/>
        <v>0</v>
      </c>
      <c r="BE177" s="152">
        <f t="shared" si="301"/>
        <v>0</v>
      </c>
      <c r="BF177" s="152">
        <f t="shared" si="222"/>
        <v>0</v>
      </c>
      <c r="BG177" s="152">
        <f t="shared" si="223"/>
        <v>0</v>
      </c>
      <c r="BH177" s="152">
        <f t="shared" si="224"/>
        <v>0</v>
      </c>
      <c r="BI177" s="152">
        <f t="shared" si="225"/>
        <v>0</v>
      </c>
      <c r="BJ177" s="329">
        <v>3</v>
      </c>
      <c r="BK177" s="1036">
        <f t="shared" si="245"/>
        <v>0</v>
      </c>
      <c r="BL177" s="719">
        <v>19</v>
      </c>
      <c r="BM177" s="357">
        <f t="shared" si="246"/>
        <v>0</v>
      </c>
      <c r="BN177" s="719"/>
      <c r="BO177" s="357">
        <f t="shared" si="247"/>
        <v>0</v>
      </c>
      <c r="BP177" s="719"/>
      <c r="BQ177" s="357">
        <f t="shared" si="248"/>
        <v>0</v>
      </c>
      <c r="BR177" s="719"/>
      <c r="BS177" s="357">
        <f t="shared" si="249"/>
        <v>0</v>
      </c>
      <c r="BT177" s="719"/>
      <c r="BU177" s="357">
        <f t="shared" si="250"/>
        <v>0</v>
      </c>
      <c r="BV177" s="730"/>
      <c r="BW177" s="357">
        <f t="shared" si="251"/>
        <v>0</v>
      </c>
      <c r="BX177" s="728"/>
      <c r="BY177" s="357">
        <f t="shared" si="252"/>
        <v>0</v>
      </c>
      <c r="BZ177" s="728"/>
      <c r="CA177" s="357">
        <f t="shared" si="253"/>
        <v>0</v>
      </c>
      <c r="CB177" s="728"/>
      <c r="CC177" s="357">
        <f t="shared" si="254"/>
        <v>0</v>
      </c>
      <c r="CD177" s="728"/>
      <c r="CE177" s="357">
        <f t="shared" si="255"/>
        <v>0</v>
      </c>
      <c r="CF177" s="728"/>
      <c r="CG177" s="357">
        <f t="shared" si="256"/>
        <v>0</v>
      </c>
      <c r="CH177" s="728"/>
      <c r="CI177" s="357">
        <f t="shared" si="257"/>
        <v>0</v>
      </c>
      <c r="CJ177" s="728"/>
      <c r="CK177" s="357">
        <f t="shared" si="258"/>
        <v>0</v>
      </c>
      <c r="CL177" s="728"/>
      <c r="CM177" s="357">
        <f t="shared" si="259"/>
        <v>0</v>
      </c>
      <c r="CN177" s="728"/>
      <c r="CO177" s="357">
        <f t="shared" si="260"/>
        <v>0</v>
      </c>
      <c r="CP177" s="729"/>
      <c r="CQ177" s="357">
        <f t="shared" si="261"/>
        <v>0</v>
      </c>
      <c r="CR177" s="152"/>
      <c r="CS177" s="1">
        <f t="shared" si="262"/>
        <v>0</v>
      </c>
      <c r="CT177" s="1">
        <f t="shared" si="263"/>
        <v>0</v>
      </c>
      <c r="CU177" s="1">
        <f t="shared" si="264"/>
        <v>0</v>
      </c>
      <c r="CV177" s="1">
        <f t="shared" si="265"/>
        <v>0</v>
      </c>
      <c r="CW177" s="522">
        <f t="shared" si="266"/>
        <v>0</v>
      </c>
      <c r="CX177" s="1">
        <f t="shared" si="267"/>
        <v>0</v>
      </c>
      <c r="CY177" s="1">
        <f t="shared" si="268"/>
        <v>0</v>
      </c>
      <c r="CZ177" s="1">
        <f t="shared" si="269"/>
        <v>0</v>
      </c>
      <c r="DB177" s="1">
        <f t="shared" si="270"/>
        <v>0</v>
      </c>
      <c r="DC177" s="1">
        <f t="shared" si="271"/>
        <v>0</v>
      </c>
      <c r="DE177" s="1">
        <f t="shared" si="272"/>
        <v>0</v>
      </c>
      <c r="DF177" s="1">
        <f t="shared" si="273"/>
        <v>0</v>
      </c>
      <c r="DG177" s="1">
        <f t="shared" si="274"/>
        <v>0</v>
      </c>
      <c r="DH177" s="1">
        <f t="shared" si="275"/>
        <v>0</v>
      </c>
      <c r="DI177" s="1">
        <f t="shared" si="276"/>
        <v>0</v>
      </c>
      <c r="DJ177" s="1">
        <f t="shared" si="277"/>
        <v>0</v>
      </c>
      <c r="DK177" s="1">
        <f t="shared" si="278"/>
        <v>0</v>
      </c>
      <c r="DL177" s="1">
        <f t="shared" si="279"/>
        <v>0</v>
      </c>
      <c r="DM177" s="1">
        <f t="shared" si="280"/>
        <v>0</v>
      </c>
      <c r="DN177" s="1">
        <f t="shared" si="281"/>
        <v>0</v>
      </c>
      <c r="DO177" s="1">
        <f t="shared" si="282"/>
        <v>0</v>
      </c>
      <c r="DP177" s="1">
        <f t="shared" si="283"/>
        <v>0</v>
      </c>
      <c r="DQ177" s="1">
        <f t="shared" si="284"/>
        <v>0</v>
      </c>
      <c r="DR177" s="1">
        <f t="shared" si="285"/>
        <v>0</v>
      </c>
      <c r="DS177" s="1">
        <f t="shared" si="286"/>
        <v>0</v>
      </c>
    </row>
    <row r="178" spans="1:123" s="1" customFormat="1" ht="65.25" customHeight="1" x14ac:dyDescent="0.2">
      <c r="A178" s="1379"/>
      <c r="B178" s="132"/>
      <c r="C178" s="72"/>
      <c r="D178" s="978" t="s">
        <v>342</v>
      </c>
      <c r="E178" s="381" t="s">
        <v>31</v>
      </c>
      <c r="F178" s="584"/>
      <c r="G178" s="99" t="s">
        <v>398</v>
      </c>
      <c r="H178" s="74" t="s">
        <v>60</v>
      </c>
      <c r="I178" s="1393"/>
      <c r="J178" s="1102">
        <v>5</v>
      </c>
      <c r="K178" s="1102">
        <v>0</v>
      </c>
      <c r="L178" s="74" t="s">
        <v>693</v>
      </c>
      <c r="M178" s="501">
        <v>680.95566000000008</v>
      </c>
      <c r="N178" s="778"/>
      <c r="O178" s="778"/>
      <c r="P178" s="778"/>
      <c r="Q178" s="778"/>
      <c r="R178" s="778"/>
      <c r="S178" s="778"/>
      <c r="T178" s="778"/>
      <c r="U178" s="778"/>
      <c r="V178" s="802"/>
      <c r="W178" s="779"/>
      <c r="X178" s="779"/>
      <c r="Y178" s="779"/>
      <c r="Z178" s="779"/>
      <c r="AA178" s="801"/>
      <c r="AB178" s="1028"/>
      <c r="AC178" s="782"/>
      <c r="AD178" s="108"/>
      <c r="AE178" s="820"/>
      <c r="AF178" s="70">
        <f t="shared" si="302"/>
        <v>0</v>
      </c>
      <c r="AG178" s="101" t="str">
        <f t="shared" si="287"/>
        <v>No</v>
      </c>
      <c r="AH178" s="131" t="str">
        <f t="shared" si="241"/>
        <v>No</v>
      </c>
      <c r="AI178" s="71" t="str">
        <f t="shared" si="288"/>
        <v>No</v>
      </c>
      <c r="AK178" s="187">
        <f t="shared" si="242"/>
        <v>3</v>
      </c>
      <c r="AL178" s="188">
        <f t="shared" si="243"/>
        <v>0</v>
      </c>
      <c r="AM178" s="26"/>
      <c r="AN178" s="633"/>
      <c r="AO178" s="349">
        <v>3.45</v>
      </c>
      <c r="AP178" s="326">
        <f t="shared" si="244"/>
        <v>0</v>
      </c>
      <c r="AQ178" s="364"/>
      <c r="AR178" s="152">
        <f t="shared" si="289"/>
        <v>0</v>
      </c>
      <c r="AS178" s="152">
        <f t="shared" si="290"/>
        <v>0</v>
      </c>
      <c r="AT178" s="152">
        <f t="shared" si="291"/>
        <v>0</v>
      </c>
      <c r="AU178" s="152">
        <f t="shared" si="292"/>
        <v>0</v>
      </c>
      <c r="AV178" s="152">
        <f t="shared" si="293"/>
        <v>0</v>
      </c>
      <c r="AW178" s="152">
        <f t="shared" si="294"/>
        <v>0</v>
      </c>
      <c r="AX178" s="152">
        <f t="shared" si="303"/>
        <v>0</v>
      </c>
      <c r="AY178" s="152">
        <f t="shared" si="295"/>
        <v>0</v>
      </c>
      <c r="AZ178" s="152">
        <f t="shared" si="296"/>
        <v>0</v>
      </c>
      <c r="BA178" s="152">
        <f t="shared" si="297"/>
        <v>0</v>
      </c>
      <c r="BB178" s="152">
        <f t="shared" si="298"/>
        <v>0</v>
      </c>
      <c r="BC178" s="152">
        <f t="shared" si="299"/>
        <v>0</v>
      </c>
      <c r="BD178" s="152">
        <f t="shared" si="300"/>
        <v>0</v>
      </c>
      <c r="BE178" s="152">
        <f t="shared" si="301"/>
        <v>0</v>
      </c>
      <c r="BF178" s="152">
        <f t="shared" si="222"/>
        <v>0</v>
      </c>
      <c r="BG178" s="152">
        <f t="shared" si="223"/>
        <v>0</v>
      </c>
      <c r="BH178" s="152">
        <f t="shared" si="224"/>
        <v>0</v>
      </c>
      <c r="BI178" s="152">
        <f t="shared" si="225"/>
        <v>0</v>
      </c>
      <c r="BJ178" s="329">
        <v>3</v>
      </c>
      <c r="BK178" s="1036">
        <f t="shared" si="245"/>
        <v>0</v>
      </c>
      <c r="BL178" s="719">
        <v>19</v>
      </c>
      <c r="BM178" s="357">
        <f t="shared" si="246"/>
        <v>0</v>
      </c>
      <c r="BN178" s="719"/>
      <c r="BO178" s="357">
        <f t="shared" si="247"/>
        <v>0</v>
      </c>
      <c r="BP178" s="719"/>
      <c r="BQ178" s="357">
        <f t="shared" si="248"/>
        <v>0</v>
      </c>
      <c r="BR178" s="719"/>
      <c r="BS178" s="357">
        <f t="shared" si="249"/>
        <v>0</v>
      </c>
      <c r="BT178" s="719"/>
      <c r="BU178" s="357">
        <f t="shared" si="250"/>
        <v>0</v>
      </c>
      <c r="BV178" s="730"/>
      <c r="BW178" s="357">
        <f t="shared" si="251"/>
        <v>0</v>
      </c>
      <c r="BX178" s="728"/>
      <c r="BY178" s="357">
        <f t="shared" si="252"/>
        <v>0</v>
      </c>
      <c r="BZ178" s="728"/>
      <c r="CA178" s="357">
        <f t="shared" si="253"/>
        <v>0</v>
      </c>
      <c r="CB178" s="728"/>
      <c r="CC178" s="357">
        <f t="shared" si="254"/>
        <v>0</v>
      </c>
      <c r="CD178" s="728"/>
      <c r="CE178" s="357">
        <f t="shared" si="255"/>
        <v>0</v>
      </c>
      <c r="CF178" s="728"/>
      <c r="CG178" s="357">
        <f t="shared" si="256"/>
        <v>0</v>
      </c>
      <c r="CH178" s="728"/>
      <c r="CI178" s="357">
        <f t="shared" si="257"/>
        <v>0</v>
      </c>
      <c r="CJ178" s="728"/>
      <c r="CK178" s="357">
        <f t="shared" si="258"/>
        <v>0</v>
      </c>
      <c r="CL178" s="728"/>
      <c r="CM178" s="357">
        <f t="shared" si="259"/>
        <v>0</v>
      </c>
      <c r="CN178" s="728"/>
      <c r="CO178" s="357">
        <f t="shared" si="260"/>
        <v>0</v>
      </c>
      <c r="CP178" s="729"/>
      <c r="CQ178" s="357">
        <f t="shared" si="261"/>
        <v>0</v>
      </c>
      <c r="CR178" s="152"/>
      <c r="CS178" s="1">
        <f t="shared" si="262"/>
        <v>0</v>
      </c>
      <c r="CT178" s="1">
        <f t="shared" si="263"/>
        <v>0</v>
      </c>
      <c r="CU178" s="1">
        <f t="shared" si="264"/>
        <v>0</v>
      </c>
      <c r="CV178" s="1">
        <f t="shared" si="265"/>
        <v>0</v>
      </c>
      <c r="CW178" s="522">
        <f t="shared" si="266"/>
        <v>0</v>
      </c>
      <c r="CX178" s="1">
        <f t="shared" si="267"/>
        <v>0</v>
      </c>
      <c r="CY178" s="1">
        <f t="shared" si="268"/>
        <v>0</v>
      </c>
      <c r="CZ178" s="1">
        <f t="shared" si="269"/>
        <v>0</v>
      </c>
      <c r="DB178" s="1">
        <f t="shared" si="270"/>
        <v>0</v>
      </c>
      <c r="DC178" s="1">
        <f t="shared" si="271"/>
        <v>0</v>
      </c>
      <c r="DE178" s="1">
        <f t="shared" si="272"/>
        <v>0</v>
      </c>
      <c r="DF178" s="1">
        <f t="shared" si="273"/>
        <v>0</v>
      </c>
      <c r="DG178" s="1">
        <f t="shared" si="274"/>
        <v>0</v>
      </c>
      <c r="DH178" s="1">
        <f t="shared" si="275"/>
        <v>0</v>
      </c>
      <c r="DI178" s="1">
        <f t="shared" si="276"/>
        <v>0</v>
      </c>
      <c r="DJ178" s="1">
        <f t="shared" si="277"/>
        <v>0</v>
      </c>
      <c r="DK178" s="1">
        <f t="shared" si="278"/>
        <v>0</v>
      </c>
      <c r="DL178" s="1">
        <f t="shared" si="279"/>
        <v>0</v>
      </c>
      <c r="DM178" s="1">
        <f t="shared" si="280"/>
        <v>0</v>
      </c>
      <c r="DN178" s="1">
        <f t="shared" si="281"/>
        <v>0</v>
      </c>
      <c r="DO178" s="1">
        <f t="shared" si="282"/>
        <v>0</v>
      </c>
      <c r="DP178" s="1">
        <f t="shared" si="283"/>
        <v>0</v>
      </c>
      <c r="DQ178" s="1">
        <f t="shared" si="284"/>
        <v>0</v>
      </c>
      <c r="DR178" s="1">
        <f t="shared" si="285"/>
        <v>0</v>
      </c>
      <c r="DS178" s="1">
        <f t="shared" si="286"/>
        <v>0</v>
      </c>
    </row>
    <row r="179" spans="1:123" s="26" customFormat="1" ht="37.5" customHeight="1" x14ac:dyDescent="0.2">
      <c r="A179" s="1"/>
      <c r="B179" s="134"/>
      <c r="C179" s="6"/>
      <c r="D179" s="977"/>
      <c r="E179" s="383"/>
      <c r="F179" s="620"/>
      <c r="G179" s="204"/>
      <c r="H179" s="6"/>
      <c r="I179" s="693"/>
      <c r="J179" s="1107"/>
      <c r="K179" s="1107"/>
      <c r="L179" s="707" t="s">
        <v>911</v>
      </c>
      <c r="N179" s="817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1184"/>
      <c r="AC179" s="1185"/>
      <c r="AD179" s="1186"/>
      <c r="AE179" s="1186"/>
      <c r="AF179" s="94"/>
      <c r="AG179" s="6"/>
      <c r="AH179" s="205"/>
      <c r="AI179" s="292"/>
      <c r="AJ179" s="1"/>
      <c r="AK179" s="187">
        <f t="shared" si="242"/>
        <v>0</v>
      </c>
      <c r="AL179" s="188">
        <f t="shared" si="243"/>
        <v>0</v>
      </c>
      <c r="AN179" s="633"/>
      <c r="AO179" s="352"/>
      <c r="AP179" s="326">
        <f t="shared" si="244"/>
        <v>0</v>
      </c>
      <c r="AQ179" s="364"/>
      <c r="AR179" s="152"/>
      <c r="AS179" s="152"/>
      <c r="AT179" s="152"/>
      <c r="AU179" s="152"/>
      <c r="AV179" s="152"/>
      <c r="AW179" s="152"/>
      <c r="AX179" s="152">
        <f t="shared" si="303"/>
        <v>0</v>
      </c>
      <c r="AY179" s="152"/>
      <c r="AZ179" s="152"/>
      <c r="BA179" s="152"/>
      <c r="BB179" s="152"/>
      <c r="BC179" s="152"/>
      <c r="BD179" s="152"/>
      <c r="BE179" s="152"/>
      <c r="BF179" s="152">
        <f t="shared" si="222"/>
        <v>0</v>
      </c>
      <c r="BG179" s="152">
        <f t="shared" si="223"/>
        <v>0</v>
      </c>
      <c r="BH179" s="152">
        <f t="shared" si="224"/>
        <v>0</v>
      </c>
      <c r="BI179" s="152">
        <f t="shared" si="225"/>
        <v>0</v>
      </c>
      <c r="BJ179" s="329"/>
      <c r="BK179" s="1036">
        <f t="shared" si="245"/>
        <v>0</v>
      </c>
      <c r="BL179" s="722"/>
      <c r="BM179" s="357">
        <f t="shared" si="246"/>
        <v>0</v>
      </c>
      <c r="BN179" s="722"/>
      <c r="BO179" s="357">
        <f t="shared" si="247"/>
        <v>0</v>
      </c>
      <c r="BP179" s="722"/>
      <c r="BQ179" s="357">
        <f t="shared" si="248"/>
        <v>0</v>
      </c>
      <c r="BR179" s="722"/>
      <c r="BS179" s="357">
        <f t="shared" si="249"/>
        <v>0</v>
      </c>
      <c r="BT179" s="722"/>
      <c r="BU179" s="357">
        <f t="shared" si="250"/>
        <v>0</v>
      </c>
      <c r="BV179" s="731"/>
      <c r="BW179" s="357">
        <f t="shared" si="251"/>
        <v>0</v>
      </c>
      <c r="BX179" s="728"/>
      <c r="BY179" s="357">
        <f t="shared" si="252"/>
        <v>0</v>
      </c>
      <c r="BZ179" s="728"/>
      <c r="CA179" s="357">
        <f t="shared" si="253"/>
        <v>0</v>
      </c>
      <c r="CB179" s="728"/>
      <c r="CC179" s="357">
        <f t="shared" si="254"/>
        <v>0</v>
      </c>
      <c r="CD179" s="728"/>
      <c r="CE179" s="357">
        <f t="shared" si="255"/>
        <v>0</v>
      </c>
      <c r="CF179" s="728"/>
      <c r="CG179" s="357">
        <f t="shared" si="256"/>
        <v>0</v>
      </c>
      <c r="CH179" s="728"/>
      <c r="CI179" s="357">
        <f t="shared" si="257"/>
        <v>0</v>
      </c>
      <c r="CJ179" s="728"/>
      <c r="CK179" s="357">
        <f t="shared" si="258"/>
        <v>0</v>
      </c>
      <c r="CL179" s="728"/>
      <c r="CM179" s="357">
        <f t="shared" si="259"/>
        <v>0</v>
      </c>
      <c r="CN179" s="728"/>
      <c r="CO179" s="357">
        <f t="shared" si="260"/>
        <v>0</v>
      </c>
      <c r="CP179" s="729"/>
      <c r="CQ179" s="357">
        <f t="shared" si="261"/>
        <v>0</v>
      </c>
      <c r="CR179" s="152"/>
      <c r="CS179" s="1">
        <f t="shared" si="262"/>
        <v>0</v>
      </c>
      <c r="CT179" s="1">
        <f t="shared" si="263"/>
        <v>0</v>
      </c>
      <c r="CU179" s="1">
        <f t="shared" si="264"/>
        <v>0</v>
      </c>
      <c r="CV179" s="1">
        <f t="shared" si="265"/>
        <v>0</v>
      </c>
      <c r="CW179" s="522">
        <f t="shared" si="266"/>
        <v>0</v>
      </c>
      <c r="CX179" s="1">
        <f t="shared" si="267"/>
        <v>0</v>
      </c>
      <c r="CY179" s="1">
        <f t="shared" si="268"/>
        <v>0</v>
      </c>
      <c r="CZ179" s="1">
        <f t="shared" si="269"/>
        <v>0</v>
      </c>
      <c r="DA179" s="1"/>
      <c r="DB179" s="1">
        <f t="shared" si="270"/>
        <v>0</v>
      </c>
      <c r="DC179" s="1">
        <f t="shared" si="271"/>
        <v>0</v>
      </c>
      <c r="DD179" s="1"/>
      <c r="DE179" s="1">
        <f t="shared" si="272"/>
        <v>0</v>
      </c>
      <c r="DF179" s="1">
        <f t="shared" si="273"/>
        <v>0</v>
      </c>
      <c r="DG179" s="1">
        <f t="shared" si="274"/>
        <v>0</v>
      </c>
      <c r="DH179" s="1">
        <f t="shared" si="275"/>
        <v>0</v>
      </c>
      <c r="DI179" s="1">
        <f t="shared" si="276"/>
        <v>0</v>
      </c>
      <c r="DJ179" s="1">
        <f t="shared" si="277"/>
        <v>0</v>
      </c>
      <c r="DK179" s="1">
        <f t="shared" si="278"/>
        <v>0</v>
      </c>
      <c r="DL179" s="1">
        <f t="shared" si="279"/>
        <v>0</v>
      </c>
      <c r="DM179" s="1">
        <f t="shared" si="280"/>
        <v>0</v>
      </c>
      <c r="DN179" s="1">
        <f t="shared" si="281"/>
        <v>0</v>
      </c>
      <c r="DO179" s="1">
        <f t="shared" si="282"/>
        <v>0</v>
      </c>
      <c r="DP179" s="1">
        <f t="shared" si="283"/>
        <v>0</v>
      </c>
      <c r="DQ179" s="1">
        <f t="shared" si="284"/>
        <v>0</v>
      </c>
      <c r="DR179" s="1">
        <f t="shared" si="285"/>
        <v>0</v>
      </c>
      <c r="DS179" s="1">
        <f t="shared" si="286"/>
        <v>0</v>
      </c>
    </row>
    <row r="180" spans="1:123" s="1" customFormat="1" ht="65.25" customHeight="1" x14ac:dyDescent="0.2">
      <c r="B180" s="137"/>
      <c r="C180" s="82"/>
      <c r="D180" s="1070" t="s">
        <v>231</v>
      </c>
      <c r="E180" s="533"/>
      <c r="F180" s="582"/>
      <c r="G180" s="534" t="s">
        <v>15</v>
      </c>
      <c r="H180" s="535" t="s">
        <v>64</v>
      </c>
      <c r="I180" s="1091" t="s">
        <v>392</v>
      </c>
      <c r="J180" s="1103">
        <v>1</v>
      </c>
      <c r="K180" s="1103">
        <v>0</v>
      </c>
      <c r="L180" s="535" t="s">
        <v>693</v>
      </c>
      <c r="M180" s="540">
        <v>289.41876579000001</v>
      </c>
      <c r="N180" s="777"/>
      <c r="O180" s="777"/>
      <c r="P180" s="777"/>
      <c r="Q180" s="777"/>
      <c r="R180" s="777"/>
      <c r="S180" s="777"/>
      <c r="T180" s="777"/>
      <c r="U180" s="777"/>
      <c r="V180" s="807"/>
      <c r="W180" s="805"/>
      <c r="X180" s="805"/>
      <c r="Y180" s="805"/>
      <c r="Z180" s="805"/>
      <c r="AA180" s="804"/>
      <c r="AB180" s="1029"/>
      <c r="AC180" s="781"/>
      <c r="AD180" s="837"/>
      <c r="AE180" s="1020"/>
      <c r="AF180" s="532">
        <f t="shared" si="302"/>
        <v>0</v>
      </c>
      <c r="AG180" s="536" t="str">
        <f>IF(B180="New","Yes","No")</f>
        <v>No</v>
      </c>
      <c r="AH180" s="548" t="str">
        <f t="shared" si="241"/>
        <v>No</v>
      </c>
      <c r="AI180" s="527" t="str">
        <f>IF(F180="P24 cat.","Yes","No")</f>
        <v>No</v>
      </c>
      <c r="AK180" s="187">
        <f t="shared" si="242"/>
        <v>2</v>
      </c>
      <c r="AL180" s="188">
        <f t="shared" si="243"/>
        <v>0</v>
      </c>
      <c r="AM180" s="26"/>
      <c r="AN180" s="633"/>
      <c r="AO180" s="349">
        <v>6.5</v>
      </c>
      <c r="AP180" s="326">
        <f t="shared" si="244"/>
        <v>0</v>
      </c>
      <c r="AQ180" s="364"/>
      <c r="AR180" s="152">
        <f>N180*J180</f>
        <v>0</v>
      </c>
      <c r="AS180" s="152">
        <f>O180*J180</f>
        <v>0</v>
      </c>
      <c r="AT180" s="152">
        <f>P180*J180</f>
        <v>0</v>
      </c>
      <c r="AU180" s="152">
        <f>Q180*J180</f>
        <v>0</v>
      </c>
      <c r="AV180" s="152">
        <f>R180*J180</f>
        <v>0</v>
      </c>
      <c r="AW180" s="152">
        <f>S180*J180</f>
        <v>0</v>
      </c>
      <c r="AX180" s="152">
        <f t="shared" si="303"/>
        <v>0</v>
      </c>
      <c r="AY180" s="152">
        <f>U180*J180</f>
        <v>0</v>
      </c>
      <c r="AZ180" s="152">
        <f>J180*V180</f>
        <v>0</v>
      </c>
      <c r="BA180" s="152">
        <f>W180*J180</f>
        <v>0</v>
      </c>
      <c r="BB180" s="152">
        <f>X180*J180</f>
        <v>0</v>
      </c>
      <c r="BC180" s="152">
        <f>Y180*J180</f>
        <v>0</v>
      </c>
      <c r="BD180" s="152">
        <f>Z180*J180</f>
        <v>0</v>
      </c>
      <c r="BE180" s="152">
        <f>AA180*J180</f>
        <v>0</v>
      </c>
      <c r="BF180" s="152">
        <f t="shared" si="222"/>
        <v>0</v>
      </c>
      <c r="BG180" s="152">
        <f t="shared" si="223"/>
        <v>0</v>
      </c>
      <c r="BH180" s="152">
        <f t="shared" si="224"/>
        <v>0</v>
      </c>
      <c r="BI180" s="152">
        <f t="shared" si="225"/>
        <v>0</v>
      </c>
      <c r="BJ180" s="329">
        <v>2</v>
      </c>
      <c r="BK180" s="1036">
        <f t="shared" si="245"/>
        <v>0</v>
      </c>
      <c r="BL180" s="719">
        <v>6</v>
      </c>
      <c r="BM180" s="357">
        <f t="shared" si="246"/>
        <v>0</v>
      </c>
      <c r="BN180" s="719"/>
      <c r="BO180" s="357">
        <f t="shared" si="247"/>
        <v>0</v>
      </c>
      <c r="BP180" s="719"/>
      <c r="BQ180" s="357">
        <f t="shared" si="248"/>
        <v>0</v>
      </c>
      <c r="BR180" s="719"/>
      <c r="BS180" s="357">
        <f t="shared" si="249"/>
        <v>0</v>
      </c>
      <c r="BT180" s="719"/>
      <c r="BU180" s="357">
        <f t="shared" si="250"/>
        <v>0</v>
      </c>
      <c r="BV180" s="730"/>
      <c r="BW180" s="357">
        <f t="shared" si="251"/>
        <v>0</v>
      </c>
      <c r="BX180" s="728"/>
      <c r="BY180" s="357">
        <f t="shared" si="252"/>
        <v>0</v>
      </c>
      <c r="BZ180" s="728"/>
      <c r="CA180" s="357">
        <f t="shared" si="253"/>
        <v>0</v>
      </c>
      <c r="CB180" s="728"/>
      <c r="CC180" s="357">
        <f t="shared" si="254"/>
        <v>0</v>
      </c>
      <c r="CD180" s="728"/>
      <c r="CE180" s="357">
        <f t="shared" si="255"/>
        <v>0</v>
      </c>
      <c r="CF180" s="728"/>
      <c r="CG180" s="357">
        <f t="shared" si="256"/>
        <v>0</v>
      </c>
      <c r="CH180" s="728"/>
      <c r="CI180" s="357">
        <f t="shared" si="257"/>
        <v>0</v>
      </c>
      <c r="CJ180" s="728"/>
      <c r="CK180" s="357">
        <f t="shared" si="258"/>
        <v>0</v>
      </c>
      <c r="CL180" s="728"/>
      <c r="CM180" s="357">
        <f t="shared" si="259"/>
        <v>0</v>
      </c>
      <c r="CN180" s="728"/>
      <c r="CO180" s="357">
        <f t="shared" si="260"/>
        <v>0</v>
      </c>
      <c r="CP180" s="729"/>
      <c r="CQ180" s="357">
        <f t="shared" si="261"/>
        <v>0</v>
      </c>
      <c r="CR180" s="152"/>
      <c r="CS180" s="1">
        <f t="shared" si="262"/>
        <v>0</v>
      </c>
      <c r="CT180" s="1">
        <f t="shared" si="263"/>
        <v>0</v>
      </c>
      <c r="CU180" s="1">
        <f t="shared" si="264"/>
        <v>0</v>
      </c>
      <c r="CV180" s="1">
        <f t="shared" si="265"/>
        <v>0</v>
      </c>
      <c r="CW180" s="522">
        <f t="shared" si="266"/>
        <v>0</v>
      </c>
      <c r="CX180" s="1">
        <f t="shared" si="267"/>
        <v>0</v>
      </c>
      <c r="CY180" s="1">
        <f t="shared" si="268"/>
        <v>0</v>
      </c>
      <c r="CZ180" s="1">
        <f t="shared" si="269"/>
        <v>0</v>
      </c>
      <c r="DB180" s="1">
        <f t="shared" si="270"/>
        <v>0</v>
      </c>
      <c r="DC180" s="1">
        <f t="shared" si="271"/>
        <v>0</v>
      </c>
      <c r="DE180" s="1">
        <f t="shared" si="272"/>
        <v>0</v>
      </c>
      <c r="DF180" s="1">
        <f t="shared" si="273"/>
        <v>0</v>
      </c>
      <c r="DG180" s="1">
        <f t="shared" si="274"/>
        <v>0</v>
      </c>
      <c r="DH180" s="1">
        <f t="shared" si="275"/>
        <v>0</v>
      </c>
      <c r="DI180" s="1">
        <f t="shared" si="276"/>
        <v>0</v>
      </c>
      <c r="DJ180" s="1">
        <f t="shared" si="277"/>
        <v>0</v>
      </c>
      <c r="DK180" s="1">
        <f t="shared" si="278"/>
        <v>0</v>
      </c>
      <c r="DL180" s="1">
        <f t="shared" si="279"/>
        <v>0</v>
      </c>
      <c r="DM180" s="1">
        <f t="shared" si="280"/>
        <v>0</v>
      </c>
      <c r="DN180" s="1">
        <f t="shared" si="281"/>
        <v>0</v>
      </c>
      <c r="DO180" s="1">
        <f t="shared" si="282"/>
        <v>0</v>
      </c>
      <c r="DP180" s="1">
        <f t="shared" si="283"/>
        <v>0</v>
      </c>
      <c r="DQ180" s="1">
        <f t="shared" si="284"/>
        <v>0</v>
      </c>
      <c r="DR180" s="1">
        <f t="shared" si="285"/>
        <v>0</v>
      </c>
      <c r="DS180" s="1">
        <f t="shared" si="286"/>
        <v>0</v>
      </c>
    </row>
    <row r="181" spans="1:123" s="1" customFormat="1" ht="65.25" customHeight="1" x14ac:dyDescent="0.2">
      <c r="B181" s="139"/>
      <c r="D181" s="251" t="s">
        <v>232</v>
      </c>
      <c r="E181" s="378"/>
      <c r="F181" s="581"/>
      <c r="G181" s="45" t="s">
        <v>15</v>
      </c>
      <c r="H181" s="1" t="s">
        <v>63</v>
      </c>
      <c r="I181" s="1092" t="s">
        <v>393</v>
      </c>
      <c r="J181" s="1104">
        <v>1</v>
      </c>
      <c r="K181" s="1104">
        <v>0</v>
      </c>
      <c r="L181" s="1" t="s">
        <v>693</v>
      </c>
      <c r="M181" s="500">
        <v>268.73789019000009</v>
      </c>
      <c r="N181" s="778"/>
      <c r="O181" s="778"/>
      <c r="P181" s="778"/>
      <c r="Q181" s="778"/>
      <c r="R181" s="778"/>
      <c r="S181" s="778"/>
      <c r="T181" s="778"/>
      <c r="U181" s="778"/>
      <c r="V181" s="802"/>
      <c r="W181" s="779"/>
      <c r="X181" s="779"/>
      <c r="Y181" s="779"/>
      <c r="Z181" s="779"/>
      <c r="AA181" s="801"/>
      <c r="AB181" s="1028"/>
      <c r="AC181" s="782"/>
      <c r="AD181" s="1011"/>
      <c r="AE181" s="1022"/>
      <c r="AF181" s="70">
        <f t="shared" si="302"/>
        <v>0</v>
      </c>
      <c r="AG181" s="88" t="str">
        <f>IF(B181="New","Yes","No")</f>
        <v>No</v>
      </c>
      <c r="AH181" s="131" t="str">
        <f t="shared" si="241"/>
        <v>No</v>
      </c>
      <c r="AI181" s="71" t="str">
        <f>IF(F181="P24 cat.","Yes","No")</f>
        <v>No</v>
      </c>
      <c r="AK181" s="187">
        <f t="shared" si="242"/>
        <v>2</v>
      </c>
      <c r="AL181" s="188">
        <f t="shared" si="243"/>
        <v>0</v>
      </c>
      <c r="AM181" s="26"/>
      <c r="AN181" s="633"/>
      <c r="AO181" s="349">
        <v>4.4000000000000004</v>
      </c>
      <c r="AP181" s="326">
        <f t="shared" si="244"/>
        <v>0</v>
      </c>
      <c r="AQ181" s="364"/>
      <c r="AR181" s="152">
        <f>N181*J181</f>
        <v>0</v>
      </c>
      <c r="AS181" s="152">
        <f>O181*J181</f>
        <v>0</v>
      </c>
      <c r="AT181" s="152">
        <f>P181*J181</f>
        <v>0</v>
      </c>
      <c r="AU181" s="152">
        <f>Q181*J181</f>
        <v>0</v>
      </c>
      <c r="AV181" s="152">
        <f>R181*J181</f>
        <v>0</v>
      </c>
      <c r="AW181" s="152">
        <f>S181*J181</f>
        <v>0</v>
      </c>
      <c r="AX181" s="152">
        <f t="shared" si="303"/>
        <v>0</v>
      </c>
      <c r="AY181" s="152">
        <f>U181*J181</f>
        <v>0</v>
      </c>
      <c r="AZ181" s="152">
        <f>J181*V181</f>
        <v>0</v>
      </c>
      <c r="BA181" s="152">
        <f>W181*J181</f>
        <v>0</v>
      </c>
      <c r="BB181" s="152">
        <f>X181*J181</f>
        <v>0</v>
      </c>
      <c r="BC181" s="152">
        <f>Y181*J181</f>
        <v>0</v>
      </c>
      <c r="BD181" s="152">
        <f>Z181*J181</f>
        <v>0</v>
      </c>
      <c r="BE181" s="152">
        <f>AA181*J181</f>
        <v>0</v>
      </c>
      <c r="BF181" s="152">
        <f t="shared" si="222"/>
        <v>0</v>
      </c>
      <c r="BG181" s="152">
        <f t="shared" si="223"/>
        <v>0</v>
      </c>
      <c r="BH181" s="152">
        <f t="shared" si="224"/>
        <v>0</v>
      </c>
      <c r="BI181" s="152">
        <f t="shared" si="225"/>
        <v>0</v>
      </c>
      <c r="BJ181" s="329">
        <v>2</v>
      </c>
      <c r="BK181" s="1036">
        <f t="shared" si="245"/>
        <v>0</v>
      </c>
      <c r="BL181" s="719">
        <v>6</v>
      </c>
      <c r="BM181" s="357">
        <f t="shared" si="246"/>
        <v>0</v>
      </c>
      <c r="BN181" s="719"/>
      <c r="BO181" s="357">
        <f t="shared" si="247"/>
        <v>0</v>
      </c>
      <c r="BP181" s="719"/>
      <c r="BQ181" s="357">
        <f t="shared" si="248"/>
        <v>0</v>
      </c>
      <c r="BR181" s="719"/>
      <c r="BS181" s="357">
        <f t="shared" si="249"/>
        <v>0</v>
      </c>
      <c r="BT181" s="719"/>
      <c r="BU181" s="357">
        <f t="shared" si="250"/>
        <v>0</v>
      </c>
      <c r="BV181" s="730"/>
      <c r="BW181" s="357">
        <f t="shared" si="251"/>
        <v>0</v>
      </c>
      <c r="BX181" s="728"/>
      <c r="BY181" s="357">
        <f t="shared" si="252"/>
        <v>0</v>
      </c>
      <c r="BZ181" s="728"/>
      <c r="CA181" s="357">
        <f t="shared" si="253"/>
        <v>0</v>
      </c>
      <c r="CB181" s="728"/>
      <c r="CC181" s="357">
        <f t="shared" si="254"/>
        <v>0</v>
      </c>
      <c r="CD181" s="728"/>
      <c r="CE181" s="357">
        <f t="shared" si="255"/>
        <v>0</v>
      </c>
      <c r="CF181" s="728"/>
      <c r="CG181" s="357">
        <f t="shared" si="256"/>
        <v>0</v>
      </c>
      <c r="CH181" s="728"/>
      <c r="CI181" s="357">
        <f t="shared" si="257"/>
        <v>0</v>
      </c>
      <c r="CJ181" s="728"/>
      <c r="CK181" s="357">
        <f t="shared" si="258"/>
        <v>0</v>
      </c>
      <c r="CL181" s="728"/>
      <c r="CM181" s="357">
        <f t="shared" si="259"/>
        <v>0</v>
      </c>
      <c r="CN181" s="728"/>
      <c r="CO181" s="357">
        <f t="shared" si="260"/>
        <v>0</v>
      </c>
      <c r="CP181" s="729"/>
      <c r="CQ181" s="357">
        <f t="shared" si="261"/>
        <v>0</v>
      </c>
      <c r="CR181" s="152"/>
      <c r="CS181" s="1">
        <f t="shared" si="262"/>
        <v>0</v>
      </c>
      <c r="CT181" s="1">
        <f t="shared" si="263"/>
        <v>0</v>
      </c>
      <c r="CU181" s="1">
        <f t="shared" si="264"/>
        <v>0</v>
      </c>
      <c r="CV181" s="1">
        <f t="shared" si="265"/>
        <v>0</v>
      </c>
      <c r="CW181" s="522">
        <f t="shared" si="266"/>
        <v>0</v>
      </c>
      <c r="CX181" s="1">
        <f t="shared" si="267"/>
        <v>0</v>
      </c>
      <c r="CY181" s="1">
        <f t="shared" si="268"/>
        <v>0</v>
      </c>
      <c r="CZ181" s="1">
        <f t="shared" si="269"/>
        <v>0</v>
      </c>
      <c r="DB181" s="1">
        <f t="shared" si="270"/>
        <v>0</v>
      </c>
      <c r="DC181" s="1">
        <f t="shared" si="271"/>
        <v>0</v>
      </c>
      <c r="DE181" s="1">
        <f t="shared" si="272"/>
        <v>0</v>
      </c>
      <c r="DF181" s="1">
        <f t="shared" si="273"/>
        <v>0</v>
      </c>
      <c r="DG181" s="1">
        <f t="shared" si="274"/>
        <v>0</v>
      </c>
      <c r="DH181" s="1">
        <f t="shared" si="275"/>
        <v>0</v>
      </c>
      <c r="DI181" s="1">
        <f t="shared" si="276"/>
        <v>0</v>
      </c>
      <c r="DJ181" s="1">
        <f t="shared" si="277"/>
        <v>0</v>
      </c>
      <c r="DK181" s="1">
        <f t="shared" si="278"/>
        <v>0</v>
      </c>
      <c r="DL181" s="1">
        <f t="shared" si="279"/>
        <v>0</v>
      </c>
      <c r="DM181" s="1">
        <f t="shared" si="280"/>
        <v>0</v>
      </c>
      <c r="DN181" s="1">
        <f t="shared" si="281"/>
        <v>0</v>
      </c>
      <c r="DO181" s="1">
        <f t="shared" si="282"/>
        <v>0</v>
      </c>
      <c r="DP181" s="1">
        <f t="shared" si="283"/>
        <v>0</v>
      </c>
      <c r="DQ181" s="1">
        <f t="shared" si="284"/>
        <v>0</v>
      </c>
      <c r="DR181" s="1">
        <f t="shared" si="285"/>
        <v>0</v>
      </c>
      <c r="DS181" s="1">
        <f t="shared" si="286"/>
        <v>0</v>
      </c>
    </row>
    <row r="182" spans="1:123" s="26" customFormat="1" ht="65.25" customHeight="1" x14ac:dyDescent="0.2">
      <c r="A182" s="1"/>
      <c r="B182" s="139"/>
      <c r="D182" s="1068" t="s">
        <v>233</v>
      </c>
      <c r="E182" s="528"/>
      <c r="F182" s="580"/>
      <c r="G182" s="529" t="s">
        <v>15</v>
      </c>
      <c r="H182" s="530" t="s">
        <v>67</v>
      </c>
      <c r="I182" s="1088" t="s">
        <v>394</v>
      </c>
      <c r="J182" s="1099">
        <v>1</v>
      </c>
      <c r="K182" s="1099">
        <v>0</v>
      </c>
      <c r="L182" s="530" t="s">
        <v>693</v>
      </c>
      <c r="M182" s="541">
        <v>217.06092177000002</v>
      </c>
      <c r="N182" s="777"/>
      <c r="O182" s="777"/>
      <c r="P182" s="777"/>
      <c r="Q182" s="777"/>
      <c r="R182" s="777"/>
      <c r="S182" s="777"/>
      <c r="T182" s="777"/>
      <c r="U182" s="777"/>
      <c r="V182" s="807"/>
      <c r="W182" s="805"/>
      <c r="X182" s="805"/>
      <c r="Y182" s="805"/>
      <c r="Z182" s="805"/>
      <c r="AA182" s="804"/>
      <c r="AB182" s="1029"/>
      <c r="AC182" s="781"/>
      <c r="AD182" s="837"/>
      <c r="AE182" s="1020"/>
      <c r="AF182" s="532">
        <f t="shared" si="302"/>
        <v>0</v>
      </c>
      <c r="AG182" s="532" t="str">
        <f>IF(B182="New","Yes","No")</f>
        <v>No</v>
      </c>
      <c r="AH182" s="545" t="str">
        <f t="shared" si="241"/>
        <v>No</v>
      </c>
      <c r="AI182" s="527" t="str">
        <f>IF(F182="P24 cat.","Yes","No")</f>
        <v>No</v>
      </c>
      <c r="AJ182" s="1"/>
      <c r="AK182" s="187">
        <f t="shared" si="242"/>
        <v>1</v>
      </c>
      <c r="AL182" s="188">
        <f t="shared" si="243"/>
        <v>0</v>
      </c>
      <c r="AN182" s="633"/>
      <c r="AO182" s="349">
        <v>2.7</v>
      </c>
      <c r="AP182" s="326">
        <f t="shared" si="244"/>
        <v>0</v>
      </c>
      <c r="AQ182" s="364"/>
      <c r="AR182" s="152">
        <f>N182*J182</f>
        <v>0</v>
      </c>
      <c r="AS182" s="152">
        <f>O182*J182</f>
        <v>0</v>
      </c>
      <c r="AT182" s="152">
        <f>P182*J182</f>
        <v>0</v>
      </c>
      <c r="AU182" s="152">
        <f>Q182*J182</f>
        <v>0</v>
      </c>
      <c r="AV182" s="152">
        <f>R182*J182</f>
        <v>0</v>
      </c>
      <c r="AW182" s="152">
        <f>S182*J182</f>
        <v>0</v>
      </c>
      <c r="AX182" s="152">
        <f t="shared" si="303"/>
        <v>0</v>
      </c>
      <c r="AY182" s="152">
        <f>U182*J182</f>
        <v>0</v>
      </c>
      <c r="AZ182" s="152">
        <f>J182*V182</f>
        <v>0</v>
      </c>
      <c r="BA182" s="152">
        <f>W182*J182</f>
        <v>0</v>
      </c>
      <c r="BB182" s="152">
        <f>X182*J182</f>
        <v>0</v>
      </c>
      <c r="BC182" s="152">
        <f>Y182*J182</f>
        <v>0</v>
      </c>
      <c r="BD182" s="152">
        <f>Z182*J182</f>
        <v>0</v>
      </c>
      <c r="BE182" s="152">
        <f>AA182*J182</f>
        <v>0</v>
      </c>
      <c r="BF182" s="152">
        <f t="shared" si="222"/>
        <v>0</v>
      </c>
      <c r="BG182" s="152">
        <f t="shared" si="223"/>
        <v>0</v>
      </c>
      <c r="BH182" s="152">
        <f t="shared" si="224"/>
        <v>0</v>
      </c>
      <c r="BI182" s="152">
        <f t="shared" si="225"/>
        <v>0</v>
      </c>
      <c r="BJ182" s="329">
        <v>1</v>
      </c>
      <c r="BK182" s="1036">
        <f t="shared" si="245"/>
        <v>0</v>
      </c>
      <c r="BL182" s="719">
        <v>6</v>
      </c>
      <c r="BM182" s="357">
        <f t="shared" si="246"/>
        <v>0</v>
      </c>
      <c r="BN182" s="719"/>
      <c r="BO182" s="357">
        <f t="shared" si="247"/>
        <v>0</v>
      </c>
      <c r="BP182" s="719"/>
      <c r="BQ182" s="357">
        <f t="shared" si="248"/>
        <v>0</v>
      </c>
      <c r="BR182" s="719"/>
      <c r="BS182" s="357">
        <f t="shared" si="249"/>
        <v>0</v>
      </c>
      <c r="BT182" s="719"/>
      <c r="BU182" s="357">
        <f t="shared" si="250"/>
        <v>0</v>
      </c>
      <c r="BV182" s="730"/>
      <c r="BW182" s="357">
        <f t="shared" si="251"/>
        <v>0</v>
      </c>
      <c r="BX182" s="728"/>
      <c r="BY182" s="357">
        <f t="shared" si="252"/>
        <v>0</v>
      </c>
      <c r="BZ182" s="728"/>
      <c r="CA182" s="357">
        <f t="shared" si="253"/>
        <v>0</v>
      </c>
      <c r="CB182" s="728"/>
      <c r="CC182" s="357">
        <f t="shared" si="254"/>
        <v>0</v>
      </c>
      <c r="CD182" s="728"/>
      <c r="CE182" s="357">
        <f t="shared" si="255"/>
        <v>0</v>
      </c>
      <c r="CF182" s="728"/>
      <c r="CG182" s="357">
        <f t="shared" si="256"/>
        <v>0</v>
      </c>
      <c r="CH182" s="728"/>
      <c r="CI182" s="357">
        <f t="shared" si="257"/>
        <v>0</v>
      </c>
      <c r="CJ182" s="728"/>
      <c r="CK182" s="357">
        <f t="shared" si="258"/>
        <v>0</v>
      </c>
      <c r="CL182" s="728"/>
      <c r="CM182" s="357">
        <f t="shared" si="259"/>
        <v>0</v>
      </c>
      <c r="CN182" s="728"/>
      <c r="CO182" s="357">
        <f t="shared" si="260"/>
        <v>0</v>
      </c>
      <c r="CP182" s="729"/>
      <c r="CQ182" s="357">
        <f t="shared" si="261"/>
        <v>0</v>
      </c>
      <c r="CR182" s="152"/>
      <c r="CS182" s="1">
        <f t="shared" si="262"/>
        <v>0</v>
      </c>
      <c r="CT182" s="1">
        <f t="shared" si="263"/>
        <v>0</v>
      </c>
      <c r="CU182" s="1">
        <f t="shared" si="264"/>
        <v>0</v>
      </c>
      <c r="CV182" s="1">
        <f t="shared" si="265"/>
        <v>0</v>
      </c>
      <c r="CW182" s="522">
        <f t="shared" si="266"/>
        <v>0</v>
      </c>
      <c r="CX182" s="1">
        <f t="shared" si="267"/>
        <v>0</v>
      </c>
      <c r="CY182" s="1">
        <f t="shared" si="268"/>
        <v>0</v>
      </c>
      <c r="CZ182" s="1">
        <f t="shared" si="269"/>
        <v>0</v>
      </c>
      <c r="DA182" s="1"/>
      <c r="DB182" s="1">
        <f t="shared" si="270"/>
        <v>0</v>
      </c>
      <c r="DC182" s="1">
        <f t="shared" si="271"/>
        <v>0</v>
      </c>
      <c r="DD182" s="1"/>
      <c r="DE182" s="1">
        <f t="shared" si="272"/>
        <v>0</v>
      </c>
      <c r="DF182" s="1">
        <f t="shared" si="273"/>
        <v>0</v>
      </c>
      <c r="DG182" s="1">
        <f t="shared" si="274"/>
        <v>0</v>
      </c>
      <c r="DH182" s="1">
        <f t="shared" si="275"/>
        <v>0</v>
      </c>
      <c r="DI182" s="1">
        <f t="shared" si="276"/>
        <v>0</v>
      </c>
      <c r="DJ182" s="1">
        <f t="shared" si="277"/>
        <v>0</v>
      </c>
      <c r="DK182" s="1">
        <f t="shared" si="278"/>
        <v>0</v>
      </c>
      <c r="DL182" s="1">
        <f t="shared" si="279"/>
        <v>0</v>
      </c>
      <c r="DM182" s="1">
        <f t="shared" si="280"/>
        <v>0</v>
      </c>
      <c r="DN182" s="1">
        <f t="shared" si="281"/>
        <v>0</v>
      </c>
      <c r="DO182" s="1">
        <f t="shared" si="282"/>
        <v>0</v>
      </c>
      <c r="DP182" s="1">
        <f t="shared" si="283"/>
        <v>0</v>
      </c>
      <c r="DQ182" s="1">
        <f t="shared" si="284"/>
        <v>0</v>
      </c>
      <c r="DR182" s="1">
        <f t="shared" si="285"/>
        <v>0</v>
      </c>
      <c r="DS182" s="1">
        <f t="shared" si="286"/>
        <v>0</v>
      </c>
    </row>
    <row r="183" spans="1:123" s="1" customFormat="1" ht="65.25" customHeight="1" x14ac:dyDescent="0.2">
      <c r="B183" s="132"/>
      <c r="C183" s="72"/>
      <c r="D183" s="980" t="s">
        <v>234</v>
      </c>
      <c r="E183" s="379"/>
      <c r="F183" s="621"/>
      <c r="G183" s="89" t="s">
        <v>15</v>
      </c>
      <c r="H183" s="72" t="s">
        <v>63</v>
      </c>
      <c r="I183" s="1093" t="s">
        <v>542</v>
      </c>
      <c r="J183" s="1105">
        <v>1</v>
      </c>
      <c r="K183" s="1105">
        <v>0</v>
      </c>
      <c r="L183" s="72" t="s">
        <v>693</v>
      </c>
      <c r="M183" s="499">
        <v>268.73789019000009</v>
      </c>
      <c r="N183" s="778"/>
      <c r="O183" s="778"/>
      <c r="P183" s="778"/>
      <c r="Q183" s="778"/>
      <c r="R183" s="778"/>
      <c r="S183" s="778"/>
      <c r="T183" s="778"/>
      <c r="U183" s="778"/>
      <c r="V183" s="802"/>
      <c r="W183" s="779"/>
      <c r="X183" s="779"/>
      <c r="Y183" s="779"/>
      <c r="Z183" s="779"/>
      <c r="AA183" s="801"/>
      <c r="AB183" s="1028"/>
      <c r="AC183" s="782"/>
      <c r="AD183" s="1011"/>
      <c r="AE183" s="1022"/>
      <c r="AF183" s="70">
        <f t="shared" si="302"/>
        <v>0</v>
      </c>
      <c r="AG183" s="91" t="str">
        <f>IF(B183="New","Yes","No")</f>
        <v>No</v>
      </c>
      <c r="AH183" s="131" t="str">
        <f t="shared" si="241"/>
        <v>No</v>
      </c>
      <c r="AI183" s="71" t="str">
        <f>IF(F183="P24 cat.","Yes","No")</f>
        <v>No</v>
      </c>
      <c r="AK183" s="187">
        <f t="shared" si="242"/>
        <v>2</v>
      </c>
      <c r="AL183" s="188">
        <f t="shared" si="243"/>
        <v>0</v>
      </c>
      <c r="AM183" s="26"/>
      <c r="AN183" s="633"/>
      <c r="AO183" s="349">
        <v>4.4000000000000004</v>
      </c>
      <c r="AP183" s="326">
        <f t="shared" si="244"/>
        <v>0</v>
      </c>
      <c r="AQ183" s="364"/>
      <c r="AR183" s="152">
        <f>N183*J183</f>
        <v>0</v>
      </c>
      <c r="AS183" s="152">
        <f>O183*J183</f>
        <v>0</v>
      </c>
      <c r="AT183" s="152">
        <f>P183*J183</f>
        <v>0</v>
      </c>
      <c r="AU183" s="152">
        <f>Q183*J183</f>
        <v>0</v>
      </c>
      <c r="AV183" s="152">
        <f>R183*J183</f>
        <v>0</v>
      </c>
      <c r="AW183" s="152">
        <f>S183*J183</f>
        <v>0</v>
      </c>
      <c r="AX183" s="152">
        <f t="shared" si="303"/>
        <v>0</v>
      </c>
      <c r="AY183" s="152">
        <f>U183*J183</f>
        <v>0</v>
      </c>
      <c r="AZ183" s="152">
        <f>J183*V183</f>
        <v>0</v>
      </c>
      <c r="BA183" s="152">
        <f>W183*J183</f>
        <v>0</v>
      </c>
      <c r="BB183" s="152">
        <f>X183*J183</f>
        <v>0</v>
      </c>
      <c r="BC183" s="152">
        <f>Y183*J183</f>
        <v>0</v>
      </c>
      <c r="BD183" s="152">
        <f>Z183*J183</f>
        <v>0</v>
      </c>
      <c r="BE183" s="152">
        <f>AA183*J183</f>
        <v>0</v>
      </c>
      <c r="BF183" s="152">
        <f t="shared" si="222"/>
        <v>0</v>
      </c>
      <c r="BG183" s="152">
        <f t="shared" si="223"/>
        <v>0</v>
      </c>
      <c r="BH183" s="152">
        <f t="shared" si="224"/>
        <v>0</v>
      </c>
      <c r="BI183" s="152">
        <f t="shared" si="225"/>
        <v>0</v>
      </c>
      <c r="BJ183" s="329">
        <v>2</v>
      </c>
      <c r="BK183" s="1036">
        <f t="shared" si="245"/>
        <v>0</v>
      </c>
      <c r="BL183" s="719">
        <v>8</v>
      </c>
      <c r="BM183" s="357">
        <f t="shared" si="246"/>
        <v>0</v>
      </c>
      <c r="BN183" s="719"/>
      <c r="BO183" s="357">
        <f t="shared" si="247"/>
        <v>0</v>
      </c>
      <c r="BP183" s="719"/>
      <c r="BQ183" s="357">
        <f t="shared" si="248"/>
        <v>0</v>
      </c>
      <c r="BR183" s="719"/>
      <c r="BS183" s="357">
        <f t="shared" si="249"/>
        <v>0</v>
      </c>
      <c r="BT183" s="719"/>
      <c r="BU183" s="357">
        <f t="shared" si="250"/>
        <v>0</v>
      </c>
      <c r="BV183" s="730"/>
      <c r="BW183" s="357">
        <f t="shared" si="251"/>
        <v>0</v>
      </c>
      <c r="BX183" s="728"/>
      <c r="BY183" s="357">
        <f t="shared" si="252"/>
        <v>0</v>
      </c>
      <c r="BZ183" s="728"/>
      <c r="CA183" s="357">
        <f t="shared" si="253"/>
        <v>0</v>
      </c>
      <c r="CB183" s="728"/>
      <c r="CC183" s="357">
        <f t="shared" si="254"/>
        <v>0</v>
      </c>
      <c r="CD183" s="728"/>
      <c r="CE183" s="357">
        <f t="shared" si="255"/>
        <v>0</v>
      </c>
      <c r="CF183" s="728"/>
      <c r="CG183" s="357">
        <f t="shared" si="256"/>
        <v>0</v>
      </c>
      <c r="CH183" s="728"/>
      <c r="CI183" s="357">
        <f t="shared" si="257"/>
        <v>0</v>
      </c>
      <c r="CJ183" s="728"/>
      <c r="CK183" s="357">
        <f t="shared" si="258"/>
        <v>0</v>
      </c>
      <c r="CL183" s="728"/>
      <c r="CM183" s="357">
        <f t="shared" si="259"/>
        <v>0</v>
      </c>
      <c r="CN183" s="728"/>
      <c r="CO183" s="357">
        <f t="shared" si="260"/>
        <v>0</v>
      </c>
      <c r="CP183" s="729"/>
      <c r="CQ183" s="357">
        <f t="shared" si="261"/>
        <v>0</v>
      </c>
      <c r="CR183" s="152"/>
      <c r="CS183" s="1">
        <f t="shared" si="262"/>
        <v>0</v>
      </c>
      <c r="CT183" s="1">
        <f t="shared" si="263"/>
        <v>0</v>
      </c>
      <c r="CU183" s="1">
        <f t="shared" si="264"/>
        <v>0</v>
      </c>
      <c r="CV183" s="1">
        <f t="shared" si="265"/>
        <v>0</v>
      </c>
      <c r="CW183" s="522">
        <f t="shared" si="266"/>
        <v>0</v>
      </c>
      <c r="CX183" s="1">
        <f t="shared" si="267"/>
        <v>0</v>
      </c>
      <c r="CY183" s="1">
        <f t="shared" si="268"/>
        <v>0</v>
      </c>
      <c r="CZ183" s="1">
        <f t="shared" si="269"/>
        <v>0</v>
      </c>
      <c r="DB183" s="1">
        <f t="shared" si="270"/>
        <v>0</v>
      </c>
      <c r="DC183" s="1">
        <f t="shared" si="271"/>
        <v>0</v>
      </c>
      <c r="DE183" s="1">
        <f t="shared" si="272"/>
        <v>0</v>
      </c>
      <c r="DF183" s="1">
        <f t="shared" si="273"/>
        <v>0</v>
      </c>
      <c r="DG183" s="1">
        <f t="shared" si="274"/>
        <v>0</v>
      </c>
      <c r="DH183" s="1">
        <f t="shared" si="275"/>
        <v>0</v>
      </c>
      <c r="DI183" s="1">
        <f t="shared" si="276"/>
        <v>0</v>
      </c>
      <c r="DJ183" s="1">
        <f t="shared" si="277"/>
        <v>0</v>
      </c>
      <c r="DK183" s="1">
        <f t="shared" si="278"/>
        <v>0</v>
      </c>
      <c r="DL183" s="1">
        <f t="shared" si="279"/>
        <v>0</v>
      </c>
      <c r="DM183" s="1">
        <f t="shared" si="280"/>
        <v>0</v>
      </c>
      <c r="DN183" s="1">
        <f t="shared" si="281"/>
        <v>0</v>
      </c>
      <c r="DO183" s="1">
        <f t="shared" si="282"/>
        <v>0</v>
      </c>
      <c r="DP183" s="1">
        <f t="shared" si="283"/>
        <v>0</v>
      </c>
      <c r="DQ183" s="1">
        <f t="shared" si="284"/>
        <v>0</v>
      </c>
      <c r="DR183" s="1">
        <f t="shared" si="285"/>
        <v>0</v>
      </c>
      <c r="DS183" s="1">
        <f t="shared" si="286"/>
        <v>0</v>
      </c>
    </row>
    <row r="184" spans="1:123" s="26" customFormat="1" ht="34.25" customHeight="1" x14ac:dyDescent="0.2">
      <c r="A184" s="1"/>
      <c r="B184" s="134"/>
      <c r="C184" s="6"/>
      <c r="D184" s="977"/>
      <c r="E184" s="383"/>
      <c r="F184" s="620"/>
      <c r="G184" s="204"/>
      <c r="H184" s="6"/>
      <c r="I184" s="693"/>
      <c r="J184" s="1107"/>
      <c r="K184" s="1107"/>
      <c r="L184" s="707" t="s">
        <v>912</v>
      </c>
      <c r="N184" s="817"/>
      <c r="O184" s="325"/>
      <c r="P184" s="325"/>
      <c r="Q184" s="325"/>
      <c r="R184" s="325"/>
      <c r="S184" s="325"/>
      <c r="T184" s="325"/>
      <c r="U184" s="325"/>
      <c r="V184" s="325"/>
      <c r="W184" s="325"/>
      <c r="X184" s="325"/>
      <c r="Y184" s="325"/>
      <c r="Z184" s="325"/>
      <c r="AA184" s="325"/>
      <c r="AB184" s="1184"/>
      <c r="AC184" s="1185"/>
      <c r="AD184" s="1186"/>
      <c r="AE184" s="1186"/>
      <c r="AF184" s="94"/>
      <c r="AG184" s="6"/>
      <c r="AH184" s="205"/>
      <c r="AI184" s="292"/>
      <c r="AJ184" s="1"/>
      <c r="AK184" s="187">
        <f t="shared" si="242"/>
        <v>0</v>
      </c>
      <c r="AL184" s="188">
        <f t="shared" si="243"/>
        <v>0</v>
      </c>
      <c r="AN184" s="633"/>
      <c r="AO184" s="352"/>
      <c r="AP184" s="326">
        <f t="shared" si="244"/>
        <v>0</v>
      </c>
      <c r="AQ184" s="364"/>
      <c r="AR184" s="152"/>
      <c r="AS184" s="152"/>
      <c r="AT184" s="152"/>
      <c r="AU184" s="152"/>
      <c r="AV184" s="152"/>
      <c r="AW184" s="152"/>
      <c r="AX184" s="152">
        <f t="shared" si="303"/>
        <v>0</v>
      </c>
      <c r="AY184" s="152"/>
      <c r="AZ184" s="152"/>
      <c r="BA184" s="152"/>
      <c r="BB184" s="152"/>
      <c r="BC184" s="152"/>
      <c r="BD184" s="152"/>
      <c r="BE184" s="152"/>
      <c r="BF184" s="152">
        <f t="shared" si="222"/>
        <v>0</v>
      </c>
      <c r="BG184" s="152">
        <f t="shared" si="223"/>
        <v>0</v>
      </c>
      <c r="BH184" s="152">
        <f t="shared" si="224"/>
        <v>0</v>
      </c>
      <c r="BI184" s="152">
        <f t="shared" si="225"/>
        <v>0</v>
      </c>
      <c r="BJ184" s="329"/>
      <c r="BK184" s="1036">
        <f t="shared" si="245"/>
        <v>0</v>
      </c>
      <c r="BL184" s="722"/>
      <c r="BM184" s="357">
        <f t="shared" si="246"/>
        <v>0</v>
      </c>
      <c r="BN184" s="722"/>
      <c r="BO184" s="357">
        <f t="shared" si="247"/>
        <v>0</v>
      </c>
      <c r="BP184" s="722"/>
      <c r="BQ184" s="357">
        <f t="shared" si="248"/>
        <v>0</v>
      </c>
      <c r="BR184" s="722"/>
      <c r="BS184" s="357">
        <f t="shared" si="249"/>
        <v>0</v>
      </c>
      <c r="BT184" s="722"/>
      <c r="BU184" s="357">
        <f t="shared" si="250"/>
        <v>0</v>
      </c>
      <c r="BV184" s="731"/>
      <c r="BW184" s="357">
        <f t="shared" si="251"/>
        <v>0</v>
      </c>
      <c r="BX184" s="728"/>
      <c r="BY184" s="357">
        <f t="shared" si="252"/>
        <v>0</v>
      </c>
      <c r="BZ184" s="728"/>
      <c r="CA184" s="357">
        <f t="shared" si="253"/>
        <v>0</v>
      </c>
      <c r="CB184" s="728"/>
      <c r="CC184" s="357">
        <f t="shared" si="254"/>
        <v>0</v>
      </c>
      <c r="CD184" s="728"/>
      <c r="CE184" s="357">
        <f t="shared" si="255"/>
        <v>0</v>
      </c>
      <c r="CF184" s="728"/>
      <c r="CG184" s="357">
        <f t="shared" si="256"/>
        <v>0</v>
      </c>
      <c r="CH184" s="728"/>
      <c r="CI184" s="357">
        <f t="shared" si="257"/>
        <v>0</v>
      </c>
      <c r="CJ184" s="728"/>
      <c r="CK184" s="357">
        <f t="shared" si="258"/>
        <v>0</v>
      </c>
      <c r="CL184" s="728"/>
      <c r="CM184" s="357">
        <f t="shared" si="259"/>
        <v>0</v>
      </c>
      <c r="CN184" s="728"/>
      <c r="CO184" s="357">
        <f t="shared" si="260"/>
        <v>0</v>
      </c>
      <c r="CP184" s="729"/>
      <c r="CQ184" s="357">
        <f t="shared" si="261"/>
        <v>0</v>
      </c>
      <c r="CR184" s="152"/>
      <c r="CS184" s="1">
        <f t="shared" si="262"/>
        <v>0</v>
      </c>
      <c r="CT184" s="1">
        <f t="shared" si="263"/>
        <v>0</v>
      </c>
      <c r="CU184" s="1">
        <f t="shared" si="264"/>
        <v>0</v>
      </c>
      <c r="CV184" s="1">
        <f t="shared" si="265"/>
        <v>0</v>
      </c>
      <c r="CW184" s="522">
        <f t="shared" si="266"/>
        <v>0</v>
      </c>
      <c r="CX184" s="1">
        <f t="shared" si="267"/>
        <v>0</v>
      </c>
      <c r="CY184" s="1">
        <f t="shared" si="268"/>
        <v>0</v>
      </c>
      <c r="CZ184" s="1">
        <f t="shared" si="269"/>
        <v>0</v>
      </c>
      <c r="DA184" s="1"/>
      <c r="DB184" s="1">
        <f t="shared" si="270"/>
        <v>0</v>
      </c>
      <c r="DC184" s="1">
        <f t="shared" si="271"/>
        <v>0</v>
      </c>
      <c r="DD184" s="1"/>
      <c r="DE184" s="1">
        <f t="shared" si="272"/>
        <v>0</v>
      </c>
      <c r="DF184" s="1">
        <f t="shared" si="273"/>
        <v>0</v>
      </c>
      <c r="DG184" s="1">
        <f t="shared" si="274"/>
        <v>0</v>
      </c>
      <c r="DH184" s="1">
        <f t="shared" si="275"/>
        <v>0</v>
      </c>
      <c r="DI184" s="1">
        <f t="shared" si="276"/>
        <v>0</v>
      </c>
      <c r="DJ184" s="1">
        <f t="shared" si="277"/>
        <v>0</v>
      </c>
      <c r="DK184" s="1">
        <f t="shared" si="278"/>
        <v>0</v>
      </c>
      <c r="DL184" s="1">
        <f t="shared" si="279"/>
        <v>0</v>
      </c>
      <c r="DM184" s="1">
        <f t="shared" si="280"/>
        <v>0</v>
      </c>
      <c r="DN184" s="1">
        <f t="shared" si="281"/>
        <v>0</v>
      </c>
      <c r="DO184" s="1">
        <f t="shared" si="282"/>
        <v>0</v>
      </c>
      <c r="DP184" s="1">
        <f t="shared" si="283"/>
        <v>0</v>
      </c>
      <c r="DQ184" s="1">
        <f t="shared" si="284"/>
        <v>0</v>
      </c>
      <c r="DR184" s="1">
        <f t="shared" si="285"/>
        <v>0</v>
      </c>
      <c r="DS184" s="1">
        <f t="shared" si="286"/>
        <v>0</v>
      </c>
    </row>
    <row r="185" spans="1:123" s="1" customFormat="1" ht="65.25" customHeight="1" x14ac:dyDescent="0.2">
      <c r="B185" s="137"/>
      <c r="C185" s="82"/>
      <c r="D185" s="981" t="s">
        <v>235</v>
      </c>
      <c r="E185" s="384"/>
      <c r="F185" s="622" t="s">
        <v>697</v>
      </c>
      <c r="G185" s="58" t="s">
        <v>412</v>
      </c>
      <c r="H185" s="57" t="s">
        <v>64</v>
      </c>
      <c r="I185" s="1087" t="s">
        <v>272</v>
      </c>
      <c r="J185" s="1098">
        <v>1</v>
      </c>
      <c r="K185" s="1098">
        <v>28</v>
      </c>
      <c r="L185" s="57" t="s">
        <v>693</v>
      </c>
      <c r="M185" s="486">
        <v>310.08703110000005</v>
      </c>
      <c r="N185" s="778"/>
      <c r="O185" s="778"/>
      <c r="P185" s="778"/>
      <c r="Q185" s="778"/>
      <c r="R185" s="778"/>
      <c r="S185" s="778"/>
      <c r="T185" s="778"/>
      <c r="U185" s="778"/>
      <c r="V185" s="802"/>
      <c r="W185" s="779"/>
      <c r="X185" s="779"/>
      <c r="Y185" s="779"/>
      <c r="Z185" s="779"/>
      <c r="AA185" s="801"/>
      <c r="AB185" s="1028"/>
      <c r="AC185" s="782"/>
      <c r="AD185" s="838"/>
      <c r="AE185" s="1021"/>
      <c r="AF185" s="70">
        <f t="shared" si="302"/>
        <v>0</v>
      </c>
      <c r="AG185" s="60" t="str">
        <f t="shared" ref="AG185:AG199" si="304">IF(B185="New","Yes","No")</f>
        <v>No</v>
      </c>
      <c r="AH185" s="205" t="str">
        <f t="shared" si="241"/>
        <v>No</v>
      </c>
      <c r="AI185" s="71" t="str">
        <f t="shared" ref="AI185:AI199" si="305">IF(F185="P24 cat.","Yes","No")</f>
        <v>Yes</v>
      </c>
      <c r="AK185" s="187">
        <f t="shared" si="242"/>
        <v>3</v>
      </c>
      <c r="AL185" s="188">
        <f t="shared" si="243"/>
        <v>0</v>
      </c>
      <c r="AM185" s="26"/>
      <c r="AN185" s="633"/>
      <c r="AO185" s="349">
        <v>10</v>
      </c>
      <c r="AP185" s="326">
        <f t="shared" si="244"/>
        <v>0</v>
      </c>
      <c r="AQ185" s="364"/>
      <c r="AR185" s="152">
        <f t="shared" ref="AR185:AR199" si="306">N185*J185</f>
        <v>0</v>
      </c>
      <c r="AS185" s="152">
        <f t="shared" ref="AS185:AS199" si="307">O185*J185</f>
        <v>0</v>
      </c>
      <c r="AT185" s="152">
        <f t="shared" ref="AT185:AT199" si="308">P185*J185</f>
        <v>0</v>
      </c>
      <c r="AU185" s="152">
        <f t="shared" ref="AU185:AU199" si="309">Q185*J185</f>
        <v>0</v>
      </c>
      <c r="AV185" s="152">
        <f t="shared" ref="AV185:AV199" si="310">R185*J185</f>
        <v>0</v>
      </c>
      <c r="AW185" s="152">
        <f t="shared" ref="AW185:AW199" si="311">S185*J185</f>
        <v>0</v>
      </c>
      <c r="AX185" s="152">
        <f t="shared" si="303"/>
        <v>0</v>
      </c>
      <c r="AY185" s="152">
        <f t="shared" ref="AY185:AY199" si="312">U185*J185</f>
        <v>0</v>
      </c>
      <c r="AZ185" s="152">
        <f t="shared" ref="AZ185:AZ199" si="313">J185*V185</f>
        <v>0</v>
      </c>
      <c r="BA185" s="152">
        <f t="shared" ref="BA185:BA199" si="314">W185*J185</f>
        <v>0</v>
      </c>
      <c r="BB185" s="152">
        <f t="shared" ref="BB185:BB199" si="315">X185*J185</f>
        <v>0</v>
      </c>
      <c r="BC185" s="152">
        <f t="shared" ref="BC185:BC199" si="316">Y185*J185</f>
        <v>0</v>
      </c>
      <c r="BD185" s="152">
        <f t="shared" ref="BD185:BD199" si="317">Z185*J185</f>
        <v>0</v>
      </c>
      <c r="BE185" s="152">
        <f t="shared" ref="BE185:BE199" si="318">AA185*J185</f>
        <v>0</v>
      </c>
      <c r="BF185" s="152">
        <f t="shared" si="222"/>
        <v>0</v>
      </c>
      <c r="BG185" s="152">
        <f t="shared" si="223"/>
        <v>0</v>
      </c>
      <c r="BH185" s="152">
        <f t="shared" si="224"/>
        <v>0</v>
      </c>
      <c r="BI185" s="152">
        <f t="shared" si="225"/>
        <v>0</v>
      </c>
      <c r="BJ185" s="329">
        <v>3</v>
      </c>
      <c r="BK185" s="1036">
        <f t="shared" si="245"/>
        <v>0</v>
      </c>
      <c r="BL185" s="719">
        <v>11</v>
      </c>
      <c r="BM185" s="357">
        <f t="shared" si="246"/>
        <v>0</v>
      </c>
      <c r="BN185" s="719"/>
      <c r="BO185" s="357">
        <f t="shared" si="247"/>
        <v>0</v>
      </c>
      <c r="BP185" s="719"/>
      <c r="BQ185" s="357">
        <f t="shared" si="248"/>
        <v>0</v>
      </c>
      <c r="BR185" s="719"/>
      <c r="BS185" s="357">
        <f t="shared" si="249"/>
        <v>0</v>
      </c>
      <c r="BT185" s="719"/>
      <c r="BU185" s="357">
        <f t="shared" si="250"/>
        <v>0</v>
      </c>
      <c r="BV185" s="730"/>
      <c r="BW185" s="357">
        <f t="shared" si="251"/>
        <v>0</v>
      </c>
      <c r="BX185" s="728"/>
      <c r="BY185" s="357">
        <f t="shared" si="252"/>
        <v>0</v>
      </c>
      <c r="BZ185" s="728"/>
      <c r="CA185" s="357">
        <f t="shared" si="253"/>
        <v>0</v>
      </c>
      <c r="CB185" s="728"/>
      <c r="CC185" s="357">
        <f t="shared" si="254"/>
        <v>0</v>
      </c>
      <c r="CD185" s="728"/>
      <c r="CE185" s="357">
        <f t="shared" si="255"/>
        <v>0</v>
      </c>
      <c r="CF185" s="728"/>
      <c r="CG185" s="357">
        <f t="shared" si="256"/>
        <v>0</v>
      </c>
      <c r="CH185" s="728"/>
      <c r="CI185" s="357">
        <f t="shared" si="257"/>
        <v>0</v>
      </c>
      <c r="CJ185" s="728"/>
      <c r="CK185" s="357">
        <f t="shared" si="258"/>
        <v>0</v>
      </c>
      <c r="CL185" s="728"/>
      <c r="CM185" s="357">
        <f t="shared" si="259"/>
        <v>0</v>
      </c>
      <c r="CN185" s="728"/>
      <c r="CO185" s="357">
        <f t="shared" si="260"/>
        <v>0</v>
      </c>
      <c r="CP185" s="729"/>
      <c r="CQ185" s="357">
        <f t="shared" si="261"/>
        <v>0</v>
      </c>
      <c r="CR185" s="152"/>
      <c r="CS185" s="1">
        <f t="shared" si="262"/>
        <v>0</v>
      </c>
      <c r="CT185" s="1">
        <f t="shared" si="263"/>
        <v>0</v>
      </c>
      <c r="CU185" s="1">
        <f t="shared" si="264"/>
        <v>0</v>
      </c>
      <c r="CV185" s="1">
        <f t="shared" si="265"/>
        <v>0</v>
      </c>
      <c r="CW185" s="522">
        <f t="shared" si="266"/>
        <v>0</v>
      </c>
      <c r="CX185" s="1">
        <f t="shared" si="267"/>
        <v>0</v>
      </c>
      <c r="CY185" s="1">
        <f t="shared" si="268"/>
        <v>0</v>
      </c>
      <c r="CZ185" s="1">
        <f t="shared" si="269"/>
        <v>0</v>
      </c>
      <c r="DB185" s="1">
        <f t="shared" si="270"/>
        <v>0</v>
      </c>
      <c r="DC185" s="1">
        <f t="shared" si="271"/>
        <v>0</v>
      </c>
      <c r="DE185" s="1">
        <f t="shared" si="272"/>
        <v>0</v>
      </c>
      <c r="DF185" s="1">
        <f t="shared" si="273"/>
        <v>0</v>
      </c>
      <c r="DG185" s="1">
        <f t="shared" si="274"/>
        <v>0</v>
      </c>
      <c r="DH185" s="1">
        <f t="shared" si="275"/>
        <v>0</v>
      </c>
      <c r="DI185" s="1">
        <f t="shared" si="276"/>
        <v>0</v>
      </c>
      <c r="DJ185" s="1">
        <f t="shared" si="277"/>
        <v>0</v>
      </c>
      <c r="DK185" s="1">
        <f t="shared" si="278"/>
        <v>0</v>
      </c>
      <c r="DL185" s="1">
        <f t="shared" si="279"/>
        <v>0</v>
      </c>
      <c r="DM185" s="1">
        <f t="shared" si="280"/>
        <v>0</v>
      </c>
      <c r="DN185" s="1">
        <f t="shared" si="281"/>
        <v>0</v>
      </c>
      <c r="DO185" s="1">
        <f t="shared" si="282"/>
        <v>0</v>
      </c>
      <c r="DP185" s="1">
        <f t="shared" si="283"/>
        <v>0</v>
      </c>
      <c r="DQ185" s="1">
        <f t="shared" si="284"/>
        <v>0</v>
      </c>
      <c r="DR185" s="1">
        <f t="shared" si="285"/>
        <v>0</v>
      </c>
      <c r="DS185" s="1">
        <f t="shared" si="286"/>
        <v>0</v>
      </c>
    </row>
    <row r="186" spans="1:123" s="1" customFormat="1" ht="65.25" customHeight="1" x14ac:dyDescent="0.2">
      <c r="B186" s="138"/>
      <c r="D186" s="977" t="s">
        <v>236</v>
      </c>
      <c r="E186" s="378"/>
      <c r="F186" s="581" t="s">
        <v>697</v>
      </c>
      <c r="G186" s="68" t="s">
        <v>412</v>
      </c>
      <c r="H186" s="1" t="s">
        <v>64</v>
      </c>
      <c r="I186" s="693" t="s">
        <v>272</v>
      </c>
      <c r="J186" s="1104">
        <v>1</v>
      </c>
      <c r="K186" s="1104">
        <v>21</v>
      </c>
      <c r="L186" s="1" t="s">
        <v>693</v>
      </c>
      <c r="M186" s="500">
        <v>310.08703110000005</v>
      </c>
      <c r="N186" s="778"/>
      <c r="O186" s="778"/>
      <c r="P186" s="778"/>
      <c r="Q186" s="778"/>
      <c r="R186" s="778"/>
      <c r="S186" s="778"/>
      <c r="T186" s="778"/>
      <c r="U186" s="778"/>
      <c r="V186" s="802"/>
      <c r="W186" s="779"/>
      <c r="X186" s="779"/>
      <c r="Y186" s="779"/>
      <c r="Z186" s="779"/>
      <c r="AA186" s="801"/>
      <c r="AB186" s="1028"/>
      <c r="AC186" s="782"/>
      <c r="AD186" s="1011"/>
      <c r="AE186" s="1022"/>
      <c r="AF186" s="70">
        <f t="shared" si="302"/>
        <v>0</v>
      </c>
      <c r="AG186" s="88" t="str">
        <f t="shared" si="304"/>
        <v>No</v>
      </c>
      <c r="AH186" s="131" t="str">
        <f t="shared" si="241"/>
        <v>No</v>
      </c>
      <c r="AI186" s="71" t="str">
        <f t="shared" si="305"/>
        <v>Yes</v>
      </c>
      <c r="AK186" s="187">
        <f t="shared" si="242"/>
        <v>3</v>
      </c>
      <c r="AL186" s="188">
        <f t="shared" si="243"/>
        <v>0</v>
      </c>
      <c r="AM186" s="26"/>
      <c r="AN186" s="633"/>
      <c r="AO186" s="349">
        <v>10</v>
      </c>
      <c r="AP186" s="326">
        <f t="shared" si="244"/>
        <v>0</v>
      </c>
      <c r="AQ186" s="364"/>
      <c r="AR186" s="152">
        <f t="shared" si="306"/>
        <v>0</v>
      </c>
      <c r="AS186" s="152">
        <f t="shared" si="307"/>
        <v>0</v>
      </c>
      <c r="AT186" s="152">
        <f t="shared" si="308"/>
        <v>0</v>
      </c>
      <c r="AU186" s="152">
        <f t="shared" si="309"/>
        <v>0</v>
      </c>
      <c r="AV186" s="152">
        <f t="shared" si="310"/>
        <v>0</v>
      </c>
      <c r="AW186" s="152">
        <f t="shared" si="311"/>
        <v>0</v>
      </c>
      <c r="AX186" s="152">
        <f t="shared" si="303"/>
        <v>0</v>
      </c>
      <c r="AY186" s="152">
        <f t="shared" si="312"/>
        <v>0</v>
      </c>
      <c r="AZ186" s="152">
        <f t="shared" si="313"/>
        <v>0</v>
      </c>
      <c r="BA186" s="152">
        <f t="shared" si="314"/>
        <v>0</v>
      </c>
      <c r="BB186" s="152">
        <f t="shared" si="315"/>
        <v>0</v>
      </c>
      <c r="BC186" s="152">
        <f t="shared" si="316"/>
        <v>0</v>
      </c>
      <c r="BD186" s="152">
        <f t="shared" si="317"/>
        <v>0</v>
      </c>
      <c r="BE186" s="152">
        <f t="shared" si="318"/>
        <v>0</v>
      </c>
      <c r="BF186" s="152">
        <f t="shared" si="222"/>
        <v>0</v>
      </c>
      <c r="BG186" s="152">
        <f t="shared" si="223"/>
        <v>0</v>
      </c>
      <c r="BH186" s="152">
        <f t="shared" si="224"/>
        <v>0</v>
      </c>
      <c r="BI186" s="152">
        <f t="shared" si="225"/>
        <v>0</v>
      </c>
      <c r="BJ186" s="329">
        <v>3</v>
      </c>
      <c r="BK186" s="1036">
        <f t="shared" si="245"/>
        <v>0</v>
      </c>
      <c r="BL186" s="719">
        <v>12</v>
      </c>
      <c r="BM186" s="357">
        <f t="shared" si="246"/>
        <v>0</v>
      </c>
      <c r="BN186" s="719"/>
      <c r="BO186" s="357">
        <f t="shared" si="247"/>
        <v>0</v>
      </c>
      <c r="BP186" s="719"/>
      <c r="BQ186" s="357">
        <f t="shared" si="248"/>
        <v>0</v>
      </c>
      <c r="BR186" s="719"/>
      <c r="BS186" s="357">
        <f t="shared" si="249"/>
        <v>0</v>
      </c>
      <c r="BT186" s="719"/>
      <c r="BU186" s="357">
        <f t="shared" si="250"/>
        <v>0</v>
      </c>
      <c r="BV186" s="730"/>
      <c r="BW186" s="357">
        <f t="shared" si="251"/>
        <v>0</v>
      </c>
      <c r="BX186" s="728"/>
      <c r="BY186" s="357">
        <f t="shared" si="252"/>
        <v>0</v>
      </c>
      <c r="BZ186" s="728"/>
      <c r="CA186" s="357">
        <f t="shared" si="253"/>
        <v>0</v>
      </c>
      <c r="CB186" s="728"/>
      <c r="CC186" s="357">
        <f t="shared" si="254"/>
        <v>0</v>
      </c>
      <c r="CD186" s="728"/>
      <c r="CE186" s="357">
        <f t="shared" si="255"/>
        <v>0</v>
      </c>
      <c r="CF186" s="728"/>
      <c r="CG186" s="357">
        <f t="shared" si="256"/>
        <v>0</v>
      </c>
      <c r="CH186" s="728"/>
      <c r="CI186" s="357">
        <f t="shared" si="257"/>
        <v>0</v>
      </c>
      <c r="CJ186" s="728"/>
      <c r="CK186" s="357">
        <f t="shared" si="258"/>
        <v>0</v>
      </c>
      <c r="CL186" s="728"/>
      <c r="CM186" s="357">
        <f t="shared" si="259"/>
        <v>0</v>
      </c>
      <c r="CN186" s="728"/>
      <c r="CO186" s="357">
        <f t="shared" si="260"/>
        <v>0</v>
      </c>
      <c r="CP186" s="729"/>
      <c r="CQ186" s="357">
        <f t="shared" si="261"/>
        <v>0</v>
      </c>
      <c r="CR186" s="152"/>
      <c r="CS186" s="1">
        <f t="shared" si="262"/>
        <v>0</v>
      </c>
      <c r="CT186" s="1">
        <f t="shared" si="263"/>
        <v>0</v>
      </c>
      <c r="CU186" s="1">
        <f t="shared" si="264"/>
        <v>0</v>
      </c>
      <c r="CV186" s="1">
        <f t="shared" si="265"/>
        <v>0</v>
      </c>
      <c r="CW186" s="522">
        <f t="shared" si="266"/>
        <v>0</v>
      </c>
      <c r="CX186" s="1">
        <f t="shared" si="267"/>
        <v>0</v>
      </c>
      <c r="CY186" s="1">
        <f t="shared" si="268"/>
        <v>0</v>
      </c>
      <c r="CZ186" s="1">
        <f t="shared" si="269"/>
        <v>0</v>
      </c>
      <c r="DB186" s="1">
        <f t="shared" si="270"/>
        <v>0</v>
      </c>
      <c r="DC186" s="1">
        <f t="shared" si="271"/>
        <v>0</v>
      </c>
      <c r="DE186" s="1">
        <f t="shared" si="272"/>
        <v>0</v>
      </c>
      <c r="DF186" s="1">
        <f t="shared" si="273"/>
        <v>0</v>
      </c>
      <c r="DG186" s="1">
        <f t="shared" si="274"/>
        <v>0</v>
      </c>
      <c r="DH186" s="1">
        <f t="shared" si="275"/>
        <v>0</v>
      </c>
      <c r="DI186" s="1">
        <f t="shared" si="276"/>
        <v>0</v>
      </c>
      <c r="DJ186" s="1">
        <f t="shared" si="277"/>
        <v>0</v>
      </c>
      <c r="DK186" s="1">
        <f t="shared" si="278"/>
        <v>0</v>
      </c>
      <c r="DL186" s="1">
        <f t="shared" si="279"/>
        <v>0</v>
      </c>
      <c r="DM186" s="1">
        <f t="shared" si="280"/>
        <v>0</v>
      </c>
      <c r="DN186" s="1">
        <f t="shared" si="281"/>
        <v>0</v>
      </c>
      <c r="DO186" s="1">
        <f t="shared" si="282"/>
        <v>0</v>
      </c>
      <c r="DP186" s="1">
        <f t="shared" si="283"/>
        <v>0</v>
      </c>
      <c r="DQ186" s="1">
        <f t="shared" si="284"/>
        <v>0</v>
      </c>
      <c r="DR186" s="1">
        <f t="shared" si="285"/>
        <v>0</v>
      </c>
      <c r="DS186" s="1">
        <f t="shared" si="286"/>
        <v>0</v>
      </c>
    </row>
    <row r="187" spans="1:123" s="1" customFormat="1" ht="65.25" customHeight="1" x14ac:dyDescent="0.2">
      <c r="B187" s="138"/>
      <c r="D187" s="977" t="s">
        <v>237</v>
      </c>
      <c r="E187" s="380"/>
      <c r="F187" s="583"/>
      <c r="G187" s="68" t="s">
        <v>412</v>
      </c>
      <c r="H187" s="26" t="s">
        <v>64</v>
      </c>
      <c r="I187" s="693" t="s">
        <v>349</v>
      </c>
      <c r="J187" s="1100">
        <v>4</v>
      </c>
      <c r="K187" s="1100">
        <v>112</v>
      </c>
      <c r="L187" s="26" t="s">
        <v>693</v>
      </c>
      <c r="M187" s="488">
        <v>1191.6724050000003</v>
      </c>
      <c r="N187" s="778"/>
      <c r="O187" s="778"/>
      <c r="P187" s="778"/>
      <c r="Q187" s="778"/>
      <c r="R187" s="778"/>
      <c r="S187" s="778"/>
      <c r="T187" s="778"/>
      <c r="U187" s="778"/>
      <c r="V187" s="802"/>
      <c r="W187" s="779"/>
      <c r="X187" s="779"/>
      <c r="Y187" s="779"/>
      <c r="Z187" s="779"/>
      <c r="AA187" s="801"/>
      <c r="AB187" s="1028"/>
      <c r="AC187" s="782"/>
      <c r="AD187" s="838"/>
      <c r="AE187" s="1021"/>
      <c r="AF187" s="70">
        <f t="shared" si="302"/>
        <v>0</v>
      </c>
      <c r="AG187" s="70" t="str">
        <f t="shared" si="304"/>
        <v>No</v>
      </c>
      <c r="AH187" s="131" t="str">
        <f t="shared" si="241"/>
        <v>No</v>
      </c>
      <c r="AI187" s="71" t="str">
        <f t="shared" si="305"/>
        <v>No</v>
      </c>
      <c r="AK187" s="187">
        <f t="shared" si="242"/>
        <v>12</v>
      </c>
      <c r="AL187" s="188">
        <f t="shared" si="243"/>
        <v>0</v>
      </c>
      <c r="AM187" s="26"/>
      <c r="AN187" s="633"/>
      <c r="AO187" s="349">
        <v>40</v>
      </c>
      <c r="AP187" s="326">
        <f t="shared" si="244"/>
        <v>0</v>
      </c>
      <c r="AQ187" s="364"/>
      <c r="AR187" s="152">
        <f t="shared" si="306"/>
        <v>0</v>
      </c>
      <c r="AS187" s="152">
        <f t="shared" si="307"/>
        <v>0</v>
      </c>
      <c r="AT187" s="152">
        <f t="shared" si="308"/>
        <v>0</v>
      </c>
      <c r="AU187" s="152">
        <f t="shared" si="309"/>
        <v>0</v>
      </c>
      <c r="AV187" s="152">
        <f t="shared" si="310"/>
        <v>0</v>
      </c>
      <c r="AW187" s="152">
        <f t="shared" si="311"/>
        <v>0</v>
      </c>
      <c r="AX187" s="152">
        <f t="shared" si="303"/>
        <v>0</v>
      </c>
      <c r="AY187" s="152">
        <f t="shared" si="312"/>
        <v>0</v>
      </c>
      <c r="AZ187" s="152">
        <f t="shared" si="313"/>
        <v>0</v>
      </c>
      <c r="BA187" s="152">
        <f t="shared" si="314"/>
        <v>0</v>
      </c>
      <c r="BB187" s="152">
        <f t="shared" si="315"/>
        <v>0</v>
      </c>
      <c r="BC187" s="152">
        <f t="shared" si="316"/>
        <v>0</v>
      </c>
      <c r="BD187" s="152">
        <f t="shared" si="317"/>
        <v>0</v>
      </c>
      <c r="BE187" s="152">
        <f t="shared" si="318"/>
        <v>0</v>
      </c>
      <c r="BF187" s="152">
        <f t="shared" si="222"/>
        <v>0</v>
      </c>
      <c r="BG187" s="152">
        <f t="shared" si="223"/>
        <v>0</v>
      </c>
      <c r="BH187" s="152">
        <f t="shared" si="224"/>
        <v>0</v>
      </c>
      <c r="BI187" s="152">
        <f t="shared" si="225"/>
        <v>0</v>
      </c>
      <c r="BJ187" s="329">
        <v>12</v>
      </c>
      <c r="BK187" s="1036">
        <f t="shared" si="245"/>
        <v>0</v>
      </c>
      <c r="BL187" s="719">
        <v>44</v>
      </c>
      <c r="BM187" s="357">
        <f t="shared" si="246"/>
        <v>0</v>
      </c>
      <c r="BN187" s="719"/>
      <c r="BO187" s="357">
        <f t="shared" si="247"/>
        <v>0</v>
      </c>
      <c r="BP187" s="719"/>
      <c r="BQ187" s="357">
        <f t="shared" si="248"/>
        <v>0</v>
      </c>
      <c r="BR187" s="719"/>
      <c r="BS187" s="357">
        <f t="shared" si="249"/>
        <v>0</v>
      </c>
      <c r="BT187" s="719"/>
      <c r="BU187" s="357">
        <f t="shared" si="250"/>
        <v>0</v>
      </c>
      <c r="BV187" s="730"/>
      <c r="BW187" s="357">
        <f t="shared" si="251"/>
        <v>0</v>
      </c>
      <c r="BX187" s="728"/>
      <c r="BY187" s="357">
        <f t="shared" si="252"/>
        <v>0</v>
      </c>
      <c r="BZ187" s="728"/>
      <c r="CA187" s="357">
        <f t="shared" si="253"/>
        <v>0</v>
      </c>
      <c r="CB187" s="728"/>
      <c r="CC187" s="357">
        <f t="shared" si="254"/>
        <v>0</v>
      </c>
      <c r="CD187" s="728"/>
      <c r="CE187" s="357">
        <f t="shared" si="255"/>
        <v>0</v>
      </c>
      <c r="CF187" s="728"/>
      <c r="CG187" s="357">
        <f t="shared" si="256"/>
        <v>0</v>
      </c>
      <c r="CH187" s="728"/>
      <c r="CI187" s="357">
        <f t="shared" si="257"/>
        <v>0</v>
      </c>
      <c r="CJ187" s="728"/>
      <c r="CK187" s="357">
        <f t="shared" si="258"/>
        <v>0</v>
      </c>
      <c r="CL187" s="728"/>
      <c r="CM187" s="357">
        <f t="shared" si="259"/>
        <v>0</v>
      </c>
      <c r="CN187" s="728"/>
      <c r="CO187" s="357">
        <f t="shared" si="260"/>
        <v>0</v>
      </c>
      <c r="CP187" s="729"/>
      <c r="CQ187" s="357">
        <f t="shared" si="261"/>
        <v>0</v>
      </c>
      <c r="CR187" s="152"/>
      <c r="CS187" s="1">
        <f t="shared" si="262"/>
        <v>0</v>
      </c>
      <c r="CT187" s="1">
        <f t="shared" si="263"/>
        <v>0</v>
      </c>
      <c r="CU187" s="1">
        <f t="shared" si="264"/>
        <v>0</v>
      </c>
      <c r="CV187" s="1">
        <f t="shared" si="265"/>
        <v>0</v>
      </c>
      <c r="CW187" s="522">
        <f t="shared" si="266"/>
        <v>0</v>
      </c>
      <c r="CX187" s="1">
        <f t="shared" si="267"/>
        <v>0</v>
      </c>
      <c r="CY187" s="1">
        <f t="shared" si="268"/>
        <v>0</v>
      </c>
      <c r="CZ187" s="1">
        <f t="shared" si="269"/>
        <v>0</v>
      </c>
      <c r="DB187" s="1">
        <f t="shared" si="270"/>
        <v>0</v>
      </c>
      <c r="DC187" s="1">
        <f t="shared" si="271"/>
        <v>0</v>
      </c>
      <c r="DE187" s="1">
        <f t="shared" si="272"/>
        <v>0</v>
      </c>
      <c r="DF187" s="1">
        <f t="shared" si="273"/>
        <v>0</v>
      </c>
      <c r="DG187" s="1">
        <f t="shared" si="274"/>
        <v>0</v>
      </c>
      <c r="DH187" s="1">
        <f t="shared" si="275"/>
        <v>0</v>
      </c>
      <c r="DI187" s="1">
        <f t="shared" si="276"/>
        <v>0</v>
      </c>
      <c r="DJ187" s="1">
        <f t="shared" si="277"/>
        <v>0</v>
      </c>
      <c r="DK187" s="1">
        <f t="shared" si="278"/>
        <v>0</v>
      </c>
      <c r="DL187" s="1">
        <f t="shared" si="279"/>
        <v>0</v>
      </c>
      <c r="DM187" s="1">
        <f t="shared" si="280"/>
        <v>0</v>
      </c>
      <c r="DN187" s="1">
        <f t="shared" si="281"/>
        <v>0</v>
      </c>
      <c r="DO187" s="1">
        <f t="shared" si="282"/>
        <v>0</v>
      </c>
      <c r="DP187" s="1">
        <f t="shared" si="283"/>
        <v>0</v>
      </c>
      <c r="DQ187" s="1">
        <f t="shared" si="284"/>
        <v>0</v>
      </c>
      <c r="DR187" s="1">
        <f t="shared" si="285"/>
        <v>0</v>
      </c>
      <c r="DS187" s="1">
        <f t="shared" si="286"/>
        <v>0</v>
      </c>
    </row>
    <row r="188" spans="1:123" s="1" customFormat="1" ht="65.25" customHeight="1" x14ac:dyDescent="0.2">
      <c r="B188" s="138"/>
      <c r="D188" s="1068" t="s">
        <v>238</v>
      </c>
      <c r="E188" s="528"/>
      <c r="F188" s="580" t="s">
        <v>697</v>
      </c>
      <c r="G188" s="529" t="s">
        <v>412</v>
      </c>
      <c r="H188" s="530" t="s">
        <v>64</v>
      </c>
      <c r="I188" s="1088" t="s">
        <v>273</v>
      </c>
      <c r="J188" s="1099">
        <v>1</v>
      </c>
      <c r="K188" s="1099">
        <v>28</v>
      </c>
      <c r="L188" s="530" t="s">
        <v>693</v>
      </c>
      <c r="M188" s="541">
        <v>361.77660981000008</v>
      </c>
      <c r="N188" s="777"/>
      <c r="O188" s="777"/>
      <c r="P188" s="777"/>
      <c r="Q188" s="777"/>
      <c r="R188" s="777"/>
      <c r="S188" s="777"/>
      <c r="T188" s="777"/>
      <c r="U188" s="777"/>
      <c r="V188" s="807"/>
      <c r="W188" s="805"/>
      <c r="X188" s="805"/>
      <c r="Y188" s="805"/>
      <c r="Z188" s="805"/>
      <c r="AA188" s="804"/>
      <c r="AB188" s="1029"/>
      <c r="AC188" s="781"/>
      <c r="AD188" s="837"/>
      <c r="AE188" s="1020"/>
      <c r="AF188" s="532">
        <f t="shared" si="302"/>
        <v>0</v>
      </c>
      <c r="AG188" s="532" t="str">
        <f t="shared" si="304"/>
        <v>No</v>
      </c>
      <c r="AH188" s="545" t="str">
        <f t="shared" si="241"/>
        <v>No</v>
      </c>
      <c r="AI188" s="527" t="str">
        <f t="shared" si="305"/>
        <v>Yes</v>
      </c>
      <c r="AK188" s="187">
        <f t="shared" si="242"/>
        <v>5</v>
      </c>
      <c r="AL188" s="188">
        <f t="shared" si="243"/>
        <v>0</v>
      </c>
      <c r="AM188" s="26"/>
      <c r="AN188" s="633"/>
      <c r="AO188" s="349">
        <v>12</v>
      </c>
      <c r="AP188" s="326">
        <f t="shared" si="244"/>
        <v>0</v>
      </c>
      <c r="AQ188" s="364"/>
      <c r="AR188" s="152">
        <f t="shared" si="306"/>
        <v>0</v>
      </c>
      <c r="AS188" s="152">
        <f t="shared" si="307"/>
        <v>0</v>
      </c>
      <c r="AT188" s="152">
        <f t="shared" si="308"/>
        <v>0</v>
      </c>
      <c r="AU188" s="152">
        <f t="shared" si="309"/>
        <v>0</v>
      </c>
      <c r="AV188" s="152">
        <f t="shared" si="310"/>
        <v>0</v>
      </c>
      <c r="AW188" s="152">
        <f t="shared" si="311"/>
        <v>0</v>
      </c>
      <c r="AX188" s="152">
        <f t="shared" si="303"/>
        <v>0</v>
      </c>
      <c r="AY188" s="152">
        <f t="shared" si="312"/>
        <v>0</v>
      </c>
      <c r="AZ188" s="152">
        <f t="shared" si="313"/>
        <v>0</v>
      </c>
      <c r="BA188" s="152">
        <f t="shared" si="314"/>
        <v>0</v>
      </c>
      <c r="BB188" s="152">
        <f t="shared" si="315"/>
        <v>0</v>
      </c>
      <c r="BC188" s="152">
        <f t="shared" si="316"/>
        <v>0</v>
      </c>
      <c r="BD188" s="152">
        <f t="shared" si="317"/>
        <v>0</v>
      </c>
      <c r="BE188" s="152">
        <f t="shared" si="318"/>
        <v>0</v>
      </c>
      <c r="BF188" s="152">
        <f t="shared" si="222"/>
        <v>0</v>
      </c>
      <c r="BG188" s="152">
        <f t="shared" si="223"/>
        <v>0</v>
      </c>
      <c r="BH188" s="152">
        <f t="shared" si="224"/>
        <v>0</v>
      </c>
      <c r="BI188" s="152">
        <f t="shared" si="225"/>
        <v>0</v>
      </c>
      <c r="BJ188" s="329">
        <v>5</v>
      </c>
      <c r="BK188" s="1036">
        <f t="shared" si="245"/>
        <v>0</v>
      </c>
      <c r="BL188" s="719">
        <v>11</v>
      </c>
      <c r="BM188" s="357">
        <f t="shared" si="246"/>
        <v>0</v>
      </c>
      <c r="BN188" s="719"/>
      <c r="BO188" s="357">
        <f t="shared" si="247"/>
        <v>0</v>
      </c>
      <c r="BP188" s="719"/>
      <c r="BQ188" s="357">
        <f t="shared" si="248"/>
        <v>0</v>
      </c>
      <c r="BR188" s="719"/>
      <c r="BS188" s="357">
        <f t="shared" si="249"/>
        <v>0</v>
      </c>
      <c r="BT188" s="719"/>
      <c r="BU188" s="357">
        <f t="shared" si="250"/>
        <v>0</v>
      </c>
      <c r="BV188" s="730"/>
      <c r="BW188" s="357">
        <f t="shared" si="251"/>
        <v>0</v>
      </c>
      <c r="BX188" s="728"/>
      <c r="BY188" s="357">
        <f t="shared" si="252"/>
        <v>0</v>
      </c>
      <c r="BZ188" s="728"/>
      <c r="CA188" s="357">
        <f t="shared" si="253"/>
        <v>0</v>
      </c>
      <c r="CB188" s="728"/>
      <c r="CC188" s="357">
        <f t="shared" si="254"/>
        <v>0</v>
      </c>
      <c r="CD188" s="728"/>
      <c r="CE188" s="357">
        <f t="shared" si="255"/>
        <v>0</v>
      </c>
      <c r="CF188" s="728"/>
      <c r="CG188" s="357">
        <f t="shared" si="256"/>
        <v>0</v>
      </c>
      <c r="CH188" s="728"/>
      <c r="CI188" s="357">
        <f t="shared" si="257"/>
        <v>0</v>
      </c>
      <c r="CJ188" s="728"/>
      <c r="CK188" s="357">
        <f t="shared" si="258"/>
        <v>0</v>
      </c>
      <c r="CL188" s="728"/>
      <c r="CM188" s="357">
        <f t="shared" si="259"/>
        <v>0</v>
      </c>
      <c r="CN188" s="728"/>
      <c r="CO188" s="357">
        <f t="shared" si="260"/>
        <v>0</v>
      </c>
      <c r="CP188" s="729"/>
      <c r="CQ188" s="357">
        <f t="shared" si="261"/>
        <v>0</v>
      </c>
      <c r="CR188" s="152"/>
      <c r="CS188" s="1">
        <f t="shared" si="262"/>
        <v>0</v>
      </c>
      <c r="CT188" s="1">
        <f t="shared" si="263"/>
        <v>0</v>
      </c>
      <c r="CU188" s="1">
        <f t="shared" si="264"/>
        <v>0</v>
      </c>
      <c r="CV188" s="1">
        <f t="shared" si="265"/>
        <v>0</v>
      </c>
      <c r="CW188" s="522">
        <f t="shared" si="266"/>
        <v>0</v>
      </c>
      <c r="CX188" s="1">
        <f t="shared" si="267"/>
        <v>0</v>
      </c>
      <c r="CY188" s="1">
        <f t="shared" si="268"/>
        <v>0</v>
      </c>
      <c r="CZ188" s="1">
        <f t="shared" si="269"/>
        <v>0</v>
      </c>
      <c r="DB188" s="1">
        <f t="shared" si="270"/>
        <v>0</v>
      </c>
      <c r="DC188" s="1">
        <f t="shared" si="271"/>
        <v>0</v>
      </c>
      <c r="DE188" s="1">
        <f t="shared" si="272"/>
        <v>0</v>
      </c>
      <c r="DF188" s="1">
        <f t="shared" si="273"/>
        <v>0</v>
      </c>
      <c r="DG188" s="1">
        <f t="shared" si="274"/>
        <v>0</v>
      </c>
      <c r="DH188" s="1">
        <f t="shared" si="275"/>
        <v>0</v>
      </c>
      <c r="DI188" s="1">
        <f t="shared" si="276"/>
        <v>0</v>
      </c>
      <c r="DJ188" s="1">
        <f t="shared" si="277"/>
        <v>0</v>
      </c>
      <c r="DK188" s="1">
        <f t="shared" si="278"/>
        <v>0</v>
      </c>
      <c r="DL188" s="1">
        <f t="shared" si="279"/>
        <v>0</v>
      </c>
      <c r="DM188" s="1">
        <f t="shared" si="280"/>
        <v>0</v>
      </c>
      <c r="DN188" s="1">
        <f t="shared" si="281"/>
        <v>0</v>
      </c>
      <c r="DO188" s="1">
        <f t="shared" si="282"/>
        <v>0</v>
      </c>
      <c r="DP188" s="1">
        <f t="shared" si="283"/>
        <v>0</v>
      </c>
      <c r="DQ188" s="1">
        <f t="shared" si="284"/>
        <v>0</v>
      </c>
      <c r="DR188" s="1">
        <f t="shared" si="285"/>
        <v>0</v>
      </c>
      <c r="DS188" s="1">
        <f t="shared" si="286"/>
        <v>0</v>
      </c>
    </row>
    <row r="189" spans="1:123" s="26" customFormat="1" ht="65.25" customHeight="1" x14ac:dyDescent="0.2">
      <c r="A189" s="1"/>
      <c r="B189" s="139"/>
      <c r="D189" s="1068" t="s">
        <v>239</v>
      </c>
      <c r="E189" s="528"/>
      <c r="F189" s="580"/>
      <c r="G189" s="529" t="s">
        <v>412</v>
      </c>
      <c r="H189" s="530" t="s">
        <v>64</v>
      </c>
      <c r="I189" s="1088" t="s">
        <v>370</v>
      </c>
      <c r="J189" s="1099">
        <v>4</v>
      </c>
      <c r="K189" s="1099">
        <v>112</v>
      </c>
      <c r="L189" s="530" t="s">
        <v>693</v>
      </c>
      <c r="M189" s="541">
        <v>1343.7146715300005</v>
      </c>
      <c r="N189" s="777"/>
      <c r="O189" s="777"/>
      <c r="P189" s="777"/>
      <c r="Q189" s="777"/>
      <c r="R189" s="777"/>
      <c r="S189" s="777"/>
      <c r="T189" s="777"/>
      <c r="U189" s="777"/>
      <c r="V189" s="807"/>
      <c r="W189" s="805"/>
      <c r="X189" s="805"/>
      <c r="Y189" s="805"/>
      <c r="Z189" s="805"/>
      <c r="AA189" s="804"/>
      <c r="AB189" s="1029"/>
      <c r="AC189" s="781"/>
      <c r="AD189" s="837"/>
      <c r="AE189" s="1020"/>
      <c r="AF189" s="532">
        <f t="shared" si="302"/>
        <v>0</v>
      </c>
      <c r="AG189" s="532" t="str">
        <f t="shared" si="304"/>
        <v>No</v>
      </c>
      <c r="AH189" s="545" t="str">
        <f t="shared" si="241"/>
        <v>No</v>
      </c>
      <c r="AI189" s="527" t="str">
        <f t="shared" si="305"/>
        <v>No</v>
      </c>
      <c r="AJ189" s="1"/>
      <c r="AK189" s="187">
        <f t="shared" si="242"/>
        <v>20</v>
      </c>
      <c r="AL189" s="188">
        <f t="shared" si="243"/>
        <v>0</v>
      </c>
      <c r="AN189" s="633"/>
      <c r="AO189" s="349">
        <v>48</v>
      </c>
      <c r="AP189" s="326">
        <f t="shared" si="244"/>
        <v>0</v>
      </c>
      <c r="AQ189" s="364"/>
      <c r="AR189" s="152">
        <f t="shared" si="306"/>
        <v>0</v>
      </c>
      <c r="AS189" s="152">
        <f t="shared" si="307"/>
        <v>0</v>
      </c>
      <c r="AT189" s="152">
        <f t="shared" si="308"/>
        <v>0</v>
      </c>
      <c r="AU189" s="152">
        <f t="shared" si="309"/>
        <v>0</v>
      </c>
      <c r="AV189" s="152">
        <f t="shared" si="310"/>
        <v>0</v>
      </c>
      <c r="AW189" s="152">
        <f t="shared" si="311"/>
        <v>0</v>
      </c>
      <c r="AX189" s="152">
        <f t="shared" si="303"/>
        <v>0</v>
      </c>
      <c r="AY189" s="152">
        <f t="shared" si="312"/>
        <v>0</v>
      </c>
      <c r="AZ189" s="152">
        <f t="shared" si="313"/>
        <v>0</v>
      </c>
      <c r="BA189" s="152">
        <f t="shared" si="314"/>
        <v>0</v>
      </c>
      <c r="BB189" s="152">
        <f t="shared" si="315"/>
        <v>0</v>
      </c>
      <c r="BC189" s="152">
        <f t="shared" si="316"/>
        <v>0</v>
      </c>
      <c r="BD189" s="152">
        <f t="shared" si="317"/>
        <v>0</v>
      </c>
      <c r="BE189" s="152">
        <f t="shared" si="318"/>
        <v>0</v>
      </c>
      <c r="BF189" s="152">
        <f t="shared" si="222"/>
        <v>0</v>
      </c>
      <c r="BG189" s="152">
        <f t="shared" si="223"/>
        <v>0</v>
      </c>
      <c r="BH189" s="152">
        <f t="shared" si="224"/>
        <v>0</v>
      </c>
      <c r="BI189" s="152">
        <f t="shared" si="225"/>
        <v>0</v>
      </c>
      <c r="BJ189" s="329">
        <v>20</v>
      </c>
      <c r="BK189" s="1036">
        <f t="shared" si="245"/>
        <v>0</v>
      </c>
      <c r="BL189" s="719">
        <v>44</v>
      </c>
      <c r="BM189" s="357">
        <f t="shared" si="246"/>
        <v>0</v>
      </c>
      <c r="BN189" s="719"/>
      <c r="BO189" s="357">
        <f t="shared" si="247"/>
        <v>0</v>
      </c>
      <c r="BP189" s="719"/>
      <c r="BQ189" s="357">
        <f t="shared" si="248"/>
        <v>0</v>
      </c>
      <c r="BR189" s="719"/>
      <c r="BS189" s="357">
        <f t="shared" si="249"/>
        <v>0</v>
      </c>
      <c r="BT189" s="719"/>
      <c r="BU189" s="357">
        <f t="shared" si="250"/>
        <v>0</v>
      </c>
      <c r="BV189" s="730"/>
      <c r="BW189" s="357">
        <f t="shared" si="251"/>
        <v>0</v>
      </c>
      <c r="BX189" s="728"/>
      <c r="BY189" s="357">
        <f t="shared" si="252"/>
        <v>0</v>
      </c>
      <c r="BZ189" s="728"/>
      <c r="CA189" s="357">
        <f t="shared" si="253"/>
        <v>0</v>
      </c>
      <c r="CB189" s="728"/>
      <c r="CC189" s="357">
        <f t="shared" si="254"/>
        <v>0</v>
      </c>
      <c r="CD189" s="728"/>
      <c r="CE189" s="357">
        <f t="shared" si="255"/>
        <v>0</v>
      </c>
      <c r="CF189" s="728"/>
      <c r="CG189" s="357">
        <f t="shared" si="256"/>
        <v>0</v>
      </c>
      <c r="CH189" s="728"/>
      <c r="CI189" s="357">
        <f t="shared" si="257"/>
        <v>0</v>
      </c>
      <c r="CJ189" s="728"/>
      <c r="CK189" s="357">
        <f t="shared" si="258"/>
        <v>0</v>
      </c>
      <c r="CL189" s="728"/>
      <c r="CM189" s="357">
        <f t="shared" si="259"/>
        <v>0</v>
      </c>
      <c r="CN189" s="728"/>
      <c r="CO189" s="357">
        <f t="shared" si="260"/>
        <v>0</v>
      </c>
      <c r="CP189" s="729"/>
      <c r="CQ189" s="357">
        <f t="shared" si="261"/>
        <v>0</v>
      </c>
      <c r="CR189" s="152"/>
      <c r="CS189" s="1">
        <f t="shared" si="262"/>
        <v>0</v>
      </c>
      <c r="CT189" s="1">
        <f t="shared" si="263"/>
        <v>0</v>
      </c>
      <c r="CU189" s="1">
        <f t="shared" si="264"/>
        <v>0</v>
      </c>
      <c r="CV189" s="1">
        <f t="shared" si="265"/>
        <v>0</v>
      </c>
      <c r="CW189" s="522">
        <f t="shared" si="266"/>
        <v>0</v>
      </c>
      <c r="CX189" s="1">
        <f t="shared" si="267"/>
        <v>0</v>
      </c>
      <c r="CY189" s="1">
        <f t="shared" si="268"/>
        <v>0</v>
      </c>
      <c r="CZ189" s="1">
        <f t="shared" si="269"/>
        <v>0</v>
      </c>
      <c r="DA189" s="1"/>
      <c r="DB189" s="1">
        <f t="shared" si="270"/>
        <v>0</v>
      </c>
      <c r="DC189" s="1">
        <f t="shared" si="271"/>
        <v>0</v>
      </c>
      <c r="DD189" s="1"/>
      <c r="DE189" s="1">
        <f t="shared" si="272"/>
        <v>0</v>
      </c>
      <c r="DF189" s="1">
        <f t="shared" si="273"/>
        <v>0</v>
      </c>
      <c r="DG189" s="1">
        <f t="shared" si="274"/>
        <v>0</v>
      </c>
      <c r="DH189" s="1">
        <f t="shared" si="275"/>
        <v>0</v>
      </c>
      <c r="DI189" s="1">
        <f t="shared" si="276"/>
        <v>0</v>
      </c>
      <c r="DJ189" s="1">
        <f t="shared" si="277"/>
        <v>0</v>
      </c>
      <c r="DK189" s="1">
        <f t="shared" si="278"/>
        <v>0</v>
      </c>
      <c r="DL189" s="1">
        <f t="shared" si="279"/>
        <v>0</v>
      </c>
      <c r="DM189" s="1">
        <f t="shared" si="280"/>
        <v>0</v>
      </c>
      <c r="DN189" s="1">
        <f t="shared" si="281"/>
        <v>0</v>
      </c>
      <c r="DO189" s="1">
        <f t="shared" si="282"/>
        <v>0</v>
      </c>
      <c r="DP189" s="1">
        <f t="shared" si="283"/>
        <v>0</v>
      </c>
      <c r="DQ189" s="1">
        <f t="shared" si="284"/>
        <v>0</v>
      </c>
      <c r="DR189" s="1">
        <f t="shared" si="285"/>
        <v>0</v>
      </c>
      <c r="DS189" s="1">
        <f t="shared" si="286"/>
        <v>0</v>
      </c>
    </row>
    <row r="190" spans="1:123" s="1" customFormat="1" ht="65.25" customHeight="1" x14ac:dyDescent="0.2">
      <c r="B190" s="139"/>
      <c r="C190" s="45"/>
      <c r="D190" s="977" t="s">
        <v>240</v>
      </c>
      <c r="E190" s="380"/>
      <c r="F190" s="583" t="s">
        <v>697</v>
      </c>
      <c r="G190" s="68" t="s">
        <v>412</v>
      </c>
      <c r="H190" s="26" t="s">
        <v>63</v>
      </c>
      <c r="I190" s="693" t="s">
        <v>274</v>
      </c>
      <c r="J190" s="1100">
        <v>1</v>
      </c>
      <c r="K190" s="1100">
        <v>0</v>
      </c>
      <c r="L190" s="26" t="s">
        <v>693</v>
      </c>
      <c r="M190" s="503">
        <v>308.95210500000002</v>
      </c>
      <c r="N190" s="778"/>
      <c r="O190" s="778"/>
      <c r="P190" s="778"/>
      <c r="Q190" s="778"/>
      <c r="R190" s="778"/>
      <c r="S190" s="778"/>
      <c r="T190" s="778"/>
      <c r="U190" s="778"/>
      <c r="V190" s="802"/>
      <c r="W190" s="779"/>
      <c r="X190" s="779"/>
      <c r="Y190" s="779"/>
      <c r="Z190" s="779"/>
      <c r="AA190" s="801"/>
      <c r="AB190" s="1028"/>
      <c r="AC190" s="782"/>
      <c r="AD190" s="838"/>
      <c r="AE190" s="1021"/>
      <c r="AF190" s="70">
        <f t="shared" si="302"/>
        <v>0</v>
      </c>
      <c r="AG190" s="70" t="str">
        <f t="shared" si="304"/>
        <v>No</v>
      </c>
      <c r="AH190" s="131" t="str">
        <f t="shared" si="241"/>
        <v>No</v>
      </c>
      <c r="AI190" s="71" t="str">
        <f t="shared" si="305"/>
        <v>Yes</v>
      </c>
      <c r="AK190" s="187">
        <f t="shared" si="242"/>
        <v>2</v>
      </c>
      <c r="AL190" s="188">
        <f t="shared" si="243"/>
        <v>0</v>
      </c>
      <c r="AM190" s="26"/>
      <c r="AN190" s="633"/>
      <c r="AO190" s="349">
        <v>8</v>
      </c>
      <c r="AP190" s="326">
        <f t="shared" si="244"/>
        <v>0</v>
      </c>
      <c r="AQ190" s="364"/>
      <c r="AR190" s="152">
        <f t="shared" si="306"/>
        <v>0</v>
      </c>
      <c r="AS190" s="152">
        <f t="shared" si="307"/>
        <v>0</v>
      </c>
      <c r="AT190" s="152">
        <f t="shared" si="308"/>
        <v>0</v>
      </c>
      <c r="AU190" s="152">
        <f t="shared" si="309"/>
        <v>0</v>
      </c>
      <c r="AV190" s="152">
        <f t="shared" si="310"/>
        <v>0</v>
      </c>
      <c r="AW190" s="152">
        <f t="shared" si="311"/>
        <v>0</v>
      </c>
      <c r="AX190" s="152">
        <f t="shared" ref="AX190:AX224" si="319">T190*J190</f>
        <v>0</v>
      </c>
      <c r="AY190" s="152">
        <f t="shared" si="312"/>
        <v>0</v>
      </c>
      <c r="AZ190" s="152">
        <f t="shared" si="313"/>
        <v>0</v>
      </c>
      <c r="BA190" s="152">
        <f t="shared" si="314"/>
        <v>0</v>
      </c>
      <c r="BB190" s="152">
        <f t="shared" si="315"/>
        <v>0</v>
      </c>
      <c r="BC190" s="152">
        <f t="shared" si="316"/>
        <v>0</v>
      </c>
      <c r="BD190" s="152">
        <f t="shared" si="317"/>
        <v>0</v>
      </c>
      <c r="BE190" s="152">
        <f t="shared" si="318"/>
        <v>0</v>
      </c>
      <c r="BF190" s="152">
        <f t="shared" si="222"/>
        <v>0</v>
      </c>
      <c r="BG190" s="152">
        <f t="shared" si="223"/>
        <v>0</v>
      </c>
      <c r="BH190" s="152">
        <f t="shared" si="224"/>
        <v>0</v>
      </c>
      <c r="BI190" s="152">
        <f t="shared" si="225"/>
        <v>0</v>
      </c>
      <c r="BJ190" s="329">
        <v>2</v>
      </c>
      <c r="BK190" s="1036">
        <f t="shared" si="245"/>
        <v>0</v>
      </c>
      <c r="BL190" s="719">
        <v>10</v>
      </c>
      <c r="BM190" s="357">
        <f t="shared" si="246"/>
        <v>0</v>
      </c>
      <c r="BN190" s="719"/>
      <c r="BO190" s="357">
        <f t="shared" si="247"/>
        <v>0</v>
      </c>
      <c r="BP190" s="719"/>
      <c r="BQ190" s="357">
        <f t="shared" si="248"/>
        <v>0</v>
      </c>
      <c r="BR190" s="719"/>
      <c r="BS190" s="357">
        <f t="shared" si="249"/>
        <v>0</v>
      </c>
      <c r="BT190" s="719"/>
      <c r="BU190" s="357">
        <f t="shared" si="250"/>
        <v>0</v>
      </c>
      <c r="BV190" s="730"/>
      <c r="BW190" s="357">
        <f t="shared" si="251"/>
        <v>0</v>
      </c>
      <c r="BX190" s="728"/>
      <c r="BY190" s="357">
        <f t="shared" si="252"/>
        <v>0</v>
      </c>
      <c r="BZ190" s="728"/>
      <c r="CA190" s="357">
        <f t="shared" si="253"/>
        <v>0</v>
      </c>
      <c r="CB190" s="728"/>
      <c r="CC190" s="357">
        <f t="shared" si="254"/>
        <v>0</v>
      </c>
      <c r="CD190" s="728"/>
      <c r="CE190" s="357">
        <f t="shared" si="255"/>
        <v>0</v>
      </c>
      <c r="CF190" s="728"/>
      <c r="CG190" s="357">
        <f t="shared" si="256"/>
        <v>0</v>
      </c>
      <c r="CH190" s="728"/>
      <c r="CI190" s="357">
        <f t="shared" si="257"/>
        <v>0</v>
      </c>
      <c r="CJ190" s="728"/>
      <c r="CK190" s="357">
        <f t="shared" si="258"/>
        <v>0</v>
      </c>
      <c r="CL190" s="728"/>
      <c r="CM190" s="357">
        <f t="shared" si="259"/>
        <v>0</v>
      </c>
      <c r="CN190" s="728"/>
      <c r="CO190" s="357">
        <f t="shared" si="260"/>
        <v>0</v>
      </c>
      <c r="CP190" s="729"/>
      <c r="CQ190" s="357">
        <f t="shared" si="261"/>
        <v>0</v>
      </c>
      <c r="CR190" s="152"/>
      <c r="CS190" s="1">
        <f t="shared" si="262"/>
        <v>0</v>
      </c>
      <c r="CT190" s="1">
        <f t="shared" si="263"/>
        <v>0</v>
      </c>
      <c r="CU190" s="1">
        <f t="shared" si="264"/>
        <v>0</v>
      </c>
      <c r="CV190" s="1">
        <f t="shared" si="265"/>
        <v>0</v>
      </c>
      <c r="CW190" s="522">
        <f t="shared" si="266"/>
        <v>0</v>
      </c>
      <c r="CX190" s="1">
        <f t="shared" si="267"/>
        <v>0</v>
      </c>
      <c r="CY190" s="1">
        <f t="shared" si="268"/>
        <v>0</v>
      </c>
      <c r="CZ190" s="1">
        <f t="shared" si="269"/>
        <v>0</v>
      </c>
      <c r="DB190" s="1">
        <f t="shared" si="270"/>
        <v>0</v>
      </c>
      <c r="DC190" s="1">
        <f t="shared" si="271"/>
        <v>0</v>
      </c>
      <c r="DE190" s="1">
        <f t="shared" si="272"/>
        <v>0</v>
      </c>
      <c r="DF190" s="1">
        <f t="shared" si="273"/>
        <v>0</v>
      </c>
      <c r="DG190" s="1">
        <f t="shared" si="274"/>
        <v>0</v>
      </c>
      <c r="DH190" s="1">
        <f t="shared" si="275"/>
        <v>0</v>
      </c>
      <c r="DI190" s="1">
        <f t="shared" si="276"/>
        <v>0</v>
      </c>
      <c r="DJ190" s="1">
        <f t="shared" si="277"/>
        <v>0</v>
      </c>
      <c r="DK190" s="1">
        <f t="shared" si="278"/>
        <v>0</v>
      </c>
      <c r="DL190" s="1">
        <f t="shared" si="279"/>
        <v>0</v>
      </c>
      <c r="DM190" s="1">
        <f t="shared" si="280"/>
        <v>0</v>
      </c>
      <c r="DN190" s="1">
        <f t="shared" si="281"/>
        <v>0</v>
      </c>
      <c r="DO190" s="1">
        <f t="shared" si="282"/>
        <v>0</v>
      </c>
      <c r="DP190" s="1">
        <f t="shared" si="283"/>
        <v>0</v>
      </c>
      <c r="DQ190" s="1">
        <f t="shared" si="284"/>
        <v>0</v>
      </c>
      <c r="DR190" s="1">
        <f t="shared" si="285"/>
        <v>0</v>
      </c>
      <c r="DS190" s="1">
        <f t="shared" si="286"/>
        <v>0</v>
      </c>
    </row>
    <row r="191" spans="1:123" s="1" customFormat="1" ht="65.25" customHeight="1" x14ac:dyDescent="0.2">
      <c r="B191" s="139"/>
      <c r="C191" s="45"/>
      <c r="D191" s="977" t="s">
        <v>241</v>
      </c>
      <c r="E191" s="380"/>
      <c r="F191" s="583"/>
      <c r="G191" s="68" t="s">
        <v>412</v>
      </c>
      <c r="H191" s="26" t="s">
        <v>63</v>
      </c>
      <c r="I191" s="693" t="s">
        <v>348</v>
      </c>
      <c r="J191" s="1100">
        <v>4</v>
      </c>
      <c r="K191" s="1100">
        <v>0</v>
      </c>
      <c r="L191" s="26" t="s">
        <v>693</v>
      </c>
      <c r="M191" s="503">
        <v>1185.3672600000002</v>
      </c>
      <c r="N191" s="778"/>
      <c r="O191" s="778"/>
      <c r="P191" s="778"/>
      <c r="Q191" s="778"/>
      <c r="R191" s="778"/>
      <c r="S191" s="778"/>
      <c r="T191" s="778"/>
      <c r="U191" s="778"/>
      <c r="V191" s="802"/>
      <c r="W191" s="779"/>
      <c r="X191" s="779"/>
      <c r="Y191" s="779"/>
      <c r="Z191" s="779"/>
      <c r="AA191" s="801"/>
      <c r="AB191" s="1028"/>
      <c r="AC191" s="782"/>
      <c r="AD191" s="838"/>
      <c r="AE191" s="1021"/>
      <c r="AF191" s="70">
        <f t="shared" si="302"/>
        <v>0</v>
      </c>
      <c r="AG191" s="70" t="str">
        <f t="shared" si="304"/>
        <v>No</v>
      </c>
      <c r="AH191" s="131" t="str">
        <f t="shared" si="241"/>
        <v>No</v>
      </c>
      <c r="AI191" s="71" t="str">
        <f t="shared" si="305"/>
        <v>No</v>
      </c>
      <c r="AK191" s="187">
        <f t="shared" si="242"/>
        <v>8</v>
      </c>
      <c r="AL191" s="188">
        <f t="shared" si="243"/>
        <v>0</v>
      </c>
      <c r="AM191" s="26"/>
      <c r="AN191" s="633"/>
      <c r="AO191" s="349">
        <v>32</v>
      </c>
      <c r="AP191" s="326">
        <f t="shared" si="244"/>
        <v>0</v>
      </c>
      <c r="AQ191" s="364"/>
      <c r="AR191" s="152">
        <f t="shared" si="306"/>
        <v>0</v>
      </c>
      <c r="AS191" s="152">
        <f t="shared" si="307"/>
        <v>0</v>
      </c>
      <c r="AT191" s="152">
        <f t="shared" si="308"/>
        <v>0</v>
      </c>
      <c r="AU191" s="152">
        <f t="shared" si="309"/>
        <v>0</v>
      </c>
      <c r="AV191" s="152">
        <f t="shared" si="310"/>
        <v>0</v>
      </c>
      <c r="AW191" s="152">
        <f t="shared" si="311"/>
        <v>0</v>
      </c>
      <c r="AX191" s="152">
        <f t="shared" si="319"/>
        <v>0</v>
      </c>
      <c r="AY191" s="152">
        <f t="shared" si="312"/>
        <v>0</v>
      </c>
      <c r="AZ191" s="152">
        <f t="shared" si="313"/>
        <v>0</v>
      </c>
      <c r="BA191" s="152">
        <f t="shared" si="314"/>
        <v>0</v>
      </c>
      <c r="BB191" s="152">
        <f t="shared" si="315"/>
        <v>0</v>
      </c>
      <c r="BC191" s="152">
        <f t="shared" si="316"/>
        <v>0</v>
      </c>
      <c r="BD191" s="152">
        <f t="shared" si="317"/>
        <v>0</v>
      </c>
      <c r="BE191" s="152">
        <f t="shared" si="318"/>
        <v>0</v>
      </c>
      <c r="BF191" s="152">
        <f t="shared" si="222"/>
        <v>0</v>
      </c>
      <c r="BG191" s="152">
        <f t="shared" si="223"/>
        <v>0</v>
      </c>
      <c r="BH191" s="152">
        <f t="shared" si="224"/>
        <v>0</v>
      </c>
      <c r="BI191" s="152">
        <f t="shared" si="225"/>
        <v>0</v>
      </c>
      <c r="BJ191" s="329">
        <v>8</v>
      </c>
      <c r="BK191" s="1036">
        <f t="shared" si="245"/>
        <v>0</v>
      </c>
      <c r="BL191" s="719">
        <v>40</v>
      </c>
      <c r="BM191" s="357">
        <f t="shared" si="246"/>
        <v>0</v>
      </c>
      <c r="BN191" s="719"/>
      <c r="BO191" s="357">
        <f t="shared" si="247"/>
        <v>0</v>
      </c>
      <c r="BP191" s="719"/>
      <c r="BQ191" s="357">
        <f t="shared" si="248"/>
        <v>0</v>
      </c>
      <c r="BR191" s="719"/>
      <c r="BS191" s="357">
        <f t="shared" si="249"/>
        <v>0</v>
      </c>
      <c r="BT191" s="719"/>
      <c r="BU191" s="357">
        <f t="shared" si="250"/>
        <v>0</v>
      </c>
      <c r="BV191" s="730"/>
      <c r="BW191" s="357">
        <f t="shared" si="251"/>
        <v>0</v>
      </c>
      <c r="BX191" s="728"/>
      <c r="BY191" s="357">
        <f t="shared" si="252"/>
        <v>0</v>
      </c>
      <c r="BZ191" s="728"/>
      <c r="CA191" s="357">
        <f t="shared" si="253"/>
        <v>0</v>
      </c>
      <c r="CB191" s="728"/>
      <c r="CC191" s="357">
        <f t="shared" si="254"/>
        <v>0</v>
      </c>
      <c r="CD191" s="728"/>
      <c r="CE191" s="357">
        <f t="shared" si="255"/>
        <v>0</v>
      </c>
      <c r="CF191" s="728"/>
      <c r="CG191" s="357">
        <f t="shared" si="256"/>
        <v>0</v>
      </c>
      <c r="CH191" s="728"/>
      <c r="CI191" s="357">
        <f t="shared" si="257"/>
        <v>0</v>
      </c>
      <c r="CJ191" s="728"/>
      <c r="CK191" s="357">
        <f t="shared" si="258"/>
        <v>0</v>
      </c>
      <c r="CL191" s="728"/>
      <c r="CM191" s="357">
        <f t="shared" si="259"/>
        <v>0</v>
      </c>
      <c r="CN191" s="728"/>
      <c r="CO191" s="357">
        <f t="shared" si="260"/>
        <v>0</v>
      </c>
      <c r="CP191" s="729"/>
      <c r="CQ191" s="357">
        <f t="shared" si="261"/>
        <v>0</v>
      </c>
      <c r="CR191" s="152"/>
      <c r="CS191" s="1">
        <f t="shared" si="262"/>
        <v>0</v>
      </c>
      <c r="CT191" s="1">
        <f t="shared" si="263"/>
        <v>0</v>
      </c>
      <c r="CU191" s="1">
        <f t="shared" si="264"/>
        <v>0</v>
      </c>
      <c r="CV191" s="1">
        <f t="shared" si="265"/>
        <v>0</v>
      </c>
      <c r="CW191" s="522">
        <f t="shared" si="266"/>
        <v>0</v>
      </c>
      <c r="CX191" s="1">
        <f t="shared" si="267"/>
        <v>0</v>
      </c>
      <c r="CY191" s="1">
        <f t="shared" si="268"/>
        <v>0</v>
      </c>
      <c r="CZ191" s="1">
        <f t="shared" si="269"/>
        <v>0</v>
      </c>
      <c r="DB191" s="1">
        <f t="shared" si="270"/>
        <v>0</v>
      </c>
      <c r="DC191" s="1">
        <f t="shared" si="271"/>
        <v>0</v>
      </c>
      <c r="DE191" s="1">
        <f t="shared" si="272"/>
        <v>0</v>
      </c>
      <c r="DF191" s="1">
        <f t="shared" si="273"/>
        <v>0</v>
      </c>
      <c r="DG191" s="1">
        <f t="shared" si="274"/>
        <v>0</v>
      </c>
      <c r="DH191" s="1">
        <f t="shared" si="275"/>
        <v>0</v>
      </c>
      <c r="DI191" s="1">
        <f t="shared" si="276"/>
        <v>0</v>
      </c>
      <c r="DJ191" s="1">
        <f t="shared" si="277"/>
        <v>0</v>
      </c>
      <c r="DK191" s="1">
        <f t="shared" si="278"/>
        <v>0</v>
      </c>
      <c r="DL191" s="1">
        <f t="shared" si="279"/>
        <v>0</v>
      </c>
      <c r="DM191" s="1">
        <f t="shared" si="280"/>
        <v>0</v>
      </c>
      <c r="DN191" s="1">
        <f t="shared" si="281"/>
        <v>0</v>
      </c>
      <c r="DO191" s="1">
        <f t="shared" si="282"/>
        <v>0</v>
      </c>
      <c r="DP191" s="1">
        <f t="shared" si="283"/>
        <v>0</v>
      </c>
      <c r="DQ191" s="1">
        <f t="shared" si="284"/>
        <v>0</v>
      </c>
      <c r="DR191" s="1">
        <f t="shared" si="285"/>
        <v>0</v>
      </c>
      <c r="DS191" s="1">
        <f t="shared" si="286"/>
        <v>0</v>
      </c>
    </row>
    <row r="192" spans="1:123" s="1" customFormat="1" ht="65.25" customHeight="1" x14ac:dyDescent="0.2">
      <c r="B192" s="138"/>
      <c r="D192" s="1068" t="s">
        <v>242</v>
      </c>
      <c r="E192" s="528"/>
      <c r="F192" s="580"/>
      <c r="G192" s="529" t="s">
        <v>412</v>
      </c>
      <c r="H192" s="530" t="s">
        <v>63</v>
      </c>
      <c r="I192" s="1088" t="s">
        <v>275</v>
      </c>
      <c r="J192" s="1099">
        <v>1</v>
      </c>
      <c r="K192" s="1099">
        <v>0</v>
      </c>
      <c r="L192" s="530" t="s">
        <v>693</v>
      </c>
      <c r="M192" s="541">
        <v>165.38395335000001</v>
      </c>
      <c r="N192" s="777"/>
      <c r="O192" s="777"/>
      <c r="P192" s="777"/>
      <c r="Q192" s="777"/>
      <c r="R192" s="777"/>
      <c r="S192" s="777"/>
      <c r="T192" s="777"/>
      <c r="U192" s="777"/>
      <c r="V192" s="807"/>
      <c r="W192" s="805"/>
      <c r="X192" s="805"/>
      <c r="Y192" s="805"/>
      <c r="Z192" s="805"/>
      <c r="AA192" s="804"/>
      <c r="AB192" s="1029"/>
      <c r="AC192" s="781"/>
      <c r="AD192" s="837"/>
      <c r="AE192" s="1020"/>
      <c r="AF192" s="532">
        <f t="shared" si="302"/>
        <v>0</v>
      </c>
      <c r="AG192" s="532" t="str">
        <f t="shared" si="304"/>
        <v>No</v>
      </c>
      <c r="AH192" s="545" t="str">
        <f t="shared" si="241"/>
        <v>No</v>
      </c>
      <c r="AI192" s="527" t="str">
        <f t="shared" si="305"/>
        <v>No</v>
      </c>
      <c r="AK192" s="187">
        <f t="shared" si="242"/>
        <v>1</v>
      </c>
      <c r="AL192" s="188">
        <f t="shared" si="243"/>
        <v>0</v>
      </c>
      <c r="AM192" s="26"/>
      <c r="AN192" s="633"/>
      <c r="AO192" s="349">
        <v>4.5</v>
      </c>
      <c r="AP192" s="326">
        <f t="shared" si="244"/>
        <v>0</v>
      </c>
      <c r="AQ192" s="364"/>
      <c r="AR192" s="152">
        <f t="shared" si="306"/>
        <v>0</v>
      </c>
      <c r="AS192" s="152">
        <f t="shared" si="307"/>
        <v>0</v>
      </c>
      <c r="AT192" s="152">
        <f t="shared" si="308"/>
        <v>0</v>
      </c>
      <c r="AU192" s="152">
        <f t="shared" si="309"/>
        <v>0</v>
      </c>
      <c r="AV192" s="152">
        <f t="shared" si="310"/>
        <v>0</v>
      </c>
      <c r="AW192" s="152">
        <f t="shared" si="311"/>
        <v>0</v>
      </c>
      <c r="AX192" s="152">
        <f t="shared" si="319"/>
        <v>0</v>
      </c>
      <c r="AY192" s="152">
        <f t="shared" si="312"/>
        <v>0</v>
      </c>
      <c r="AZ192" s="152">
        <f t="shared" si="313"/>
        <v>0</v>
      </c>
      <c r="BA192" s="152">
        <f t="shared" si="314"/>
        <v>0</v>
      </c>
      <c r="BB192" s="152">
        <f t="shared" si="315"/>
        <v>0</v>
      </c>
      <c r="BC192" s="152">
        <f t="shared" si="316"/>
        <v>0</v>
      </c>
      <c r="BD192" s="152">
        <f t="shared" si="317"/>
        <v>0</v>
      </c>
      <c r="BE192" s="152">
        <f t="shared" si="318"/>
        <v>0</v>
      </c>
      <c r="BF192" s="152">
        <f t="shared" si="222"/>
        <v>0</v>
      </c>
      <c r="BG192" s="152">
        <f t="shared" si="223"/>
        <v>0</v>
      </c>
      <c r="BH192" s="152">
        <f t="shared" si="224"/>
        <v>0</v>
      </c>
      <c r="BI192" s="152">
        <f t="shared" si="225"/>
        <v>0</v>
      </c>
      <c r="BJ192" s="329">
        <v>1</v>
      </c>
      <c r="BK192" s="1036">
        <f t="shared" si="245"/>
        <v>0</v>
      </c>
      <c r="BL192" s="719">
        <v>6</v>
      </c>
      <c r="BM192" s="357">
        <f t="shared" si="246"/>
        <v>0</v>
      </c>
      <c r="BN192" s="719"/>
      <c r="BO192" s="357">
        <f t="shared" si="247"/>
        <v>0</v>
      </c>
      <c r="BP192" s="719"/>
      <c r="BQ192" s="357">
        <f t="shared" si="248"/>
        <v>0</v>
      </c>
      <c r="BR192" s="719">
        <v>2</v>
      </c>
      <c r="BS192" s="357">
        <f t="shared" si="249"/>
        <v>0</v>
      </c>
      <c r="BT192" s="719"/>
      <c r="BU192" s="357">
        <f t="shared" si="250"/>
        <v>0</v>
      </c>
      <c r="BV192" s="730"/>
      <c r="BW192" s="357">
        <f t="shared" si="251"/>
        <v>0</v>
      </c>
      <c r="BX192" s="728"/>
      <c r="BY192" s="357">
        <f t="shared" si="252"/>
        <v>0</v>
      </c>
      <c r="BZ192" s="728"/>
      <c r="CA192" s="357">
        <f t="shared" si="253"/>
        <v>0</v>
      </c>
      <c r="CB192" s="728"/>
      <c r="CC192" s="357">
        <f t="shared" si="254"/>
        <v>0</v>
      </c>
      <c r="CD192" s="728"/>
      <c r="CE192" s="357">
        <f t="shared" si="255"/>
        <v>0</v>
      </c>
      <c r="CF192" s="728"/>
      <c r="CG192" s="357">
        <f t="shared" si="256"/>
        <v>0</v>
      </c>
      <c r="CH192" s="728"/>
      <c r="CI192" s="357">
        <f t="shared" si="257"/>
        <v>0</v>
      </c>
      <c r="CJ192" s="728"/>
      <c r="CK192" s="357">
        <f t="shared" si="258"/>
        <v>0</v>
      </c>
      <c r="CL192" s="728"/>
      <c r="CM192" s="357">
        <f t="shared" si="259"/>
        <v>0</v>
      </c>
      <c r="CN192" s="728"/>
      <c r="CO192" s="357">
        <f t="shared" si="260"/>
        <v>0</v>
      </c>
      <c r="CP192" s="729"/>
      <c r="CQ192" s="357">
        <f t="shared" si="261"/>
        <v>0</v>
      </c>
      <c r="CR192" s="152"/>
      <c r="CS192" s="1">
        <f t="shared" si="262"/>
        <v>0</v>
      </c>
      <c r="CT192" s="1">
        <f t="shared" si="263"/>
        <v>0</v>
      </c>
      <c r="CU192" s="1">
        <f t="shared" si="264"/>
        <v>0</v>
      </c>
      <c r="CV192" s="1">
        <f t="shared" si="265"/>
        <v>0</v>
      </c>
      <c r="CW192" s="522">
        <f t="shared" si="266"/>
        <v>0</v>
      </c>
      <c r="CX192" s="1">
        <f t="shared" si="267"/>
        <v>0</v>
      </c>
      <c r="CY192" s="1">
        <f t="shared" si="268"/>
        <v>0</v>
      </c>
      <c r="CZ192" s="1">
        <f t="shared" si="269"/>
        <v>0</v>
      </c>
      <c r="DB192" s="1">
        <f t="shared" si="270"/>
        <v>0</v>
      </c>
      <c r="DC192" s="1">
        <f t="shared" si="271"/>
        <v>0</v>
      </c>
      <c r="DE192" s="1">
        <f t="shared" si="272"/>
        <v>0</v>
      </c>
      <c r="DF192" s="1">
        <f t="shared" si="273"/>
        <v>0</v>
      </c>
      <c r="DG192" s="1">
        <f t="shared" si="274"/>
        <v>0</v>
      </c>
      <c r="DH192" s="1">
        <f t="shared" si="275"/>
        <v>0</v>
      </c>
      <c r="DI192" s="1">
        <f t="shared" si="276"/>
        <v>0</v>
      </c>
      <c r="DJ192" s="1">
        <f t="shared" si="277"/>
        <v>0</v>
      </c>
      <c r="DK192" s="1">
        <f t="shared" si="278"/>
        <v>0</v>
      </c>
      <c r="DL192" s="1">
        <f t="shared" si="279"/>
        <v>0</v>
      </c>
      <c r="DM192" s="1">
        <f t="shared" si="280"/>
        <v>0</v>
      </c>
      <c r="DN192" s="1">
        <f t="shared" si="281"/>
        <v>0</v>
      </c>
      <c r="DO192" s="1">
        <f t="shared" si="282"/>
        <v>0</v>
      </c>
      <c r="DP192" s="1">
        <f t="shared" si="283"/>
        <v>0</v>
      </c>
      <c r="DQ192" s="1">
        <f t="shared" si="284"/>
        <v>0</v>
      </c>
      <c r="DR192" s="1">
        <f t="shared" si="285"/>
        <v>0</v>
      </c>
      <c r="DS192" s="1">
        <f t="shared" si="286"/>
        <v>0</v>
      </c>
    </row>
    <row r="193" spans="1:123" s="1" customFormat="1" ht="65.25" customHeight="1" x14ac:dyDescent="0.2">
      <c r="B193" s="138"/>
      <c r="D193" s="1068" t="s">
        <v>243</v>
      </c>
      <c r="E193" s="528"/>
      <c r="F193" s="580" t="s">
        <v>697</v>
      </c>
      <c r="G193" s="529" t="s">
        <v>412</v>
      </c>
      <c r="H193" s="530" t="s">
        <v>63</v>
      </c>
      <c r="I193" s="1088" t="s">
        <v>371</v>
      </c>
      <c r="J193" s="1099">
        <v>4</v>
      </c>
      <c r="K193" s="1099">
        <v>0</v>
      </c>
      <c r="L193" s="530" t="s">
        <v>693</v>
      </c>
      <c r="M193" s="541">
        <v>640.60273200000006</v>
      </c>
      <c r="N193" s="777"/>
      <c r="O193" s="777"/>
      <c r="P193" s="777"/>
      <c r="Q193" s="777"/>
      <c r="R193" s="777"/>
      <c r="S193" s="777"/>
      <c r="T193" s="777"/>
      <c r="U193" s="777"/>
      <c r="V193" s="807"/>
      <c r="W193" s="805"/>
      <c r="X193" s="805"/>
      <c r="Y193" s="805"/>
      <c r="Z193" s="805"/>
      <c r="AA193" s="804"/>
      <c r="AB193" s="1029"/>
      <c r="AC193" s="781"/>
      <c r="AD193" s="837"/>
      <c r="AE193" s="1020"/>
      <c r="AF193" s="532">
        <f t="shared" si="302"/>
        <v>0</v>
      </c>
      <c r="AG193" s="532" t="str">
        <f t="shared" si="304"/>
        <v>No</v>
      </c>
      <c r="AH193" s="545" t="str">
        <f t="shared" si="241"/>
        <v>No</v>
      </c>
      <c r="AI193" s="527" t="str">
        <f t="shared" si="305"/>
        <v>Yes</v>
      </c>
      <c r="AK193" s="187">
        <f t="shared" si="242"/>
        <v>4</v>
      </c>
      <c r="AL193" s="188">
        <f t="shared" si="243"/>
        <v>0</v>
      </c>
      <c r="AM193" s="26"/>
      <c r="AN193" s="633"/>
      <c r="AO193" s="349">
        <v>18</v>
      </c>
      <c r="AP193" s="326">
        <f t="shared" si="244"/>
        <v>0</v>
      </c>
      <c r="AQ193" s="364"/>
      <c r="AR193" s="152">
        <f t="shared" si="306"/>
        <v>0</v>
      </c>
      <c r="AS193" s="152">
        <f t="shared" si="307"/>
        <v>0</v>
      </c>
      <c r="AT193" s="152">
        <f t="shared" si="308"/>
        <v>0</v>
      </c>
      <c r="AU193" s="152">
        <f t="shared" si="309"/>
        <v>0</v>
      </c>
      <c r="AV193" s="152">
        <f t="shared" si="310"/>
        <v>0</v>
      </c>
      <c r="AW193" s="152">
        <f t="shared" si="311"/>
        <v>0</v>
      </c>
      <c r="AX193" s="152">
        <f t="shared" si="319"/>
        <v>0</v>
      </c>
      <c r="AY193" s="152">
        <f t="shared" si="312"/>
        <v>0</v>
      </c>
      <c r="AZ193" s="152">
        <f t="shared" si="313"/>
        <v>0</v>
      </c>
      <c r="BA193" s="152">
        <f t="shared" si="314"/>
        <v>0</v>
      </c>
      <c r="BB193" s="152">
        <f t="shared" si="315"/>
        <v>0</v>
      </c>
      <c r="BC193" s="152">
        <f t="shared" si="316"/>
        <v>0</v>
      </c>
      <c r="BD193" s="152">
        <f t="shared" si="317"/>
        <v>0</v>
      </c>
      <c r="BE193" s="152">
        <f t="shared" si="318"/>
        <v>0</v>
      </c>
      <c r="BF193" s="152">
        <f t="shared" ref="BF193:BF223" si="320">AB193*$J193</f>
        <v>0</v>
      </c>
      <c r="BG193" s="152">
        <f t="shared" ref="BG193:BG223" si="321">AC193*$J193</f>
        <v>0</v>
      </c>
      <c r="BH193" s="152">
        <f t="shared" ref="BH193:BH223" si="322">AD193*$J193</f>
        <v>0</v>
      </c>
      <c r="BI193" s="152">
        <f t="shared" ref="BI193:BI223" si="323">AE193*$J193</f>
        <v>0</v>
      </c>
      <c r="BJ193" s="329">
        <v>4</v>
      </c>
      <c r="BK193" s="1036">
        <f t="shared" si="245"/>
        <v>0</v>
      </c>
      <c r="BL193" s="719">
        <v>24</v>
      </c>
      <c r="BM193" s="357">
        <f t="shared" si="246"/>
        <v>0</v>
      </c>
      <c r="BN193" s="719"/>
      <c r="BO193" s="357">
        <f t="shared" si="247"/>
        <v>0</v>
      </c>
      <c r="BP193" s="719"/>
      <c r="BQ193" s="357">
        <f t="shared" si="248"/>
        <v>0</v>
      </c>
      <c r="BR193" s="719">
        <v>8</v>
      </c>
      <c r="BS193" s="357">
        <f t="shared" si="249"/>
        <v>0</v>
      </c>
      <c r="BT193" s="719"/>
      <c r="BU193" s="357">
        <f t="shared" si="250"/>
        <v>0</v>
      </c>
      <c r="BV193" s="730"/>
      <c r="BW193" s="357">
        <f t="shared" si="251"/>
        <v>0</v>
      </c>
      <c r="BX193" s="728"/>
      <c r="BY193" s="357">
        <f t="shared" si="252"/>
        <v>0</v>
      </c>
      <c r="BZ193" s="728"/>
      <c r="CA193" s="357">
        <f t="shared" si="253"/>
        <v>0</v>
      </c>
      <c r="CB193" s="728"/>
      <c r="CC193" s="357">
        <f t="shared" si="254"/>
        <v>0</v>
      </c>
      <c r="CD193" s="728"/>
      <c r="CE193" s="357">
        <f t="shared" si="255"/>
        <v>0</v>
      </c>
      <c r="CF193" s="728"/>
      <c r="CG193" s="357">
        <f t="shared" si="256"/>
        <v>0</v>
      </c>
      <c r="CH193" s="728"/>
      <c r="CI193" s="357">
        <f t="shared" si="257"/>
        <v>0</v>
      </c>
      <c r="CJ193" s="728"/>
      <c r="CK193" s="357">
        <f t="shared" si="258"/>
        <v>0</v>
      </c>
      <c r="CL193" s="728"/>
      <c r="CM193" s="357">
        <f t="shared" si="259"/>
        <v>0</v>
      </c>
      <c r="CN193" s="728"/>
      <c r="CO193" s="357">
        <f t="shared" si="260"/>
        <v>0</v>
      </c>
      <c r="CP193" s="729"/>
      <c r="CQ193" s="357">
        <f t="shared" si="261"/>
        <v>0</v>
      </c>
      <c r="CR193" s="152"/>
      <c r="CS193" s="1">
        <f t="shared" si="262"/>
        <v>0</v>
      </c>
      <c r="CT193" s="1">
        <f t="shared" si="263"/>
        <v>0</v>
      </c>
      <c r="CU193" s="1">
        <f t="shared" si="264"/>
        <v>0</v>
      </c>
      <c r="CV193" s="1">
        <f t="shared" si="265"/>
        <v>0</v>
      </c>
      <c r="CW193" s="522">
        <f t="shared" si="266"/>
        <v>0</v>
      </c>
      <c r="CX193" s="1">
        <f t="shared" si="267"/>
        <v>0</v>
      </c>
      <c r="CY193" s="1">
        <f t="shared" si="268"/>
        <v>0</v>
      </c>
      <c r="CZ193" s="1">
        <f t="shared" si="269"/>
        <v>0</v>
      </c>
      <c r="DB193" s="1">
        <f t="shared" si="270"/>
        <v>0</v>
      </c>
      <c r="DC193" s="1">
        <f t="shared" si="271"/>
        <v>0</v>
      </c>
      <c r="DE193" s="1">
        <f t="shared" si="272"/>
        <v>0</v>
      </c>
      <c r="DF193" s="1">
        <f t="shared" si="273"/>
        <v>0</v>
      </c>
      <c r="DG193" s="1">
        <f t="shared" si="274"/>
        <v>0</v>
      </c>
      <c r="DH193" s="1">
        <f t="shared" si="275"/>
        <v>0</v>
      </c>
      <c r="DI193" s="1">
        <f t="shared" si="276"/>
        <v>0</v>
      </c>
      <c r="DJ193" s="1">
        <f t="shared" si="277"/>
        <v>0</v>
      </c>
      <c r="DK193" s="1">
        <f t="shared" si="278"/>
        <v>0</v>
      </c>
      <c r="DL193" s="1">
        <f t="shared" si="279"/>
        <v>0</v>
      </c>
      <c r="DM193" s="1">
        <f t="shared" si="280"/>
        <v>0</v>
      </c>
      <c r="DN193" s="1">
        <f t="shared" si="281"/>
        <v>0</v>
      </c>
      <c r="DO193" s="1">
        <f t="shared" si="282"/>
        <v>0</v>
      </c>
      <c r="DP193" s="1">
        <f t="shared" si="283"/>
        <v>0</v>
      </c>
      <c r="DQ193" s="1">
        <f t="shared" si="284"/>
        <v>0</v>
      </c>
      <c r="DR193" s="1">
        <f t="shared" si="285"/>
        <v>0</v>
      </c>
      <c r="DS193" s="1">
        <f t="shared" si="286"/>
        <v>0</v>
      </c>
    </row>
    <row r="194" spans="1:123" s="26" customFormat="1" ht="65.25" customHeight="1" x14ac:dyDescent="0.2">
      <c r="A194" s="1"/>
      <c r="B194" s="139"/>
      <c r="C194" s="68"/>
      <c r="D194" s="977" t="s">
        <v>291</v>
      </c>
      <c r="E194" s="378" t="s">
        <v>31</v>
      </c>
      <c r="F194" s="581"/>
      <c r="G194" s="68" t="s">
        <v>412</v>
      </c>
      <c r="H194" s="26" t="s">
        <v>63</v>
      </c>
      <c r="I194" s="693" t="s">
        <v>310</v>
      </c>
      <c r="J194" s="1100">
        <v>1</v>
      </c>
      <c r="K194" s="1100">
        <v>0</v>
      </c>
      <c r="L194" s="26" t="s">
        <v>693</v>
      </c>
      <c r="M194" s="503">
        <v>170.23891500000002</v>
      </c>
      <c r="N194" s="778"/>
      <c r="O194" s="778"/>
      <c r="P194" s="778"/>
      <c r="Q194" s="778"/>
      <c r="R194" s="778"/>
      <c r="S194" s="778"/>
      <c r="T194" s="778"/>
      <c r="U194" s="778"/>
      <c r="V194" s="802"/>
      <c r="W194" s="779"/>
      <c r="X194" s="779"/>
      <c r="Y194" s="779"/>
      <c r="Z194" s="779"/>
      <c r="AA194" s="801"/>
      <c r="AB194" s="1028"/>
      <c r="AC194" s="782"/>
      <c r="AD194" s="108"/>
      <c r="AE194" s="820"/>
      <c r="AF194" s="70">
        <f t="shared" si="302"/>
        <v>0</v>
      </c>
      <c r="AG194" s="88" t="str">
        <f t="shared" si="304"/>
        <v>No</v>
      </c>
      <c r="AH194" s="131" t="str">
        <f t="shared" si="241"/>
        <v>No</v>
      </c>
      <c r="AI194" s="71" t="str">
        <f t="shared" si="305"/>
        <v>No</v>
      </c>
      <c r="AJ194" s="1"/>
      <c r="AK194" s="187">
        <f t="shared" si="242"/>
        <v>1</v>
      </c>
      <c r="AL194" s="188">
        <f t="shared" si="243"/>
        <v>0</v>
      </c>
      <c r="AN194" s="633"/>
      <c r="AO194" s="349">
        <v>1.61</v>
      </c>
      <c r="AP194" s="326">
        <f t="shared" si="244"/>
        <v>0</v>
      </c>
      <c r="AQ194" s="364"/>
      <c r="AR194" s="152">
        <f t="shared" si="306"/>
        <v>0</v>
      </c>
      <c r="AS194" s="152">
        <f t="shared" si="307"/>
        <v>0</v>
      </c>
      <c r="AT194" s="152">
        <f t="shared" si="308"/>
        <v>0</v>
      </c>
      <c r="AU194" s="152">
        <f t="shared" si="309"/>
        <v>0</v>
      </c>
      <c r="AV194" s="152">
        <f t="shared" si="310"/>
        <v>0</v>
      </c>
      <c r="AW194" s="152">
        <f t="shared" si="311"/>
        <v>0</v>
      </c>
      <c r="AX194" s="152">
        <f t="shared" si="319"/>
        <v>0</v>
      </c>
      <c r="AY194" s="152">
        <f t="shared" si="312"/>
        <v>0</v>
      </c>
      <c r="AZ194" s="152">
        <f t="shared" si="313"/>
        <v>0</v>
      </c>
      <c r="BA194" s="152">
        <f t="shared" si="314"/>
        <v>0</v>
      </c>
      <c r="BB194" s="152">
        <f t="shared" si="315"/>
        <v>0</v>
      </c>
      <c r="BC194" s="152">
        <f t="shared" si="316"/>
        <v>0</v>
      </c>
      <c r="BD194" s="152">
        <f t="shared" si="317"/>
        <v>0</v>
      </c>
      <c r="BE194" s="152">
        <f t="shared" si="318"/>
        <v>0</v>
      </c>
      <c r="BF194" s="152">
        <f t="shared" si="320"/>
        <v>0</v>
      </c>
      <c r="BG194" s="152">
        <f t="shared" si="321"/>
        <v>0</v>
      </c>
      <c r="BH194" s="152">
        <f t="shared" si="322"/>
        <v>0</v>
      </c>
      <c r="BI194" s="152">
        <f t="shared" si="323"/>
        <v>0</v>
      </c>
      <c r="BJ194" s="329">
        <v>1</v>
      </c>
      <c r="BK194" s="1036">
        <f t="shared" si="245"/>
        <v>0</v>
      </c>
      <c r="BL194" s="719">
        <v>3</v>
      </c>
      <c r="BM194" s="357">
        <f t="shared" si="246"/>
        <v>0</v>
      </c>
      <c r="BN194" s="719">
        <v>2</v>
      </c>
      <c r="BO194" s="357">
        <f t="shared" si="247"/>
        <v>0</v>
      </c>
      <c r="BP194" s="719"/>
      <c r="BQ194" s="357">
        <f t="shared" si="248"/>
        <v>0</v>
      </c>
      <c r="BR194" s="719"/>
      <c r="BS194" s="357">
        <f t="shared" si="249"/>
        <v>0</v>
      </c>
      <c r="BT194" s="719"/>
      <c r="BU194" s="357">
        <f t="shared" si="250"/>
        <v>0</v>
      </c>
      <c r="BV194" s="730"/>
      <c r="BW194" s="357">
        <f t="shared" si="251"/>
        <v>0</v>
      </c>
      <c r="BX194" s="728"/>
      <c r="BY194" s="357">
        <f t="shared" si="252"/>
        <v>0</v>
      </c>
      <c r="BZ194" s="728"/>
      <c r="CA194" s="357">
        <f t="shared" si="253"/>
        <v>0</v>
      </c>
      <c r="CB194" s="728"/>
      <c r="CC194" s="357">
        <f t="shared" si="254"/>
        <v>0</v>
      </c>
      <c r="CD194" s="728"/>
      <c r="CE194" s="357">
        <f t="shared" si="255"/>
        <v>0</v>
      </c>
      <c r="CF194" s="728"/>
      <c r="CG194" s="357">
        <f t="shared" si="256"/>
        <v>0</v>
      </c>
      <c r="CH194" s="728"/>
      <c r="CI194" s="357">
        <f t="shared" si="257"/>
        <v>0</v>
      </c>
      <c r="CJ194" s="728"/>
      <c r="CK194" s="357">
        <f t="shared" si="258"/>
        <v>0</v>
      </c>
      <c r="CL194" s="728"/>
      <c r="CM194" s="357">
        <f t="shared" si="259"/>
        <v>0</v>
      </c>
      <c r="CN194" s="728"/>
      <c r="CO194" s="357">
        <f t="shared" si="260"/>
        <v>0</v>
      </c>
      <c r="CP194" s="729"/>
      <c r="CQ194" s="357">
        <f t="shared" si="261"/>
        <v>0</v>
      </c>
      <c r="CR194" s="152"/>
      <c r="CS194" s="1">
        <f t="shared" si="262"/>
        <v>0</v>
      </c>
      <c r="CT194" s="1">
        <f t="shared" si="263"/>
        <v>0</v>
      </c>
      <c r="CU194" s="1">
        <f t="shared" si="264"/>
        <v>0</v>
      </c>
      <c r="CV194" s="1">
        <f t="shared" si="265"/>
        <v>0</v>
      </c>
      <c r="CW194" s="522">
        <f t="shared" si="266"/>
        <v>0</v>
      </c>
      <c r="CX194" s="1">
        <f t="shared" si="267"/>
        <v>0</v>
      </c>
      <c r="CY194" s="1">
        <f t="shared" si="268"/>
        <v>0</v>
      </c>
      <c r="CZ194" s="1">
        <f t="shared" si="269"/>
        <v>0</v>
      </c>
      <c r="DA194" s="1"/>
      <c r="DB194" s="1">
        <f t="shared" si="270"/>
        <v>0</v>
      </c>
      <c r="DC194" s="1">
        <f t="shared" si="271"/>
        <v>0</v>
      </c>
      <c r="DD194" s="1"/>
      <c r="DE194" s="1">
        <f t="shared" si="272"/>
        <v>0</v>
      </c>
      <c r="DF194" s="1">
        <f t="shared" si="273"/>
        <v>0</v>
      </c>
      <c r="DG194" s="1">
        <f t="shared" si="274"/>
        <v>0</v>
      </c>
      <c r="DH194" s="1">
        <f t="shared" si="275"/>
        <v>0</v>
      </c>
      <c r="DI194" s="1">
        <f t="shared" si="276"/>
        <v>0</v>
      </c>
      <c r="DJ194" s="1">
        <f t="shared" si="277"/>
        <v>0</v>
      </c>
      <c r="DK194" s="1">
        <f t="shared" si="278"/>
        <v>0</v>
      </c>
      <c r="DL194" s="1">
        <f t="shared" si="279"/>
        <v>0</v>
      </c>
      <c r="DM194" s="1">
        <f t="shared" si="280"/>
        <v>0</v>
      </c>
      <c r="DN194" s="1">
        <f t="shared" si="281"/>
        <v>0</v>
      </c>
      <c r="DO194" s="1">
        <f t="shared" si="282"/>
        <v>0</v>
      </c>
      <c r="DP194" s="1">
        <f t="shared" si="283"/>
        <v>0</v>
      </c>
      <c r="DQ194" s="1">
        <f t="shared" si="284"/>
        <v>0</v>
      </c>
      <c r="DR194" s="1">
        <f t="shared" si="285"/>
        <v>0</v>
      </c>
      <c r="DS194" s="1">
        <f t="shared" si="286"/>
        <v>0</v>
      </c>
    </row>
    <row r="195" spans="1:123" s="1" customFormat="1" ht="65.25" customHeight="1" x14ac:dyDescent="0.2">
      <c r="B195" s="138"/>
      <c r="D195" s="1068" t="s">
        <v>244</v>
      </c>
      <c r="E195" s="528"/>
      <c r="F195" s="580"/>
      <c r="G195" s="529" t="s">
        <v>412</v>
      </c>
      <c r="H195" s="530" t="s">
        <v>67</v>
      </c>
      <c r="I195" s="1088" t="s">
        <v>659</v>
      </c>
      <c r="J195" s="1099">
        <v>1</v>
      </c>
      <c r="K195" s="1099">
        <v>0</v>
      </c>
      <c r="L195" s="530" t="s">
        <v>693</v>
      </c>
      <c r="M195" s="541">
        <v>138.71319000000003</v>
      </c>
      <c r="N195" s="777"/>
      <c r="O195" s="777"/>
      <c r="P195" s="777"/>
      <c r="Q195" s="777"/>
      <c r="R195" s="777"/>
      <c r="S195" s="777"/>
      <c r="T195" s="777"/>
      <c r="U195" s="777"/>
      <c r="V195" s="807"/>
      <c r="W195" s="805"/>
      <c r="X195" s="805"/>
      <c r="Y195" s="805"/>
      <c r="Z195" s="805"/>
      <c r="AA195" s="804"/>
      <c r="AB195" s="1029"/>
      <c r="AC195" s="781"/>
      <c r="AD195" s="837"/>
      <c r="AE195" s="1020"/>
      <c r="AF195" s="532">
        <f t="shared" si="302"/>
        <v>0</v>
      </c>
      <c r="AG195" s="532" t="str">
        <f t="shared" si="304"/>
        <v>No</v>
      </c>
      <c r="AH195" s="545" t="str">
        <f t="shared" ref="AH195:AH225" si="324">IF(SUM(N195:AE195)&gt;0,"Yes","No")</f>
        <v>No</v>
      </c>
      <c r="AI195" s="527" t="str">
        <f t="shared" si="305"/>
        <v>No</v>
      </c>
      <c r="AK195" s="187">
        <f t="shared" ref="AK195:AK225" si="325">BJ195</f>
        <v>1</v>
      </c>
      <c r="AL195" s="188">
        <f t="shared" ref="AL195:AL225" si="326">SUM(N195:AE195)*AK195</f>
        <v>0</v>
      </c>
      <c r="AM195" s="26"/>
      <c r="AN195" s="633"/>
      <c r="AO195" s="349">
        <v>1.6</v>
      </c>
      <c r="AP195" s="326">
        <f t="shared" ref="AP195:AP225" si="327">SUM(N195:AE195)*AO195</f>
        <v>0</v>
      </c>
      <c r="AQ195" s="364"/>
      <c r="AR195" s="152">
        <f t="shared" si="306"/>
        <v>0</v>
      </c>
      <c r="AS195" s="152">
        <f t="shared" si="307"/>
        <v>0</v>
      </c>
      <c r="AT195" s="152">
        <f t="shared" si="308"/>
        <v>0</v>
      </c>
      <c r="AU195" s="152">
        <f t="shared" si="309"/>
        <v>0</v>
      </c>
      <c r="AV195" s="152">
        <f t="shared" si="310"/>
        <v>0</v>
      </c>
      <c r="AW195" s="152">
        <f t="shared" si="311"/>
        <v>0</v>
      </c>
      <c r="AX195" s="152">
        <f t="shared" si="319"/>
        <v>0</v>
      </c>
      <c r="AY195" s="152">
        <f t="shared" si="312"/>
        <v>0</v>
      </c>
      <c r="AZ195" s="152">
        <f t="shared" si="313"/>
        <v>0</v>
      </c>
      <c r="BA195" s="152">
        <f t="shared" si="314"/>
        <v>0</v>
      </c>
      <c r="BB195" s="152">
        <f t="shared" si="315"/>
        <v>0</v>
      </c>
      <c r="BC195" s="152">
        <f t="shared" si="316"/>
        <v>0</v>
      </c>
      <c r="BD195" s="152">
        <f t="shared" si="317"/>
        <v>0</v>
      </c>
      <c r="BE195" s="152">
        <f t="shared" si="318"/>
        <v>0</v>
      </c>
      <c r="BF195" s="152">
        <f t="shared" si="320"/>
        <v>0</v>
      </c>
      <c r="BG195" s="152">
        <f t="shared" si="321"/>
        <v>0</v>
      </c>
      <c r="BH195" s="152">
        <f t="shared" si="322"/>
        <v>0</v>
      </c>
      <c r="BI195" s="152">
        <f t="shared" si="323"/>
        <v>0</v>
      </c>
      <c r="BJ195" s="329">
        <v>1</v>
      </c>
      <c r="BK195" s="1036">
        <f t="shared" ref="BK195:BK225" si="328">SUM(BM195+BO195+BQ195+BS195+BU195)</f>
        <v>0</v>
      </c>
      <c r="BL195" s="719">
        <v>3</v>
      </c>
      <c r="BM195" s="357">
        <f t="shared" ref="BM195:BM225" si="329">SUM(N195:AE195)*BL195</f>
        <v>0</v>
      </c>
      <c r="BN195" s="719">
        <v>1</v>
      </c>
      <c r="BO195" s="357">
        <f t="shared" ref="BO195:BO225" si="330">SUM(N195:AE195)*BN195</f>
        <v>0</v>
      </c>
      <c r="BP195" s="719"/>
      <c r="BQ195" s="357">
        <f t="shared" ref="BQ195:BQ225" si="331">SUM(N195:AE195)*BP195</f>
        <v>0</v>
      </c>
      <c r="BR195" s="719"/>
      <c r="BS195" s="357">
        <f t="shared" ref="BS195:BS225" si="332">SUM(N195:AE195)*BR195</f>
        <v>0</v>
      </c>
      <c r="BT195" s="719"/>
      <c r="BU195" s="357">
        <f t="shared" ref="BU195:BU225" si="333">SUM(N195:AE195)*BT195</f>
        <v>0</v>
      </c>
      <c r="BV195" s="730"/>
      <c r="BW195" s="357">
        <f t="shared" ref="BW195:BW225" si="334">SUM(N195:AE195)*BV195</f>
        <v>0</v>
      </c>
      <c r="BX195" s="728"/>
      <c r="BY195" s="357">
        <f t="shared" ref="BY195:BY225" si="335">SUM(N195:AE195)*BX195</f>
        <v>0</v>
      </c>
      <c r="BZ195" s="728"/>
      <c r="CA195" s="357">
        <f t="shared" ref="CA195:CA225" si="336">SUM(N195:AE195)*BZ195</f>
        <v>0</v>
      </c>
      <c r="CB195" s="728"/>
      <c r="CC195" s="357">
        <f t="shared" ref="CC195:CC225" si="337">SUM(N195:AE195)*CB195</f>
        <v>0</v>
      </c>
      <c r="CD195" s="728"/>
      <c r="CE195" s="357">
        <f t="shared" ref="CE195:CE225" si="338">SUM(N195:AE195)*CD195</f>
        <v>0</v>
      </c>
      <c r="CF195" s="728"/>
      <c r="CG195" s="357">
        <f t="shared" ref="CG195:CG225" si="339">SUM(N195:AE195)*CF195</f>
        <v>0</v>
      </c>
      <c r="CH195" s="728"/>
      <c r="CI195" s="357">
        <f t="shared" ref="CI195:CI225" si="340">SUM(N195:AE195)*CH195</f>
        <v>0</v>
      </c>
      <c r="CJ195" s="728"/>
      <c r="CK195" s="357">
        <f t="shared" ref="CK195:CK225" si="341">SUM(N195:AE195)*CJ195</f>
        <v>0</v>
      </c>
      <c r="CL195" s="728"/>
      <c r="CM195" s="357">
        <f t="shared" ref="CM195:CM225" si="342">SUM(N195:AE195)*CL195</f>
        <v>0</v>
      </c>
      <c r="CN195" s="728"/>
      <c r="CO195" s="357">
        <f t="shared" ref="CO195:CO225" si="343">SUM(N195:AE195)*CN195</f>
        <v>0</v>
      </c>
      <c r="CP195" s="729"/>
      <c r="CQ195" s="357">
        <f t="shared" ref="CQ195:CQ225" si="344">SUM(N195:AE195)*CP195</f>
        <v>0</v>
      </c>
      <c r="CR195" s="152"/>
      <c r="CS195" s="1">
        <f t="shared" ref="CS195:CS225" si="345">IF(H195="XS",IF(SUM(AR195:BI195)&gt;0,SUM(AR195:BI195),0),0)</f>
        <v>0</v>
      </c>
      <c r="CT195" s="1">
        <f t="shared" ref="CT195:CT225" si="346">IF(H195="S",IF(SUM(AR195:BI195)&gt;0,SUM(AR195:BI195),0),0)</f>
        <v>0</v>
      </c>
      <c r="CU195" s="1">
        <f t="shared" ref="CU195:CU225" si="347">IF(H195="M",IF(SUM(AR195:BI195)&gt;0,SUM(AR195:BI195),0),0)</f>
        <v>0</v>
      </c>
      <c r="CV195" s="1">
        <f t="shared" ref="CV195:CV225" si="348">IF(H195="L",IF(SUM(AR195:BI195)&gt;0,SUM(AR195:BI195),0),0)</f>
        <v>0</v>
      </c>
      <c r="CW195" s="522">
        <f t="shared" ref="CW195:CW225" si="349">IF(H195="XL",IF(SUM(AR195:BI195)&gt;0,SUM(AR195:BI195),0),0)</f>
        <v>0</v>
      </c>
      <c r="CX195" s="1">
        <f t="shared" ref="CX195:CX225" si="350">IF(H195="2XL",IF(SUM(AR195:BI195)&gt;0,SUM(AR195:BI195),0),0)</f>
        <v>0</v>
      </c>
      <c r="CY195" s="1">
        <f t="shared" ref="CY195:CY225" si="351">IF(H195="3XL",IF(SUM(AR195:BI195)&gt;0,SUM(AR195:BI195),0),0)</f>
        <v>0</v>
      </c>
      <c r="CZ195" s="1">
        <f t="shared" ref="CZ195:CZ225" si="352">IF(H195="various",IF(SUM(AR195:BI195)&gt;0,SUM(AR195:BI195),0),0)</f>
        <v>0</v>
      </c>
      <c r="DB195" s="1">
        <f t="shared" ref="DB195:DB225" si="353">IF(E195="",IF(SUM(AR195:BI195)&gt;0,SUM(AR195:BI195),0),0)</f>
        <v>0</v>
      </c>
      <c r="DC195" s="1">
        <f t="shared" ref="DC195:DC225" si="354">IF(E195="Dual Tex.",IF(SUM(AR195:BI195)&gt;0,SUM(AR195:BI195),0),0)</f>
        <v>0</v>
      </c>
      <c r="DE195" s="1">
        <f t="shared" ref="DE195:DE225" si="355">IF(G195="sloper",IF(SUM(AR195:BI195)&gt;0,SUM(AR195:BI195),0),0)</f>
        <v>0</v>
      </c>
      <c r="DF195" s="1">
        <f t="shared" ref="DF195:DF225" si="356">IF(G195="footholds",IF(SUM(AR195:BI195)&gt;0,SUM(AR195:BI195),0),0)</f>
        <v>0</v>
      </c>
      <c r="DG195" s="1">
        <f t="shared" ref="DG195:DG225" si="357">IF(G195="micros",IF(SUM(AR195:BI195)&gt;0,SUM(AR195:BI195),0),0)</f>
        <v>0</v>
      </c>
      <c r="DH195" s="1">
        <f t="shared" ref="DH195:DH225" si="358">IF(G195="jug",IF(SUM(AR195:BI195)&gt;0,SUM(AR195:BI195),0),0)</f>
        <v>0</v>
      </c>
      <c r="DI195" s="1">
        <f t="shared" ref="DI195:DI225" si="359">IF(G195="ledge",IF(SUM(AR195:BI195)&gt;0,SUM(AR195:BI195),0),0)</f>
        <v>0</v>
      </c>
      <c r="DJ195" s="1">
        <f t="shared" ref="DJ195:DJ225" si="360">IF(G195="edge",IF(SUM(AR195:BI195)&gt;0,SUM(AR195:BI195),0),0)</f>
        <v>0</v>
      </c>
      <c r="DK195" s="1">
        <f t="shared" ref="DK195:DK225" si="361">IF(G195="crimp",IF(SUM(AR195:BI195)&gt;0,SUM(AR195:BI195),0),0)</f>
        <v>0</v>
      </c>
      <c r="DL195" s="1">
        <f t="shared" ref="DL195:DL225" si="362">IF(G195="incut",IF(SUM(AR195:BI195)&gt;0,SUM(AR195:BI195),0),0)</f>
        <v>0</v>
      </c>
      <c r="DM195" s="1">
        <f t="shared" ref="DM195:DM225" si="363">IF(G195="dish",IF(SUM(AR195:BI195)&gt;0,SUM(AR195:BI195),0),0)</f>
        <v>0</v>
      </c>
      <c r="DN195" s="1">
        <f t="shared" ref="DN195:DN225" si="364">IF(G195="pinch",IF(SUM(AR195:BI195)&gt;0,SUM(AR195:BI195),0),0)</f>
        <v>0</v>
      </c>
      <c r="DO195" s="1">
        <f t="shared" ref="DO195:DO225" si="365">IF(G195="pocket",IF(SUM(AR195:BI195)&gt;0,SUM(AR195:BI195),0),0)</f>
        <v>0</v>
      </c>
      <c r="DP195" s="1">
        <f t="shared" ref="DP195:DP225" si="366">IF(G195="insert",IF(SUM(AR195:BI195)&gt;0,SUM(AR195:BI195),0),0)</f>
        <v>0</v>
      </c>
      <c r="DQ195" s="1">
        <f t="shared" ref="DQ195:DQ225" si="367">IF(G195="feature",IF(SUM(AR195:BI195)&gt;0,SUM(AR195:BI195),0),0)</f>
        <v>0</v>
      </c>
      <c r="DR195" s="1">
        <f t="shared" ref="DR195:DR225" si="368">IF(G195="scoop",IF(SUM(AR195:BI195)&gt;0,SUM(AR195:BI195),0),0)</f>
        <v>0</v>
      </c>
      <c r="DS195" s="1">
        <f t="shared" ref="DS195:DS225" si="369">IF(G195="various",IF(SUM(AR195:BI195)&gt;0,SUM(AR195:BI195),0),0)</f>
        <v>0</v>
      </c>
    </row>
    <row r="196" spans="1:123" s="1" customFormat="1" ht="65.25" customHeight="1" x14ac:dyDescent="0.2">
      <c r="B196" s="139"/>
      <c r="D196" s="1068" t="s">
        <v>721</v>
      </c>
      <c r="E196" s="528" t="s">
        <v>31</v>
      </c>
      <c r="F196" s="580"/>
      <c r="G196" s="529" t="s">
        <v>412</v>
      </c>
      <c r="H196" s="530" t="s">
        <v>67</v>
      </c>
      <c r="I196" s="1088" t="s">
        <v>659</v>
      </c>
      <c r="J196" s="1099">
        <v>1</v>
      </c>
      <c r="K196" s="1099">
        <v>0</v>
      </c>
      <c r="L196" s="530" t="s">
        <v>693</v>
      </c>
      <c r="M196" s="541">
        <v>180.32714700000005</v>
      </c>
      <c r="N196" s="777"/>
      <c r="O196" s="777"/>
      <c r="P196" s="777"/>
      <c r="Q196" s="777"/>
      <c r="R196" s="777"/>
      <c r="S196" s="777"/>
      <c r="T196" s="777"/>
      <c r="U196" s="777"/>
      <c r="V196" s="807"/>
      <c r="W196" s="805"/>
      <c r="X196" s="805"/>
      <c r="Y196" s="805"/>
      <c r="Z196" s="805"/>
      <c r="AA196" s="804"/>
      <c r="AB196" s="1029"/>
      <c r="AC196" s="781"/>
      <c r="AD196" s="837"/>
      <c r="AE196" s="1020"/>
      <c r="AF196" s="532">
        <f t="shared" si="302"/>
        <v>0</v>
      </c>
      <c r="AG196" s="532" t="str">
        <f t="shared" si="304"/>
        <v>No</v>
      </c>
      <c r="AH196" s="545" t="str">
        <f t="shared" si="324"/>
        <v>No</v>
      </c>
      <c r="AI196" s="527" t="str">
        <f t="shared" si="305"/>
        <v>No</v>
      </c>
      <c r="AK196" s="187">
        <f t="shared" si="325"/>
        <v>1</v>
      </c>
      <c r="AL196" s="188">
        <f t="shared" si="326"/>
        <v>0</v>
      </c>
      <c r="AM196" s="26"/>
      <c r="AN196" s="633"/>
      <c r="AO196" s="349">
        <v>1.6</v>
      </c>
      <c r="AP196" s="326">
        <f t="shared" si="327"/>
        <v>0</v>
      </c>
      <c r="AQ196" s="364"/>
      <c r="AR196" s="152">
        <f t="shared" si="306"/>
        <v>0</v>
      </c>
      <c r="AS196" s="152">
        <f t="shared" si="307"/>
        <v>0</v>
      </c>
      <c r="AT196" s="152">
        <f t="shared" si="308"/>
        <v>0</v>
      </c>
      <c r="AU196" s="152">
        <f t="shared" si="309"/>
        <v>0</v>
      </c>
      <c r="AV196" s="152">
        <f t="shared" si="310"/>
        <v>0</v>
      </c>
      <c r="AW196" s="152">
        <f t="shared" si="311"/>
        <v>0</v>
      </c>
      <c r="AX196" s="152">
        <f t="shared" si="319"/>
        <v>0</v>
      </c>
      <c r="AY196" s="152">
        <f t="shared" si="312"/>
        <v>0</v>
      </c>
      <c r="AZ196" s="152">
        <f t="shared" si="313"/>
        <v>0</v>
      </c>
      <c r="BA196" s="152">
        <f t="shared" si="314"/>
        <v>0</v>
      </c>
      <c r="BB196" s="152">
        <f t="shared" si="315"/>
        <v>0</v>
      </c>
      <c r="BC196" s="152">
        <f t="shared" si="316"/>
        <v>0</v>
      </c>
      <c r="BD196" s="152">
        <f t="shared" si="317"/>
        <v>0</v>
      </c>
      <c r="BE196" s="152">
        <f t="shared" si="318"/>
        <v>0</v>
      </c>
      <c r="BF196" s="152">
        <f t="shared" si="320"/>
        <v>0</v>
      </c>
      <c r="BG196" s="152">
        <f t="shared" si="321"/>
        <v>0</v>
      </c>
      <c r="BH196" s="152">
        <f t="shared" si="322"/>
        <v>0</v>
      </c>
      <c r="BI196" s="152">
        <f t="shared" si="323"/>
        <v>0</v>
      </c>
      <c r="BJ196" s="329">
        <v>1</v>
      </c>
      <c r="BK196" s="1036">
        <f t="shared" si="328"/>
        <v>0</v>
      </c>
      <c r="BL196" s="719">
        <v>3</v>
      </c>
      <c r="BM196" s="357">
        <f t="shared" si="329"/>
        <v>0</v>
      </c>
      <c r="BN196" s="719">
        <v>1</v>
      </c>
      <c r="BO196" s="357">
        <f t="shared" si="330"/>
        <v>0</v>
      </c>
      <c r="BP196" s="719"/>
      <c r="BQ196" s="357">
        <f t="shared" si="331"/>
        <v>0</v>
      </c>
      <c r="BR196" s="719"/>
      <c r="BS196" s="357">
        <f t="shared" si="332"/>
        <v>0</v>
      </c>
      <c r="BT196" s="719"/>
      <c r="BU196" s="357">
        <f t="shared" si="333"/>
        <v>0</v>
      </c>
      <c r="BV196" s="730"/>
      <c r="BW196" s="357">
        <f t="shared" si="334"/>
        <v>0</v>
      </c>
      <c r="BX196" s="728"/>
      <c r="BY196" s="357">
        <f t="shared" si="335"/>
        <v>0</v>
      </c>
      <c r="BZ196" s="728"/>
      <c r="CA196" s="357">
        <f t="shared" si="336"/>
        <v>0</v>
      </c>
      <c r="CB196" s="728"/>
      <c r="CC196" s="357">
        <f t="shared" si="337"/>
        <v>0</v>
      </c>
      <c r="CD196" s="728"/>
      <c r="CE196" s="357">
        <f t="shared" si="338"/>
        <v>0</v>
      </c>
      <c r="CF196" s="728"/>
      <c r="CG196" s="357">
        <f t="shared" si="339"/>
        <v>0</v>
      </c>
      <c r="CH196" s="728"/>
      <c r="CI196" s="357">
        <f t="shared" si="340"/>
        <v>0</v>
      </c>
      <c r="CJ196" s="728"/>
      <c r="CK196" s="357">
        <f t="shared" si="341"/>
        <v>0</v>
      </c>
      <c r="CL196" s="728"/>
      <c r="CM196" s="357">
        <f t="shared" si="342"/>
        <v>0</v>
      </c>
      <c r="CN196" s="728"/>
      <c r="CO196" s="357">
        <f t="shared" si="343"/>
        <v>0</v>
      </c>
      <c r="CP196" s="729"/>
      <c r="CQ196" s="357">
        <f t="shared" si="344"/>
        <v>0</v>
      </c>
      <c r="CR196" s="152"/>
      <c r="CS196" s="1">
        <f t="shared" si="345"/>
        <v>0</v>
      </c>
      <c r="CT196" s="1">
        <f t="shared" si="346"/>
        <v>0</v>
      </c>
      <c r="CU196" s="1">
        <f t="shared" si="347"/>
        <v>0</v>
      </c>
      <c r="CV196" s="1">
        <f t="shared" si="348"/>
        <v>0</v>
      </c>
      <c r="CW196" s="522">
        <f t="shared" si="349"/>
        <v>0</v>
      </c>
      <c r="CX196" s="1">
        <f t="shared" si="350"/>
        <v>0</v>
      </c>
      <c r="CY196" s="1">
        <f t="shared" si="351"/>
        <v>0</v>
      </c>
      <c r="CZ196" s="1">
        <f t="shared" si="352"/>
        <v>0</v>
      </c>
      <c r="DB196" s="1">
        <f t="shared" si="353"/>
        <v>0</v>
      </c>
      <c r="DC196" s="1">
        <f t="shared" si="354"/>
        <v>0</v>
      </c>
      <c r="DE196" s="1">
        <f t="shared" si="355"/>
        <v>0</v>
      </c>
      <c r="DF196" s="1">
        <f t="shared" si="356"/>
        <v>0</v>
      </c>
      <c r="DG196" s="1">
        <f t="shared" si="357"/>
        <v>0</v>
      </c>
      <c r="DH196" s="1">
        <f t="shared" si="358"/>
        <v>0</v>
      </c>
      <c r="DI196" s="1">
        <f t="shared" si="359"/>
        <v>0</v>
      </c>
      <c r="DJ196" s="1">
        <f t="shared" si="360"/>
        <v>0</v>
      </c>
      <c r="DK196" s="1">
        <f t="shared" si="361"/>
        <v>0</v>
      </c>
      <c r="DL196" s="1">
        <f t="shared" si="362"/>
        <v>0</v>
      </c>
      <c r="DM196" s="1">
        <f t="shared" si="363"/>
        <v>0</v>
      </c>
      <c r="DN196" s="1">
        <f t="shared" si="364"/>
        <v>0</v>
      </c>
      <c r="DO196" s="1">
        <f t="shared" si="365"/>
        <v>0</v>
      </c>
      <c r="DP196" s="1">
        <f t="shared" si="366"/>
        <v>0</v>
      </c>
      <c r="DQ196" s="1">
        <f t="shared" si="367"/>
        <v>0</v>
      </c>
      <c r="DR196" s="1">
        <f t="shared" si="368"/>
        <v>0</v>
      </c>
      <c r="DS196" s="1">
        <f t="shared" si="369"/>
        <v>0</v>
      </c>
    </row>
    <row r="197" spans="1:123" s="1" customFormat="1" ht="65.25" customHeight="1" x14ac:dyDescent="0.2">
      <c r="B197" s="138"/>
      <c r="D197" s="1068" t="s">
        <v>245</v>
      </c>
      <c r="E197" s="528"/>
      <c r="F197" s="580" t="s">
        <v>697</v>
      </c>
      <c r="G197" s="529" t="s">
        <v>412</v>
      </c>
      <c r="H197" s="530" t="s">
        <v>67</v>
      </c>
      <c r="I197" s="1088" t="s">
        <v>397</v>
      </c>
      <c r="J197" s="1099">
        <v>4</v>
      </c>
      <c r="K197" s="1099">
        <v>0</v>
      </c>
      <c r="L197" s="530" t="s">
        <v>693</v>
      </c>
      <c r="M197" s="541">
        <v>517.0218900000001</v>
      </c>
      <c r="N197" s="777"/>
      <c r="O197" s="777"/>
      <c r="P197" s="777"/>
      <c r="Q197" s="777"/>
      <c r="R197" s="777"/>
      <c r="S197" s="777"/>
      <c r="T197" s="777"/>
      <c r="U197" s="777"/>
      <c r="V197" s="807"/>
      <c r="W197" s="805"/>
      <c r="X197" s="805"/>
      <c r="Y197" s="805"/>
      <c r="Z197" s="805"/>
      <c r="AA197" s="804"/>
      <c r="AB197" s="1029"/>
      <c r="AC197" s="781"/>
      <c r="AD197" s="837"/>
      <c r="AE197" s="1020"/>
      <c r="AF197" s="532">
        <f t="shared" si="302"/>
        <v>0</v>
      </c>
      <c r="AG197" s="532" t="str">
        <f t="shared" si="304"/>
        <v>No</v>
      </c>
      <c r="AH197" s="545" t="str">
        <f t="shared" si="324"/>
        <v>No</v>
      </c>
      <c r="AI197" s="527" t="str">
        <f t="shared" si="305"/>
        <v>Yes</v>
      </c>
      <c r="AK197" s="187">
        <f t="shared" si="325"/>
        <v>4</v>
      </c>
      <c r="AL197" s="188">
        <f t="shared" si="326"/>
        <v>0</v>
      </c>
      <c r="AM197" s="26"/>
      <c r="AN197" s="633"/>
      <c r="AO197" s="349">
        <v>6.4</v>
      </c>
      <c r="AP197" s="326">
        <f t="shared" si="327"/>
        <v>0</v>
      </c>
      <c r="AQ197" s="364"/>
      <c r="AR197" s="152">
        <f t="shared" si="306"/>
        <v>0</v>
      </c>
      <c r="AS197" s="152">
        <f t="shared" si="307"/>
        <v>0</v>
      </c>
      <c r="AT197" s="152">
        <f t="shared" si="308"/>
        <v>0</v>
      </c>
      <c r="AU197" s="152">
        <f t="shared" si="309"/>
        <v>0</v>
      </c>
      <c r="AV197" s="152">
        <f t="shared" si="310"/>
        <v>0</v>
      </c>
      <c r="AW197" s="152">
        <f t="shared" si="311"/>
        <v>0</v>
      </c>
      <c r="AX197" s="152">
        <f t="shared" si="319"/>
        <v>0</v>
      </c>
      <c r="AY197" s="152">
        <f t="shared" si="312"/>
        <v>0</v>
      </c>
      <c r="AZ197" s="152">
        <f t="shared" si="313"/>
        <v>0</v>
      </c>
      <c r="BA197" s="152">
        <f t="shared" si="314"/>
        <v>0</v>
      </c>
      <c r="BB197" s="152">
        <f t="shared" si="315"/>
        <v>0</v>
      </c>
      <c r="BC197" s="152">
        <f t="shared" si="316"/>
        <v>0</v>
      </c>
      <c r="BD197" s="152">
        <f t="shared" si="317"/>
        <v>0</v>
      </c>
      <c r="BE197" s="152">
        <f t="shared" si="318"/>
        <v>0</v>
      </c>
      <c r="BF197" s="152">
        <f t="shared" si="320"/>
        <v>0</v>
      </c>
      <c r="BG197" s="152">
        <f t="shared" si="321"/>
        <v>0</v>
      </c>
      <c r="BH197" s="152">
        <f t="shared" si="322"/>
        <v>0</v>
      </c>
      <c r="BI197" s="152">
        <f t="shared" si="323"/>
        <v>0</v>
      </c>
      <c r="BJ197" s="329">
        <v>4</v>
      </c>
      <c r="BK197" s="1036">
        <f t="shared" si="328"/>
        <v>0</v>
      </c>
      <c r="BL197" s="719">
        <v>12</v>
      </c>
      <c r="BM197" s="357">
        <f t="shared" si="329"/>
        <v>0</v>
      </c>
      <c r="BN197" s="719">
        <v>4</v>
      </c>
      <c r="BO197" s="357">
        <f t="shared" si="330"/>
        <v>0</v>
      </c>
      <c r="BP197" s="719"/>
      <c r="BQ197" s="357">
        <f t="shared" si="331"/>
        <v>0</v>
      </c>
      <c r="BR197" s="719"/>
      <c r="BS197" s="357">
        <f t="shared" si="332"/>
        <v>0</v>
      </c>
      <c r="BT197" s="719"/>
      <c r="BU197" s="357">
        <f t="shared" si="333"/>
        <v>0</v>
      </c>
      <c r="BV197" s="730"/>
      <c r="BW197" s="357">
        <f t="shared" si="334"/>
        <v>0</v>
      </c>
      <c r="BX197" s="728"/>
      <c r="BY197" s="357">
        <f t="shared" si="335"/>
        <v>0</v>
      </c>
      <c r="BZ197" s="728"/>
      <c r="CA197" s="357">
        <f t="shared" si="336"/>
        <v>0</v>
      </c>
      <c r="CB197" s="728"/>
      <c r="CC197" s="357">
        <f t="shared" si="337"/>
        <v>0</v>
      </c>
      <c r="CD197" s="728"/>
      <c r="CE197" s="357">
        <f t="shared" si="338"/>
        <v>0</v>
      </c>
      <c r="CF197" s="728"/>
      <c r="CG197" s="357">
        <f t="shared" si="339"/>
        <v>0</v>
      </c>
      <c r="CH197" s="728"/>
      <c r="CI197" s="357">
        <f t="shared" si="340"/>
        <v>0</v>
      </c>
      <c r="CJ197" s="728"/>
      <c r="CK197" s="357">
        <f t="shared" si="341"/>
        <v>0</v>
      </c>
      <c r="CL197" s="728"/>
      <c r="CM197" s="357">
        <f t="shared" si="342"/>
        <v>0</v>
      </c>
      <c r="CN197" s="728"/>
      <c r="CO197" s="357">
        <f t="shared" si="343"/>
        <v>0</v>
      </c>
      <c r="CP197" s="729"/>
      <c r="CQ197" s="357">
        <f t="shared" si="344"/>
        <v>0</v>
      </c>
      <c r="CR197" s="152"/>
      <c r="CS197" s="1">
        <f t="shared" si="345"/>
        <v>0</v>
      </c>
      <c r="CT197" s="1">
        <f t="shared" si="346"/>
        <v>0</v>
      </c>
      <c r="CU197" s="1">
        <f t="shared" si="347"/>
        <v>0</v>
      </c>
      <c r="CV197" s="1">
        <f t="shared" si="348"/>
        <v>0</v>
      </c>
      <c r="CW197" s="522">
        <f t="shared" si="349"/>
        <v>0</v>
      </c>
      <c r="CX197" s="1">
        <f t="shared" si="350"/>
        <v>0</v>
      </c>
      <c r="CY197" s="1">
        <f t="shared" si="351"/>
        <v>0</v>
      </c>
      <c r="CZ197" s="1">
        <f t="shared" si="352"/>
        <v>0</v>
      </c>
      <c r="DB197" s="1">
        <f t="shared" si="353"/>
        <v>0</v>
      </c>
      <c r="DC197" s="1">
        <f t="shared" si="354"/>
        <v>0</v>
      </c>
      <c r="DE197" s="1">
        <f t="shared" si="355"/>
        <v>0</v>
      </c>
      <c r="DF197" s="1">
        <f t="shared" si="356"/>
        <v>0</v>
      </c>
      <c r="DG197" s="1">
        <f t="shared" si="357"/>
        <v>0</v>
      </c>
      <c r="DH197" s="1">
        <f t="shared" si="358"/>
        <v>0</v>
      </c>
      <c r="DI197" s="1">
        <f t="shared" si="359"/>
        <v>0</v>
      </c>
      <c r="DJ197" s="1">
        <f t="shared" si="360"/>
        <v>0</v>
      </c>
      <c r="DK197" s="1">
        <f t="shared" si="361"/>
        <v>0</v>
      </c>
      <c r="DL197" s="1">
        <f t="shared" si="362"/>
        <v>0</v>
      </c>
      <c r="DM197" s="1">
        <f t="shared" si="363"/>
        <v>0</v>
      </c>
      <c r="DN197" s="1">
        <f t="shared" si="364"/>
        <v>0</v>
      </c>
      <c r="DO197" s="1">
        <f t="shared" si="365"/>
        <v>0</v>
      </c>
      <c r="DP197" s="1">
        <f t="shared" si="366"/>
        <v>0</v>
      </c>
      <c r="DQ197" s="1">
        <f t="shared" si="367"/>
        <v>0</v>
      </c>
      <c r="DR197" s="1">
        <f t="shared" si="368"/>
        <v>0</v>
      </c>
      <c r="DS197" s="1">
        <f t="shared" si="369"/>
        <v>0</v>
      </c>
    </row>
    <row r="198" spans="1:123" s="1" customFormat="1" ht="65.25" customHeight="1" x14ac:dyDescent="0.2">
      <c r="B198" s="139"/>
      <c r="D198" s="1068" t="s">
        <v>722</v>
      </c>
      <c r="E198" s="528" t="s">
        <v>31</v>
      </c>
      <c r="F198" s="580"/>
      <c r="G198" s="529" t="s">
        <v>412</v>
      </c>
      <c r="H198" s="530" t="s">
        <v>67</v>
      </c>
      <c r="I198" s="1088" t="s">
        <v>397</v>
      </c>
      <c r="J198" s="1099">
        <v>4</v>
      </c>
      <c r="K198" s="1099">
        <v>0</v>
      </c>
      <c r="L198" s="530" t="s">
        <v>693</v>
      </c>
      <c r="M198" s="541">
        <v>672.12845700000014</v>
      </c>
      <c r="N198" s="777"/>
      <c r="O198" s="777"/>
      <c r="P198" s="777"/>
      <c r="Q198" s="777"/>
      <c r="R198" s="777"/>
      <c r="S198" s="777"/>
      <c r="T198" s="777"/>
      <c r="U198" s="777"/>
      <c r="V198" s="807"/>
      <c r="W198" s="805"/>
      <c r="X198" s="805"/>
      <c r="Y198" s="805"/>
      <c r="Z198" s="805"/>
      <c r="AA198" s="804"/>
      <c r="AB198" s="1029"/>
      <c r="AC198" s="781"/>
      <c r="AD198" s="837"/>
      <c r="AE198" s="1020"/>
      <c r="AF198" s="532">
        <f t="shared" si="302"/>
        <v>0</v>
      </c>
      <c r="AG198" s="532" t="str">
        <f t="shared" si="304"/>
        <v>No</v>
      </c>
      <c r="AH198" s="545" t="str">
        <f t="shared" si="324"/>
        <v>No</v>
      </c>
      <c r="AI198" s="527" t="str">
        <f t="shared" si="305"/>
        <v>No</v>
      </c>
      <c r="AK198" s="187">
        <f t="shared" si="325"/>
        <v>4</v>
      </c>
      <c r="AL198" s="188">
        <f t="shared" si="326"/>
        <v>0</v>
      </c>
      <c r="AM198" s="26"/>
      <c r="AN198" s="633"/>
      <c r="AO198" s="349">
        <v>6.4</v>
      </c>
      <c r="AP198" s="326">
        <f t="shared" si="327"/>
        <v>0</v>
      </c>
      <c r="AQ198" s="364"/>
      <c r="AR198" s="152">
        <f t="shared" si="306"/>
        <v>0</v>
      </c>
      <c r="AS198" s="152">
        <f t="shared" si="307"/>
        <v>0</v>
      </c>
      <c r="AT198" s="152">
        <f t="shared" si="308"/>
        <v>0</v>
      </c>
      <c r="AU198" s="152">
        <f t="shared" si="309"/>
        <v>0</v>
      </c>
      <c r="AV198" s="152">
        <f t="shared" si="310"/>
        <v>0</v>
      </c>
      <c r="AW198" s="152">
        <f t="shared" si="311"/>
        <v>0</v>
      </c>
      <c r="AX198" s="152">
        <f t="shared" si="319"/>
        <v>0</v>
      </c>
      <c r="AY198" s="152">
        <f t="shared" si="312"/>
        <v>0</v>
      </c>
      <c r="AZ198" s="152">
        <f t="shared" si="313"/>
        <v>0</v>
      </c>
      <c r="BA198" s="152">
        <f t="shared" si="314"/>
        <v>0</v>
      </c>
      <c r="BB198" s="152">
        <f t="shared" si="315"/>
        <v>0</v>
      </c>
      <c r="BC198" s="152">
        <f t="shared" si="316"/>
        <v>0</v>
      </c>
      <c r="BD198" s="152">
        <f t="shared" si="317"/>
        <v>0</v>
      </c>
      <c r="BE198" s="152">
        <f t="shared" si="318"/>
        <v>0</v>
      </c>
      <c r="BF198" s="152">
        <f t="shared" si="320"/>
        <v>0</v>
      </c>
      <c r="BG198" s="152">
        <f t="shared" si="321"/>
        <v>0</v>
      </c>
      <c r="BH198" s="152">
        <f t="shared" si="322"/>
        <v>0</v>
      </c>
      <c r="BI198" s="152">
        <f t="shared" si="323"/>
        <v>0</v>
      </c>
      <c r="BJ198" s="329">
        <v>4</v>
      </c>
      <c r="BK198" s="1036">
        <f t="shared" si="328"/>
        <v>0</v>
      </c>
      <c r="BL198" s="719">
        <v>12</v>
      </c>
      <c r="BM198" s="357">
        <f t="shared" si="329"/>
        <v>0</v>
      </c>
      <c r="BN198" s="719">
        <v>4</v>
      </c>
      <c r="BO198" s="357">
        <f t="shared" si="330"/>
        <v>0</v>
      </c>
      <c r="BP198" s="719"/>
      <c r="BQ198" s="357">
        <f t="shared" si="331"/>
        <v>0</v>
      </c>
      <c r="BR198" s="719"/>
      <c r="BS198" s="357">
        <f t="shared" si="332"/>
        <v>0</v>
      </c>
      <c r="BT198" s="719"/>
      <c r="BU198" s="357">
        <f t="shared" si="333"/>
        <v>0</v>
      </c>
      <c r="BV198" s="730"/>
      <c r="BW198" s="357">
        <f t="shared" si="334"/>
        <v>0</v>
      </c>
      <c r="BX198" s="728"/>
      <c r="BY198" s="357">
        <f t="shared" si="335"/>
        <v>0</v>
      </c>
      <c r="BZ198" s="728"/>
      <c r="CA198" s="357">
        <f t="shared" si="336"/>
        <v>0</v>
      </c>
      <c r="CB198" s="728"/>
      <c r="CC198" s="357">
        <f t="shared" si="337"/>
        <v>0</v>
      </c>
      <c r="CD198" s="728"/>
      <c r="CE198" s="357">
        <f t="shared" si="338"/>
        <v>0</v>
      </c>
      <c r="CF198" s="728"/>
      <c r="CG198" s="357">
        <f t="shared" si="339"/>
        <v>0</v>
      </c>
      <c r="CH198" s="728"/>
      <c r="CI198" s="357">
        <f t="shared" si="340"/>
        <v>0</v>
      </c>
      <c r="CJ198" s="728"/>
      <c r="CK198" s="357">
        <f t="shared" si="341"/>
        <v>0</v>
      </c>
      <c r="CL198" s="728"/>
      <c r="CM198" s="357">
        <f t="shared" si="342"/>
        <v>0</v>
      </c>
      <c r="CN198" s="728"/>
      <c r="CO198" s="357">
        <f t="shared" si="343"/>
        <v>0</v>
      </c>
      <c r="CP198" s="729"/>
      <c r="CQ198" s="357">
        <f t="shared" si="344"/>
        <v>0</v>
      </c>
      <c r="CR198" s="152"/>
      <c r="CS198" s="1">
        <f t="shared" si="345"/>
        <v>0</v>
      </c>
      <c r="CT198" s="1">
        <f t="shared" si="346"/>
        <v>0</v>
      </c>
      <c r="CU198" s="1">
        <f t="shared" si="347"/>
        <v>0</v>
      </c>
      <c r="CV198" s="1">
        <f t="shared" si="348"/>
        <v>0</v>
      </c>
      <c r="CW198" s="522">
        <f t="shared" si="349"/>
        <v>0</v>
      </c>
      <c r="CX198" s="1">
        <f t="shared" si="350"/>
        <v>0</v>
      </c>
      <c r="CY198" s="1">
        <f t="shared" si="351"/>
        <v>0</v>
      </c>
      <c r="CZ198" s="1">
        <f t="shared" si="352"/>
        <v>0</v>
      </c>
      <c r="DB198" s="1">
        <f t="shared" si="353"/>
        <v>0</v>
      </c>
      <c r="DC198" s="1">
        <f t="shared" si="354"/>
        <v>0</v>
      </c>
      <c r="DE198" s="1">
        <f t="shared" si="355"/>
        <v>0</v>
      </c>
      <c r="DF198" s="1">
        <f t="shared" si="356"/>
        <v>0</v>
      </c>
      <c r="DG198" s="1">
        <f t="shared" si="357"/>
        <v>0</v>
      </c>
      <c r="DH198" s="1">
        <f t="shared" si="358"/>
        <v>0</v>
      </c>
      <c r="DI198" s="1">
        <f t="shared" si="359"/>
        <v>0</v>
      </c>
      <c r="DJ198" s="1">
        <f t="shared" si="360"/>
        <v>0</v>
      </c>
      <c r="DK198" s="1">
        <f t="shared" si="361"/>
        <v>0</v>
      </c>
      <c r="DL198" s="1">
        <f t="shared" si="362"/>
        <v>0</v>
      </c>
      <c r="DM198" s="1">
        <f t="shared" si="363"/>
        <v>0</v>
      </c>
      <c r="DN198" s="1">
        <f t="shared" si="364"/>
        <v>0</v>
      </c>
      <c r="DO198" s="1">
        <f t="shared" si="365"/>
        <v>0</v>
      </c>
      <c r="DP198" s="1">
        <f t="shared" si="366"/>
        <v>0</v>
      </c>
      <c r="DQ198" s="1">
        <f t="shared" si="367"/>
        <v>0</v>
      </c>
      <c r="DR198" s="1">
        <f t="shared" si="368"/>
        <v>0</v>
      </c>
      <c r="DS198" s="1">
        <f t="shared" si="369"/>
        <v>0</v>
      </c>
    </row>
    <row r="199" spans="1:123" s="26" customFormat="1" ht="65.25" customHeight="1" x14ac:dyDescent="0.2">
      <c r="A199" s="1"/>
      <c r="B199" s="132"/>
      <c r="C199" s="99"/>
      <c r="D199" s="978" t="s">
        <v>292</v>
      </c>
      <c r="E199" s="379" t="s">
        <v>31</v>
      </c>
      <c r="F199" s="379"/>
      <c r="G199" s="99" t="s">
        <v>412</v>
      </c>
      <c r="H199" s="74" t="s">
        <v>67</v>
      </c>
      <c r="I199" s="1090" t="s">
        <v>286</v>
      </c>
      <c r="J199" s="1102">
        <v>3</v>
      </c>
      <c r="K199" s="1102">
        <v>0</v>
      </c>
      <c r="L199" s="74" t="s">
        <v>693</v>
      </c>
      <c r="M199" s="792">
        <v>491.80131000000011</v>
      </c>
      <c r="N199" s="778"/>
      <c r="O199" s="778"/>
      <c r="P199" s="778"/>
      <c r="Q199" s="778"/>
      <c r="R199" s="778"/>
      <c r="S199" s="778"/>
      <c r="T199" s="778"/>
      <c r="U199" s="778"/>
      <c r="V199" s="802"/>
      <c r="W199" s="779"/>
      <c r="X199" s="779"/>
      <c r="Y199" s="779"/>
      <c r="Z199" s="779"/>
      <c r="AA199" s="801"/>
      <c r="AB199" s="1028"/>
      <c r="AC199" s="782"/>
      <c r="AD199" s="108"/>
      <c r="AE199" s="820"/>
      <c r="AF199" s="70">
        <f t="shared" si="302"/>
        <v>0</v>
      </c>
      <c r="AG199" s="101" t="str">
        <f t="shared" si="304"/>
        <v>No</v>
      </c>
      <c r="AH199" s="131" t="str">
        <f t="shared" si="324"/>
        <v>No</v>
      </c>
      <c r="AI199" s="71" t="str">
        <f t="shared" si="305"/>
        <v>No</v>
      </c>
      <c r="AJ199" s="1"/>
      <c r="AK199" s="187">
        <f t="shared" si="325"/>
        <v>2</v>
      </c>
      <c r="AL199" s="188">
        <f t="shared" si="326"/>
        <v>0</v>
      </c>
      <c r="AN199" s="633"/>
      <c r="AO199" s="349">
        <v>1.83</v>
      </c>
      <c r="AP199" s="326">
        <f t="shared" si="327"/>
        <v>0</v>
      </c>
      <c r="AQ199" s="364"/>
      <c r="AR199" s="152">
        <f t="shared" si="306"/>
        <v>0</v>
      </c>
      <c r="AS199" s="152">
        <f t="shared" si="307"/>
        <v>0</v>
      </c>
      <c r="AT199" s="152">
        <f t="shared" si="308"/>
        <v>0</v>
      </c>
      <c r="AU199" s="152">
        <f t="shared" si="309"/>
        <v>0</v>
      </c>
      <c r="AV199" s="152">
        <f t="shared" si="310"/>
        <v>0</v>
      </c>
      <c r="AW199" s="152">
        <f t="shared" si="311"/>
        <v>0</v>
      </c>
      <c r="AX199" s="152">
        <f t="shared" si="319"/>
        <v>0</v>
      </c>
      <c r="AY199" s="152">
        <f t="shared" si="312"/>
        <v>0</v>
      </c>
      <c r="AZ199" s="152">
        <f t="shared" si="313"/>
        <v>0</v>
      </c>
      <c r="BA199" s="152">
        <f t="shared" si="314"/>
        <v>0</v>
      </c>
      <c r="BB199" s="152">
        <f t="shared" si="315"/>
        <v>0</v>
      </c>
      <c r="BC199" s="152">
        <f t="shared" si="316"/>
        <v>0</v>
      </c>
      <c r="BD199" s="152">
        <f t="shared" si="317"/>
        <v>0</v>
      </c>
      <c r="BE199" s="152">
        <f t="shared" si="318"/>
        <v>0</v>
      </c>
      <c r="BF199" s="152">
        <f t="shared" si="320"/>
        <v>0</v>
      </c>
      <c r="BG199" s="152">
        <f t="shared" si="321"/>
        <v>0</v>
      </c>
      <c r="BH199" s="152">
        <f t="shared" si="322"/>
        <v>0</v>
      </c>
      <c r="BI199" s="152">
        <f t="shared" si="323"/>
        <v>0</v>
      </c>
      <c r="BJ199" s="329">
        <v>2</v>
      </c>
      <c r="BK199" s="1036">
        <f t="shared" si="328"/>
        <v>0</v>
      </c>
      <c r="BL199" s="719">
        <v>10</v>
      </c>
      <c r="BM199" s="357">
        <f t="shared" si="329"/>
        <v>0</v>
      </c>
      <c r="BN199" s="719"/>
      <c r="BO199" s="357">
        <f t="shared" si="330"/>
        <v>0</v>
      </c>
      <c r="BP199" s="719">
        <v>2</v>
      </c>
      <c r="BQ199" s="357">
        <f t="shared" si="331"/>
        <v>0</v>
      </c>
      <c r="BR199" s="719"/>
      <c r="BS199" s="357">
        <f t="shared" si="332"/>
        <v>0</v>
      </c>
      <c r="BT199" s="719"/>
      <c r="BU199" s="357">
        <f t="shared" si="333"/>
        <v>0</v>
      </c>
      <c r="BV199" s="730"/>
      <c r="BW199" s="357">
        <f t="shared" si="334"/>
        <v>0</v>
      </c>
      <c r="BX199" s="728"/>
      <c r="BY199" s="357">
        <f t="shared" si="335"/>
        <v>0</v>
      </c>
      <c r="BZ199" s="728"/>
      <c r="CA199" s="357">
        <f t="shared" si="336"/>
        <v>0</v>
      </c>
      <c r="CB199" s="728"/>
      <c r="CC199" s="357">
        <f t="shared" si="337"/>
        <v>0</v>
      </c>
      <c r="CD199" s="728"/>
      <c r="CE199" s="357">
        <f t="shared" si="338"/>
        <v>0</v>
      </c>
      <c r="CF199" s="728"/>
      <c r="CG199" s="357">
        <f t="shared" si="339"/>
        <v>0</v>
      </c>
      <c r="CH199" s="728"/>
      <c r="CI199" s="357">
        <f t="shared" si="340"/>
        <v>0</v>
      </c>
      <c r="CJ199" s="728"/>
      <c r="CK199" s="357">
        <f t="shared" si="341"/>
        <v>0</v>
      </c>
      <c r="CL199" s="728"/>
      <c r="CM199" s="357">
        <f t="shared" si="342"/>
        <v>0</v>
      </c>
      <c r="CN199" s="728"/>
      <c r="CO199" s="357">
        <f t="shared" si="343"/>
        <v>0</v>
      </c>
      <c r="CP199" s="729"/>
      <c r="CQ199" s="357">
        <f t="shared" si="344"/>
        <v>0</v>
      </c>
      <c r="CR199" s="152"/>
      <c r="CS199" s="1">
        <f t="shared" si="345"/>
        <v>0</v>
      </c>
      <c r="CT199" s="1">
        <f t="shared" si="346"/>
        <v>0</v>
      </c>
      <c r="CU199" s="1">
        <f t="shared" si="347"/>
        <v>0</v>
      </c>
      <c r="CV199" s="1">
        <f t="shared" si="348"/>
        <v>0</v>
      </c>
      <c r="CW199" s="522">
        <f t="shared" si="349"/>
        <v>0</v>
      </c>
      <c r="CX199" s="1">
        <f t="shared" si="350"/>
        <v>0</v>
      </c>
      <c r="CY199" s="1">
        <f t="shared" si="351"/>
        <v>0</v>
      </c>
      <c r="CZ199" s="1">
        <f t="shared" si="352"/>
        <v>0</v>
      </c>
      <c r="DA199" s="1"/>
      <c r="DB199" s="1">
        <f t="shared" si="353"/>
        <v>0</v>
      </c>
      <c r="DC199" s="1">
        <f t="shared" si="354"/>
        <v>0</v>
      </c>
      <c r="DD199" s="1"/>
      <c r="DE199" s="1">
        <f t="shared" si="355"/>
        <v>0</v>
      </c>
      <c r="DF199" s="1">
        <f t="shared" si="356"/>
        <v>0</v>
      </c>
      <c r="DG199" s="1">
        <f t="shared" si="357"/>
        <v>0</v>
      </c>
      <c r="DH199" s="1">
        <f t="shared" si="358"/>
        <v>0</v>
      </c>
      <c r="DI199" s="1">
        <f t="shared" si="359"/>
        <v>0</v>
      </c>
      <c r="DJ199" s="1">
        <f t="shared" si="360"/>
        <v>0</v>
      </c>
      <c r="DK199" s="1">
        <f t="shared" si="361"/>
        <v>0</v>
      </c>
      <c r="DL199" s="1">
        <f t="shared" si="362"/>
        <v>0</v>
      </c>
      <c r="DM199" s="1">
        <f t="shared" si="363"/>
        <v>0</v>
      </c>
      <c r="DN199" s="1">
        <f t="shared" si="364"/>
        <v>0</v>
      </c>
      <c r="DO199" s="1">
        <f t="shared" si="365"/>
        <v>0</v>
      </c>
      <c r="DP199" s="1">
        <f t="shared" si="366"/>
        <v>0</v>
      </c>
      <c r="DQ199" s="1">
        <f t="shared" si="367"/>
        <v>0</v>
      </c>
      <c r="DR199" s="1">
        <f t="shared" si="368"/>
        <v>0</v>
      </c>
      <c r="DS199" s="1">
        <f t="shared" si="369"/>
        <v>0</v>
      </c>
    </row>
    <row r="200" spans="1:123" s="26" customFormat="1" ht="32.25" customHeight="1" x14ac:dyDescent="0.2">
      <c r="A200" s="1"/>
      <c r="B200" s="134"/>
      <c r="C200" s="6"/>
      <c r="D200" s="977"/>
      <c r="E200" s="383"/>
      <c r="F200" s="383"/>
      <c r="G200" s="204"/>
      <c r="H200" s="6"/>
      <c r="I200" s="693"/>
      <c r="J200" s="1107"/>
      <c r="K200" s="1107"/>
      <c r="L200" s="707" t="s">
        <v>913</v>
      </c>
      <c r="N200" s="817"/>
      <c r="O200" s="325"/>
      <c r="P200" s="325"/>
      <c r="Q200" s="325"/>
      <c r="R200" s="325"/>
      <c r="S200" s="325"/>
      <c r="T200" s="325"/>
      <c r="U200" s="325"/>
      <c r="V200" s="325"/>
      <c r="W200" s="325"/>
      <c r="X200" s="325"/>
      <c r="Y200" s="325"/>
      <c r="Z200" s="325"/>
      <c r="AA200" s="325"/>
      <c r="AB200" s="1184"/>
      <c r="AC200" s="1185"/>
      <c r="AD200" s="1186"/>
      <c r="AE200" s="1186"/>
      <c r="AF200" s="94"/>
      <c r="AG200" s="6"/>
      <c r="AH200" s="205"/>
      <c r="AI200" s="292"/>
      <c r="AJ200" s="1"/>
      <c r="AK200" s="187">
        <f t="shared" si="325"/>
        <v>0</v>
      </c>
      <c r="AL200" s="188">
        <f t="shared" si="326"/>
        <v>0</v>
      </c>
      <c r="AN200" s="633"/>
      <c r="AO200" s="352"/>
      <c r="AP200" s="326">
        <f t="shared" si="327"/>
        <v>0</v>
      </c>
      <c r="AQ200" s="364"/>
      <c r="AR200" s="152"/>
      <c r="AS200" s="152"/>
      <c r="AT200" s="152"/>
      <c r="AU200" s="152"/>
      <c r="AV200" s="152"/>
      <c r="AW200" s="152"/>
      <c r="AX200" s="152">
        <f t="shared" si="319"/>
        <v>0</v>
      </c>
      <c r="AY200" s="152"/>
      <c r="AZ200" s="152"/>
      <c r="BA200" s="152"/>
      <c r="BB200" s="152"/>
      <c r="BC200" s="152"/>
      <c r="BD200" s="152"/>
      <c r="BE200" s="152"/>
      <c r="BF200" s="152">
        <f t="shared" si="320"/>
        <v>0</v>
      </c>
      <c r="BG200" s="152">
        <f t="shared" si="321"/>
        <v>0</v>
      </c>
      <c r="BH200" s="152">
        <f t="shared" si="322"/>
        <v>0</v>
      </c>
      <c r="BI200" s="152">
        <f t="shared" si="323"/>
        <v>0</v>
      </c>
      <c r="BJ200" s="329"/>
      <c r="BK200" s="1036">
        <f t="shared" si="328"/>
        <v>0</v>
      </c>
      <c r="BL200" s="722"/>
      <c r="BM200" s="357">
        <f t="shared" si="329"/>
        <v>0</v>
      </c>
      <c r="BN200" s="722"/>
      <c r="BO200" s="357">
        <f t="shared" si="330"/>
        <v>0</v>
      </c>
      <c r="BP200" s="722"/>
      <c r="BQ200" s="357">
        <f t="shared" si="331"/>
        <v>0</v>
      </c>
      <c r="BR200" s="722"/>
      <c r="BS200" s="357">
        <f t="shared" si="332"/>
        <v>0</v>
      </c>
      <c r="BT200" s="722"/>
      <c r="BU200" s="357">
        <f t="shared" si="333"/>
        <v>0</v>
      </c>
      <c r="BV200" s="731"/>
      <c r="BW200" s="357">
        <f t="shared" si="334"/>
        <v>0</v>
      </c>
      <c r="BX200" s="728"/>
      <c r="BY200" s="357">
        <f t="shared" si="335"/>
        <v>0</v>
      </c>
      <c r="BZ200" s="728"/>
      <c r="CA200" s="357">
        <f t="shared" si="336"/>
        <v>0</v>
      </c>
      <c r="CB200" s="728"/>
      <c r="CC200" s="357">
        <f t="shared" si="337"/>
        <v>0</v>
      </c>
      <c r="CD200" s="728"/>
      <c r="CE200" s="357">
        <f t="shared" si="338"/>
        <v>0</v>
      </c>
      <c r="CF200" s="728"/>
      <c r="CG200" s="357">
        <f t="shared" si="339"/>
        <v>0</v>
      </c>
      <c r="CH200" s="728"/>
      <c r="CI200" s="357">
        <f t="shared" si="340"/>
        <v>0</v>
      </c>
      <c r="CJ200" s="728"/>
      <c r="CK200" s="357">
        <f t="shared" si="341"/>
        <v>0</v>
      </c>
      <c r="CL200" s="728"/>
      <c r="CM200" s="357">
        <f t="shared" si="342"/>
        <v>0</v>
      </c>
      <c r="CN200" s="728"/>
      <c r="CO200" s="357">
        <f t="shared" si="343"/>
        <v>0</v>
      </c>
      <c r="CP200" s="729"/>
      <c r="CQ200" s="357">
        <f t="shared" si="344"/>
        <v>0</v>
      </c>
      <c r="CR200" s="152"/>
      <c r="CS200" s="1">
        <f t="shared" si="345"/>
        <v>0</v>
      </c>
      <c r="CT200" s="1">
        <f t="shared" si="346"/>
        <v>0</v>
      </c>
      <c r="CU200" s="1">
        <f t="shared" si="347"/>
        <v>0</v>
      </c>
      <c r="CV200" s="1">
        <f t="shared" si="348"/>
        <v>0</v>
      </c>
      <c r="CW200" s="522">
        <f t="shared" si="349"/>
        <v>0</v>
      </c>
      <c r="CX200" s="1">
        <f t="shared" si="350"/>
        <v>0</v>
      </c>
      <c r="CY200" s="1">
        <f t="shared" si="351"/>
        <v>0</v>
      </c>
      <c r="CZ200" s="1">
        <f t="shared" si="352"/>
        <v>0</v>
      </c>
      <c r="DA200" s="1"/>
      <c r="DB200" s="1">
        <f t="shared" si="353"/>
        <v>0</v>
      </c>
      <c r="DC200" s="1">
        <f t="shared" si="354"/>
        <v>0</v>
      </c>
      <c r="DD200" s="1"/>
      <c r="DE200" s="1">
        <f t="shared" si="355"/>
        <v>0</v>
      </c>
      <c r="DF200" s="1">
        <f t="shared" si="356"/>
        <v>0</v>
      </c>
      <c r="DG200" s="1">
        <f t="shared" si="357"/>
        <v>0</v>
      </c>
      <c r="DH200" s="1">
        <f t="shared" si="358"/>
        <v>0</v>
      </c>
      <c r="DI200" s="1">
        <f t="shared" si="359"/>
        <v>0</v>
      </c>
      <c r="DJ200" s="1">
        <f t="shared" si="360"/>
        <v>0</v>
      </c>
      <c r="DK200" s="1">
        <f t="shared" si="361"/>
        <v>0</v>
      </c>
      <c r="DL200" s="1">
        <f t="shared" si="362"/>
        <v>0</v>
      </c>
      <c r="DM200" s="1">
        <f t="shared" si="363"/>
        <v>0</v>
      </c>
      <c r="DN200" s="1">
        <f t="shared" si="364"/>
        <v>0</v>
      </c>
      <c r="DO200" s="1">
        <f t="shared" si="365"/>
        <v>0</v>
      </c>
      <c r="DP200" s="1">
        <f t="shared" si="366"/>
        <v>0</v>
      </c>
      <c r="DQ200" s="1">
        <f t="shared" si="367"/>
        <v>0</v>
      </c>
      <c r="DR200" s="1">
        <f t="shared" si="368"/>
        <v>0</v>
      </c>
      <c r="DS200" s="1">
        <f t="shared" si="369"/>
        <v>0</v>
      </c>
    </row>
    <row r="201" spans="1:123" s="1" customFormat="1" ht="65.25" customHeight="1" x14ac:dyDescent="0.2">
      <c r="B201" s="137"/>
      <c r="C201" s="82"/>
      <c r="D201" s="1070" t="s">
        <v>246</v>
      </c>
      <c r="E201" s="533"/>
      <c r="F201" s="533"/>
      <c r="G201" s="534" t="s">
        <v>657</v>
      </c>
      <c r="H201" s="535" t="s">
        <v>345</v>
      </c>
      <c r="I201" s="1091" t="s">
        <v>267</v>
      </c>
      <c r="J201" s="1103">
        <v>1</v>
      </c>
      <c r="K201" s="1103">
        <v>65</v>
      </c>
      <c r="L201" s="535" t="s">
        <v>693</v>
      </c>
      <c r="M201" s="540">
        <v>930.2610933000002</v>
      </c>
      <c r="N201" s="777"/>
      <c r="O201" s="777"/>
      <c r="P201" s="777"/>
      <c r="Q201" s="777"/>
      <c r="R201" s="777"/>
      <c r="S201" s="777"/>
      <c r="T201" s="777"/>
      <c r="U201" s="777"/>
      <c r="V201" s="807"/>
      <c r="W201" s="805"/>
      <c r="X201" s="805"/>
      <c r="Y201" s="805"/>
      <c r="Z201" s="805"/>
      <c r="AA201" s="804"/>
      <c r="AB201" s="1029"/>
      <c r="AC201" s="781"/>
      <c r="AD201" s="837"/>
      <c r="AE201" s="1020"/>
      <c r="AF201" s="532">
        <f t="shared" si="302"/>
        <v>0</v>
      </c>
      <c r="AG201" s="536" t="str">
        <f>IF(B201="New","Yes","No")</f>
        <v>No</v>
      </c>
      <c r="AH201" s="548" t="str">
        <f t="shared" si="324"/>
        <v>No</v>
      </c>
      <c r="AI201" s="527" t="str">
        <f>IF(F201="P24 cat.","Yes","No")</f>
        <v>No</v>
      </c>
      <c r="AK201" s="187">
        <f t="shared" si="325"/>
        <v>5</v>
      </c>
      <c r="AL201" s="188">
        <f t="shared" si="326"/>
        <v>0</v>
      </c>
      <c r="AM201" s="26"/>
      <c r="AN201" s="633"/>
      <c r="AO201" s="349">
        <v>30</v>
      </c>
      <c r="AP201" s="326">
        <f t="shared" si="327"/>
        <v>0</v>
      </c>
      <c r="AQ201" s="364"/>
      <c r="AR201" s="152">
        <f>N201*J201</f>
        <v>0</v>
      </c>
      <c r="AS201" s="152">
        <f>O201*J201</f>
        <v>0</v>
      </c>
      <c r="AT201" s="152">
        <f>P201*J201</f>
        <v>0</v>
      </c>
      <c r="AU201" s="152">
        <f>Q201*J201</f>
        <v>0</v>
      </c>
      <c r="AV201" s="152">
        <f>R201*J201</f>
        <v>0</v>
      </c>
      <c r="AW201" s="152">
        <f>S201*J201</f>
        <v>0</v>
      </c>
      <c r="AX201" s="152">
        <f t="shared" si="319"/>
        <v>0</v>
      </c>
      <c r="AY201" s="152">
        <f>U201*J201</f>
        <v>0</v>
      </c>
      <c r="AZ201" s="152">
        <f>J201*V201</f>
        <v>0</v>
      </c>
      <c r="BA201" s="152">
        <f>W201*J201</f>
        <v>0</v>
      </c>
      <c r="BB201" s="152">
        <f>X201*J201</f>
        <v>0</v>
      </c>
      <c r="BC201" s="152">
        <f>Y201*J201</f>
        <v>0</v>
      </c>
      <c r="BD201" s="152">
        <f>Z201*J201</f>
        <v>0</v>
      </c>
      <c r="BE201" s="152">
        <f>AA201*J201</f>
        <v>0</v>
      </c>
      <c r="BF201" s="152">
        <f t="shared" si="320"/>
        <v>0</v>
      </c>
      <c r="BG201" s="152">
        <f t="shared" si="321"/>
        <v>0</v>
      </c>
      <c r="BH201" s="152">
        <f t="shared" si="322"/>
        <v>0</v>
      </c>
      <c r="BI201" s="152">
        <f t="shared" si="323"/>
        <v>0</v>
      </c>
      <c r="BJ201" s="329">
        <v>5</v>
      </c>
      <c r="BK201" s="1036">
        <f t="shared" si="328"/>
        <v>0</v>
      </c>
      <c r="BL201" s="719">
        <v>20</v>
      </c>
      <c r="BM201" s="357">
        <f t="shared" si="329"/>
        <v>0</v>
      </c>
      <c r="BN201" s="719"/>
      <c r="BO201" s="357">
        <f t="shared" si="330"/>
        <v>0</v>
      </c>
      <c r="BP201" s="719"/>
      <c r="BQ201" s="357">
        <f t="shared" si="331"/>
        <v>0</v>
      </c>
      <c r="BR201" s="719"/>
      <c r="BS201" s="357">
        <f t="shared" si="332"/>
        <v>0</v>
      </c>
      <c r="BT201" s="719"/>
      <c r="BU201" s="357">
        <f t="shared" si="333"/>
        <v>0</v>
      </c>
      <c r="BV201" s="730"/>
      <c r="BW201" s="357">
        <f t="shared" si="334"/>
        <v>0</v>
      </c>
      <c r="BX201" s="728"/>
      <c r="BY201" s="357">
        <f t="shared" si="335"/>
        <v>0</v>
      </c>
      <c r="BZ201" s="728"/>
      <c r="CA201" s="357">
        <f t="shared" si="336"/>
        <v>0</v>
      </c>
      <c r="CB201" s="728"/>
      <c r="CC201" s="357">
        <f t="shared" si="337"/>
        <v>0</v>
      </c>
      <c r="CD201" s="728"/>
      <c r="CE201" s="357">
        <f t="shared" si="338"/>
        <v>0</v>
      </c>
      <c r="CF201" s="728"/>
      <c r="CG201" s="357">
        <f t="shared" si="339"/>
        <v>0</v>
      </c>
      <c r="CH201" s="728"/>
      <c r="CI201" s="357">
        <f t="shared" si="340"/>
        <v>0</v>
      </c>
      <c r="CJ201" s="728"/>
      <c r="CK201" s="357">
        <f t="shared" si="341"/>
        <v>0</v>
      </c>
      <c r="CL201" s="728"/>
      <c r="CM201" s="357">
        <f t="shared" si="342"/>
        <v>0</v>
      </c>
      <c r="CN201" s="728"/>
      <c r="CO201" s="357">
        <f t="shared" si="343"/>
        <v>0</v>
      </c>
      <c r="CP201" s="729"/>
      <c r="CQ201" s="357">
        <f t="shared" si="344"/>
        <v>0</v>
      </c>
      <c r="CR201" s="152"/>
      <c r="CS201" s="1">
        <f t="shared" si="345"/>
        <v>0</v>
      </c>
      <c r="CT201" s="1">
        <f t="shared" si="346"/>
        <v>0</v>
      </c>
      <c r="CU201" s="1">
        <f t="shared" si="347"/>
        <v>0</v>
      </c>
      <c r="CV201" s="1">
        <f t="shared" si="348"/>
        <v>0</v>
      </c>
      <c r="CW201" s="522">
        <f t="shared" si="349"/>
        <v>0</v>
      </c>
      <c r="CX201" s="1">
        <f t="shared" si="350"/>
        <v>0</v>
      </c>
      <c r="CY201" s="1">
        <f t="shared" si="351"/>
        <v>0</v>
      </c>
      <c r="CZ201" s="1">
        <f t="shared" si="352"/>
        <v>0</v>
      </c>
      <c r="DB201" s="1">
        <f t="shared" si="353"/>
        <v>0</v>
      </c>
      <c r="DC201" s="1">
        <f t="shared" si="354"/>
        <v>0</v>
      </c>
      <c r="DE201" s="1">
        <f t="shared" si="355"/>
        <v>0</v>
      </c>
      <c r="DF201" s="1">
        <f t="shared" si="356"/>
        <v>0</v>
      </c>
      <c r="DG201" s="1">
        <f t="shared" si="357"/>
        <v>0</v>
      </c>
      <c r="DH201" s="1">
        <f t="shared" si="358"/>
        <v>0</v>
      </c>
      <c r="DI201" s="1">
        <f t="shared" si="359"/>
        <v>0</v>
      </c>
      <c r="DJ201" s="1">
        <f t="shared" si="360"/>
        <v>0</v>
      </c>
      <c r="DK201" s="1">
        <f t="shared" si="361"/>
        <v>0</v>
      </c>
      <c r="DL201" s="1">
        <f t="shared" si="362"/>
        <v>0</v>
      </c>
      <c r="DM201" s="1">
        <f t="shared" si="363"/>
        <v>0</v>
      </c>
      <c r="DN201" s="1">
        <f t="shared" si="364"/>
        <v>0</v>
      </c>
      <c r="DO201" s="1">
        <f t="shared" si="365"/>
        <v>0</v>
      </c>
      <c r="DP201" s="1">
        <f t="shared" si="366"/>
        <v>0</v>
      </c>
      <c r="DQ201" s="1">
        <f t="shared" si="367"/>
        <v>0</v>
      </c>
      <c r="DR201" s="1">
        <f t="shared" si="368"/>
        <v>0</v>
      </c>
      <c r="DS201" s="1">
        <f t="shared" si="369"/>
        <v>0</v>
      </c>
    </row>
    <row r="202" spans="1:123" s="1" customFormat="1" ht="65.25" customHeight="1" x14ac:dyDescent="0.2">
      <c r="B202" s="138"/>
      <c r="D202" s="251" t="s">
        <v>247</v>
      </c>
      <c r="E202" s="378"/>
      <c r="F202" s="378"/>
      <c r="G202" s="45" t="s">
        <v>657</v>
      </c>
      <c r="H202" s="1" t="s">
        <v>345</v>
      </c>
      <c r="I202" s="1092" t="s">
        <v>268</v>
      </c>
      <c r="J202" s="1104">
        <v>1</v>
      </c>
      <c r="K202" s="1104">
        <v>47</v>
      </c>
      <c r="L202" s="1" t="s">
        <v>693</v>
      </c>
      <c r="M202" s="500">
        <v>723.54060933000005</v>
      </c>
      <c r="N202" s="778"/>
      <c r="O202" s="778"/>
      <c r="P202" s="778"/>
      <c r="Q202" s="778"/>
      <c r="R202" s="778"/>
      <c r="S202" s="778"/>
      <c r="T202" s="778"/>
      <c r="U202" s="778"/>
      <c r="V202" s="802"/>
      <c r="W202" s="779"/>
      <c r="X202" s="779"/>
      <c r="Y202" s="779"/>
      <c r="Z202" s="779"/>
      <c r="AA202" s="801"/>
      <c r="AB202" s="1028"/>
      <c r="AC202" s="782"/>
      <c r="AD202" s="1011"/>
      <c r="AE202" s="1022"/>
      <c r="AF202" s="70">
        <f t="shared" si="302"/>
        <v>0</v>
      </c>
      <c r="AG202" s="88" t="str">
        <f>IF(B202="New","Yes","No")</f>
        <v>No</v>
      </c>
      <c r="AH202" s="131" t="str">
        <f t="shared" si="324"/>
        <v>No</v>
      </c>
      <c r="AI202" s="71" t="str">
        <f>IF(F202="P24 cat.","Yes","No")</f>
        <v>No</v>
      </c>
      <c r="AK202" s="187">
        <f t="shared" si="325"/>
        <v>5</v>
      </c>
      <c r="AL202" s="188">
        <f t="shared" si="326"/>
        <v>0</v>
      </c>
      <c r="AM202" s="26"/>
      <c r="AN202" s="633"/>
      <c r="AO202" s="349">
        <v>20</v>
      </c>
      <c r="AP202" s="326">
        <f t="shared" si="327"/>
        <v>0</v>
      </c>
      <c r="AQ202" s="364"/>
      <c r="AR202" s="152">
        <f>N202*J202</f>
        <v>0</v>
      </c>
      <c r="AS202" s="152">
        <f>O202*J202</f>
        <v>0</v>
      </c>
      <c r="AT202" s="152">
        <f>P202*J202</f>
        <v>0</v>
      </c>
      <c r="AU202" s="152">
        <f>Q202*J202</f>
        <v>0</v>
      </c>
      <c r="AV202" s="152">
        <f>R202*J202</f>
        <v>0</v>
      </c>
      <c r="AW202" s="152">
        <f>S202*J202</f>
        <v>0</v>
      </c>
      <c r="AX202" s="152">
        <f t="shared" si="319"/>
        <v>0</v>
      </c>
      <c r="AY202" s="152">
        <f>U202*J202</f>
        <v>0</v>
      </c>
      <c r="AZ202" s="152">
        <f>J202*V202</f>
        <v>0</v>
      </c>
      <c r="BA202" s="152">
        <f>W202*J202</f>
        <v>0</v>
      </c>
      <c r="BB202" s="152">
        <f>X202*J202</f>
        <v>0</v>
      </c>
      <c r="BC202" s="152">
        <f>Y202*J202</f>
        <v>0</v>
      </c>
      <c r="BD202" s="152">
        <f>Z202*J202</f>
        <v>0</v>
      </c>
      <c r="BE202" s="152">
        <f>AA202*J202</f>
        <v>0</v>
      </c>
      <c r="BF202" s="152">
        <f t="shared" si="320"/>
        <v>0</v>
      </c>
      <c r="BG202" s="152">
        <f t="shared" si="321"/>
        <v>0</v>
      </c>
      <c r="BH202" s="152">
        <f t="shared" si="322"/>
        <v>0</v>
      </c>
      <c r="BI202" s="152">
        <f t="shared" si="323"/>
        <v>0</v>
      </c>
      <c r="BJ202" s="329">
        <v>5</v>
      </c>
      <c r="BK202" s="1036">
        <f t="shared" si="328"/>
        <v>0</v>
      </c>
      <c r="BL202" s="719">
        <v>16</v>
      </c>
      <c r="BM202" s="357">
        <f t="shared" si="329"/>
        <v>0</v>
      </c>
      <c r="BN202" s="719"/>
      <c r="BO202" s="357">
        <f t="shared" si="330"/>
        <v>0</v>
      </c>
      <c r="BP202" s="719"/>
      <c r="BQ202" s="357">
        <f t="shared" si="331"/>
        <v>0</v>
      </c>
      <c r="BR202" s="719"/>
      <c r="BS202" s="357">
        <f t="shared" si="332"/>
        <v>0</v>
      </c>
      <c r="BT202" s="719"/>
      <c r="BU202" s="357">
        <f t="shared" si="333"/>
        <v>0</v>
      </c>
      <c r="BV202" s="730"/>
      <c r="BW202" s="357">
        <f t="shared" si="334"/>
        <v>0</v>
      </c>
      <c r="BX202" s="728"/>
      <c r="BY202" s="357">
        <f t="shared" si="335"/>
        <v>0</v>
      </c>
      <c r="BZ202" s="728"/>
      <c r="CA202" s="357">
        <f t="shared" si="336"/>
        <v>0</v>
      </c>
      <c r="CB202" s="728"/>
      <c r="CC202" s="357">
        <f t="shared" si="337"/>
        <v>0</v>
      </c>
      <c r="CD202" s="728"/>
      <c r="CE202" s="357">
        <f t="shared" si="338"/>
        <v>0</v>
      </c>
      <c r="CF202" s="728"/>
      <c r="CG202" s="357">
        <f t="shared" si="339"/>
        <v>0</v>
      </c>
      <c r="CH202" s="728"/>
      <c r="CI202" s="357">
        <f t="shared" si="340"/>
        <v>0</v>
      </c>
      <c r="CJ202" s="728"/>
      <c r="CK202" s="357">
        <f t="shared" si="341"/>
        <v>0</v>
      </c>
      <c r="CL202" s="728"/>
      <c r="CM202" s="357">
        <f t="shared" si="342"/>
        <v>0</v>
      </c>
      <c r="CN202" s="728"/>
      <c r="CO202" s="357">
        <f t="shared" si="343"/>
        <v>0</v>
      </c>
      <c r="CP202" s="729"/>
      <c r="CQ202" s="357">
        <f t="shared" si="344"/>
        <v>0</v>
      </c>
      <c r="CR202" s="152"/>
      <c r="CS202" s="1">
        <f t="shared" si="345"/>
        <v>0</v>
      </c>
      <c r="CT202" s="1">
        <f t="shared" si="346"/>
        <v>0</v>
      </c>
      <c r="CU202" s="1">
        <f t="shared" si="347"/>
        <v>0</v>
      </c>
      <c r="CV202" s="1">
        <f t="shared" si="348"/>
        <v>0</v>
      </c>
      <c r="CW202" s="522">
        <f t="shared" si="349"/>
        <v>0</v>
      </c>
      <c r="CX202" s="1">
        <f t="shared" si="350"/>
        <v>0</v>
      </c>
      <c r="CY202" s="1">
        <f t="shared" si="351"/>
        <v>0</v>
      </c>
      <c r="CZ202" s="1">
        <f t="shared" si="352"/>
        <v>0</v>
      </c>
      <c r="DB202" s="1">
        <f t="shared" si="353"/>
        <v>0</v>
      </c>
      <c r="DC202" s="1">
        <f t="shared" si="354"/>
        <v>0</v>
      </c>
      <c r="DE202" s="1">
        <f t="shared" si="355"/>
        <v>0</v>
      </c>
      <c r="DF202" s="1">
        <f t="shared" si="356"/>
        <v>0</v>
      </c>
      <c r="DG202" s="1">
        <f t="shared" si="357"/>
        <v>0</v>
      </c>
      <c r="DH202" s="1">
        <f t="shared" si="358"/>
        <v>0</v>
      </c>
      <c r="DI202" s="1">
        <f t="shared" si="359"/>
        <v>0</v>
      </c>
      <c r="DJ202" s="1">
        <f t="shared" si="360"/>
        <v>0</v>
      </c>
      <c r="DK202" s="1">
        <f t="shared" si="361"/>
        <v>0</v>
      </c>
      <c r="DL202" s="1">
        <f t="shared" si="362"/>
        <v>0</v>
      </c>
      <c r="DM202" s="1">
        <f t="shared" si="363"/>
        <v>0</v>
      </c>
      <c r="DN202" s="1">
        <f t="shared" si="364"/>
        <v>0</v>
      </c>
      <c r="DO202" s="1">
        <f t="shared" si="365"/>
        <v>0</v>
      </c>
      <c r="DP202" s="1">
        <f t="shared" si="366"/>
        <v>0</v>
      </c>
      <c r="DQ202" s="1">
        <f t="shared" si="367"/>
        <v>0</v>
      </c>
      <c r="DR202" s="1">
        <f t="shared" si="368"/>
        <v>0</v>
      </c>
      <c r="DS202" s="1">
        <f t="shared" si="369"/>
        <v>0</v>
      </c>
    </row>
    <row r="203" spans="1:123" s="1" customFormat="1" ht="65.25" customHeight="1" x14ac:dyDescent="0.2">
      <c r="B203" s="141"/>
      <c r="C203" s="72"/>
      <c r="D203" s="1069" t="s">
        <v>248</v>
      </c>
      <c r="E203" s="538"/>
      <c r="F203" s="538"/>
      <c r="G203" s="539" t="s">
        <v>657</v>
      </c>
      <c r="H203" s="516" t="s">
        <v>345</v>
      </c>
      <c r="I203" s="1089" t="s">
        <v>395</v>
      </c>
      <c r="J203" s="1101">
        <v>1</v>
      </c>
      <c r="K203" s="1101">
        <v>38</v>
      </c>
      <c r="L203" s="516" t="s">
        <v>693</v>
      </c>
      <c r="M203" s="542">
        <v>568.49709378000011</v>
      </c>
      <c r="N203" s="777"/>
      <c r="O203" s="777"/>
      <c r="P203" s="777"/>
      <c r="Q203" s="777"/>
      <c r="R203" s="777"/>
      <c r="S203" s="777"/>
      <c r="T203" s="777"/>
      <c r="U203" s="777"/>
      <c r="V203" s="807"/>
      <c r="W203" s="805"/>
      <c r="X203" s="805"/>
      <c r="Y203" s="805"/>
      <c r="Z203" s="805"/>
      <c r="AA203" s="804"/>
      <c r="AB203" s="1029"/>
      <c r="AC203" s="781"/>
      <c r="AD203" s="837"/>
      <c r="AE203" s="1020"/>
      <c r="AF203" s="532">
        <f t="shared" si="302"/>
        <v>0</v>
      </c>
      <c r="AG203" s="526" t="str">
        <f>IF(B203="New","Yes","No")</f>
        <v>No</v>
      </c>
      <c r="AH203" s="545" t="str">
        <f t="shared" si="324"/>
        <v>No</v>
      </c>
      <c r="AI203" s="527" t="str">
        <f>IF(F203="P24 cat.","Yes","No")</f>
        <v>No</v>
      </c>
      <c r="AK203" s="187">
        <f t="shared" si="325"/>
        <v>5</v>
      </c>
      <c r="AL203" s="188">
        <f t="shared" si="326"/>
        <v>0</v>
      </c>
      <c r="AM203" s="26"/>
      <c r="AN203" s="633"/>
      <c r="AO203" s="349">
        <v>20</v>
      </c>
      <c r="AP203" s="326">
        <f t="shared" si="327"/>
        <v>0</v>
      </c>
      <c r="AQ203" s="364"/>
      <c r="AR203" s="152">
        <f>N203*J203</f>
        <v>0</v>
      </c>
      <c r="AS203" s="152">
        <f>O203*J203</f>
        <v>0</v>
      </c>
      <c r="AT203" s="152">
        <f>P203*J203</f>
        <v>0</v>
      </c>
      <c r="AU203" s="152">
        <f>Q203*J203</f>
        <v>0</v>
      </c>
      <c r="AV203" s="152">
        <f>R203*J203</f>
        <v>0</v>
      </c>
      <c r="AW203" s="152">
        <f>S203*J203</f>
        <v>0</v>
      </c>
      <c r="AX203" s="152">
        <f t="shared" si="319"/>
        <v>0</v>
      </c>
      <c r="AY203" s="152">
        <f>U203*J203</f>
        <v>0</v>
      </c>
      <c r="AZ203" s="152">
        <f>J203*V203</f>
        <v>0</v>
      </c>
      <c r="BA203" s="152">
        <f>W203*J203</f>
        <v>0</v>
      </c>
      <c r="BB203" s="152">
        <f>X203*J203</f>
        <v>0</v>
      </c>
      <c r="BC203" s="152">
        <f>Y203*J203</f>
        <v>0</v>
      </c>
      <c r="BD203" s="152">
        <f>Z203*J203</f>
        <v>0</v>
      </c>
      <c r="BE203" s="152">
        <f>AA203*J203</f>
        <v>0</v>
      </c>
      <c r="BF203" s="152">
        <f t="shared" si="320"/>
        <v>0</v>
      </c>
      <c r="BG203" s="152">
        <f t="shared" si="321"/>
        <v>0</v>
      </c>
      <c r="BH203" s="152">
        <f t="shared" si="322"/>
        <v>0</v>
      </c>
      <c r="BI203" s="152">
        <f t="shared" si="323"/>
        <v>0</v>
      </c>
      <c r="BJ203" s="329">
        <v>5</v>
      </c>
      <c r="BK203" s="1036">
        <f t="shared" si="328"/>
        <v>0</v>
      </c>
      <c r="BL203" s="719">
        <v>14</v>
      </c>
      <c r="BM203" s="357">
        <f t="shared" si="329"/>
        <v>0</v>
      </c>
      <c r="BN203" s="719"/>
      <c r="BO203" s="357">
        <f t="shared" si="330"/>
        <v>0</v>
      </c>
      <c r="BP203" s="719"/>
      <c r="BQ203" s="357">
        <f t="shared" si="331"/>
        <v>0</v>
      </c>
      <c r="BR203" s="719"/>
      <c r="BS203" s="357">
        <f t="shared" si="332"/>
        <v>0</v>
      </c>
      <c r="BT203" s="719"/>
      <c r="BU203" s="357">
        <f t="shared" si="333"/>
        <v>0</v>
      </c>
      <c r="BV203" s="730"/>
      <c r="BW203" s="357">
        <f t="shared" si="334"/>
        <v>0</v>
      </c>
      <c r="BX203" s="728"/>
      <c r="BY203" s="357">
        <f t="shared" si="335"/>
        <v>0</v>
      </c>
      <c r="BZ203" s="728"/>
      <c r="CA203" s="357">
        <f t="shared" si="336"/>
        <v>0</v>
      </c>
      <c r="CB203" s="728"/>
      <c r="CC203" s="357">
        <f t="shared" si="337"/>
        <v>0</v>
      </c>
      <c r="CD203" s="728"/>
      <c r="CE203" s="357">
        <f t="shared" si="338"/>
        <v>0</v>
      </c>
      <c r="CF203" s="728"/>
      <c r="CG203" s="357">
        <f t="shared" si="339"/>
        <v>0</v>
      </c>
      <c r="CH203" s="728"/>
      <c r="CI203" s="357">
        <f t="shared" si="340"/>
        <v>0</v>
      </c>
      <c r="CJ203" s="728"/>
      <c r="CK203" s="357">
        <f t="shared" si="341"/>
        <v>0</v>
      </c>
      <c r="CL203" s="728"/>
      <c r="CM203" s="357">
        <f t="shared" si="342"/>
        <v>0</v>
      </c>
      <c r="CN203" s="728"/>
      <c r="CO203" s="357">
        <f t="shared" si="343"/>
        <v>0</v>
      </c>
      <c r="CP203" s="729"/>
      <c r="CQ203" s="357">
        <f t="shared" si="344"/>
        <v>0</v>
      </c>
      <c r="CR203" s="152"/>
      <c r="CS203" s="1">
        <f t="shared" si="345"/>
        <v>0</v>
      </c>
      <c r="CT203" s="1">
        <f t="shared" si="346"/>
        <v>0</v>
      </c>
      <c r="CU203" s="1">
        <f t="shared" si="347"/>
        <v>0</v>
      </c>
      <c r="CV203" s="1">
        <f t="shared" si="348"/>
        <v>0</v>
      </c>
      <c r="CW203" s="522">
        <f t="shared" si="349"/>
        <v>0</v>
      </c>
      <c r="CX203" s="1">
        <f t="shared" si="350"/>
        <v>0</v>
      </c>
      <c r="CY203" s="1">
        <f t="shared" si="351"/>
        <v>0</v>
      </c>
      <c r="CZ203" s="1">
        <f t="shared" si="352"/>
        <v>0</v>
      </c>
      <c r="DB203" s="1">
        <f t="shared" si="353"/>
        <v>0</v>
      </c>
      <c r="DC203" s="1">
        <f t="shared" si="354"/>
        <v>0</v>
      </c>
      <c r="DE203" s="1">
        <f t="shared" si="355"/>
        <v>0</v>
      </c>
      <c r="DF203" s="1">
        <f t="shared" si="356"/>
        <v>0</v>
      </c>
      <c r="DG203" s="1">
        <f t="shared" si="357"/>
        <v>0</v>
      </c>
      <c r="DH203" s="1">
        <f t="shared" si="358"/>
        <v>0</v>
      </c>
      <c r="DI203" s="1">
        <f t="shared" si="359"/>
        <v>0</v>
      </c>
      <c r="DJ203" s="1">
        <f t="shared" si="360"/>
        <v>0</v>
      </c>
      <c r="DK203" s="1">
        <f t="shared" si="361"/>
        <v>0</v>
      </c>
      <c r="DL203" s="1">
        <f t="shared" si="362"/>
        <v>0</v>
      </c>
      <c r="DM203" s="1">
        <f t="shared" si="363"/>
        <v>0</v>
      </c>
      <c r="DN203" s="1">
        <f t="shared" si="364"/>
        <v>0</v>
      </c>
      <c r="DO203" s="1">
        <f t="shared" si="365"/>
        <v>0</v>
      </c>
      <c r="DP203" s="1">
        <f t="shared" si="366"/>
        <v>0</v>
      </c>
      <c r="DQ203" s="1">
        <f t="shared" si="367"/>
        <v>0</v>
      </c>
      <c r="DR203" s="1">
        <f t="shared" si="368"/>
        <v>0</v>
      </c>
      <c r="DS203" s="1">
        <f t="shared" si="369"/>
        <v>0</v>
      </c>
    </row>
    <row r="204" spans="1:123" s="1" customFormat="1" ht="31.5" customHeight="1" x14ac:dyDescent="0.2">
      <c r="B204" s="130"/>
      <c r="D204" s="977"/>
      <c r="E204" s="378"/>
      <c r="F204" s="378"/>
      <c r="G204" s="172"/>
      <c r="I204" s="693"/>
      <c r="J204" s="1104"/>
      <c r="K204" s="1104"/>
      <c r="L204" s="707" t="s">
        <v>914</v>
      </c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1188"/>
      <c r="AC204" s="1189"/>
      <c r="AD204" s="827"/>
      <c r="AE204" s="827"/>
      <c r="AF204" s="94"/>
      <c r="AG204" s="88"/>
      <c r="AH204" s="205"/>
      <c r="AI204" s="292"/>
      <c r="AK204" s="187">
        <f t="shared" si="325"/>
        <v>0</v>
      </c>
      <c r="AL204" s="188">
        <f t="shared" si="326"/>
        <v>0</v>
      </c>
      <c r="AM204" s="26"/>
      <c r="AN204" s="633"/>
      <c r="AO204" s="349"/>
      <c r="AP204" s="326">
        <f t="shared" si="327"/>
        <v>0</v>
      </c>
      <c r="AQ204" s="364"/>
      <c r="AR204" s="152"/>
      <c r="AS204" s="152"/>
      <c r="AT204" s="152"/>
      <c r="AU204" s="152"/>
      <c r="AV204" s="152"/>
      <c r="AW204" s="152"/>
      <c r="AX204" s="152">
        <f t="shared" si="319"/>
        <v>0</v>
      </c>
      <c r="AY204" s="152"/>
      <c r="AZ204" s="152"/>
      <c r="BA204" s="152"/>
      <c r="BB204" s="152"/>
      <c r="BC204" s="152"/>
      <c r="BD204" s="152"/>
      <c r="BE204" s="152"/>
      <c r="BF204" s="152">
        <f t="shared" si="320"/>
        <v>0</v>
      </c>
      <c r="BG204" s="152">
        <f t="shared" si="321"/>
        <v>0</v>
      </c>
      <c r="BH204" s="152">
        <f t="shared" si="322"/>
        <v>0</v>
      </c>
      <c r="BI204" s="152">
        <f t="shared" si="323"/>
        <v>0</v>
      </c>
      <c r="BJ204" s="329"/>
      <c r="BK204" s="1036">
        <f t="shared" si="328"/>
        <v>0</v>
      </c>
      <c r="BL204" s="719"/>
      <c r="BM204" s="357">
        <f t="shared" si="329"/>
        <v>0</v>
      </c>
      <c r="BN204" s="719"/>
      <c r="BO204" s="357">
        <f t="shared" si="330"/>
        <v>0</v>
      </c>
      <c r="BP204" s="719"/>
      <c r="BQ204" s="357">
        <f t="shared" si="331"/>
        <v>0</v>
      </c>
      <c r="BR204" s="719"/>
      <c r="BS204" s="357">
        <f t="shared" si="332"/>
        <v>0</v>
      </c>
      <c r="BT204" s="719"/>
      <c r="BU204" s="357">
        <f t="shared" si="333"/>
        <v>0</v>
      </c>
      <c r="BV204" s="730"/>
      <c r="BW204" s="357">
        <f t="shared" si="334"/>
        <v>0</v>
      </c>
      <c r="BX204" s="728"/>
      <c r="BY204" s="357">
        <f t="shared" si="335"/>
        <v>0</v>
      </c>
      <c r="BZ204" s="728"/>
      <c r="CA204" s="357">
        <f t="shared" si="336"/>
        <v>0</v>
      </c>
      <c r="CB204" s="728"/>
      <c r="CC204" s="357">
        <f t="shared" si="337"/>
        <v>0</v>
      </c>
      <c r="CD204" s="728"/>
      <c r="CE204" s="357">
        <f t="shared" si="338"/>
        <v>0</v>
      </c>
      <c r="CF204" s="728"/>
      <c r="CG204" s="357">
        <f t="shared" si="339"/>
        <v>0</v>
      </c>
      <c r="CH204" s="728"/>
      <c r="CI204" s="357">
        <f t="shared" si="340"/>
        <v>0</v>
      </c>
      <c r="CJ204" s="728"/>
      <c r="CK204" s="357">
        <f t="shared" si="341"/>
        <v>0</v>
      </c>
      <c r="CL204" s="728"/>
      <c r="CM204" s="357">
        <f t="shared" si="342"/>
        <v>0</v>
      </c>
      <c r="CN204" s="728"/>
      <c r="CO204" s="357">
        <f t="shared" si="343"/>
        <v>0</v>
      </c>
      <c r="CP204" s="729"/>
      <c r="CQ204" s="357">
        <f t="shared" si="344"/>
        <v>0</v>
      </c>
      <c r="CR204" s="152"/>
      <c r="CS204" s="1">
        <f t="shared" si="345"/>
        <v>0</v>
      </c>
      <c r="CT204" s="1">
        <f t="shared" si="346"/>
        <v>0</v>
      </c>
      <c r="CU204" s="1">
        <f t="shared" si="347"/>
        <v>0</v>
      </c>
      <c r="CV204" s="1">
        <f t="shared" si="348"/>
        <v>0</v>
      </c>
      <c r="CW204" s="522">
        <f t="shared" si="349"/>
        <v>0</v>
      </c>
      <c r="CX204" s="1">
        <f t="shared" si="350"/>
        <v>0</v>
      </c>
      <c r="CY204" s="1">
        <f t="shared" si="351"/>
        <v>0</v>
      </c>
      <c r="CZ204" s="1">
        <f t="shared" si="352"/>
        <v>0</v>
      </c>
      <c r="DB204" s="1">
        <f t="shared" si="353"/>
        <v>0</v>
      </c>
      <c r="DC204" s="1">
        <f t="shared" si="354"/>
        <v>0</v>
      </c>
      <c r="DE204" s="1">
        <f t="shared" si="355"/>
        <v>0</v>
      </c>
      <c r="DF204" s="1">
        <f t="shared" si="356"/>
        <v>0</v>
      </c>
      <c r="DG204" s="1">
        <f t="shared" si="357"/>
        <v>0</v>
      </c>
      <c r="DH204" s="1">
        <f t="shared" si="358"/>
        <v>0</v>
      </c>
      <c r="DI204" s="1">
        <f t="shared" si="359"/>
        <v>0</v>
      </c>
      <c r="DJ204" s="1">
        <f t="shared" si="360"/>
        <v>0</v>
      </c>
      <c r="DK204" s="1">
        <f t="shared" si="361"/>
        <v>0</v>
      </c>
      <c r="DL204" s="1">
        <f t="shared" si="362"/>
        <v>0</v>
      </c>
      <c r="DM204" s="1">
        <f t="shared" si="363"/>
        <v>0</v>
      </c>
      <c r="DN204" s="1">
        <f t="shared" si="364"/>
        <v>0</v>
      </c>
      <c r="DO204" s="1">
        <f t="shared" si="365"/>
        <v>0</v>
      </c>
      <c r="DP204" s="1">
        <f t="shared" si="366"/>
        <v>0</v>
      </c>
      <c r="DQ204" s="1">
        <f t="shared" si="367"/>
        <v>0</v>
      </c>
      <c r="DR204" s="1">
        <f t="shared" si="368"/>
        <v>0</v>
      </c>
      <c r="DS204" s="1">
        <f t="shared" si="369"/>
        <v>0</v>
      </c>
    </row>
    <row r="205" spans="1:123" s="1" customFormat="1" ht="65.25" customHeight="1" x14ac:dyDescent="0.2">
      <c r="A205" s="1360" t="s">
        <v>65</v>
      </c>
      <c r="B205" s="142"/>
      <c r="C205" s="57"/>
      <c r="D205" s="1070" t="s">
        <v>224</v>
      </c>
      <c r="E205" s="533"/>
      <c r="F205" s="582" t="s">
        <v>697</v>
      </c>
      <c r="G205" s="534" t="s">
        <v>281</v>
      </c>
      <c r="H205" s="535" t="s">
        <v>345</v>
      </c>
      <c r="I205" s="1091" t="s">
        <v>372</v>
      </c>
      <c r="J205" s="1103">
        <v>1</v>
      </c>
      <c r="K205" s="1103">
        <v>0</v>
      </c>
      <c r="L205" s="535" t="s">
        <v>693</v>
      </c>
      <c r="M205" s="540">
        <v>476.66896200000002</v>
      </c>
      <c r="N205" s="777"/>
      <c r="O205" s="777"/>
      <c r="P205" s="777"/>
      <c r="Q205" s="777"/>
      <c r="R205" s="777"/>
      <c r="S205" s="777"/>
      <c r="T205" s="777"/>
      <c r="U205" s="777"/>
      <c r="V205" s="807"/>
      <c r="W205" s="805"/>
      <c r="X205" s="805"/>
      <c r="Y205" s="805"/>
      <c r="Z205" s="805"/>
      <c r="AA205" s="804"/>
      <c r="AB205" s="1029"/>
      <c r="AC205" s="781"/>
      <c r="AD205" s="837"/>
      <c r="AE205" s="1020"/>
      <c r="AF205" s="532">
        <f t="shared" ref="AF205:AF225" si="370">SUM(N205:AA205)*M205+SUM(AB205:AE205)*1.1*M205</f>
        <v>0</v>
      </c>
      <c r="AG205" s="536" t="str">
        <f t="shared" ref="AG205:AG220" si="371">IF(B205="New","Yes","No")</f>
        <v>No</v>
      </c>
      <c r="AH205" s="548" t="str">
        <f t="shared" si="324"/>
        <v>No</v>
      </c>
      <c r="AI205" s="527" t="str">
        <f t="shared" ref="AI205:AI220" si="372">IF(F205="P24 cat.","Yes","No")</f>
        <v>Yes</v>
      </c>
      <c r="AK205" s="187">
        <f t="shared" si="325"/>
        <v>5</v>
      </c>
      <c r="AL205" s="188">
        <f t="shared" si="326"/>
        <v>0</v>
      </c>
      <c r="AM205" s="26"/>
      <c r="AN205" s="633"/>
      <c r="AO205" s="349">
        <v>11</v>
      </c>
      <c r="AP205" s="326">
        <f t="shared" si="327"/>
        <v>0</v>
      </c>
      <c r="AQ205" s="364"/>
      <c r="AR205" s="152">
        <f t="shared" ref="AR205:AR220" si="373">N205*J205</f>
        <v>0</v>
      </c>
      <c r="AS205" s="152">
        <f t="shared" ref="AS205:AS220" si="374">O205*J205</f>
        <v>0</v>
      </c>
      <c r="AT205" s="152">
        <f t="shared" ref="AT205:AT220" si="375">P205*J205</f>
        <v>0</v>
      </c>
      <c r="AU205" s="152">
        <f t="shared" ref="AU205:AU220" si="376">Q205*J205</f>
        <v>0</v>
      </c>
      <c r="AV205" s="152">
        <f t="shared" ref="AV205:AV220" si="377">R205*J205</f>
        <v>0</v>
      </c>
      <c r="AW205" s="152">
        <f t="shared" ref="AW205:AW220" si="378">S205*J205</f>
        <v>0</v>
      </c>
      <c r="AX205" s="152">
        <f t="shared" si="319"/>
        <v>0</v>
      </c>
      <c r="AY205" s="152">
        <f t="shared" ref="AY205:AY220" si="379">U205*J205</f>
        <v>0</v>
      </c>
      <c r="AZ205" s="152">
        <f t="shared" ref="AZ205:AZ220" si="380">J205*V205</f>
        <v>0</v>
      </c>
      <c r="BA205" s="152">
        <f t="shared" ref="BA205:BA220" si="381">W205*J205</f>
        <v>0</v>
      </c>
      <c r="BB205" s="152">
        <f t="shared" ref="BB205:BB220" si="382">X205*J205</f>
        <v>0</v>
      </c>
      <c r="BC205" s="152">
        <f t="shared" ref="BC205:BC220" si="383">Y205*J205</f>
        <v>0</v>
      </c>
      <c r="BD205" s="152">
        <f t="shared" ref="BD205:BD220" si="384">Z205*J205</f>
        <v>0</v>
      </c>
      <c r="BE205" s="152">
        <f t="shared" ref="BE205:BE220" si="385">AA205*J205</f>
        <v>0</v>
      </c>
      <c r="BF205" s="152">
        <f t="shared" si="320"/>
        <v>0</v>
      </c>
      <c r="BG205" s="152">
        <f t="shared" si="321"/>
        <v>0</v>
      </c>
      <c r="BH205" s="152">
        <f t="shared" si="322"/>
        <v>0</v>
      </c>
      <c r="BI205" s="152">
        <f t="shared" si="323"/>
        <v>0</v>
      </c>
      <c r="BJ205" s="329">
        <v>5</v>
      </c>
      <c r="BK205" s="1036">
        <f t="shared" si="328"/>
        <v>0</v>
      </c>
      <c r="BL205" s="719">
        <v>10</v>
      </c>
      <c r="BM205" s="357">
        <f t="shared" si="329"/>
        <v>0</v>
      </c>
      <c r="BN205" s="719"/>
      <c r="BO205" s="357">
        <f t="shared" si="330"/>
        <v>0</v>
      </c>
      <c r="BP205" s="719"/>
      <c r="BQ205" s="357">
        <f t="shared" si="331"/>
        <v>0</v>
      </c>
      <c r="BR205" s="719"/>
      <c r="BS205" s="357">
        <f t="shared" si="332"/>
        <v>0</v>
      </c>
      <c r="BT205" s="719"/>
      <c r="BU205" s="357">
        <f t="shared" si="333"/>
        <v>0</v>
      </c>
      <c r="BV205" s="730"/>
      <c r="BW205" s="357">
        <f t="shared" si="334"/>
        <v>0</v>
      </c>
      <c r="BX205" s="728"/>
      <c r="BY205" s="357">
        <f t="shared" si="335"/>
        <v>0</v>
      </c>
      <c r="BZ205" s="728"/>
      <c r="CA205" s="357">
        <f t="shared" si="336"/>
        <v>0</v>
      </c>
      <c r="CB205" s="728"/>
      <c r="CC205" s="357">
        <f t="shared" si="337"/>
        <v>0</v>
      </c>
      <c r="CD205" s="728"/>
      <c r="CE205" s="357">
        <f t="shared" si="338"/>
        <v>0</v>
      </c>
      <c r="CF205" s="728"/>
      <c r="CG205" s="357">
        <f t="shared" si="339"/>
        <v>0</v>
      </c>
      <c r="CH205" s="728"/>
      <c r="CI205" s="357">
        <f t="shared" si="340"/>
        <v>0</v>
      </c>
      <c r="CJ205" s="728"/>
      <c r="CK205" s="357">
        <f t="shared" si="341"/>
        <v>0</v>
      </c>
      <c r="CL205" s="728"/>
      <c r="CM205" s="357">
        <f t="shared" si="342"/>
        <v>0</v>
      </c>
      <c r="CN205" s="728"/>
      <c r="CO205" s="357">
        <f t="shared" si="343"/>
        <v>0</v>
      </c>
      <c r="CP205" s="729"/>
      <c r="CQ205" s="357">
        <f t="shared" si="344"/>
        <v>0</v>
      </c>
      <c r="CR205" s="152"/>
      <c r="CS205" s="1">
        <f t="shared" si="345"/>
        <v>0</v>
      </c>
      <c r="CT205" s="1">
        <f t="shared" si="346"/>
        <v>0</v>
      </c>
      <c r="CU205" s="1">
        <f t="shared" si="347"/>
        <v>0</v>
      </c>
      <c r="CV205" s="1">
        <f t="shared" si="348"/>
        <v>0</v>
      </c>
      <c r="CW205" s="522">
        <f t="shared" si="349"/>
        <v>0</v>
      </c>
      <c r="CX205" s="1">
        <f t="shared" si="350"/>
        <v>0</v>
      </c>
      <c r="CY205" s="1">
        <f t="shared" si="351"/>
        <v>0</v>
      </c>
      <c r="CZ205" s="1">
        <f t="shared" si="352"/>
        <v>0</v>
      </c>
      <c r="DB205" s="1">
        <f t="shared" si="353"/>
        <v>0</v>
      </c>
      <c r="DC205" s="1">
        <f t="shared" si="354"/>
        <v>0</v>
      </c>
      <c r="DE205" s="1">
        <f t="shared" si="355"/>
        <v>0</v>
      </c>
      <c r="DF205" s="1">
        <f t="shared" si="356"/>
        <v>0</v>
      </c>
      <c r="DG205" s="1">
        <f t="shared" si="357"/>
        <v>0</v>
      </c>
      <c r="DH205" s="1">
        <f t="shared" si="358"/>
        <v>0</v>
      </c>
      <c r="DI205" s="1">
        <f t="shared" si="359"/>
        <v>0</v>
      </c>
      <c r="DJ205" s="1">
        <f t="shared" si="360"/>
        <v>0</v>
      </c>
      <c r="DK205" s="1">
        <f t="shared" si="361"/>
        <v>0</v>
      </c>
      <c r="DL205" s="1">
        <f t="shared" si="362"/>
        <v>0</v>
      </c>
      <c r="DM205" s="1">
        <f t="shared" si="363"/>
        <v>0</v>
      </c>
      <c r="DN205" s="1">
        <f t="shared" si="364"/>
        <v>0</v>
      </c>
      <c r="DO205" s="1">
        <f t="shared" si="365"/>
        <v>0</v>
      </c>
      <c r="DP205" s="1">
        <f t="shared" si="366"/>
        <v>0</v>
      </c>
      <c r="DQ205" s="1">
        <f t="shared" si="367"/>
        <v>0</v>
      </c>
      <c r="DR205" s="1">
        <f t="shared" si="368"/>
        <v>0</v>
      </c>
      <c r="DS205" s="1">
        <f t="shared" si="369"/>
        <v>0</v>
      </c>
    </row>
    <row r="206" spans="1:123" s="1" customFormat="1" ht="65.25" customHeight="1" x14ac:dyDescent="0.2">
      <c r="A206" s="1361"/>
      <c r="B206" s="139"/>
      <c r="C206" s="26"/>
      <c r="D206" s="1068" t="s">
        <v>276</v>
      </c>
      <c r="E206" s="528" t="s">
        <v>31</v>
      </c>
      <c r="F206" s="580" t="s">
        <v>697</v>
      </c>
      <c r="G206" s="529" t="s">
        <v>281</v>
      </c>
      <c r="H206" s="530" t="s">
        <v>345</v>
      </c>
      <c r="I206" s="1088" t="s">
        <v>372</v>
      </c>
      <c r="J206" s="1099">
        <v>1</v>
      </c>
      <c r="K206" s="1099">
        <v>0</v>
      </c>
      <c r="L206" s="530" t="s">
        <v>693</v>
      </c>
      <c r="M206" s="541">
        <v>554.8527600000001</v>
      </c>
      <c r="N206" s="777"/>
      <c r="O206" s="777"/>
      <c r="P206" s="777"/>
      <c r="Q206" s="777"/>
      <c r="R206" s="777"/>
      <c r="S206" s="777"/>
      <c r="T206" s="777"/>
      <c r="U206" s="777"/>
      <c r="V206" s="807"/>
      <c r="W206" s="805"/>
      <c r="X206" s="805"/>
      <c r="Y206" s="805"/>
      <c r="Z206" s="805"/>
      <c r="AA206" s="804"/>
      <c r="AB206" s="1029"/>
      <c r="AC206" s="781"/>
      <c r="AD206" s="1013"/>
      <c r="AE206" s="1023"/>
      <c r="AF206" s="532">
        <f t="shared" si="370"/>
        <v>0</v>
      </c>
      <c r="AG206" s="532" t="str">
        <f t="shared" si="371"/>
        <v>No</v>
      </c>
      <c r="AH206" s="545" t="str">
        <f t="shared" si="324"/>
        <v>No</v>
      </c>
      <c r="AI206" s="527" t="str">
        <f t="shared" si="372"/>
        <v>Yes</v>
      </c>
      <c r="AK206" s="187">
        <f t="shared" si="325"/>
        <v>5</v>
      </c>
      <c r="AL206" s="188">
        <f t="shared" si="326"/>
        <v>0</v>
      </c>
      <c r="AM206" s="26"/>
      <c r="AN206" s="633"/>
      <c r="AO206" s="349">
        <v>11</v>
      </c>
      <c r="AP206" s="326">
        <f t="shared" si="327"/>
        <v>0</v>
      </c>
      <c r="AQ206" s="364"/>
      <c r="AR206" s="152">
        <f t="shared" si="373"/>
        <v>0</v>
      </c>
      <c r="AS206" s="152">
        <f t="shared" si="374"/>
        <v>0</v>
      </c>
      <c r="AT206" s="152">
        <f t="shared" si="375"/>
        <v>0</v>
      </c>
      <c r="AU206" s="152">
        <f t="shared" si="376"/>
        <v>0</v>
      </c>
      <c r="AV206" s="152">
        <f t="shared" si="377"/>
        <v>0</v>
      </c>
      <c r="AW206" s="152">
        <f t="shared" si="378"/>
        <v>0</v>
      </c>
      <c r="AX206" s="152">
        <f t="shared" si="319"/>
        <v>0</v>
      </c>
      <c r="AY206" s="152">
        <f t="shared" si="379"/>
        <v>0</v>
      </c>
      <c r="AZ206" s="152">
        <f t="shared" si="380"/>
        <v>0</v>
      </c>
      <c r="BA206" s="152">
        <f t="shared" si="381"/>
        <v>0</v>
      </c>
      <c r="BB206" s="152">
        <f t="shared" si="382"/>
        <v>0</v>
      </c>
      <c r="BC206" s="152">
        <f t="shared" si="383"/>
        <v>0</v>
      </c>
      <c r="BD206" s="152">
        <f t="shared" si="384"/>
        <v>0</v>
      </c>
      <c r="BE206" s="152">
        <f t="shared" si="385"/>
        <v>0</v>
      </c>
      <c r="BF206" s="152">
        <f t="shared" si="320"/>
        <v>0</v>
      </c>
      <c r="BG206" s="152">
        <f t="shared" si="321"/>
        <v>0</v>
      </c>
      <c r="BH206" s="152">
        <f t="shared" si="322"/>
        <v>0</v>
      </c>
      <c r="BI206" s="152">
        <f t="shared" si="323"/>
        <v>0</v>
      </c>
      <c r="BJ206" s="329">
        <v>5</v>
      </c>
      <c r="BK206" s="1036">
        <f t="shared" si="328"/>
        <v>0</v>
      </c>
      <c r="BL206" s="719">
        <v>10</v>
      </c>
      <c r="BM206" s="357">
        <f t="shared" si="329"/>
        <v>0</v>
      </c>
      <c r="BN206" s="719"/>
      <c r="BO206" s="357">
        <f t="shared" si="330"/>
        <v>0</v>
      </c>
      <c r="BP206" s="719"/>
      <c r="BQ206" s="357">
        <f t="shared" si="331"/>
        <v>0</v>
      </c>
      <c r="BR206" s="719"/>
      <c r="BS206" s="357">
        <f t="shared" si="332"/>
        <v>0</v>
      </c>
      <c r="BT206" s="719"/>
      <c r="BU206" s="357">
        <f t="shared" si="333"/>
        <v>0</v>
      </c>
      <c r="BV206" s="730"/>
      <c r="BW206" s="357">
        <f t="shared" si="334"/>
        <v>0</v>
      </c>
      <c r="BX206" s="728"/>
      <c r="BY206" s="357">
        <f t="shared" si="335"/>
        <v>0</v>
      </c>
      <c r="BZ206" s="728"/>
      <c r="CA206" s="357">
        <f t="shared" si="336"/>
        <v>0</v>
      </c>
      <c r="CB206" s="728"/>
      <c r="CC206" s="357">
        <f t="shared" si="337"/>
        <v>0</v>
      </c>
      <c r="CD206" s="728"/>
      <c r="CE206" s="357">
        <f t="shared" si="338"/>
        <v>0</v>
      </c>
      <c r="CF206" s="728"/>
      <c r="CG206" s="357">
        <f t="shared" si="339"/>
        <v>0</v>
      </c>
      <c r="CH206" s="728"/>
      <c r="CI206" s="357">
        <f t="shared" si="340"/>
        <v>0</v>
      </c>
      <c r="CJ206" s="728"/>
      <c r="CK206" s="357">
        <f t="shared" si="341"/>
        <v>0</v>
      </c>
      <c r="CL206" s="728"/>
      <c r="CM206" s="357">
        <f t="shared" si="342"/>
        <v>0</v>
      </c>
      <c r="CN206" s="728"/>
      <c r="CO206" s="357">
        <f t="shared" si="343"/>
        <v>0</v>
      </c>
      <c r="CP206" s="729"/>
      <c r="CQ206" s="357">
        <f t="shared" si="344"/>
        <v>0</v>
      </c>
      <c r="CR206" s="152"/>
      <c r="CS206" s="1">
        <f t="shared" si="345"/>
        <v>0</v>
      </c>
      <c r="CT206" s="1">
        <f t="shared" si="346"/>
        <v>0</v>
      </c>
      <c r="CU206" s="1">
        <f t="shared" si="347"/>
        <v>0</v>
      </c>
      <c r="CV206" s="1">
        <f t="shared" si="348"/>
        <v>0</v>
      </c>
      <c r="CW206" s="522">
        <f t="shared" si="349"/>
        <v>0</v>
      </c>
      <c r="CX206" s="1">
        <f t="shared" si="350"/>
        <v>0</v>
      </c>
      <c r="CY206" s="1">
        <f t="shared" si="351"/>
        <v>0</v>
      </c>
      <c r="CZ206" s="1">
        <f t="shared" si="352"/>
        <v>0</v>
      </c>
      <c r="DB206" s="1">
        <f t="shared" si="353"/>
        <v>0</v>
      </c>
      <c r="DC206" s="1">
        <f t="shared" si="354"/>
        <v>0</v>
      </c>
      <c r="DE206" s="1">
        <f t="shared" si="355"/>
        <v>0</v>
      </c>
      <c r="DF206" s="1">
        <f t="shared" si="356"/>
        <v>0</v>
      </c>
      <c r="DG206" s="1">
        <f t="shared" si="357"/>
        <v>0</v>
      </c>
      <c r="DH206" s="1">
        <f t="shared" si="358"/>
        <v>0</v>
      </c>
      <c r="DI206" s="1">
        <f t="shared" si="359"/>
        <v>0</v>
      </c>
      <c r="DJ206" s="1">
        <f t="shared" si="360"/>
        <v>0</v>
      </c>
      <c r="DK206" s="1">
        <f t="shared" si="361"/>
        <v>0</v>
      </c>
      <c r="DL206" s="1">
        <f t="shared" si="362"/>
        <v>0</v>
      </c>
      <c r="DM206" s="1">
        <f t="shared" si="363"/>
        <v>0</v>
      </c>
      <c r="DN206" s="1">
        <f t="shared" si="364"/>
        <v>0</v>
      </c>
      <c r="DO206" s="1">
        <f t="shared" si="365"/>
        <v>0</v>
      </c>
      <c r="DP206" s="1">
        <f t="shared" si="366"/>
        <v>0</v>
      </c>
      <c r="DQ206" s="1">
        <f t="shared" si="367"/>
        <v>0</v>
      </c>
      <c r="DR206" s="1">
        <f t="shared" si="368"/>
        <v>0</v>
      </c>
      <c r="DS206" s="1">
        <f t="shared" si="369"/>
        <v>0</v>
      </c>
    </row>
    <row r="207" spans="1:123" s="1" customFormat="1" ht="65.25" customHeight="1" x14ac:dyDescent="0.2">
      <c r="A207" s="1361"/>
      <c r="B207" s="139"/>
      <c r="C207" s="26"/>
      <c r="D207" s="977" t="s">
        <v>249</v>
      </c>
      <c r="E207" s="380"/>
      <c r="F207" s="583" t="s">
        <v>697</v>
      </c>
      <c r="G207" s="68" t="s">
        <v>15</v>
      </c>
      <c r="H207" s="26" t="s">
        <v>63</v>
      </c>
      <c r="I207" s="693" t="s">
        <v>373</v>
      </c>
      <c r="J207" s="1100">
        <v>1</v>
      </c>
      <c r="K207" s="1100">
        <v>0</v>
      </c>
      <c r="L207" s="26" t="s">
        <v>693</v>
      </c>
      <c r="M207" s="488">
        <v>302.64696000000004</v>
      </c>
      <c r="N207" s="778"/>
      <c r="O207" s="778"/>
      <c r="P207" s="778"/>
      <c r="Q207" s="778"/>
      <c r="R207" s="778"/>
      <c r="S207" s="778"/>
      <c r="T207" s="778"/>
      <c r="U207" s="778"/>
      <c r="V207" s="802"/>
      <c r="W207" s="779"/>
      <c r="X207" s="779"/>
      <c r="Y207" s="779"/>
      <c r="Z207" s="779"/>
      <c r="AA207" s="801"/>
      <c r="AB207" s="1028"/>
      <c r="AC207" s="782"/>
      <c r="AD207" s="838"/>
      <c r="AE207" s="1021"/>
      <c r="AF207" s="70">
        <f t="shared" si="370"/>
        <v>0</v>
      </c>
      <c r="AG207" s="70" t="str">
        <f t="shared" si="371"/>
        <v>No</v>
      </c>
      <c r="AH207" s="131" t="str">
        <f t="shared" si="324"/>
        <v>No</v>
      </c>
      <c r="AI207" s="71" t="str">
        <f t="shared" si="372"/>
        <v>Yes</v>
      </c>
      <c r="AK207" s="187">
        <f t="shared" si="325"/>
        <v>2</v>
      </c>
      <c r="AL207" s="188">
        <f t="shared" si="326"/>
        <v>0</v>
      </c>
      <c r="AM207" s="26"/>
      <c r="AN207" s="633"/>
      <c r="AO207" s="349">
        <v>8.5</v>
      </c>
      <c r="AP207" s="326">
        <f t="shared" si="327"/>
        <v>0</v>
      </c>
      <c r="AQ207" s="364"/>
      <c r="AR207" s="152">
        <f t="shared" si="373"/>
        <v>0</v>
      </c>
      <c r="AS207" s="152">
        <f t="shared" si="374"/>
        <v>0</v>
      </c>
      <c r="AT207" s="152">
        <f t="shared" si="375"/>
        <v>0</v>
      </c>
      <c r="AU207" s="152">
        <f t="shared" si="376"/>
        <v>0</v>
      </c>
      <c r="AV207" s="152">
        <f t="shared" si="377"/>
        <v>0</v>
      </c>
      <c r="AW207" s="152">
        <f t="shared" si="378"/>
        <v>0</v>
      </c>
      <c r="AX207" s="152">
        <f t="shared" si="319"/>
        <v>0</v>
      </c>
      <c r="AY207" s="152">
        <f t="shared" si="379"/>
        <v>0</v>
      </c>
      <c r="AZ207" s="152">
        <f t="shared" si="380"/>
        <v>0</v>
      </c>
      <c r="BA207" s="152">
        <f t="shared" si="381"/>
        <v>0</v>
      </c>
      <c r="BB207" s="152">
        <f t="shared" si="382"/>
        <v>0</v>
      </c>
      <c r="BC207" s="152">
        <f t="shared" si="383"/>
        <v>0</v>
      </c>
      <c r="BD207" s="152">
        <f t="shared" si="384"/>
        <v>0</v>
      </c>
      <c r="BE207" s="152">
        <f t="shared" si="385"/>
        <v>0</v>
      </c>
      <c r="BF207" s="152">
        <f t="shared" si="320"/>
        <v>0</v>
      </c>
      <c r="BG207" s="152">
        <f t="shared" si="321"/>
        <v>0</v>
      </c>
      <c r="BH207" s="152">
        <f t="shared" si="322"/>
        <v>0</v>
      </c>
      <c r="BI207" s="152">
        <f t="shared" si="323"/>
        <v>0</v>
      </c>
      <c r="BJ207" s="329">
        <v>2</v>
      </c>
      <c r="BK207" s="1036">
        <f t="shared" si="328"/>
        <v>0</v>
      </c>
      <c r="BL207" s="719">
        <v>6</v>
      </c>
      <c r="BM207" s="357">
        <f t="shared" si="329"/>
        <v>0</v>
      </c>
      <c r="BN207" s="719"/>
      <c r="BO207" s="357">
        <f t="shared" si="330"/>
        <v>0</v>
      </c>
      <c r="BP207" s="719"/>
      <c r="BQ207" s="357">
        <f t="shared" si="331"/>
        <v>0</v>
      </c>
      <c r="BR207" s="719"/>
      <c r="BS207" s="357">
        <f t="shared" si="332"/>
        <v>0</v>
      </c>
      <c r="BT207" s="719"/>
      <c r="BU207" s="357">
        <f t="shared" si="333"/>
        <v>0</v>
      </c>
      <c r="BV207" s="730"/>
      <c r="BW207" s="357">
        <f t="shared" si="334"/>
        <v>0</v>
      </c>
      <c r="BX207" s="728"/>
      <c r="BY207" s="357">
        <f t="shared" si="335"/>
        <v>0</v>
      </c>
      <c r="BZ207" s="728"/>
      <c r="CA207" s="357">
        <f t="shared" si="336"/>
        <v>0</v>
      </c>
      <c r="CB207" s="728"/>
      <c r="CC207" s="357">
        <f t="shared" si="337"/>
        <v>0</v>
      </c>
      <c r="CD207" s="728"/>
      <c r="CE207" s="357">
        <f t="shared" si="338"/>
        <v>0</v>
      </c>
      <c r="CF207" s="728"/>
      <c r="CG207" s="357">
        <f t="shared" si="339"/>
        <v>0</v>
      </c>
      <c r="CH207" s="728"/>
      <c r="CI207" s="357">
        <f t="shared" si="340"/>
        <v>0</v>
      </c>
      <c r="CJ207" s="728"/>
      <c r="CK207" s="357">
        <f t="shared" si="341"/>
        <v>0</v>
      </c>
      <c r="CL207" s="728"/>
      <c r="CM207" s="357">
        <f t="shared" si="342"/>
        <v>0</v>
      </c>
      <c r="CN207" s="728"/>
      <c r="CO207" s="357">
        <f t="shared" si="343"/>
        <v>0</v>
      </c>
      <c r="CP207" s="729"/>
      <c r="CQ207" s="357">
        <f t="shared" si="344"/>
        <v>0</v>
      </c>
      <c r="CR207" s="152"/>
      <c r="CS207" s="1">
        <f t="shared" si="345"/>
        <v>0</v>
      </c>
      <c r="CT207" s="1">
        <f t="shared" si="346"/>
        <v>0</v>
      </c>
      <c r="CU207" s="1">
        <f t="shared" si="347"/>
        <v>0</v>
      </c>
      <c r="CV207" s="1">
        <f t="shared" si="348"/>
        <v>0</v>
      </c>
      <c r="CW207" s="522">
        <f t="shared" si="349"/>
        <v>0</v>
      </c>
      <c r="CX207" s="1">
        <f t="shared" si="350"/>
        <v>0</v>
      </c>
      <c r="CY207" s="1">
        <f t="shared" si="351"/>
        <v>0</v>
      </c>
      <c r="CZ207" s="1">
        <f t="shared" si="352"/>
        <v>0</v>
      </c>
      <c r="DB207" s="1">
        <f t="shared" si="353"/>
        <v>0</v>
      </c>
      <c r="DC207" s="1">
        <f t="shared" si="354"/>
        <v>0</v>
      </c>
      <c r="DE207" s="1">
        <f t="shared" si="355"/>
        <v>0</v>
      </c>
      <c r="DF207" s="1">
        <f t="shared" si="356"/>
        <v>0</v>
      </c>
      <c r="DG207" s="1">
        <f t="shared" si="357"/>
        <v>0</v>
      </c>
      <c r="DH207" s="1">
        <f t="shared" si="358"/>
        <v>0</v>
      </c>
      <c r="DI207" s="1">
        <f t="shared" si="359"/>
        <v>0</v>
      </c>
      <c r="DJ207" s="1">
        <f t="shared" si="360"/>
        <v>0</v>
      </c>
      <c r="DK207" s="1">
        <f t="shared" si="361"/>
        <v>0</v>
      </c>
      <c r="DL207" s="1">
        <f t="shared" si="362"/>
        <v>0</v>
      </c>
      <c r="DM207" s="1">
        <f t="shared" si="363"/>
        <v>0</v>
      </c>
      <c r="DN207" s="1">
        <f t="shared" si="364"/>
        <v>0</v>
      </c>
      <c r="DO207" s="1">
        <f t="shared" si="365"/>
        <v>0</v>
      </c>
      <c r="DP207" s="1">
        <f t="shared" si="366"/>
        <v>0</v>
      </c>
      <c r="DQ207" s="1">
        <f t="shared" si="367"/>
        <v>0</v>
      </c>
      <c r="DR207" s="1">
        <f t="shared" si="368"/>
        <v>0</v>
      </c>
      <c r="DS207" s="1">
        <f t="shared" si="369"/>
        <v>0</v>
      </c>
    </row>
    <row r="208" spans="1:123" s="1" customFormat="1" ht="65.25" customHeight="1" x14ac:dyDescent="0.2">
      <c r="A208" s="1361"/>
      <c r="B208" s="139"/>
      <c r="C208" s="26"/>
      <c r="D208" s="977" t="s">
        <v>250</v>
      </c>
      <c r="E208" s="380" t="s">
        <v>31</v>
      </c>
      <c r="F208" s="583" t="s">
        <v>697</v>
      </c>
      <c r="G208" s="68" t="s">
        <v>15</v>
      </c>
      <c r="H208" s="26" t="s">
        <v>63</v>
      </c>
      <c r="I208" s="693" t="s">
        <v>373</v>
      </c>
      <c r="J208" s="1100">
        <v>1</v>
      </c>
      <c r="K208" s="1100">
        <v>0</v>
      </c>
      <c r="L208" s="26" t="s">
        <v>693</v>
      </c>
      <c r="M208" s="488">
        <v>365.69841000000008</v>
      </c>
      <c r="N208" s="778"/>
      <c r="O208" s="778"/>
      <c r="P208" s="778"/>
      <c r="Q208" s="778"/>
      <c r="R208" s="778"/>
      <c r="S208" s="778"/>
      <c r="T208" s="778"/>
      <c r="U208" s="778"/>
      <c r="V208" s="802"/>
      <c r="W208" s="779"/>
      <c r="X208" s="779"/>
      <c r="Y208" s="779"/>
      <c r="Z208" s="779"/>
      <c r="AA208" s="801"/>
      <c r="AB208" s="1028"/>
      <c r="AC208" s="782"/>
      <c r="AD208" s="108"/>
      <c r="AE208" s="820"/>
      <c r="AF208" s="70">
        <f t="shared" si="370"/>
        <v>0</v>
      </c>
      <c r="AG208" s="70" t="str">
        <f t="shared" si="371"/>
        <v>No</v>
      </c>
      <c r="AH208" s="131" t="str">
        <f t="shared" si="324"/>
        <v>No</v>
      </c>
      <c r="AI208" s="71" t="str">
        <f t="shared" si="372"/>
        <v>Yes</v>
      </c>
      <c r="AK208" s="187">
        <f t="shared" si="325"/>
        <v>2</v>
      </c>
      <c r="AL208" s="188">
        <f t="shared" si="326"/>
        <v>0</v>
      </c>
      <c r="AM208" s="26"/>
      <c r="AN208" s="633"/>
      <c r="AO208" s="349">
        <v>8.5</v>
      </c>
      <c r="AP208" s="326">
        <f t="shared" si="327"/>
        <v>0</v>
      </c>
      <c r="AQ208" s="364"/>
      <c r="AR208" s="152">
        <f t="shared" si="373"/>
        <v>0</v>
      </c>
      <c r="AS208" s="152">
        <f t="shared" si="374"/>
        <v>0</v>
      </c>
      <c r="AT208" s="152">
        <f t="shared" si="375"/>
        <v>0</v>
      </c>
      <c r="AU208" s="152">
        <f t="shared" si="376"/>
        <v>0</v>
      </c>
      <c r="AV208" s="152">
        <f t="shared" si="377"/>
        <v>0</v>
      </c>
      <c r="AW208" s="152">
        <f t="shared" si="378"/>
        <v>0</v>
      </c>
      <c r="AX208" s="152">
        <f t="shared" si="319"/>
        <v>0</v>
      </c>
      <c r="AY208" s="152">
        <f t="shared" si="379"/>
        <v>0</v>
      </c>
      <c r="AZ208" s="152">
        <f t="shared" si="380"/>
        <v>0</v>
      </c>
      <c r="BA208" s="152">
        <f t="shared" si="381"/>
        <v>0</v>
      </c>
      <c r="BB208" s="152">
        <f t="shared" si="382"/>
        <v>0</v>
      </c>
      <c r="BC208" s="152">
        <f t="shared" si="383"/>
        <v>0</v>
      </c>
      <c r="BD208" s="152">
        <f t="shared" si="384"/>
        <v>0</v>
      </c>
      <c r="BE208" s="152">
        <f t="shared" si="385"/>
        <v>0</v>
      </c>
      <c r="BF208" s="152">
        <f t="shared" si="320"/>
        <v>0</v>
      </c>
      <c r="BG208" s="152">
        <f t="shared" si="321"/>
        <v>0</v>
      </c>
      <c r="BH208" s="152">
        <f t="shared" si="322"/>
        <v>0</v>
      </c>
      <c r="BI208" s="152">
        <f t="shared" si="323"/>
        <v>0</v>
      </c>
      <c r="BJ208" s="329">
        <v>2</v>
      </c>
      <c r="BK208" s="1036">
        <f t="shared" si="328"/>
        <v>0</v>
      </c>
      <c r="BL208" s="719">
        <v>6</v>
      </c>
      <c r="BM208" s="357">
        <f t="shared" si="329"/>
        <v>0</v>
      </c>
      <c r="BN208" s="719"/>
      <c r="BO208" s="357">
        <f t="shared" si="330"/>
        <v>0</v>
      </c>
      <c r="BP208" s="719"/>
      <c r="BQ208" s="357">
        <f t="shared" si="331"/>
        <v>0</v>
      </c>
      <c r="BR208" s="719"/>
      <c r="BS208" s="357">
        <f t="shared" si="332"/>
        <v>0</v>
      </c>
      <c r="BT208" s="719"/>
      <c r="BU208" s="357">
        <f t="shared" si="333"/>
        <v>0</v>
      </c>
      <c r="BV208" s="730"/>
      <c r="BW208" s="357">
        <f t="shared" si="334"/>
        <v>0</v>
      </c>
      <c r="BX208" s="728"/>
      <c r="BY208" s="357">
        <f t="shared" si="335"/>
        <v>0</v>
      </c>
      <c r="BZ208" s="728"/>
      <c r="CA208" s="357">
        <f t="shared" si="336"/>
        <v>0</v>
      </c>
      <c r="CB208" s="728"/>
      <c r="CC208" s="357">
        <f t="shared" si="337"/>
        <v>0</v>
      </c>
      <c r="CD208" s="728"/>
      <c r="CE208" s="357">
        <f t="shared" si="338"/>
        <v>0</v>
      </c>
      <c r="CF208" s="728"/>
      <c r="CG208" s="357">
        <f t="shared" si="339"/>
        <v>0</v>
      </c>
      <c r="CH208" s="728"/>
      <c r="CI208" s="357">
        <f t="shared" si="340"/>
        <v>0</v>
      </c>
      <c r="CJ208" s="728"/>
      <c r="CK208" s="357">
        <f t="shared" si="341"/>
        <v>0</v>
      </c>
      <c r="CL208" s="728"/>
      <c r="CM208" s="357">
        <f t="shared" si="342"/>
        <v>0</v>
      </c>
      <c r="CN208" s="728"/>
      <c r="CO208" s="357">
        <f t="shared" si="343"/>
        <v>0</v>
      </c>
      <c r="CP208" s="729"/>
      <c r="CQ208" s="357">
        <f t="shared" si="344"/>
        <v>0</v>
      </c>
      <c r="CR208" s="152"/>
      <c r="CS208" s="1">
        <f t="shared" si="345"/>
        <v>0</v>
      </c>
      <c r="CT208" s="1">
        <f t="shared" si="346"/>
        <v>0</v>
      </c>
      <c r="CU208" s="1">
        <f t="shared" si="347"/>
        <v>0</v>
      </c>
      <c r="CV208" s="1">
        <f t="shared" si="348"/>
        <v>0</v>
      </c>
      <c r="CW208" s="522">
        <f t="shared" si="349"/>
        <v>0</v>
      </c>
      <c r="CX208" s="1">
        <f t="shared" si="350"/>
        <v>0</v>
      </c>
      <c r="CY208" s="1">
        <f t="shared" si="351"/>
        <v>0</v>
      </c>
      <c r="CZ208" s="1">
        <f t="shared" si="352"/>
        <v>0</v>
      </c>
      <c r="DB208" s="1">
        <f t="shared" si="353"/>
        <v>0</v>
      </c>
      <c r="DC208" s="1">
        <f t="shared" si="354"/>
        <v>0</v>
      </c>
      <c r="DE208" s="1">
        <f t="shared" si="355"/>
        <v>0</v>
      </c>
      <c r="DF208" s="1">
        <f t="shared" si="356"/>
        <v>0</v>
      </c>
      <c r="DG208" s="1">
        <f t="shared" si="357"/>
        <v>0</v>
      </c>
      <c r="DH208" s="1">
        <f t="shared" si="358"/>
        <v>0</v>
      </c>
      <c r="DI208" s="1">
        <f t="shared" si="359"/>
        <v>0</v>
      </c>
      <c r="DJ208" s="1">
        <f t="shared" si="360"/>
        <v>0</v>
      </c>
      <c r="DK208" s="1">
        <f t="shared" si="361"/>
        <v>0</v>
      </c>
      <c r="DL208" s="1">
        <f t="shared" si="362"/>
        <v>0</v>
      </c>
      <c r="DM208" s="1">
        <f t="shared" si="363"/>
        <v>0</v>
      </c>
      <c r="DN208" s="1">
        <f t="shared" si="364"/>
        <v>0</v>
      </c>
      <c r="DO208" s="1">
        <f t="shared" si="365"/>
        <v>0</v>
      </c>
      <c r="DP208" s="1">
        <f t="shared" si="366"/>
        <v>0</v>
      </c>
      <c r="DQ208" s="1">
        <f t="shared" si="367"/>
        <v>0</v>
      </c>
      <c r="DR208" s="1">
        <f t="shared" si="368"/>
        <v>0</v>
      </c>
      <c r="DS208" s="1">
        <f t="shared" si="369"/>
        <v>0</v>
      </c>
    </row>
    <row r="209" spans="1:123" s="1" customFormat="1" ht="65.25" customHeight="1" x14ac:dyDescent="0.2">
      <c r="A209" s="1361"/>
      <c r="B209" s="139"/>
      <c r="C209" s="26"/>
      <c r="D209" s="1068" t="s">
        <v>251</v>
      </c>
      <c r="E209" s="528"/>
      <c r="F209" s="580"/>
      <c r="G209" s="529" t="s">
        <v>281</v>
      </c>
      <c r="H209" s="530" t="s">
        <v>63</v>
      </c>
      <c r="I209" s="1088" t="s">
        <v>373</v>
      </c>
      <c r="J209" s="1099">
        <v>1</v>
      </c>
      <c r="K209" s="1099">
        <v>0</v>
      </c>
      <c r="L209" s="530" t="s">
        <v>693</v>
      </c>
      <c r="M209" s="531">
        <v>290.03667000000007</v>
      </c>
      <c r="N209" s="777"/>
      <c r="O209" s="777"/>
      <c r="P209" s="777"/>
      <c r="Q209" s="777"/>
      <c r="R209" s="777"/>
      <c r="S209" s="777"/>
      <c r="T209" s="777"/>
      <c r="U209" s="777"/>
      <c r="V209" s="807"/>
      <c r="W209" s="805"/>
      <c r="X209" s="805"/>
      <c r="Y209" s="805"/>
      <c r="Z209" s="805"/>
      <c r="AA209" s="804"/>
      <c r="AB209" s="1029"/>
      <c r="AC209" s="781"/>
      <c r="AD209" s="837"/>
      <c r="AE209" s="1020"/>
      <c r="AF209" s="532">
        <f t="shared" si="370"/>
        <v>0</v>
      </c>
      <c r="AG209" s="532" t="str">
        <f t="shared" si="371"/>
        <v>No</v>
      </c>
      <c r="AH209" s="545" t="str">
        <f t="shared" si="324"/>
        <v>No</v>
      </c>
      <c r="AI209" s="527" t="str">
        <f t="shared" si="372"/>
        <v>No</v>
      </c>
      <c r="AK209" s="187">
        <f t="shared" si="325"/>
        <v>1</v>
      </c>
      <c r="AL209" s="188">
        <f t="shared" si="326"/>
        <v>0</v>
      </c>
      <c r="AM209" s="26"/>
      <c r="AN209" s="633"/>
      <c r="AO209" s="349">
        <v>8</v>
      </c>
      <c r="AP209" s="326">
        <f t="shared" si="327"/>
        <v>0</v>
      </c>
      <c r="AQ209" s="364"/>
      <c r="AR209" s="152">
        <f t="shared" si="373"/>
        <v>0</v>
      </c>
      <c r="AS209" s="152">
        <f t="shared" si="374"/>
        <v>0</v>
      </c>
      <c r="AT209" s="152">
        <f t="shared" si="375"/>
        <v>0</v>
      </c>
      <c r="AU209" s="152">
        <f t="shared" si="376"/>
        <v>0</v>
      </c>
      <c r="AV209" s="152">
        <f t="shared" si="377"/>
        <v>0</v>
      </c>
      <c r="AW209" s="152">
        <f t="shared" si="378"/>
        <v>0</v>
      </c>
      <c r="AX209" s="152">
        <f t="shared" si="319"/>
        <v>0</v>
      </c>
      <c r="AY209" s="152">
        <f t="shared" si="379"/>
        <v>0</v>
      </c>
      <c r="AZ209" s="152">
        <f t="shared" si="380"/>
        <v>0</v>
      </c>
      <c r="BA209" s="152">
        <f t="shared" si="381"/>
        <v>0</v>
      </c>
      <c r="BB209" s="152">
        <f t="shared" si="382"/>
        <v>0</v>
      </c>
      <c r="BC209" s="152">
        <f t="shared" si="383"/>
        <v>0</v>
      </c>
      <c r="BD209" s="152">
        <f t="shared" si="384"/>
        <v>0</v>
      </c>
      <c r="BE209" s="152">
        <f t="shared" si="385"/>
        <v>0</v>
      </c>
      <c r="BF209" s="152">
        <f t="shared" si="320"/>
        <v>0</v>
      </c>
      <c r="BG209" s="152">
        <f t="shared" si="321"/>
        <v>0</v>
      </c>
      <c r="BH209" s="152">
        <f t="shared" si="322"/>
        <v>0</v>
      </c>
      <c r="BI209" s="152">
        <f t="shared" si="323"/>
        <v>0</v>
      </c>
      <c r="BJ209" s="329">
        <v>1</v>
      </c>
      <c r="BK209" s="1036">
        <f t="shared" si="328"/>
        <v>0</v>
      </c>
      <c r="BL209" s="719">
        <v>6</v>
      </c>
      <c r="BM209" s="357">
        <f t="shared" si="329"/>
        <v>0</v>
      </c>
      <c r="BN209" s="719"/>
      <c r="BO209" s="357">
        <f t="shared" si="330"/>
        <v>0</v>
      </c>
      <c r="BP209" s="719"/>
      <c r="BQ209" s="357">
        <f t="shared" si="331"/>
        <v>0</v>
      </c>
      <c r="BR209" s="719"/>
      <c r="BS209" s="357">
        <f t="shared" si="332"/>
        <v>0</v>
      </c>
      <c r="BT209" s="719"/>
      <c r="BU209" s="357">
        <f t="shared" si="333"/>
        <v>0</v>
      </c>
      <c r="BV209" s="730"/>
      <c r="BW209" s="357">
        <f t="shared" si="334"/>
        <v>0</v>
      </c>
      <c r="BX209" s="728"/>
      <c r="BY209" s="357">
        <f t="shared" si="335"/>
        <v>0</v>
      </c>
      <c r="BZ209" s="728"/>
      <c r="CA209" s="357">
        <f t="shared" si="336"/>
        <v>0</v>
      </c>
      <c r="CB209" s="728"/>
      <c r="CC209" s="357">
        <f t="shared" si="337"/>
        <v>0</v>
      </c>
      <c r="CD209" s="728"/>
      <c r="CE209" s="357">
        <f t="shared" si="338"/>
        <v>0</v>
      </c>
      <c r="CF209" s="728"/>
      <c r="CG209" s="357">
        <f t="shared" si="339"/>
        <v>0</v>
      </c>
      <c r="CH209" s="728"/>
      <c r="CI209" s="357">
        <f t="shared" si="340"/>
        <v>0</v>
      </c>
      <c r="CJ209" s="728"/>
      <c r="CK209" s="357">
        <f t="shared" si="341"/>
        <v>0</v>
      </c>
      <c r="CL209" s="728"/>
      <c r="CM209" s="357">
        <f t="shared" si="342"/>
        <v>0</v>
      </c>
      <c r="CN209" s="728"/>
      <c r="CO209" s="357">
        <f t="shared" si="343"/>
        <v>0</v>
      </c>
      <c r="CP209" s="729"/>
      <c r="CQ209" s="357">
        <f t="shared" si="344"/>
        <v>0</v>
      </c>
      <c r="CR209" s="152"/>
      <c r="CS209" s="1">
        <f t="shared" si="345"/>
        <v>0</v>
      </c>
      <c r="CT209" s="1">
        <f t="shared" si="346"/>
        <v>0</v>
      </c>
      <c r="CU209" s="1">
        <f t="shared" si="347"/>
        <v>0</v>
      </c>
      <c r="CV209" s="1">
        <f t="shared" si="348"/>
        <v>0</v>
      </c>
      <c r="CW209" s="522">
        <f t="shared" si="349"/>
        <v>0</v>
      </c>
      <c r="CX209" s="1">
        <f t="shared" si="350"/>
        <v>0</v>
      </c>
      <c r="CY209" s="1">
        <f t="shared" si="351"/>
        <v>0</v>
      </c>
      <c r="CZ209" s="1">
        <f t="shared" si="352"/>
        <v>0</v>
      </c>
      <c r="DB209" s="1">
        <f t="shared" si="353"/>
        <v>0</v>
      </c>
      <c r="DC209" s="1">
        <f t="shared" si="354"/>
        <v>0</v>
      </c>
      <c r="DE209" s="1">
        <f t="shared" si="355"/>
        <v>0</v>
      </c>
      <c r="DF209" s="1">
        <f t="shared" si="356"/>
        <v>0</v>
      </c>
      <c r="DG209" s="1">
        <f t="shared" si="357"/>
        <v>0</v>
      </c>
      <c r="DH209" s="1">
        <f t="shared" si="358"/>
        <v>0</v>
      </c>
      <c r="DI209" s="1">
        <f t="shared" si="359"/>
        <v>0</v>
      </c>
      <c r="DJ209" s="1">
        <f t="shared" si="360"/>
        <v>0</v>
      </c>
      <c r="DK209" s="1">
        <f t="shared" si="361"/>
        <v>0</v>
      </c>
      <c r="DL209" s="1">
        <f t="shared" si="362"/>
        <v>0</v>
      </c>
      <c r="DM209" s="1">
        <f t="shared" si="363"/>
        <v>0</v>
      </c>
      <c r="DN209" s="1">
        <f t="shared" si="364"/>
        <v>0</v>
      </c>
      <c r="DO209" s="1">
        <f t="shared" si="365"/>
        <v>0</v>
      </c>
      <c r="DP209" s="1">
        <f t="shared" si="366"/>
        <v>0</v>
      </c>
      <c r="DQ209" s="1">
        <f t="shared" si="367"/>
        <v>0</v>
      </c>
      <c r="DR209" s="1">
        <f t="shared" si="368"/>
        <v>0</v>
      </c>
      <c r="DS209" s="1">
        <f t="shared" si="369"/>
        <v>0</v>
      </c>
    </row>
    <row r="210" spans="1:123" s="1" customFormat="1" ht="65.25" customHeight="1" x14ac:dyDescent="0.2">
      <c r="A210" s="1361"/>
      <c r="B210" s="139"/>
      <c r="C210" s="68"/>
      <c r="D210" s="1068" t="s">
        <v>252</v>
      </c>
      <c r="E210" s="528" t="s">
        <v>31</v>
      </c>
      <c r="F210" s="580" t="s">
        <v>697</v>
      </c>
      <c r="G210" s="529" t="s">
        <v>281</v>
      </c>
      <c r="H210" s="530" t="s">
        <v>63</v>
      </c>
      <c r="I210" s="1088" t="s">
        <v>373</v>
      </c>
      <c r="J210" s="1099">
        <v>1</v>
      </c>
      <c r="K210" s="1099">
        <v>0</v>
      </c>
      <c r="L210" s="530" t="s">
        <v>693</v>
      </c>
      <c r="M210" s="541">
        <v>353.08812000000006</v>
      </c>
      <c r="N210" s="777"/>
      <c r="O210" s="777"/>
      <c r="P210" s="777"/>
      <c r="Q210" s="777"/>
      <c r="R210" s="777"/>
      <c r="S210" s="777"/>
      <c r="T210" s="777"/>
      <c r="U210" s="777"/>
      <c r="V210" s="807"/>
      <c r="W210" s="805"/>
      <c r="X210" s="805"/>
      <c r="Y210" s="805"/>
      <c r="Z210" s="805"/>
      <c r="AA210" s="804"/>
      <c r="AB210" s="1029"/>
      <c r="AC210" s="781"/>
      <c r="AD210" s="1013"/>
      <c r="AE210" s="1023"/>
      <c r="AF210" s="532">
        <f t="shared" si="370"/>
        <v>0</v>
      </c>
      <c r="AG210" s="532" t="str">
        <f t="shared" si="371"/>
        <v>No</v>
      </c>
      <c r="AH210" s="545" t="str">
        <f t="shared" si="324"/>
        <v>No</v>
      </c>
      <c r="AI210" s="527" t="str">
        <f t="shared" si="372"/>
        <v>Yes</v>
      </c>
      <c r="AK210" s="187">
        <f t="shared" si="325"/>
        <v>1</v>
      </c>
      <c r="AL210" s="188">
        <f t="shared" si="326"/>
        <v>0</v>
      </c>
      <c r="AM210" s="26"/>
      <c r="AN210" s="633"/>
      <c r="AO210" s="349">
        <v>8</v>
      </c>
      <c r="AP210" s="326">
        <f t="shared" si="327"/>
        <v>0</v>
      </c>
      <c r="AQ210" s="364"/>
      <c r="AR210" s="152">
        <f t="shared" si="373"/>
        <v>0</v>
      </c>
      <c r="AS210" s="152">
        <f t="shared" si="374"/>
        <v>0</v>
      </c>
      <c r="AT210" s="152">
        <f t="shared" si="375"/>
        <v>0</v>
      </c>
      <c r="AU210" s="152">
        <f t="shared" si="376"/>
        <v>0</v>
      </c>
      <c r="AV210" s="152">
        <f t="shared" si="377"/>
        <v>0</v>
      </c>
      <c r="AW210" s="152">
        <f t="shared" si="378"/>
        <v>0</v>
      </c>
      <c r="AX210" s="152">
        <f t="shared" si="319"/>
        <v>0</v>
      </c>
      <c r="AY210" s="152">
        <f t="shared" si="379"/>
        <v>0</v>
      </c>
      <c r="AZ210" s="152">
        <f t="shared" si="380"/>
        <v>0</v>
      </c>
      <c r="BA210" s="152">
        <f t="shared" si="381"/>
        <v>0</v>
      </c>
      <c r="BB210" s="152">
        <f t="shared" si="382"/>
        <v>0</v>
      </c>
      <c r="BC210" s="152">
        <f t="shared" si="383"/>
        <v>0</v>
      </c>
      <c r="BD210" s="152">
        <f t="shared" si="384"/>
        <v>0</v>
      </c>
      <c r="BE210" s="152">
        <f t="shared" si="385"/>
        <v>0</v>
      </c>
      <c r="BF210" s="152">
        <f t="shared" si="320"/>
        <v>0</v>
      </c>
      <c r="BG210" s="152">
        <f t="shared" si="321"/>
        <v>0</v>
      </c>
      <c r="BH210" s="152">
        <f t="shared" si="322"/>
        <v>0</v>
      </c>
      <c r="BI210" s="152">
        <f t="shared" si="323"/>
        <v>0</v>
      </c>
      <c r="BJ210" s="329">
        <v>1</v>
      </c>
      <c r="BK210" s="1036">
        <f t="shared" si="328"/>
        <v>0</v>
      </c>
      <c r="BL210" s="719">
        <v>6</v>
      </c>
      <c r="BM210" s="357">
        <f t="shared" si="329"/>
        <v>0</v>
      </c>
      <c r="BN210" s="719"/>
      <c r="BO210" s="357">
        <f t="shared" si="330"/>
        <v>0</v>
      </c>
      <c r="BP210" s="719"/>
      <c r="BQ210" s="357">
        <f t="shared" si="331"/>
        <v>0</v>
      </c>
      <c r="BR210" s="719"/>
      <c r="BS210" s="357">
        <f t="shared" si="332"/>
        <v>0</v>
      </c>
      <c r="BT210" s="719"/>
      <c r="BU210" s="357">
        <f t="shared" si="333"/>
        <v>0</v>
      </c>
      <c r="BV210" s="730"/>
      <c r="BW210" s="357">
        <f t="shared" si="334"/>
        <v>0</v>
      </c>
      <c r="BX210" s="728"/>
      <c r="BY210" s="357">
        <f t="shared" si="335"/>
        <v>0</v>
      </c>
      <c r="BZ210" s="728"/>
      <c r="CA210" s="357">
        <f t="shared" si="336"/>
        <v>0</v>
      </c>
      <c r="CB210" s="728"/>
      <c r="CC210" s="357">
        <f t="shared" si="337"/>
        <v>0</v>
      </c>
      <c r="CD210" s="728"/>
      <c r="CE210" s="357">
        <f t="shared" si="338"/>
        <v>0</v>
      </c>
      <c r="CF210" s="728"/>
      <c r="CG210" s="357">
        <f t="shared" si="339"/>
        <v>0</v>
      </c>
      <c r="CH210" s="728"/>
      <c r="CI210" s="357">
        <f t="shared" si="340"/>
        <v>0</v>
      </c>
      <c r="CJ210" s="728"/>
      <c r="CK210" s="357">
        <f t="shared" si="341"/>
        <v>0</v>
      </c>
      <c r="CL210" s="728"/>
      <c r="CM210" s="357">
        <f t="shared" si="342"/>
        <v>0</v>
      </c>
      <c r="CN210" s="728"/>
      <c r="CO210" s="357">
        <f t="shared" si="343"/>
        <v>0</v>
      </c>
      <c r="CP210" s="729"/>
      <c r="CQ210" s="357">
        <f t="shared" si="344"/>
        <v>0</v>
      </c>
      <c r="CR210" s="152"/>
      <c r="CS210" s="1">
        <f t="shared" si="345"/>
        <v>0</v>
      </c>
      <c r="CT210" s="1">
        <f t="shared" si="346"/>
        <v>0</v>
      </c>
      <c r="CU210" s="1">
        <f t="shared" si="347"/>
        <v>0</v>
      </c>
      <c r="CV210" s="1">
        <f t="shared" si="348"/>
        <v>0</v>
      </c>
      <c r="CW210" s="522">
        <f t="shared" si="349"/>
        <v>0</v>
      </c>
      <c r="CX210" s="1">
        <f t="shared" si="350"/>
        <v>0</v>
      </c>
      <c r="CY210" s="1">
        <f t="shared" si="351"/>
        <v>0</v>
      </c>
      <c r="CZ210" s="1">
        <f t="shared" si="352"/>
        <v>0</v>
      </c>
      <c r="DB210" s="1">
        <f t="shared" si="353"/>
        <v>0</v>
      </c>
      <c r="DC210" s="1">
        <f t="shared" si="354"/>
        <v>0</v>
      </c>
      <c r="DE210" s="1">
        <f t="shared" si="355"/>
        <v>0</v>
      </c>
      <c r="DF210" s="1">
        <f t="shared" si="356"/>
        <v>0</v>
      </c>
      <c r="DG210" s="1">
        <f t="shared" si="357"/>
        <v>0</v>
      </c>
      <c r="DH210" s="1">
        <f t="shared" si="358"/>
        <v>0</v>
      </c>
      <c r="DI210" s="1">
        <f t="shared" si="359"/>
        <v>0</v>
      </c>
      <c r="DJ210" s="1">
        <f t="shared" si="360"/>
        <v>0</v>
      </c>
      <c r="DK210" s="1">
        <f t="shared" si="361"/>
        <v>0</v>
      </c>
      <c r="DL210" s="1">
        <f t="shared" si="362"/>
        <v>0</v>
      </c>
      <c r="DM210" s="1">
        <f t="shared" si="363"/>
        <v>0</v>
      </c>
      <c r="DN210" s="1">
        <f t="shared" si="364"/>
        <v>0</v>
      </c>
      <c r="DO210" s="1">
        <f t="shared" si="365"/>
        <v>0</v>
      </c>
      <c r="DP210" s="1">
        <f t="shared" si="366"/>
        <v>0</v>
      </c>
      <c r="DQ210" s="1">
        <f t="shared" si="367"/>
        <v>0</v>
      </c>
      <c r="DR210" s="1">
        <f t="shared" si="368"/>
        <v>0</v>
      </c>
      <c r="DS210" s="1">
        <f t="shared" si="369"/>
        <v>0</v>
      </c>
    </row>
    <row r="211" spans="1:123" s="1" customFormat="1" ht="65.25" customHeight="1" x14ac:dyDescent="0.2">
      <c r="A211" s="1361"/>
      <c r="B211" s="139"/>
      <c r="C211" s="26"/>
      <c r="D211" s="977" t="s">
        <v>253</v>
      </c>
      <c r="E211" s="380"/>
      <c r="F211" s="583"/>
      <c r="G211" s="68" t="s">
        <v>281</v>
      </c>
      <c r="H211" s="26" t="s">
        <v>67</v>
      </c>
      <c r="I211" s="1392" t="s">
        <v>505</v>
      </c>
      <c r="J211" s="1100">
        <v>5</v>
      </c>
      <c r="K211" s="1100">
        <v>0</v>
      </c>
      <c r="L211" s="26" t="s">
        <v>693</v>
      </c>
      <c r="M211" s="488">
        <v>403.52928000000014</v>
      </c>
      <c r="N211" s="778"/>
      <c r="O211" s="778"/>
      <c r="P211" s="778"/>
      <c r="Q211" s="778"/>
      <c r="R211" s="778"/>
      <c r="S211" s="778"/>
      <c r="T211" s="778"/>
      <c r="U211" s="778"/>
      <c r="V211" s="802"/>
      <c r="W211" s="779"/>
      <c r="X211" s="779"/>
      <c r="Y211" s="779"/>
      <c r="Z211" s="779"/>
      <c r="AA211" s="801"/>
      <c r="AB211" s="1028"/>
      <c r="AC211" s="782"/>
      <c r="AD211" s="838"/>
      <c r="AE211" s="1021"/>
      <c r="AF211" s="70">
        <f t="shared" si="370"/>
        <v>0</v>
      </c>
      <c r="AG211" s="70" t="str">
        <f t="shared" si="371"/>
        <v>No</v>
      </c>
      <c r="AH211" s="131" t="str">
        <f t="shared" si="324"/>
        <v>No</v>
      </c>
      <c r="AI211" s="71" t="str">
        <f t="shared" si="372"/>
        <v>No</v>
      </c>
      <c r="AK211" s="187">
        <f t="shared" si="325"/>
        <v>5</v>
      </c>
      <c r="AL211" s="188">
        <f t="shared" si="326"/>
        <v>0</v>
      </c>
      <c r="AM211" s="26"/>
      <c r="AN211" s="633"/>
      <c r="AO211" s="349">
        <v>5.5</v>
      </c>
      <c r="AP211" s="326">
        <f t="shared" si="327"/>
        <v>0</v>
      </c>
      <c r="AQ211" s="364"/>
      <c r="AR211" s="152">
        <f t="shared" si="373"/>
        <v>0</v>
      </c>
      <c r="AS211" s="152">
        <f t="shared" si="374"/>
        <v>0</v>
      </c>
      <c r="AT211" s="152">
        <f t="shared" si="375"/>
        <v>0</v>
      </c>
      <c r="AU211" s="152">
        <f t="shared" si="376"/>
        <v>0</v>
      </c>
      <c r="AV211" s="152">
        <f t="shared" si="377"/>
        <v>0</v>
      </c>
      <c r="AW211" s="152">
        <f t="shared" si="378"/>
        <v>0</v>
      </c>
      <c r="AX211" s="152">
        <f t="shared" si="319"/>
        <v>0</v>
      </c>
      <c r="AY211" s="152">
        <f t="shared" si="379"/>
        <v>0</v>
      </c>
      <c r="AZ211" s="152">
        <f t="shared" si="380"/>
        <v>0</v>
      </c>
      <c r="BA211" s="152">
        <f t="shared" si="381"/>
        <v>0</v>
      </c>
      <c r="BB211" s="152">
        <f t="shared" si="382"/>
        <v>0</v>
      </c>
      <c r="BC211" s="152">
        <f t="shared" si="383"/>
        <v>0</v>
      </c>
      <c r="BD211" s="152">
        <f t="shared" si="384"/>
        <v>0</v>
      </c>
      <c r="BE211" s="152">
        <f t="shared" si="385"/>
        <v>0</v>
      </c>
      <c r="BF211" s="152">
        <f t="shared" si="320"/>
        <v>0</v>
      </c>
      <c r="BG211" s="152">
        <f t="shared" si="321"/>
        <v>0</v>
      </c>
      <c r="BH211" s="152">
        <f t="shared" si="322"/>
        <v>0</v>
      </c>
      <c r="BI211" s="152">
        <f t="shared" si="323"/>
        <v>0</v>
      </c>
      <c r="BJ211" s="329">
        <v>5</v>
      </c>
      <c r="BK211" s="1036">
        <f t="shared" si="328"/>
        <v>0</v>
      </c>
      <c r="BL211" s="719">
        <v>23</v>
      </c>
      <c r="BM211" s="357">
        <f t="shared" si="329"/>
        <v>0</v>
      </c>
      <c r="BN211" s="719"/>
      <c r="BO211" s="357">
        <f t="shared" si="330"/>
        <v>0</v>
      </c>
      <c r="BP211" s="719"/>
      <c r="BQ211" s="357">
        <f t="shared" si="331"/>
        <v>0</v>
      </c>
      <c r="BR211" s="719"/>
      <c r="BS211" s="357">
        <f t="shared" si="332"/>
        <v>0</v>
      </c>
      <c r="BT211" s="719"/>
      <c r="BU211" s="357">
        <f t="shared" si="333"/>
        <v>0</v>
      </c>
      <c r="BV211" s="730"/>
      <c r="BW211" s="357">
        <f t="shared" si="334"/>
        <v>0</v>
      </c>
      <c r="BX211" s="728"/>
      <c r="BY211" s="357">
        <f t="shared" si="335"/>
        <v>0</v>
      </c>
      <c r="BZ211" s="728"/>
      <c r="CA211" s="357">
        <f t="shared" si="336"/>
        <v>0</v>
      </c>
      <c r="CB211" s="728"/>
      <c r="CC211" s="357">
        <f t="shared" si="337"/>
        <v>0</v>
      </c>
      <c r="CD211" s="728"/>
      <c r="CE211" s="357">
        <f t="shared" si="338"/>
        <v>0</v>
      </c>
      <c r="CF211" s="728"/>
      <c r="CG211" s="357">
        <f t="shared" si="339"/>
        <v>0</v>
      </c>
      <c r="CH211" s="728"/>
      <c r="CI211" s="357">
        <f t="shared" si="340"/>
        <v>0</v>
      </c>
      <c r="CJ211" s="728"/>
      <c r="CK211" s="357">
        <f t="shared" si="341"/>
        <v>0</v>
      </c>
      <c r="CL211" s="728"/>
      <c r="CM211" s="357">
        <f t="shared" si="342"/>
        <v>0</v>
      </c>
      <c r="CN211" s="728"/>
      <c r="CO211" s="357">
        <f t="shared" si="343"/>
        <v>0</v>
      </c>
      <c r="CP211" s="729"/>
      <c r="CQ211" s="357">
        <f t="shared" si="344"/>
        <v>0</v>
      </c>
      <c r="CR211" s="152"/>
      <c r="CS211" s="1">
        <f t="shared" si="345"/>
        <v>0</v>
      </c>
      <c r="CT211" s="1">
        <f t="shared" si="346"/>
        <v>0</v>
      </c>
      <c r="CU211" s="1">
        <f t="shared" si="347"/>
        <v>0</v>
      </c>
      <c r="CV211" s="1">
        <f t="shared" si="348"/>
        <v>0</v>
      </c>
      <c r="CW211" s="522">
        <f t="shared" si="349"/>
        <v>0</v>
      </c>
      <c r="CX211" s="1">
        <f t="shared" si="350"/>
        <v>0</v>
      </c>
      <c r="CY211" s="1">
        <f t="shared" si="351"/>
        <v>0</v>
      </c>
      <c r="CZ211" s="1">
        <f t="shared" si="352"/>
        <v>0</v>
      </c>
      <c r="DB211" s="1">
        <f t="shared" si="353"/>
        <v>0</v>
      </c>
      <c r="DC211" s="1">
        <f t="shared" si="354"/>
        <v>0</v>
      </c>
      <c r="DE211" s="1">
        <f t="shared" si="355"/>
        <v>0</v>
      </c>
      <c r="DF211" s="1">
        <f t="shared" si="356"/>
        <v>0</v>
      </c>
      <c r="DG211" s="1">
        <f t="shared" si="357"/>
        <v>0</v>
      </c>
      <c r="DH211" s="1">
        <f t="shared" si="358"/>
        <v>0</v>
      </c>
      <c r="DI211" s="1">
        <f t="shared" si="359"/>
        <v>0</v>
      </c>
      <c r="DJ211" s="1">
        <f t="shared" si="360"/>
        <v>0</v>
      </c>
      <c r="DK211" s="1">
        <f t="shared" si="361"/>
        <v>0</v>
      </c>
      <c r="DL211" s="1">
        <f t="shared" si="362"/>
        <v>0</v>
      </c>
      <c r="DM211" s="1">
        <f t="shared" si="363"/>
        <v>0</v>
      </c>
      <c r="DN211" s="1">
        <f t="shared" si="364"/>
        <v>0</v>
      </c>
      <c r="DO211" s="1">
        <f t="shared" si="365"/>
        <v>0</v>
      </c>
      <c r="DP211" s="1">
        <f t="shared" si="366"/>
        <v>0</v>
      </c>
      <c r="DQ211" s="1">
        <f t="shared" si="367"/>
        <v>0</v>
      </c>
      <c r="DR211" s="1">
        <f t="shared" si="368"/>
        <v>0</v>
      </c>
      <c r="DS211" s="1">
        <f t="shared" si="369"/>
        <v>0</v>
      </c>
    </row>
    <row r="212" spans="1:123" s="1" customFormat="1" ht="65.25" customHeight="1" x14ac:dyDescent="0.2">
      <c r="A212" s="1363"/>
      <c r="B212" s="132"/>
      <c r="C212" s="74"/>
      <c r="D212" s="978" t="s">
        <v>254</v>
      </c>
      <c r="E212" s="381" t="s">
        <v>31</v>
      </c>
      <c r="F212" s="584" t="s">
        <v>697</v>
      </c>
      <c r="G212" s="99" t="s">
        <v>281</v>
      </c>
      <c r="H212" s="74" t="s">
        <v>67</v>
      </c>
      <c r="I212" s="1393"/>
      <c r="J212" s="1102">
        <v>5</v>
      </c>
      <c r="K212" s="1102">
        <v>0</v>
      </c>
      <c r="L212" s="74" t="s">
        <v>693</v>
      </c>
      <c r="M212" s="501">
        <v>529.63218000000018</v>
      </c>
      <c r="N212" s="780"/>
      <c r="O212" s="780"/>
      <c r="P212" s="780"/>
      <c r="Q212" s="780"/>
      <c r="R212" s="780"/>
      <c r="S212" s="780"/>
      <c r="T212" s="780"/>
      <c r="U212" s="780"/>
      <c r="V212" s="808"/>
      <c r="W212" s="806"/>
      <c r="X212" s="806"/>
      <c r="Y212" s="806"/>
      <c r="Z212" s="806"/>
      <c r="AA212" s="1024"/>
      <c r="AB212" s="1180"/>
      <c r="AC212" s="1181"/>
      <c r="AD212" s="1014"/>
      <c r="AE212" s="822"/>
      <c r="AF212" s="101">
        <f t="shared" si="370"/>
        <v>0</v>
      </c>
      <c r="AG212" s="70" t="str">
        <f t="shared" si="371"/>
        <v>No</v>
      </c>
      <c r="AH212" s="420" t="str">
        <f t="shared" si="324"/>
        <v>No</v>
      </c>
      <c r="AI212" s="71" t="str">
        <f t="shared" si="372"/>
        <v>Yes</v>
      </c>
      <c r="AK212" s="187">
        <f t="shared" si="325"/>
        <v>5</v>
      </c>
      <c r="AL212" s="188">
        <f t="shared" si="326"/>
        <v>0</v>
      </c>
      <c r="AM212" s="26"/>
      <c r="AN212" s="633"/>
      <c r="AO212" s="349">
        <v>5.5</v>
      </c>
      <c r="AP212" s="326">
        <f t="shared" si="327"/>
        <v>0</v>
      </c>
      <c r="AQ212" s="364"/>
      <c r="AR212" s="152">
        <f t="shared" si="373"/>
        <v>0</v>
      </c>
      <c r="AS212" s="152">
        <f t="shared" si="374"/>
        <v>0</v>
      </c>
      <c r="AT212" s="152">
        <f t="shared" si="375"/>
        <v>0</v>
      </c>
      <c r="AU212" s="152">
        <f t="shared" si="376"/>
        <v>0</v>
      </c>
      <c r="AV212" s="152">
        <f t="shared" si="377"/>
        <v>0</v>
      </c>
      <c r="AW212" s="152">
        <f t="shared" si="378"/>
        <v>0</v>
      </c>
      <c r="AX212" s="152">
        <f t="shared" si="319"/>
        <v>0</v>
      </c>
      <c r="AY212" s="152">
        <f t="shared" si="379"/>
        <v>0</v>
      </c>
      <c r="AZ212" s="152">
        <f t="shared" si="380"/>
        <v>0</v>
      </c>
      <c r="BA212" s="152">
        <f t="shared" si="381"/>
        <v>0</v>
      </c>
      <c r="BB212" s="152">
        <f t="shared" si="382"/>
        <v>0</v>
      </c>
      <c r="BC212" s="152">
        <f t="shared" si="383"/>
        <v>0</v>
      </c>
      <c r="BD212" s="152">
        <f t="shared" si="384"/>
        <v>0</v>
      </c>
      <c r="BE212" s="152">
        <f t="shared" si="385"/>
        <v>0</v>
      </c>
      <c r="BF212" s="152">
        <f t="shared" si="320"/>
        <v>0</v>
      </c>
      <c r="BG212" s="152">
        <f t="shared" si="321"/>
        <v>0</v>
      </c>
      <c r="BH212" s="152">
        <f t="shared" si="322"/>
        <v>0</v>
      </c>
      <c r="BI212" s="152">
        <f t="shared" si="323"/>
        <v>0</v>
      </c>
      <c r="BJ212" s="329">
        <v>5</v>
      </c>
      <c r="BK212" s="1036">
        <f t="shared" si="328"/>
        <v>0</v>
      </c>
      <c r="BL212" s="719">
        <v>23</v>
      </c>
      <c r="BM212" s="357">
        <f t="shared" si="329"/>
        <v>0</v>
      </c>
      <c r="BN212" s="719"/>
      <c r="BO212" s="357">
        <f t="shared" si="330"/>
        <v>0</v>
      </c>
      <c r="BP212" s="719"/>
      <c r="BQ212" s="357">
        <f t="shared" si="331"/>
        <v>0</v>
      </c>
      <c r="BR212" s="719"/>
      <c r="BS212" s="357">
        <f t="shared" si="332"/>
        <v>0</v>
      </c>
      <c r="BT212" s="719"/>
      <c r="BU212" s="357">
        <f t="shared" si="333"/>
        <v>0</v>
      </c>
      <c r="BV212" s="730"/>
      <c r="BW212" s="357">
        <f t="shared" si="334"/>
        <v>0</v>
      </c>
      <c r="BX212" s="728"/>
      <c r="BY212" s="357">
        <f t="shared" si="335"/>
        <v>0</v>
      </c>
      <c r="BZ212" s="728"/>
      <c r="CA212" s="357">
        <f t="shared" si="336"/>
        <v>0</v>
      </c>
      <c r="CB212" s="728"/>
      <c r="CC212" s="357">
        <f t="shared" si="337"/>
        <v>0</v>
      </c>
      <c r="CD212" s="728"/>
      <c r="CE212" s="357">
        <f t="shared" si="338"/>
        <v>0</v>
      </c>
      <c r="CF212" s="728"/>
      <c r="CG212" s="357">
        <f t="shared" si="339"/>
        <v>0</v>
      </c>
      <c r="CH212" s="728"/>
      <c r="CI212" s="357">
        <f t="shared" si="340"/>
        <v>0</v>
      </c>
      <c r="CJ212" s="728"/>
      <c r="CK212" s="357">
        <f t="shared" si="341"/>
        <v>0</v>
      </c>
      <c r="CL212" s="728"/>
      <c r="CM212" s="357">
        <f t="shared" si="342"/>
        <v>0</v>
      </c>
      <c r="CN212" s="728"/>
      <c r="CO212" s="357">
        <f t="shared" si="343"/>
        <v>0</v>
      </c>
      <c r="CP212" s="729"/>
      <c r="CQ212" s="357">
        <f t="shared" si="344"/>
        <v>0</v>
      </c>
      <c r="CR212" s="152"/>
      <c r="CS212" s="1">
        <f t="shared" si="345"/>
        <v>0</v>
      </c>
      <c r="CT212" s="1">
        <f t="shared" si="346"/>
        <v>0</v>
      </c>
      <c r="CU212" s="1">
        <f t="shared" si="347"/>
        <v>0</v>
      </c>
      <c r="CV212" s="1">
        <f t="shared" si="348"/>
        <v>0</v>
      </c>
      <c r="CW212" s="522">
        <f t="shared" si="349"/>
        <v>0</v>
      </c>
      <c r="CX212" s="1">
        <f t="shared" si="350"/>
        <v>0</v>
      </c>
      <c r="CY212" s="1">
        <f t="shared" si="351"/>
        <v>0</v>
      </c>
      <c r="CZ212" s="1">
        <f t="shared" si="352"/>
        <v>0</v>
      </c>
      <c r="DB212" s="1">
        <f t="shared" si="353"/>
        <v>0</v>
      </c>
      <c r="DC212" s="1">
        <f t="shared" si="354"/>
        <v>0</v>
      </c>
      <c r="DE212" s="1">
        <f t="shared" si="355"/>
        <v>0</v>
      </c>
      <c r="DF212" s="1">
        <f t="shared" si="356"/>
        <v>0</v>
      </c>
      <c r="DG212" s="1">
        <f t="shared" si="357"/>
        <v>0</v>
      </c>
      <c r="DH212" s="1">
        <f t="shared" si="358"/>
        <v>0</v>
      </c>
      <c r="DI212" s="1">
        <f t="shared" si="359"/>
        <v>0</v>
      </c>
      <c r="DJ212" s="1">
        <f t="shared" si="360"/>
        <v>0</v>
      </c>
      <c r="DK212" s="1">
        <f t="shared" si="361"/>
        <v>0</v>
      </c>
      <c r="DL212" s="1">
        <f t="shared" si="362"/>
        <v>0</v>
      </c>
      <c r="DM212" s="1">
        <f t="shared" si="363"/>
        <v>0</v>
      </c>
      <c r="DN212" s="1">
        <f t="shared" si="364"/>
        <v>0</v>
      </c>
      <c r="DO212" s="1">
        <f t="shared" si="365"/>
        <v>0</v>
      </c>
      <c r="DP212" s="1">
        <f t="shared" si="366"/>
        <v>0</v>
      </c>
      <c r="DQ212" s="1">
        <f t="shared" si="367"/>
        <v>0</v>
      </c>
      <c r="DR212" s="1">
        <f t="shared" si="368"/>
        <v>0</v>
      </c>
      <c r="DS212" s="1">
        <f t="shared" si="369"/>
        <v>0</v>
      </c>
    </row>
    <row r="213" spans="1:123" s="1" customFormat="1" ht="65.25" customHeight="1" x14ac:dyDescent="0.2">
      <c r="A213" s="1360" t="s">
        <v>600</v>
      </c>
      <c r="B213" s="139"/>
      <c r="C213" s="26"/>
      <c r="D213" s="1070" t="s">
        <v>255</v>
      </c>
      <c r="E213" s="533"/>
      <c r="F213" s="582" t="s">
        <v>697</v>
      </c>
      <c r="G213" s="534" t="s">
        <v>281</v>
      </c>
      <c r="H213" s="535" t="s">
        <v>345</v>
      </c>
      <c r="I213" s="1091" t="s">
        <v>374</v>
      </c>
      <c r="J213" s="1103">
        <v>1</v>
      </c>
      <c r="K213" s="1103">
        <v>0</v>
      </c>
      <c r="L213" s="535" t="s">
        <v>693</v>
      </c>
      <c r="M213" s="540">
        <v>451.44838200000004</v>
      </c>
      <c r="N213" s="777"/>
      <c r="O213" s="777"/>
      <c r="P213" s="777"/>
      <c r="Q213" s="777"/>
      <c r="R213" s="777"/>
      <c r="S213" s="777"/>
      <c r="T213" s="777"/>
      <c r="U213" s="777"/>
      <c r="V213" s="807"/>
      <c r="W213" s="805"/>
      <c r="X213" s="805"/>
      <c r="Y213" s="805"/>
      <c r="Z213" s="805"/>
      <c r="AA213" s="804"/>
      <c r="AB213" s="1029"/>
      <c r="AC213" s="781"/>
      <c r="AD213" s="837"/>
      <c r="AE213" s="1020"/>
      <c r="AF213" s="532">
        <f t="shared" si="370"/>
        <v>0</v>
      </c>
      <c r="AG213" s="536" t="str">
        <f t="shared" si="371"/>
        <v>No</v>
      </c>
      <c r="AH213" s="545" t="str">
        <f t="shared" si="324"/>
        <v>No</v>
      </c>
      <c r="AI213" s="537" t="str">
        <f t="shared" si="372"/>
        <v>Yes</v>
      </c>
      <c r="AK213" s="187">
        <f t="shared" si="325"/>
        <v>5</v>
      </c>
      <c r="AL213" s="188">
        <f t="shared" si="326"/>
        <v>0</v>
      </c>
      <c r="AM213" s="26"/>
      <c r="AN213" s="633"/>
      <c r="AO213" s="349">
        <v>10</v>
      </c>
      <c r="AP213" s="326">
        <f t="shared" si="327"/>
        <v>0</v>
      </c>
      <c r="AQ213" s="364"/>
      <c r="AR213" s="152">
        <f t="shared" si="373"/>
        <v>0</v>
      </c>
      <c r="AS213" s="152">
        <f t="shared" si="374"/>
        <v>0</v>
      </c>
      <c r="AT213" s="152">
        <f t="shared" si="375"/>
        <v>0</v>
      </c>
      <c r="AU213" s="152">
        <f t="shared" si="376"/>
        <v>0</v>
      </c>
      <c r="AV213" s="152">
        <f t="shared" si="377"/>
        <v>0</v>
      </c>
      <c r="AW213" s="152">
        <f t="shared" si="378"/>
        <v>0</v>
      </c>
      <c r="AX213" s="152">
        <f t="shared" si="319"/>
        <v>0</v>
      </c>
      <c r="AY213" s="152">
        <f t="shared" si="379"/>
        <v>0</v>
      </c>
      <c r="AZ213" s="152">
        <f t="shared" si="380"/>
        <v>0</v>
      </c>
      <c r="BA213" s="152">
        <f t="shared" si="381"/>
        <v>0</v>
      </c>
      <c r="BB213" s="152">
        <f t="shared" si="382"/>
        <v>0</v>
      </c>
      <c r="BC213" s="152">
        <f t="shared" si="383"/>
        <v>0</v>
      </c>
      <c r="BD213" s="152">
        <f t="shared" si="384"/>
        <v>0</v>
      </c>
      <c r="BE213" s="152">
        <f t="shared" si="385"/>
        <v>0</v>
      </c>
      <c r="BF213" s="152">
        <f t="shared" si="320"/>
        <v>0</v>
      </c>
      <c r="BG213" s="152">
        <f t="shared" si="321"/>
        <v>0</v>
      </c>
      <c r="BH213" s="152">
        <f t="shared" si="322"/>
        <v>0</v>
      </c>
      <c r="BI213" s="152">
        <f t="shared" si="323"/>
        <v>0</v>
      </c>
      <c r="BJ213" s="329">
        <v>5</v>
      </c>
      <c r="BK213" s="1036">
        <f t="shared" si="328"/>
        <v>0</v>
      </c>
      <c r="BL213" s="719">
        <v>8</v>
      </c>
      <c r="BM213" s="357">
        <f t="shared" si="329"/>
        <v>0</v>
      </c>
      <c r="BN213" s="719"/>
      <c r="BO213" s="357">
        <f t="shared" si="330"/>
        <v>0</v>
      </c>
      <c r="BP213" s="719"/>
      <c r="BQ213" s="357">
        <f t="shared" si="331"/>
        <v>0</v>
      </c>
      <c r="BR213" s="719"/>
      <c r="BS213" s="357">
        <f t="shared" si="332"/>
        <v>0</v>
      </c>
      <c r="BT213" s="719"/>
      <c r="BU213" s="357">
        <f t="shared" si="333"/>
        <v>0</v>
      </c>
      <c r="BV213" s="730"/>
      <c r="BW213" s="357">
        <f t="shared" si="334"/>
        <v>0</v>
      </c>
      <c r="BX213" s="728"/>
      <c r="BY213" s="357">
        <f t="shared" si="335"/>
        <v>0</v>
      </c>
      <c r="BZ213" s="728"/>
      <c r="CA213" s="357">
        <f t="shared" si="336"/>
        <v>0</v>
      </c>
      <c r="CB213" s="728"/>
      <c r="CC213" s="357">
        <f t="shared" si="337"/>
        <v>0</v>
      </c>
      <c r="CD213" s="728"/>
      <c r="CE213" s="357">
        <f t="shared" si="338"/>
        <v>0</v>
      </c>
      <c r="CF213" s="728"/>
      <c r="CG213" s="357">
        <f t="shared" si="339"/>
        <v>0</v>
      </c>
      <c r="CH213" s="728"/>
      <c r="CI213" s="357">
        <f t="shared" si="340"/>
        <v>0</v>
      </c>
      <c r="CJ213" s="728"/>
      <c r="CK213" s="357">
        <f t="shared" si="341"/>
        <v>0</v>
      </c>
      <c r="CL213" s="728"/>
      <c r="CM213" s="357">
        <f t="shared" si="342"/>
        <v>0</v>
      </c>
      <c r="CN213" s="728"/>
      <c r="CO213" s="357">
        <f t="shared" si="343"/>
        <v>0</v>
      </c>
      <c r="CP213" s="729"/>
      <c r="CQ213" s="357">
        <f t="shared" si="344"/>
        <v>0</v>
      </c>
      <c r="CR213" s="152"/>
      <c r="CS213" s="1">
        <f t="shared" si="345"/>
        <v>0</v>
      </c>
      <c r="CT213" s="1">
        <f t="shared" si="346"/>
        <v>0</v>
      </c>
      <c r="CU213" s="1">
        <f t="shared" si="347"/>
        <v>0</v>
      </c>
      <c r="CV213" s="1">
        <f t="shared" si="348"/>
        <v>0</v>
      </c>
      <c r="CW213" s="522">
        <f t="shared" si="349"/>
        <v>0</v>
      </c>
      <c r="CX213" s="1">
        <f t="shared" si="350"/>
        <v>0</v>
      </c>
      <c r="CY213" s="1">
        <f t="shared" si="351"/>
        <v>0</v>
      </c>
      <c r="CZ213" s="1">
        <f t="shared" si="352"/>
        <v>0</v>
      </c>
      <c r="DB213" s="1">
        <f t="shared" si="353"/>
        <v>0</v>
      </c>
      <c r="DC213" s="1">
        <f t="shared" si="354"/>
        <v>0</v>
      </c>
      <c r="DE213" s="1">
        <f t="shared" si="355"/>
        <v>0</v>
      </c>
      <c r="DF213" s="1">
        <f t="shared" si="356"/>
        <v>0</v>
      </c>
      <c r="DG213" s="1">
        <f t="shared" si="357"/>
        <v>0</v>
      </c>
      <c r="DH213" s="1">
        <f t="shared" si="358"/>
        <v>0</v>
      </c>
      <c r="DI213" s="1">
        <f t="shared" si="359"/>
        <v>0</v>
      </c>
      <c r="DJ213" s="1">
        <f t="shared" si="360"/>
        <v>0</v>
      </c>
      <c r="DK213" s="1">
        <f t="shared" si="361"/>
        <v>0</v>
      </c>
      <c r="DL213" s="1">
        <f t="shared" si="362"/>
        <v>0</v>
      </c>
      <c r="DM213" s="1">
        <f t="shared" si="363"/>
        <v>0</v>
      </c>
      <c r="DN213" s="1">
        <f t="shared" si="364"/>
        <v>0</v>
      </c>
      <c r="DO213" s="1">
        <f t="shared" si="365"/>
        <v>0</v>
      </c>
      <c r="DP213" s="1">
        <f t="shared" si="366"/>
        <v>0</v>
      </c>
      <c r="DQ213" s="1">
        <f t="shared" si="367"/>
        <v>0</v>
      </c>
      <c r="DR213" s="1">
        <f t="shared" si="368"/>
        <v>0</v>
      </c>
      <c r="DS213" s="1">
        <f t="shared" si="369"/>
        <v>0</v>
      </c>
    </row>
    <row r="214" spans="1:123" s="1" customFormat="1" ht="65.25" customHeight="1" x14ac:dyDescent="0.2">
      <c r="A214" s="1361"/>
      <c r="B214" s="139"/>
      <c r="C214" s="26"/>
      <c r="D214" s="1068" t="s">
        <v>256</v>
      </c>
      <c r="E214" s="528" t="s">
        <v>31</v>
      </c>
      <c r="F214" s="580" t="s">
        <v>697</v>
      </c>
      <c r="G214" s="529" t="s">
        <v>281</v>
      </c>
      <c r="H214" s="530" t="s">
        <v>345</v>
      </c>
      <c r="I214" s="1088" t="s">
        <v>374</v>
      </c>
      <c r="J214" s="1099">
        <v>1</v>
      </c>
      <c r="K214" s="1099">
        <v>0</v>
      </c>
      <c r="L214" s="530" t="s">
        <v>693</v>
      </c>
      <c r="M214" s="541">
        <v>529.63218000000018</v>
      </c>
      <c r="N214" s="777"/>
      <c r="O214" s="777"/>
      <c r="P214" s="777"/>
      <c r="Q214" s="777"/>
      <c r="R214" s="777"/>
      <c r="S214" s="777"/>
      <c r="T214" s="777"/>
      <c r="U214" s="777"/>
      <c r="V214" s="807"/>
      <c r="W214" s="805"/>
      <c r="X214" s="805"/>
      <c r="Y214" s="805"/>
      <c r="Z214" s="805"/>
      <c r="AA214" s="804"/>
      <c r="AB214" s="1029"/>
      <c r="AC214" s="781"/>
      <c r="AD214" s="1013"/>
      <c r="AE214" s="1023"/>
      <c r="AF214" s="532">
        <f t="shared" si="370"/>
        <v>0</v>
      </c>
      <c r="AG214" s="532" t="str">
        <f t="shared" si="371"/>
        <v>No</v>
      </c>
      <c r="AH214" s="545" t="str">
        <f t="shared" si="324"/>
        <v>No</v>
      </c>
      <c r="AI214" s="527" t="str">
        <f t="shared" si="372"/>
        <v>Yes</v>
      </c>
      <c r="AK214" s="187">
        <f t="shared" si="325"/>
        <v>5</v>
      </c>
      <c r="AL214" s="188">
        <f t="shared" si="326"/>
        <v>0</v>
      </c>
      <c r="AM214" s="26"/>
      <c r="AN214" s="633"/>
      <c r="AO214" s="349">
        <v>10</v>
      </c>
      <c r="AP214" s="326">
        <f t="shared" si="327"/>
        <v>0</v>
      </c>
      <c r="AQ214" s="364"/>
      <c r="AR214" s="152">
        <f t="shared" si="373"/>
        <v>0</v>
      </c>
      <c r="AS214" s="152">
        <f t="shared" si="374"/>
        <v>0</v>
      </c>
      <c r="AT214" s="152">
        <f t="shared" si="375"/>
        <v>0</v>
      </c>
      <c r="AU214" s="152">
        <f t="shared" si="376"/>
        <v>0</v>
      </c>
      <c r="AV214" s="152">
        <f t="shared" si="377"/>
        <v>0</v>
      </c>
      <c r="AW214" s="152">
        <f t="shared" si="378"/>
        <v>0</v>
      </c>
      <c r="AX214" s="152">
        <f t="shared" si="319"/>
        <v>0</v>
      </c>
      <c r="AY214" s="152">
        <f t="shared" si="379"/>
        <v>0</v>
      </c>
      <c r="AZ214" s="152">
        <f t="shared" si="380"/>
        <v>0</v>
      </c>
      <c r="BA214" s="152">
        <f t="shared" si="381"/>
        <v>0</v>
      </c>
      <c r="BB214" s="152">
        <f t="shared" si="382"/>
        <v>0</v>
      </c>
      <c r="BC214" s="152">
        <f t="shared" si="383"/>
        <v>0</v>
      </c>
      <c r="BD214" s="152">
        <f t="shared" si="384"/>
        <v>0</v>
      </c>
      <c r="BE214" s="152">
        <f t="shared" si="385"/>
        <v>0</v>
      </c>
      <c r="BF214" s="152">
        <f t="shared" si="320"/>
        <v>0</v>
      </c>
      <c r="BG214" s="152">
        <f t="shared" si="321"/>
        <v>0</v>
      </c>
      <c r="BH214" s="152">
        <f t="shared" si="322"/>
        <v>0</v>
      </c>
      <c r="BI214" s="152">
        <f t="shared" si="323"/>
        <v>0</v>
      </c>
      <c r="BJ214" s="329">
        <v>5</v>
      </c>
      <c r="BK214" s="1036">
        <f t="shared" si="328"/>
        <v>0</v>
      </c>
      <c r="BL214" s="719">
        <v>8</v>
      </c>
      <c r="BM214" s="357">
        <f t="shared" si="329"/>
        <v>0</v>
      </c>
      <c r="BN214" s="719"/>
      <c r="BO214" s="357">
        <f t="shared" si="330"/>
        <v>0</v>
      </c>
      <c r="BP214" s="719"/>
      <c r="BQ214" s="357">
        <f t="shared" si="331"/>
        <v>0</v>
      </c>
      <c r="BR214" s="719"/>
      <c r="BS214" s="357">
        <f t="shared" si="332"/>
        <v>0</v>
      </c>
      <c r="BT214" s="719"/>
      <c r="BU214" s="357">
        <f t="shared" si="333"/>
        <v>0</v>
      </c>
      <c r="BV214" s="730"/>
      <c r="BW214" s="357">
        <f t="shared" si="334"/>
        <v>0</v>
      </c>
      <c r="BX214" s="728"/>
      <c r="BY214" s="357">
        <f t="shared" si="335"/>
        <v>0</v>
      </c>
      <c r="BZ214" s="728"/>
      <c r="CA214" s="357">
        <f t="shared" si="336"/>
        <v>0</v>
      </c>
      <c r="CB214" s="728"/>
      <c r="CC214" s="357">
        <f t="shared" si="337"/>
        <v>0</v>
      </c>
      <c r="CD214" s="728"/>
      <c r="CE214" s="357">
        <f t="shared" si="338"/>
        <v>0</v>
      </c>
      <c r="CF214" s="728"/>
      <c r="CG214" s="357">
        <f t="shared" si="339"/>
        <v>0</v>
      </c>
      <c r="CH214" s="728"/>
      <c r="CI214" s="357">
        <f t="shared" si="340"/>
        <v>0</v>
      </c>
      <c r="CJ214" s="728"/>
      <c r="CK214" s="357">
        <f t="shared" si="341"/>
        <v>0</v>
      </c>
      <c r="CL214" s="728"/>
      <c r="CM214" s="357">
        <f t="shared" si="342"/>
        <v>0</v>
      </c>
      <c r="CN214" s="728"/>
      <c r="CO214" s="357">
        <f t="shared" si="343"/>
        <v>0</v>
      </c>
      <c r="CP214" s="729"/>
      <c r="CQ214" s="357">
        <f t="shared" si="344"/>
        <v>0</v>
      </c>
      <c r="CR214" s="152"/>
      <c r="CS214" s="1">
        <f t="shared" si="345"/>
        <v>0</v>
      </c>
      <c r="CT214" s="1">
        <f t="shared" si="346"/>
        <v>0</v>
      </c>
      <c r="CU214" s="1">
        <f t="shared" si="347"/>
        <v>0</v>
      </c>
      <c r="CV214" s="1">
        <f t="shared" si="348"/>
        <v>0</v>
      </c>
      <c r="CW214" s="522">
        <f t="shared" si="349"/>
        <v>0</v>
      </c>
      <c r="CX214" s="1">
        <f t="shared" si="350"/>
        <v>0</v>
      </c>
      <c r="CY214" s="1">
        <f t="shared" si="351"/>
        <v>0</v>
      </c>
      <c r="CZ214" s="1">
        <f t="shared" si="352"/>
        <v>0</v>
      </c>
      <c r="DB214" s="1">
        <f t="shared" si="353"/>
        <v>0</v>
      </c>
      <c r="DC214" s="1">
        <f t="shared" si="354"/>
        <v>0</v>
      </c>
      <c r="DE214" s="1">
        <f t="shared" si="355"/>
        <v>0</v>
      </c>
      <c r="DF214" s="1">
        <f t="shared" si="356"/>
        <v>0</v>
      </c>
      <c r="DG214" s="1">
        <f t="shared" si="357"/>
        <v>0</v>
      </c>
      <c r="DH214" s="1">
        <f t="shared" si="358"/>
        <v>0</v>
      </c>
      <c r="DI214" s="1">
        <f t="shared" si="359"/>
        <v>0</v>
      </c>
      <c r="DJ214" s="1">
        <f t="shared" si="360"/>
        <v>0</v>
      </c>
      <c r="DK214" s="1">
        <f t="shared" si="361"/>
        <v>0</v>
      </c>
      <c r="DL214" s="1">
        <f t="shared" si="362"/>
        <v>0</v>
      </c>
      <c r="DM214" s="1">
        <f t="shared" si="363"/>
        <v>0</v>
      </c>
      <c r="DN214" s="1">
        <f t="shared" si="364"/>
        <v>0</v>
      </c>
      <c r="DO214" s="1">
        <f t="shared" si="365"/>
        <v>0</v>
      </c>
      <c r="DP214" s="1">
        <f t="shared" si="366"/>
        <v>0</v>
      </c>
      <c r="DQ214" s="1">
        <f t="shared" si="367"/>
        <v>0</v>
      </c>
      <c r="DR214" s="1">
        <f t="shared" si="368"/>
        <v>0</v>
      </c>
      <c r="DS214" s="1">
        <f t="shared" si="369"/>
        <v>0</v>
      </c>
    </row>
    <row r="215" spans="1:123" s="1" customFormat="1" ht="65.25" customHeight="1" x14ac:dyDescent="0.2">
      <c r="A215" s="1361"/>
      <c r="B215" s="139"/>
      <c r="C215" s="26"/>
      <c r="D215" s="977" t="s">
        <v>257</v>
      </c>
      <c r="E215" s="380"/>
      <c r="F215" s="583"/>
      <c r="G215" s="68" t="s">
        <v>309</v>
      </c>
      <c r="H215" s="26" t="s">
        <v>63</v>
      </c>
      <c r="I215" s="693" t="s">
        <v>375</v>
      </c>
      <c r="J215" s="1100">
        <v>1</v>
      </c>
      <c r="K215" s="1100">
        <v>0</v>
      </c>
      <c r="L215" s="26" t="s">
        <v>693</v>
      </c>
      <c r="M215" s="488">
        <v>208.06978500000005</v>
      </c>
      <c r="N215" s="778"/>
      <c r="O215" s="778"/>
      <c r="P215" s="778"/>
      <c r="Q215" s="778"/>
      <c r="R215" s="778"/>
      <c r="S215" s="778"/>
      <c r="T215" s="778"/>
      <c r="U215" s="778"/>
      <c r="V215" s="802"/>
      <c r="W215" s="779"/>
      <c r="X215" s="779"/>
      <c r="Y215" s="779"/>
      <c r="Z215" s="779"/>
      <c r="AA215" s="801"/>
      <c r="AB215" s="1028"/>
      <c r="AC215" s="782"/>
      <c r="AD215" s="838"/>
      <c r="AE215" s="1021"/>
      <c r="AF215" s="70">
        <f t="shared" si="370"/>
        <v>0</v>
      </c>
      <c r="AG215" s="70" t="str">
        <f t="shared" si="371"/>
        <v>No</v>
      </c>
      <c r="AH215" s="131" t="str">
        <f t="shared" si="324"/>
        <v>No</v>
      </c>
      <c r="AI215" s="71" t="str">
        <f t="shared" si="372"/>
        <v>No</v>
      </c>
      <c r="AK215" s="187">
        <f t="shared" si="325"/>
        <v>1</v>
      </c>
      <c r="AL215" s="188">
        <f t="shared" si="326"/>
        <v>0</v>
      </c>
      <c r="AM215" s="26"/>
      <c r="AN215" s="633"/>
      <c r="AO215" s="349">
        <v>5.5</v>
      </c>
      <c r="AP215" s="326">
        <f t="shared" si="327"/>
        <v>0</v>
      </c>
      <c r="AQ215" s="364"/>
      <c r="AR215" s="152">
        <f t="shared" si="373"/>
        <v>0</v>
      </c>
      <c r="AS215" s="152">
        <f t="shared" si="374"/>
        <v>0</v>
      </c>
      <c r="AT215" s="152">
        <f t="shared" si="375"/>
        <v>0</v>
      </c>
      <c r="AU215" s="152">
        <f t="shared" si="376"/>
        <v>0</v>
      </c>
      <c r="AV215" s="152">
        <f t="shared" si="377"/>
        <v>0</v>
      </c>
      <c r="AW215" s="152">
        <f t="shared" si="378"/>
        <v>0</v>
      </c>
      <c r="AX215" s="152">
        <f t="shared" si="319"/>
        <v>0</v>
      </c>
      <c r="AY215" s="152">
        <f t="shared" si="379"/>
        <v>0</v>
      </c>
      <c r="AZ215" s="152">
        <f t="shared" si="380"/>
        <v>0</v>
      </c>
      <c r="BA215" s="152">
        <f t="shared" si="381"/>
        <v>0</v>
      </c>
      <c r="BB215" s="152">
        <f t="shared" si="382"/>
        <v>0</v>
      </c>
      <c r="BC215" s="152">
        <f t="shared" si="383"/>
        <v>0</v>
      </c>
      <c r="BD215" s="152">
        <f t="shared" si="384"/>
        <v>0</v>
      </c>
      <c r="BE215" s="152">
        <f t="shared" si="385"/>
        <v>0</v>
      </c>
      <c r="BF215" s="152">
        <f t="shared" si="320"/>
        <v>0</v>
      </c>
      <c r="BG215" s="152">
        <f t="shared" si="321"/>
        <v>0</v>
      </c>
      <c r="BH215" s="152">
        <f t="shared" si="322"/>
        <v>0</v>
      </c>
      <c r="BI215" s="152">
        <f t="shared" si="323"/>
        <v>0</v>
      </c>
      <c r="BJ215" s="329">
        <v>1</v>
      </c>
      <c r="BK215" s="1036">
        <f t="shared" si="328"/>
        <v>0</v>
      </c>
      <c r="BL215" s="719">
        <v>7</v>
      </c>
      <c r="BM215" s="357">
        <f t="shared" si="329"/>
        <v>0</v>
      </c>
      <c r="BN215" s="719"/>
      <c r="BO215" s="357">
        <f t="shared" si="330"/>
        <v>0</v>
      </c>
      <c r="BP215" s="719"/>
      <c r="BQ215" s="357">
        <f t="shared" si="331"/>
        <v>0</v>
      </c>
      <c r="BR215" s="719"/>
      <c r="BS215" s="357">
        <f t="shared" si="332"/>
        <v>0</v>
      </c>
      <c r="BT215" s="719"/>
      <c r="BU215" s="357">
        <f t="shared" si="333"/>
        <v>0</v>
      </c>
      <c r="BV215" s="730"/>
      <c r="BW215" s="357">
        <f t="shared" si="334"/>
        <v>0</v>
      </c>
      <c r="BX215" s="728"/>
      <c r="BY215" s="357">
        <f t="shared" si="335"/>
        <v>0</v>
      </c>
      <c r="BZ215" s="728"/>
      <c r="CA215" s="357">
        <f t="shared" si="336"/>
        <v>0</v>
      </c>
      <c r="CB215" s="728"/>
      <c r="CC215" s="357">
        <f t="shared" si="337"/>
        <v>0</v>
      </c>
      <c r="CD215" s="728"/>
      <c r="CE215" s="357">
        <f t="shared" si="338"/>
        <v>0</v>
      </c>
      <c r="CF215" s="728"/>
      <c r="CG215" s="357">
        <f t="shared" si="339"/>
        <v>0</v>
      </c>
      <c r="CH215" s="728"/>
      <c r="CI215" s="357">
        <f t="shared" si="340"/>
        <v>0</v>
      </c>
      <c r="CJ215" s="728"/>
      <c r="CK215" s="357">
        <f t="shared" si="341"/>
        <v>0</v>
      </c>
      <c r="CL215" s="728"/>
      <c r="CM215" s="357">
        <f t="shared" si="342"/>
        <v>0</v>
      </c>
      <c r="CN215" s="728"/>
      <c r="CO215" s="357">
        <f t="shared" si="343"/>
        <v>0</v>
      </c>
      <c r="CP215" s="729"/>
      <c r="CQ215" s="357">
        <f t="shared" si="344"/>
        <v>0</v>
      </c>
      <c r="CR215" s="152"/>
      <c r="CS215" s="1">
        <f t="shared" si="345"/>
        <v>0</v>
      </c>
      <c r="CT215" s="1">
        <f t="shared" si="346"/>
        <v>0</v>
      </c>
      <c r="CU215" s="1">
        <f t="shared" si="347"/>
        <v>0</v>
      </c>
      <c r="CV215" s="1">
        <f t="shared" si="348"/>
        <v>0</v>
      </c>
      <c r="CW215" s="522">
        <f t="shared" si="349"/>
        <v>0</v>
      </c>
      <c r="CX215" s="1">
        <f t="shared" si="350"/>
        <v>0</v>
      </c>
      <c r="CY215" s="1">
        <f t="shared" si="351"/>
        <v>0</v>
      </c>
      <c r="CZ215" s="1">
        <f t="shared" si="352"/>
        <v>0</v>
      </c>
      <c r="DB215" s="1">
        <f t="shared" si="353"/>
        <v>0</v>
      </c>
      <c r="DC215" s="1">
        <f t="shared" si="354"/>
        <v>0</v>
      </c>
      <c r="DE215" s="1">
        <f t="shared" si="355"/>
        <v>0</v>
      </c>
      <c r="DF215" s="1">
        <f t="shared" si="356"/>
        <v>0</v>
      </c>
      <c r="DG215" s="1">
        <f t="shared" si="357"/>
        <v>0</v>
      </c>
      <c r="DH215" s="1">
        <f t="shared" si="358"/>
        <v>0</v>
      </c>
      <c r="DI215" s="1">
        <f t="shared" si="359"/>
        <v>0</v>
      </c>
      <c r="DJ215" s="1">
        <f t="shared" si="360"/>
        <v>0</v>
      </c>
      <c r="DK215" s="1">
        <f t="shared" si="361"/>
        <v>0</v>
      </c>
      <c r="DL215" s="1">
        <f t="shared" si="362"/>
        <v>0</v>
      </c>
      <c r="DM215" s="1">
        <f t="shared" si="363"/>
        <v>0</v>
      </c>
      <c r="DN215" s="1">
        <f t="shared" si="364"/>
        <v>0</v>
      </c>
      <c r="DO215" s="1">
        <f t="shared" si="365"/>
        <v>0</v>
      </c>
      <c r="DP215" s="1">
        <f t="shared" si="366"/>
        <v>0</v>
      </c>
      <c r="DQ215" s="1">
        <f t="shared" si="367"/>
        <v>0</v>
      </c>
      <c r="DR215" s="1">
        <f t="shared" si="368"/>
        <v>0</v>
      </c>
      <c r="DS215" s="1">
        <f t="shared" si="369"/>
        <v>0</v>
      </c>
    </row>
    <row r="216" spans="1:123" s="1" customFormat="1" ht="65.25" customHeight="1" x14ac:dyDescent="0.2">
      <c r="A216" s="1361"/>
      <c r="B216" s="139"/>
      <c r="C216" s="26"/>
      <c r="D216" s="977" t="s">
        <v>258</v>
      </c>
      <c r="E216" s="380" t="s">
        <v>31</v>
      </c>
      <c r="F216" s="583" t="s">
        <v>697</v>
      </c>
      <c r="G216" s="68" t="s">
        <v>309</v>
      </c>
      <c r="H216" s="26" t="s">
        <v>63</v>
      </c>
      <c r="I216" s="693" t="s">
        <v>375</v>
      </c>
      <c r="J216" s="1100">
        <v>1</v>
      </c>
      <c r="K216" s="1100">
        <v>0</v>
      </c>
      <c r="L216" s="26" t="s">
        <v>693</v>
      </c>
      <c r="M216" s="488">
        <v>239.59551000000005</v>
      </c>
      <c r="N216" s="778"/>
      <c r="O216" s="778"/>
      <c r="P216" s="778"/>
      <c r="Q216" s="778"/>
      <c r="R216" s="778"/>
      <c r="S216" s="778"/>
      <c r="T216" s="778"/>
      <c r="U216" s="778"/>
      <c r="V216" s="802"/>
      <c r="W216" s="779"/>
      <c r="X216" s="779"/>
      <c r="Y216" s="779"/>
      <c r="Z216" s="779"/>
      <c r="AA216" s="801"/>
      <c r="AB216" s="1028"/>
      <c r="AC216" s="782"/>
      <c r="AD216" s="108"/>
      <c r="AE216" s="820"/>
      <c r="AF216" s="70">
        <f t="shared" si="370"/>
        <v>0</v>
      </c>
      <c r="AG216" s="70" t="str">
        <f t="shared" si="371"/>
        <v>No</v>
      </c>
      <c r="AH216" s="131" t="str">
        <f t="shared" si="324"/>
        <v>No</v>
      </c>
      <c r="AI216" s="71" t="str">
        <f t="shared" si="372"/>
        <v>Yes</v>
      </c>
      <c r="AK216" s="187">
        <f t="shared" si="325"/>
        <v>1</v>
      </c>
      <c r="AL216" s="188">
        <f t="shared" si="326"/>
        <v>0</v>
      </c>
      <c r="AM216" s="26"/>
      <c r="AN216" s="633"/>
      <c r="AO216" s="349">
        <v>5.5</v>
      </c>
      <c r="AP216" s="326">
        <f t="shared" si="327"/>
        <v>0</v>
      </c>
      <c r="AQ216" s="364"/>
      <c r="AR216" s="152">
        <f t="shared" si="373"/>
        <v>0</v>
      </c>
      <c r="AS216" s="152">
        <f t="shared" si="374"/>
        <v>0</v>
      </c>
      <c r="AT216" s="152">
        <f t="shared" si="375"/>
        <v>0</v>
      </c>
      <c r="AU216" s="152">
        <f t="shared" si="376"/>
        <v>0</v>
      </c>
      <c r="AV216" s="152">
        <f t="shared" si="377"/>
        <v>0</v>
      </c>
      <c r="AW216" s="152">
        <f t="shared" si="378"/>
        <v>0</v>
      </c>
      <c r="AX216" s="152">
        <f t="shared" si="319"/>
        <v>0</v>
      </c>
      <c r="AY216" s="152">
        <f t="shared" si="379"/>
        <v>0</v>
      </c>
      <c r="AZ216" s="152">
        <f t="shared" si="380"/>
        <v>0</v>
      </c>
      <c r="BA216" s="152">
        <f t="shared" si="381"/>
        <v>0</v>
      </c>
      <c r="BB216" s="152">
        <f t="shared" si="382"/>
        <v>0</v>
      </c>
      <c r="BC216" s="152">
        <f t="shared" si="383"/>
        <v>0</v>
      </c>
      <c r="BD216" s="152">
        <f t="shared" si="384"/>
        <v>0</v>
      </c>
      <c r="BE216" s="152">
        <f t="shared" si="385"/>
        <v>0</v>
      </c>
      <c r="BF216" s="152">
        <f t="shared" si="320"/>
        <v>0</v>
      </c>
      <c r="BG216" s="152">
        <f t="shared" si="321"/>
        <v>0</v>
      </c>
      <c r="BH216" s="152">
        <f t="shared" si="322"/>
        <v>0</v>
      </c>
      <c r="BI216" s="152">
        <f t="shared" si="323"/>
        <v>0</v>
      </c>
      <c r="BJ216" s="329">
        <v>1</v>
      </c>
      <c r="BK216" s="1036">
        <f t="shared" si="328"/>
        <v>0</v>
      </c>
      <c r="BL216" s="719">
        <v>7</v>
      </c>
      <c r="BM216" s="357">
        <f t="shared" si="329"/>
        <v>0</v>
      </c>
      <c r="BN216" s="719"/>
      <c r="BO216" s="357">
        <f t="shared" si="330"/>
        <v>0</v>
      </c>
      <c r="BP216" s="719"/>
      <c r="BQ216" s="357">
        <f t="shared" si="331"/>
        <v>0</v>
      </c>
      <c r="BR216" s="719"/>
      <c r="BS216" s="357">
        <f t="shared" si="332"/>
        <v>0</v>
      </c>
      <c r="BT216" s="719"/>
      <c r="BU216" s="357">
        <f t="shared" si="333"/>
        <v>0</v>
      </c>
      <c r="BV216" s="730"/>
      <c r="BW216" s="357">
        <f t="shared" si="334"/>
        <v>0</v>
      </c>
      <c r="BX216" s="728"/>
      <c r="BY216" s="357">
        <f t="shared" si="335"/>
        <v>0</v>
      </c>
      <c r="BZ216" s="728"/>
      <c r="CA216" s="357">
        <f t="shared" si="336"/>
        <v>0</v>
      </c>
      <c r="CB216" s="728"/>
      <c r="CC216" s="357">
        <f t="shared" si="337"/>
        <v>0</v>
      </c>
      <c r="CD216" s="728"/>
      <c r="CE216" s="357">
        <f t="shared" si="338"/>
        <v>0</v>
      </c>
      <c r="CF216" s="728"/>
      <c r="CG216" s="357">
        <f t="shared" si="339"/>
        <v>0</v>
      </c>
      <c r="CH216" s="728"/>
      <c r="CI216" s="357">
        <f t="shared" si="340"/>
        <v>0</v>
      </c>
      <c r="CJ216" s="728"/>
      <c r="CK216" s="357">
        <f t="shared" si="341"/>
        <v>0</v>
      </c>
      <c r="CL216" s="728"/>
      <c r="CM216" s="357">
        <f t="shared" si="342"/>
        <v>0</v>
      </c>
      <c r="CN216" s="728"/>
      <c r="CO216" s="357">
        <f t="shared" si="343"/>
        <v>0</v>
      </c>
      <c r="CP216" s="729"/>
      <c r="CQ216" s="357">
        <f t="shared" si="344"/>
        <v>0</v>
      </c>
      <c r="CR216" s="152"/>
      <c r="CS216" s="1">
        <f t="shared" si="345"/>
        <v>0</v>
      </c>
      <c r="CT216" s="1">
        <f t="shared" si="346"/>
        <v>0</v>
      </c>
      <c r="CU216" s="1">
        <f t="shared" si="347"/>
        <v>0</v>
      </c>
      <c r="CV216" s="1">
        <f t="shared" si="348"/>
        <v>0</v>
      </c>
      <c r="CW216" s="522">
        <f t="shared" si="349"/>
        <v>0</v>
      </c>
      <c r="CX216" s="1">
        <f t="shared" si="350"/>
        <v>0</v>
      </c>
      <c r="CY216" s="1">
        <f t="shared" si="351"/>
        <v>0</v>
      </c>
      <c r="CZ216" s="1">
        <f t="shared" si="352"/>
        <v>0</v>
      </c>
      <c r="DB216" s="1">
        <f t="shared" si="353"/>
        <v>0</v>
      </c>
      <c r="DC216" s="1">
        <f t="shared" si="354"/>
        <v>0</v>
      </c>
      <c r="DE216" s="1">
        <f t="shared" si="355"/>
        <v>0</v>
      </c>
      <c r="DF216" s="1">
        <f t="shared" si="356"/>
        <v>0</v>
      </c>
      <c r="DG216" s="1">
        <f t="shared" si="357"/>
        <v>0</v>
      </c>
      <c r="DH216" s="1">
        <f t="shared" si="358"/>
        <v>0</v>
      </c>
      <c r="DI216" s="1">
        <f t="shared" si="359"/>
        <v>0</v>
      </c>
      <c r="DJ216" s="1">
        <f t="shared" si="360"/>
        <v>0</v>
      </c>
      <c r="DK216" s="1">
        <f t="shared" si="361"/>
        <v>0</v>
      </c>
      <c r="DL216" s="1">
        <f t="shared" si="362"/>
        <v>0</v>
      </c>
      <c r="DM216" s="1">
        <f t="shared" si="363"/>
        <v>0</v>
      </c>
      <c r="DN216" s="1">
        <f t="shared" si="364"/>
        <v>0</v>
      </c>
      <c r="DO216" s="1">
        <f t="shared" si="365"/>
        <v>0</v>
      </c>
      <c r="DP216" s="1">
        <f t="shared" si="366"/>
        <v>0</v>
      </c>
      <c r="DQ216" s="1">
        <f t="shared" si="367"/>
        <v>0</v>
      </c>
      <c r="DR216" s="1">
        <f t="shared" si="368"/>
        <v>0</v>
      </c>
      <c r="DS216" s="1">
        <f t="shared" si="369"/>
        <v>0</v>
      </c>
    </row>
    <row r="217" spans="1:123" s="1" customFormat="1" ht="65.25" customHeight="1" x14ac:dyDescent="0.2">
      <c r="A217" s="1361"/>
      <c r="B217" s="139"/>
      <c r="C217" s="68"/>
      <c r="D217" s="1068" t="s">
        <v>259</v>
      </c>
      <c r="E217" s="528"/>
      <c r="F217" s="580"/>
      <c r="G217" s="529" t="s">
        <v>309</v>
      </c>
      <c r="H217" s="530" t="s">
        <v>67</v>
      </c>
      <c r="I217" s="1088" t="s">
        <v>376</v>
      </c>
      <c r="J217" s="1099">
        <v>1</v>
      </c>
      <c r="K217" s="1099">
        <v>0</v>
      </c>
      <c r="L217" s="530" t="s">
        <v>693</v>
      </c>
      <c r="M217" s="531">
        <v>94.577175000000011</v>
      </c>
      <c r="N217" s="777"/>
      <c r="O217" s="777"/>
      <c r="P217" s="777"/>
      <c r="Q217" s="777"/>
      <c r="R217" s="777"/>
      <c r="S217" s="777"/>
      <c r="T217" s="777"/>
      <c r="U217" s="777"/>
      <c r="V217" s="807"/>
      <c r="W217" s="805"/>
      <c r="X217" s="805"/>
      <c r="Y217" s="805"/>
      <c r="Z217" s="805"/>
      <c r="AA217" s="804"/>
      <c r="AB217" s="1029"/>
      <c r="AC217" s="781"/>
      <c r="AD217" s="837"/>
      <c r="AE217" s="1020"/>
      <c r="AF217" s="532">
        <f t="shared" si="370"/>
        <v>0</v>
      </c>
      <c r="AG217" s="532" t="str">
        <f t="shared" si="371"/>
        <v>No</v>
      </c>
      <c r="AH217" s="545" t="str">
        <f t="shared" si="324"/>
        <v>No</v>
      </c>
      <c r="AI217" s="527" t="str">
        <f t="shared" si="372"/>
        <v>No</v>
      </c>
      <c r="AK217" s="187">
        <f t="shared" si="325"/>
        <v>1</v>
      </c>
      <c r="AL217" s="188">
        <f t="shared" si="326"/>
        <v>0</v>
      </c>
      <c r="AM217" s="26"/>
      <c r="AN217" s="633"/>
      <c r="AO217" s="349">
        <v>2</v>
      </c>
      <c r="AP217" s="326">
        <f t="shared" si="327"/>
        <v>0</v>
      </c>
      <c r="AQ217" s="364"/>
      <c r="AR217" s="152">
        <f t="shared" si="373"/>
        <v>0</v>
      </c>
      <c r="AS217" s="152">
        <f t="shared" si="374"/>
        <v>0</v>
      </c>
      <c r="AT217" s="152">
        <f t="shared" si="375"/>
        <v>0</v>
      </c>
      <c r="AU217" s="152">
        <f t="shared" si="376"/>
        <v>0</v>
      </c>
      <c r="AV217" s="152">
        <f t="shared" si="377"/>
        <v>0</v>
      </c>
      <c r="AW217" s="152">
        <f t="shared" si="378"/>
        <v>0</v>
      </c>
      <c r="AX217" s="152">
        <f t="shared" si="319"/>
        <v>0</v>
      </c>
      <c r="AY217" s="152">
        <f t="shared" si="379"/>
        <v>0</v>
      </c>
      <c r="AZ217" s="152">
        <f t="shared" si="380"/>
        <v>0</v>
      </c>
      <c r="BA217" s="152">
        <f t="shared" si="381"/>
        <v>0</v>
      </c>
      <c r="BB217" s="152">
        <f t="shared" si="382"/>
        <v>0</v>
      </c>
      <c r="BC217" s="152">
        <f t="shared" si="383"/>
        <v>0</v>
      </c>
      <c r="BD217" s="152">
        <f t="shared" si="384"/>
        <v>0</v>
      </c>
      <c r="BE217" s="152">
        <f t="shared" si="385"/>
        <v>0</v>
      </c>
      <c r="BF217" s="152">
        <f t="shared" si="320"/>
        <v>0</v>
      </c>
      <c r="BG217" s="152">
        <f t="shared" si="321"/>
        <v>0</v>
      </c>
      <c r="BH217" s="152">
        <f t="shared" si="322"/>
        <v>0</v>
      </c>
      <c r="BI217" s="152">
        <f t="shared" si="323"/>
        <v>0</v>
      </c>
      <c r="BJ217" s="329">
        <v>1</v>
      </c>
      <c r="BK217" s="1036">
        <f t="shared" si="328"/>
        <v>0</v>
      </c>
      <c r="BL217" s="719">
        <v>5</v>
      </c>
      <c r="BM217" s="357">
        <f t="shared" si="329"/>
        <v>0</v>
      </c>
      <c r="BN217" s="719"/>
      <c r="BO217" s="357">
        <f t="shared" si="330"/>
        <v>0</v>
      </c>
      <c r="BP217" s="719"/>
      <c r="BQ217" s="357">
        <f t="shared" si="331"/>
        <v>0</v>
      </c>
      <c r="BR217" s="719"/>
      <c r="BS217" s="357">
        <f t="shared" si="332"/>
        <v>0</v>
      </c>
      <c r="BT217" s="719"/>
      <c r="BU217" s="357">
        <f t="shared" si="333"/>
        <v>0</v>
      </c>
      <c r="BV217" s="730"/>
      <c r="BW217" s="357">
        <f t="shared" si="334"/>
        <v>0</v>
      </c>
      <c r="BX217" s="728"/>
      <c r="BY217" s="357">
        <f t="shared" si="335"/>
        <v>0</v>
      </c>
      <c r="BZ217" s="728"/>
      <c r="CA217" s="357">
        <f t="shared" si="336"/>
        <v>0</v>
      </c>
      <c r="CB217" s="728"/>
      <c r="CC217" s="357">
        <f t="shared" si="337"/>
        <v>0</v>
      </c>
      <c r="CD217" s="728"/>
      <c r="CE217" s="357">
        <f t="shared" si="338"/>
        <v>0</v>
      </c>
      <c r="CF217" s="728"/>
      <c r="CG217" s="357">
        <f t="shared" si="339"/>
        <v>0</v>
      </c>
      <c r="CH217" s="728"/>
      <c r="CI217" s="357">
        <f t="shared" si="340"/>
        <v>0</v>
      </c>
      <c r="CJ217" s="728"/>
      <c r="CK217" s="357">
        <f t="shared" si="341"/>
        <v>0</v>
      </c>
      <c r="CL217" s="728"/>
      <c r="CM217" s="357">
        <f t="shared" si="342"/>
        <v>0</v>
      </c>
      <c r="CN217" s="728"/>
      <c r="CO217" s="357">
        <f t="shared" si="343"/>
        <v>0</v>
      </c>
      <c r="CP217" s="729"/>
      <c r="CQ217" s="357">
        <f t="shared" si="344"/>
        <v>0</v>
      </c>
      <c r="CR217" s="152"/>
      <c r="CS217" s="1">
        <f t="shared" si="345"/>
        <v>0</v>
      </c>
      <c r="CT217" s="1">
        <f t="shared" si="346"/>
        <v>0</v>
      </c>
      <c r="CU217" s="1">
        <f t="shared" si="347"/>
        <v>0</v>
      </c>
      <c r="CV217" s="1">
        <f t="shared" si="348"/>
        <v>0</v>
      </c>
      <c r="CW217" s="522">
        <f t="shared" si="349"/>
        <v>0</v>
      </c>
      <c r="CX217" s="1">
        <f t="shared" si="350"/>
        <v>0</v>
      </c>
      <c r="CY217" s="1">
        <f t="shared" si="351"/>
        <v>0</v>
      </c>
      <c r="CZ217" s="1">
        <f t="shared" si="352"/>
        <v>0</v>
      </c>
      <c r="DB217" s="1">
        <f t="shared" si="353"/>
        <v>0</v>
      </c>
      <c r="DC217" s="1">
        <f t="shared" si="354"/>
        <v>0</v>
      </c>
      <c r="DE217" s="1">
        <f t="shared" si="355"/>
        <v>0</v>
      </c>
      <c r="DF217" s="1">
        <f t="shared" si="356"/>
        <v>0</v>
      </c>
      <c r="DG217" s="1">
        <f t="shared" si="357"/>
        <v>0</v>
      </c>
      <c r="DH217" s="1">
        <f t="shared" si="358"/>
        <v>0</v>
      </c>
      <c r="DI217" s="1">
        <f t="shared" si="359"/>
        <v>0</v>
      </c>
      <c r="DJ217" s="1">
        <f t="shared" si="360"/>
        <v>0</v>
      </c>
      <c r="DK217" s="1">
        <f t="shared" si="361"/>
        <v>0</v>
      </c>
      <c r="DL217" s="1">
        <f t="shared" si="362"/>
        <v>0</v>
      </c>
      <c r="DM217" s="1">
        <f t="shared" si="363"/>
        <v>0</v>
      </c>
      <c r="DN217" s="1">
        <f t="shared" si="364"/>
        <v>0</v>
      </c>
      <c r="DO217" s="1">
        <f t="shared" si="365"/>
        <v>0</v>
      </c>
      <c r="DP217" s="1">
        <f t="shared" si="366"/>
        <v>0</v>
      </c>
      <c r="DQ217" s="1">
        <f t="shared" si="367"/>
        <v>0</v>
      </c>
      <c r="DR217" s="1">
        <f t="shared" si="368"/>
        <v>0</v>
      </c>
      <c r="DS217" s="1">
        <f t="shared" si="369"/>
        <v>0</v>
      </c>
    </row>
    <row r="218" spans="1:123" s="1" customFormat="1" ht="65.25" customHeight="1" x14ac:dyDescent="0.2">
      <c r="A218" s="1361"/>
      <c r="B218" s="139"/>
      <c r="C218" s="68"/>
      <c r="D218" s="1068" t="s">
        <v>260</v>
      </c>
      <c r="E218" s="528" t="s">
        <v>31</v>
      </c>
      <c r="F218" s="580" t="s">
        <v>697</v>
      </c>
      <c r="G218" s="529" t="s">
        <v>309</v>
      </c>
      <c r="H218" s="530" t="s">
        <v>67</v>
      </c>
      <c r="I218" s="1088" t="s">
        <v>376</v>
      </c>
      <c r="J218" s="1099">
        <v>1</v>
      </c>
      <c r="K218" s="1099">
        <v>0</v>
      </c>
      <c r="L218" s="530" t="s">
        <v>693</v>
      </c>
      <c r="M218" s="541">
        <v>119.79775500000002</v>
      </c>
      <c r="N218" s="777"/>
      <c r="O218" s="777"/>
      <c r="P218" s="777"/>
      <c r="Q218" s="777"/>
      <c r="R218" s="777"/>
      <c r="S218" s="777"/>
      <c r="T218" s="777"/>
      <c r="U218" s="777"/>
      <c r="V218" s="807"/>
      <c r="W218" s="805"/>
      <c r="X218" s="805"/>
      <c r="Y218" s="805"/>
      <c r="Z218" s="805"/>
      <c r="AA218" s="804"/>
      <c r="AB218" s="1029"/>
      <c r="AC218" s="781"/>
      <c r="AD218" s="1013"/>
      <c r="AE218" s="1023"/>
      <c r="AF218" s="532">
        <f t="shared" si="370"/>
        <v>0</v>
      </c>
      <c r="AG218" s="532" t="str">
        <f t="shared" si="371"/>
        <v>No</v>
      </c>
      <c r="AH218" s="545" t="str">
        <f t="shared" si="324"/>
        <v>No</v>
      </c>
      <c r="AI218" s="527" t="str">
        <f t="shared" si="372"/>
        <v>Yes</v>
      </c>
      <c r="AK218" s="187">
        <f t="shared" si="325"/>
        <v>1</v>
      </c>
      <c r="AL218" s="188">
        <f t="shared" si="326"/>
        <v>0</v>
      </c>
      <c r="AM218" s="26"/>
      <c r="AN218" s="633"/>
      <c r="AO218" s="349">
        <v>2</v>
      </c>
      <c r="AP218" s="326">
        <f t="shared" si="327"/>
        <v>0</v>
      </c>
      <c r="AQ218" s="364"/>
      <c r="AR218" s="152">
        <f t="shared" si="373"/>
        <v>0</v>
      </c>
      <c r="AS218" s="152">
        <f t="shared" si="374"/>
        <v>0</v>
      </c>
      <c r="AT218" s="152">
        <f t="shared" si="375"/>
        <v>0</v>
      </c>
      <c r="AU218" s="152">
        <f t="shared" si="376"/>
        <v>0</v>
      </c>
      <c r="AV218" s="152">
        <f t="shared" si="377"/>
        <v>0</v>
      </c>
      <c r="AW218" s="152">
        <f t="shared" si="378"/>
        <v>0</v>
      </c>
      <c r="AX218" s="152">
        <f t="shared" si="319"/>
        <v>0</v>
      </c>
      <c r="AY218" s="152">
        <f t="shared" si="379"/>
        <v>0</v>
      </c>
      <c r="AZ218" s="152">
        <f t="shared" si="380"/>
        <v>0</v>
      </c>
      <c r="BA218" s="152">
        <f t="shared" si="381"/>
        <v>0</v>
      </c>
      <c r="BB218" s="152">
        <f t="shared" si="382"/>
        <v>0</v>
      </c>
      <c r="BC218" s="152">
        <f t="shared" si="383"/>
        <v>0</v>
      </c>
      <c r="BD218" s="152">
        <f t="shared" si="384"/>
        <v>0</v>
      </c>
      <c r="BE218" s="152">
        <f t="shared" si="385"/>
        <v>0</v>
      </c>
      <c r="BF218" s="152">
        <f t="shared" si="320"/>
        <v>0</v>
      </c>
      <c r="BG218" s="152">
        <f t="shared" si="321"/>
        <v>0</v>
      </c>
      <c r="BH218" s="152">
        <f t="shared" si="322"/>
        <v>0</v>
      </c>
      <c r="BI218" s="152">
        <f t="shared" si="323"/>
        <v>0</v>
      </c>
      <c r="BJ218" s="329">
        <v>1</v>
      </c>
      <c r="BK218" s="1036">
        <f t="shared" si="328"/>
        <v>0</v>
      </c>
      <c r="BL218" s="719">
        <v>5</v>
      </c>
      <c r="BM218" s="357">
        <f t="shared" si="329"/>
        <v>0</v>
      </c>
      <c r="BN218" s="719"/>
      <c r="BO218" s="357">
        <f t="shared" si="330"/>
        <v>0</v>
      </c>
      <c r="BP218" s="719"/>
      <c r="BQ218" s="357">
        <f t="shared" si="331"/>
        <v>0</v>
      </c>
      <c r="BR218" s="719"/>
      <c r="BS218" s="357">
        <f t="shared" si="332"/>
        <v>0</v>
      </c>
      <c r="BT218" s="719"/>
      <c r="BU218" s="357">
        <f t="shared" si="333"/>
        <v>0</v>
      </c>
      <c r="BV218" s="730"/>
      <c r="BW218" s="357">
        <f t="shared" si="334"/>
        <v>0</v>
      </c>
      <c r="BX218" s="728"/>
      <c r="BY218" s="357">
        <f t="shared" si="335"/>
        <v>0</v>
      </c>
      <c r="BZ218" s="728"/>
      <c r="CA218" s="357">
        <f t="shared" si="336"/>
        <v>0</v>
      </c>
      <c r="CB218" s="728"/>
      <c r="CC218" s="357">
        <f t="shared" si="337"/>
        <v>0</v>
      </c>
      <c r="CD218" s="728"/>
      <c r="CE218" s="357">
        <f t="shared" si="338"/>
        <v>0</v>
      </c>
      <c r="CF218" s="728"/>
      <c r="CG218" s="357">
        <f t="shared" si="339"/>
        <v>0</v>
      </c>
      <c r="CH218" s="728"/>
      <c r="CI218" s="357">
        <f t="shared" si="340"/>
        <v>0</v>
      </c>
      <c r="CJ218" s="728"/>
      <c r="CK218" s="357">
        <f t="shared" si="341"/>
        <v>0</v>
      </c>
      <c r="CL218" s="728"/>
      <c r="CM218" s="357">
        <f t="shared" si="342"/>
        <v>0</v>
      </c>
      <c r="CN218" s="728"/>
      <c r="CO218" s="357">
        <f t="shared" si="343"/>
        <v>0</v>
      </c>
      <c r="CP218" s="729"/>
      <c r="CQ218" s="357">
        <f t="shared" si="344"/>
        <v>0</v>
      </c>
      <c r="CR218" s="152"/>
      <c r="CS218" s="1">
        <f t="shared" si="345"/>
        <v>0</v>
      </c>
      <c r="CT218" s="1">
        <f t="shared" si="346"/>
        <v>0</v>
      </c>
      <c r="CU218" s="1">
        <f t="shared" si="347"/>
        <v>0</v>
      </c>
      <c r="CV218" s="1">
        <f t="shared" si="348"/>
        <v>0</v>
      </c>
      <c r="CW218" s="522">
        <f t="shared" si="349"/>
        <v>0</v>
      </c>
      <c r="CX218" s="1">
        <f t="shared" si="350"/>
        <v>0</v>
      </c>
      <c r="CY218" s="1">
        <f t="shared" si="351"/>
        <v>0</v>
      </c>
      <c r="CZ218" s="1">
        <f t="shared" si="352"/>
        <v>0</v>
      </c>
      <c r="DB218" s="1">
        <f t="shared" si="353"/>
        <v>0</v>
      </c>
      <c r="DC218" s="1">
        <f t="shared" si="354"/>
        <v>0</v>
      </c>
      <c r="DE218" s="1">
        <f t="shared" si="355"/>
        <v>0</v>
      </c>
      <c r="DF218" s="1">
        <f t="shared" si="356"/>
        <v>0</v>
      </c>
      <c r="DG218" s="1">
        <f t="shared" si="357"/>
        <v>0</v>
      </c>
      <c r="DH218" s="1">
        <f t="shared" si="358"/>
        <v>0</v>
      </c>
      <c r="DI218" s="1">
        <f t="shared" si="359"/>
        <v>0</v>
      </c>
      <c r="DJ218" s="1">
        <f t="shared" si="360"/>
        <v>0</v>
      </c>
      <c r="DK218" s="1">
        <f t="shared" si="361"/>
        <v>0</v>
      </c>
      <c r="DL218" s="1">
        <f t="shared" si="362"/>
        <v>0</v>
      </c>
      <c r="DM218" s="1">
        <f t="shared" si="363"/>
        <v>0</v>
      </c>
      <c r="DN218" s="1">
        <f t="shared" si="364"/>
        <v>0</v>
      </c>
      <c r="DO218" s="1">
        <f t="shared" si="365"/>
        <v>0</v>
      </c>
      <c r="DP218" s="1">
        <f t="shared" si="366"/>
        <v>0</v>
      </c>
      <c r="DQ218" s="1">
        <f t="shared" si="367"/>
        <v>0</v>
      </c>
      <c r="DR218" s="1">
        <f t="shared" si="368"/>
        <v>0</v>
      </c>
      <c r="DS218" s="1">
        <f t="shared" si="369"/>
        <v>0</v>
      </c>
    </row>
    <row r="219" spans="1:123" s="1" customFormat="1" ht="65.25" customHeight="1" x14ac:dyDescent="0.2">
      <c r="A219" s="1361"/>
      <c r="B219" s="139"/>
      <c r="C219" s="68"/>
      <c r="D219" s="977" t="s">
        <v>261</v>
      </c>
      <c r="E219" s="380"/>
      <c r="F219" s="380"/>
      <c r="G219" s="68" t="s">
        <v>309</v>
      </c>
      <c r="H219" s="26" t="s">
        <v>67</v>
      </c>
      <c r="I219" s="693" t="s">
        <v>377</v>
      </c>
      <c r="J219" s="1100">
        <v>1</v>
      </c>
      <c r="K219" s="1100">
        <v>0</v>
      </c>
      <c r="L219" s="26" t="s">
        <v>693</v>
      </c>
      <c r="M219" s="503">
        <v>87.011001000000007</v>
      </c>
      <c r="N219" s="778"/>
      <c r="O219" s="778"/>
      <c r="P219" s="778"/>
      <c r="Q219" s="778"/>
      <c r="R219" s="778"/>
      <c r="S219" s="778"/>
      <c r="T219" s="778"/>
      <c r="U219" s="778"/>
      <c r="V219" s="802"/>
      <c r="W219" s="779"/>
      <c r="X219" s="779"/>
      <c r="Y219" s="779"/>
      <c r="Z219" s="779"/>
      <c r="AA219" s="801"/>
      <c r="AB219" s="1028"/>
      <c r="AC219" s="782"/>
      <c r="AD219" s="838"/>
      <c r="AE219" s="1021"/>
      <c r="AF219" s="70">
        <f t="shared" si="370"/>
        <v>0</v>
      </c>
      <c r="AG219" s="70" t="str">
        <f t="shared" si="371"/>
        <v>No</v>
      </c>
      <c r="AH219" s="131" t="str">
        <f t="shared" si="324"/>
        <v>No</v>
      </c>
      <c r="AI219" s="71" t="str">
        <f t="shared" si="372"/>
        <v>No</v>
      </c>
      <c r="AK219" s="187">
        <f t="shared" si="325"/>
        <v>1</v>
      </c>
      <c r="AL219" s="188">
        <f t="shared" si="326"/>
        <v>0</v>
      </c>
      <c r="AM219" s="26"/>
      <c r="AN219" s="633"/>
      <c r="AO219" s="349">
        <v>1</v>
      </c>
      <c r="AP219" s="326">
        <f t="shared" si="327"/>
        <v>0</v>
      </c>
      <c r="AQ219" s="364"/>
      <c r="AR219" s="152">
        <f t="shared" si="373"/>
        <v>0</v>
      </c>
      <c r="AS219" s="152">
        <f t="shared" si="374"/>
        <v>0</v>
      </c>
      <c r="AT219" s="152">
        <f t="shared" si="375"/>
        <v>0</v>
      </c>
      <c r="AU219" s="152">
        <f t="shared" si="376"/>
        <v>0</v>
      </c>
      <c r="AV219" s="152">
        <f t="shared" si="377"/>
        <v>0</v>
      </c>
      <c r="AW219" s="152">
        <f t="shared" si="378"/>
        <v>0</v>
      </c>
      <c r="AX219" s="152">
        <f t="shared" si="319"/>
        <v>0</v>
      </c>
      <c r="AY219" s="152">
        <f t="shared" si="379"/>
        <v>0</v>
      </c>
      <c r="AZ219" s="152">
        <f t="shared" si="380"/>
        <v>0</v>
      </c>
      <c r="BA219" s="152">
        <f t="shared" si="381"/>
        <v>0</v>
      </c>
      <c r="BB219" s="152">
        <f t="shared" si="382"/>
        <v>0</v>
      </c>
      <c r="BC219" s="152">
        <f t="shared" si="383"/>
        <v>0</v>
      </c>
      <c r="BD219" s="152">
        <f t="shared" si="384"/>
        <v>0</v>
      </c>
      <c r="BE219" s="152">
        <f t="shared" si="385"/>
        <v>0</v>
      </c>
      <c r="BF219" s="152">
        <f t="shared" si="320"/>
        <v>0</v>
      </c>
      <c r="BG219" s="152">
        <f t="shared" si="321"/>
        <v>0</v>
      </c>
      <c r="BH219" s="152">
        <f t="shared" si="322"/>
        <v>0</v>
      </c>
      <c r="BI219" s="152">
        <f t="shared" si="323"/>
        <v>0</v>
      </c>
      <c r="BJ219" s="329">
        <v>1</v>
      </c>
      <c r="BK219" s="1036">
        <f t="shared" si="328"/>
        <v>0</v>
      </c>
      <c r="BL219" s="719">
        <v>4</v>
      </c>
      <c r="BM219" s="357">
        <f t="shared" si="329"/>
        <v>0</v>
      </c>
      <c r="BN219" s="719"/>
      <c r="BO219" s="357">
        <f t="shared" si="330"/>
        <v>0</v>
      </c>
      <c r="BP219" s="719"/>
      <c r="BQ219" s="357">
        <f t="shared" si="331"/>
        <v>0</v>
      </c>
      <c r="BR219" s="719"/>
      <c r="BS219" s="357">
        <f t="shared" si="332"/>
        <v>0</v>
      </c>
      <c r="BT219" s="719"/>
      <c r="BU219" s="357">
        <f t="shared" si="333"/>
        <v>0</v>
      </c>
      <c r="BV219" s="730"/>
      <c r="BW219" s="357">
        <f t="shared" si="334"/>
        <v>0</v>
      </c>
      <c r="BX219" s="728"/>
      <c r="BY219" s="357">
        <f t="shared" si="335"/>
        <v>0</v>
      </c>
      <c r="BZ219" s="728"/>
      <c r="CA219" s="357">
        <f t="shared" si="336"/>
        <v>0</v>
      </c>
      <c r="CB219" s="728"/>
      <c r="CC219" s="357">
        <f t="shared" si="337"/>
        <v>0</v>
      </c>
      <c r="CD219" s="728"/>
      <c r="CE219" s="357">
        <f t="shared" si="338"/>
        <v>0</v>
      </c>
      <c r="CF219" s="728"/>
      <c r="CG219" s="357">
        <f t="shared" si="339"/>
        <v>0</v>
      </c>
      <c r="CH219" s="728"/>
      <c r="CI219" s="357">
        <f t="shared" si="340"/>
        <v>0</v>
      </c>
      <c r="CJ219" s="728"/>
      <c r="CK219" s="357">
        <f t="shared" si="341"/>
        <v>0</v>
      </c>
      <c r="CL219" s="728"/>
      <c r="CM219" s="357">
        <f t="shared" si="342"/>
        <v>0</v>
      </c>
      <c r="CN219" s="728"/>
      <c r="CO219" s="357">
        <f t="shared" si="343"/>
        <v>0</v>
      </c>
      <c r="CP219" s="729"/>
      <c r="CQ219" s="357">
        <f t="shared" si="344"/>
        <v>0</v>
      </c>
      <c r="CR219" s="152"/>
      <c r="CS219" s="1">
        <f t="shared" si="345"/>
        <v>0</v>
      </c>
      <c r="CT219" s="1">
        <f t="shared" si="346"/>
        <v>0</v>
      </c>
      <c r="CU219" s="1">
        <f t="shared" si="347"/>
        <v>0</v>
      </c>
      <c r="CV219" s="1">
        <f t="shared" si="348"/>
        <v>0</v>
      </c>
      <c r="CW219" s="522">
        <f t="shared" si="349"/>
        <v>0</v>
      </c>
      <c r="CX219" s="1">
        <f t="shared" si="350"/>
        <v>0</v>
      </c>
      <c r="CY219" s="1">
        <f t="shared" si="351"/>
        <v>0</v>
      </c>
      <c r="CZ219" s="1">
        <f t="shared" si="352"/>
        <v>0</v>
      </c>
      <c r="DB219" s="1">
        <f t="shared" si="353"/>
        <v>0</v>
      </c>
      <c r="DC219" s="1">
        <f t="shared" si="354"/>
        <v>0</v>
      </c>
      <c r="DE219" s="1">
        <f t="shared" si="355"/>
        <v>0</v>
      </c>
      <c r="DF219" s="1">
        <f t="shared" si="356"/>
        <v>0</v>
      </c>
      <c r="DG219" s="1">
        <f t="shared" si="357"/>
        <v>0</v>
      </c>
      <c r="DH219" s="1">
        <f t="shared" si="358"/>
        <v>0</v>
      </c>
      <c r="DI219" s="1">
        <f t="shared" si="359"/>
        <v>0</v>
      </c>
      <c r="DJ219" s="1">
        <f t="shared" si="360"/>
        <v>0</v>
      </c>
      <c r="DK219" s="1">
        <f t="shared" si="361"/>
        <v>0</v>
      </c>
      <c r="DL219" s="1">
        <f t="shared" si="362"/>
        <v>0</v>
      </c>
      <c r="DM219" s="1">
        <f t="shared" si="363"/>
        <v>0</v>
      </c>
      <c r="DN219" s="1">
        <f t="shared" si="364"/>
        <v>0</v>
      </c>
      <c r="DO219" s="1">
        <f t="shared" si="365"/>
        <v>0</v>
      </c>
      <c r="DP219" s="1">
        <f t="shared" si="366"/>
        <v>0</v>
      </c>
      <c r="DQ219" s="1">
        <f t="shared" si="367"/>
        <v>0</v>
      </c>
      <c r="DR219" s="1">
        <f t="shared" si="368"/>
        <v>0</v>
      </c>
      <c r="DS219" s="1">
        <f t="shared" si="369"/>
        <v>0</v>
      </c>
    </row>
    <row r="220" spans="1:123" s="1" customFormat="1" ht="65.25" customHeight="1" x14ac:dyDescent="0.2">
      <c r="A220" s="1363"/>
      <c r="B220" s="132"/>
      <c r="C220" s="99"/>
      <c r="D220" s="978" t="s">
        <v>262</v>
      </c>
      <c r="E220" s="381" t="s">
        <v>31</v>
      </c>
      <c r="F220" s="381"/>
      <c r="G220" s="99" t="s">
        <v>309</v>
      </c>
      <c r="H220" s="74" t="s">
        <v>67</v>
      </c>
      <c r="I220" s="1090" t="s">
        <v>377</v>
      </c>
      <c r="J220" s="1102">
        <v>1</v>
      </c>
      <c r="K220" s="1102">
        <v>0</v>
      </c>
      <c r="L220" s="74" t="s">
        <v>693</v>
      </c>
      <c r="M220" s="501">
        <v>113.49261000000003</v>
      </c>
      <c r="N220" s="778"/>
      <c r="O220" s="778"/>
      <c r="P220" s="778"/>
      <c r="Q220" s="778"/>
      <c r="R220" s="778"/>
      <c r="S220" s="778"/>
      <c r="T220" s="778"/>
      <c r="U220" s="778"/>
      <c r="V220" s="802"/>
      <c r="W220" s="779"/>
      <c r="X220" s="779"/>
      <c r="Y220" s="779"/>
      <c r="Z220" s="779"/>
      <c r="AA220" s="801"/>
      <c r="AB220" s="1028"/>
      <c r="AC220" s="782"/>
      <c r="AD220" s="108"/>
      <c r="AE220" s="820"/>
      <c r="AF220" s="70">
        <f t="shared" si="370"/>
        <v>0</v>
      </c>
      <c r="AG220" s="101" t="str">
        <f t="shared" si="371"/>
        <v>No</v>
      </c>
      <c r="AH220" s="131" t="str">
        <f t="shared" si="324"/>
        <v>No</v>
      </c>
      <c r="AI220" s="71" t="str">
        <f t="shared" si="372"/>
        <v>No</v>
      </c>
      <c r="AK220" s="187">
        <f t="shared" si="325"/>
        <v>1</v>
      </c>
      <c r="AL220" s="188">
        <f t="shared" si="326"/>
        <v>0</v>
      </c>
      <c r="AM220" s="26"/>
      <c r="AN220" s="633"/>
      <c r="AO220" s="349">
        <v>1</v>
      </c>
      <c r="AP220" s="326">
        <f t="shared" si="327"/>
        <v>0</v>
      </c>
      <c r="AQ220" s="364"/>
      <c r="AR220" s="152">
        <f t="shared" si="373"/>
        <v>0</v>
      </c>
      <c r="AS220" s="152">
        <f t="shared" si="374"/>
        <v>0</v>
      </c>
      <c r="AT220" s="152">
        <f t="shared" si="375"/>
        <v>0</v>
      </c>
      <c r="AU220" s="152">
        <f t="shared" si="376"/>
        <v>0</v>
      </c>
      <c r="AV220" s="152">
        <f t="shared" si="377"/>
        <v>0</v>
      </c>
      <c r="AW220" s="152">
        <f t="shared" si="378"/>
        <v>0</v>
      </c>
      <c r="AX220" s="152">
        <f t="shared" si="319"/>
        <v>0</v>
      </c>
      <c r="AY220" s="152">
        <f t="shared" si="379"/>
        <v>0</v>
      </c>
      <c r="AZ220" s="152">
        <f t="shared" si="380"/>
        <v>0</v>
      </c>
      <c r="BA220" s="152">
        <f t="shared" si="381"/>
        <v>0</v>
      </c>
      <c r="BB220" s="152">
        <f t="shared" si="382"/>
        <v>0</v>
      </c>
      <c r="BC220" s="152">
        <f t="shared" si="383"/>
        <v>0</v>
      </c>
      <c r="BD220" s="152">
        <f t="shared" si="384"/>
        <v>0</v>
      </c>
      <c r="BE220" s="152">
        <f t="shared" si="385"/>
        <v>0</v>
      </c>
      <c r="BF220" s="152">
        <f t="shared" si="320"/>
        <v>0</v>
      </c>
      <c r="BG220" s="152">
        <f t="shared" si="321"/>
        <v>0</v>
      </c>
      <c r="BH220" s="152">
        <f t="shared" si="322"/>
        <v>0</v>
      </c>
      <c r="BI220" s="152">
        <f t="shared" si="323"/>
        <v>0</v>
      </c>
      <c r="BJ220" s="329">
        <v>1</v>
      </c>
      <c r="BK220" s="1036">
        <f t="shared" si="328"/>
        <v>0</v>
      </c>
      <c r="BL220" s="719">
        <v>4</v>
      </c>
      <c r="BM220" s="357">
        <f t="shared" si="329"/>
        <v>0</v>
      </c>
      <c r="BN220" s="719"/>
      <c r="BO220" s="357">
        <f t="shared" si="330"/>
        <v>0</v>
      </c>
      <c r="BP220" s="719"/>
      <c r="BQ220" s="357">
        <f t="shared" si="331"/>
        <v>0</v>
      </c>
      <c r="BR220" s="719"/>
      <c r="BS220" s="357">
        <f t="shared" si="332"/>
        <v>0</v>
      </c>
      <c r="BT220" s="719"/>
      <c r="BU220" s="357">
        <f t="shared" si="333"/>
        <v>0</v>
      </c>
      <c r="BV220" s="730"/>
      <c r="BW220" s="357">
        <f t="shared" si="334"/>
        <v>0</v>
      </c>
      <c r="BX220" s="728"/>
      <c r="BY220" s="357">
        <f t="shared" si="335"/>
        <v>0</v>
      </c>
      <c r="BZ220" s="728"/>
      <c r="CA220" s="357">
        <f t="shared" si="336"/>
        <v>0</v>
      </c>
      <c r="CB220" s="728"/>
      <c r="CC220" s="357">
        <f t="shared" si="337"/>
        <v>0</v>
      </c>
      <c r="CD220" s="728"/>
      <c r="CE220" s="357">
        <f t="shared" si="338"/>
        <v>0</v>
      </c>
      <c r="CF220" s="728"/>
      <c r="CG220" s="357">
        <f t="shared" si="339"/>
        <v>0</v>
      </c>
      <c r="CH220" s="728"/>
      <c r="CI220" s="357">
        <f t="shared" si="340"/>
        <v>0</v>
      </c>
      <c r="CJ220" s="728"/>
      <c r="CK220" s="357">
        <f t="shared" si="341"/>
        <v>0</v>
      </c>
      <c r="CL220" s="728"/>
      <c r="CM220" s="357">
        <f t="shared" si="342"/>
        <v>0</v>
      </c>
      <c r="CN220" s="728"/>
      <c r="CO220" s="357">
        <f t="shared" si="343"/>
        <v>0</v>
      </c>
      <c r="CP220" s="729"/>
      <c r="CQ220" s="357">
        <f t="shared" si="344"/>
        <v>0</v>
      </c>
      <c r="CR220" s="152"/>
      <c r="CS220" s="1">
        <f t="shared" si="345"/>
        <v>0</v>
      </c>
      <c r="CT220" s="1">
        <f t="shared" si="346"/>
        <v>0</v>
      </c>
      <c r="CU220" s="1">
        <f t="shared" si="347"/>
        <v>0</v>
      </c>
      <c r="CV220" s="1">
        <f t="shared" si="348"/>
        <v>0</v>
      </c>
      <c r="CW220" s="522">
        <f t="shared" si="349"/>
        <v>0</v>
      </c>
      <c r="CX220" s="1">
        <f t="shared" si="350"/>
        <v>0</v>
      </c>
      <c r="CY220" s="1">
        <f t="shared" si="351"/>
        <v>0</v>
      </c>
      <c r="CZ220" s="1">
        <f t="shared" si="352"/>
        <v>0</v>
      </c>
      <c r="DB220" s="1">
        <f t="shared" si="353"/>
        <v>0</v>
      </c>
      <c r="DC220" s="1">
        <f t="shared" si="354"/>
        <v>0</v>
      </c>
      <c r="DE220" s="1">
        <f t="shared" si="355"/>
        <v>0</v>
      </c>
      <c r="DF220" s="1">
        <f t="shared" si="356"/>
        <v>0</v>
      </c>
      <c r="DG220" s="1">
        <f t="shared" si="357"/>
        <v>0</v>
      </c>
      <c r="DH220" s="1">
        <f t="shared" si="358"/>
        <v>0</v>
      </c>
      <c r="DI220" s="1">
        <f t="shared" si="359"/>
        <v>0</v>
      </c>
      <c r="DJ220" s="1">
        <f t="shared" si="360"/>
        <v>0</v>
      </c>
      <c r="DK220" s="1">
        <f t="shared" si="361"/>
        <v>0</v>
      </c>
      <c r="DL220" s="1">
        <f t="shared" si="362"/>
        <v>0</v>
      </c>
      <c r="DM220" s="1">
        <f t="shared" si="363"/>
        <v>0</v>
      </c>
      <c r="DN220" s="1">
        <f t="shared" si="364"/>
        <v>0</v>
      </c>
      <c r="DO220" s="1">
        <f t="shared" si="365"/>
        <v>0</v>
      </c>
      <c r="DP220" s="1">
        <f t="shared" si="366"/>
        <v>0</v>
      </c>
      <c r="DQ220" s="1">
        <f t="shared" si="367"/>
        <v>0</v>
      </c>
      <c r="DR220" s="1">
        <f t="shared" si="368"/>
        <v>0</v>
      </c>
      <c r="DS220" s="1">
        <f t="shared" si="369"/>
        <v>0</v>
      </c>
    </row>
    <row r="221" spans="1:123" s="26" customFormat="1" ht="32.75" customHeight="1" x14ac:dyDescent="0.2">
      <c r="A221" s="1"/>
      <c r="B221" s="134"/>
      <c r="C221" s="6"/>
      <c r="D221" s="977"/>
      <c r="E221" s="383"/>
      <c r="F221" s="383"/>
      <c r="G221" s="204"/>
      <c r="H221" s="6"/>
      <c r="I221" s="693"/>
      <c r="J221" s="1107"/>
      <c r="K221" s="1107"/>
      <c r="L221" s="707" t="s">
        <v>915</v>
      </c>
      <c r="N221" s="817"/>
      <c r="O221" s="325"/>
      <c r="P221" s="325"/>
      <c r="Q221" s="325"/>
      <c r="R221" s="325"/>
      <c r="S221" s="325"/>
      <c r="T221" s="325"/>
      <c r="U221" s="325"/>
      <c r="V221" s="325"/>
      <c r="W221" s="325"/>
      <c r="X221" s="325"/>
      <c r="Y221" s="325"/>
      <c r="Z221" s="325"/>
      <c r="AA221" s="325"/>
      <c r="AB221" s="1184"/>
      <c r="AC221" s="1185"/>
      <c r="AD221" s="1186"/>
      <c r="AE221" s="1186"/>
      <c r="AF221" s="94"/>
      <c r="AG221" s="6"/>
      <c r="AH221" s="205"/>
      <c r="AI221" s="292"/>
      <c r="AJ221" s="1"/>
      <c r="AK221" s="187">
        <f t="shared" si="325"/>
        <v>0</v>
      </c>
      <c r="AL221" s="188">
        <f t="shared" si="326"/>
        <v>0</v>
      </c>
      <c r="AN221" s="633"/>
      <c r="AO221" s="352"/>
      <c r="AP221" s="326">
        <f t="shared" si="327"/>
        <v>0</v>
      </c>
      <c r="AQ221" s="364"/>
      <c r="AR221" s="152"/>
      <c r="AS221" s="152"/>
      <c r="AT221" s="152"/>
      <c r="AU221" s="152"/>
      <c r="AV221" s="152"/>
      <c r="AW221" s="152"/>
      <c r="AX221" s="152">
        <f t="shared" si="319"/>
        <v>0</v>
      </c>
      <c r="AY221" s="152"/>
      <c r="AZ221" s="152"/>
      <c r="BA221" s="152"/>
      <c r="BB221" s="152"/>
      <c r="BC221" s="152"/>
      <c r="BD221" s="152"/>
      <c r="BE221" s="152"/>
      <c r="BF221" s="152">
        <f t="shared" si="320"/>
        <v>0</v>
      </c>
      <c r="BG221" s="152">
        <f t="shared" si="321"/>
        <v>0</v>
      </c>
      <c r="BH221" s="152">
        <f t="shared" si="322"/>
        <v>0</v>
      </c>
      <c r="BI221" s="152">
        <f t="shared" si="323"/>
        <v>0</v>
      </c>
      <c r="BJ221" s="329"/>
      <c r="BK221" s="1036">
        <f t="shared" si="328"/>
        <v>0</v>
      </c>
      <c r="BL221" s="722"/>
      <c r="BM221" s="357">
        <f t="shared" si="329"/>
        <v>0</v>
      </c>
      <c r="BN221" s="722"/>
      <c r="BO221" s="357">
        <f t="shared" si="330"/>
        <v>0</v>
      </c>
      <c r="BP221" s="722"/>
      <c r="BQ221" s="357">
        <f t="shared" si="331"/>
        <v>0</v>
      </c>
      <c r="BR221" s="722"/>
      <c r="BS221" s="357">
        <f t="shared" si="332"/>
        <v>0</v>
      </c>
      <c r="BT221" s="722"/>
      <c r="BU221" s="357">
        <f t="shared" si="333"/>
        <v>0</v>
      </c>
      <c r="BV221" s="731"/>
      <c r="BW221" s="357">
        <f t="shared" si="334"/>
        <v>0</v>
      </c>
      <c r="BX221" s="728"/>
      <c r="BY221" s="357">
        <f t="shared" si="335"/>
        <v>0</v>
      </c>
      <c r="BZ221" s="728"/>
      <c r="CA221" s="357">
        <f t="shared" si="336"/>
        <v>0</v>
      </c>
      <c r="CB221" s="728"/>
      <c r="CC221" s="357">
        <f t="shared" si="337"/>
        <v>0</v>
      </c>
      <c r="CD221" s="728"/>
      <c r="CE221" s="357">
        <f t="shared" si="338"/>
        <v>0</v>
      </c>
      <c r="CF221" s="728"/>
      <c r="CG221" s="357">
        <f t="shared" si="339"/>
        <v>0</v>
      </c>
      <c r="CH221" s="728"/>
      <c r="CI221" s="357">
        <f t="shared" si="340"/>
        <v>0</v>
      </c>
      <c r="CJ221" s="728"/>
      <c r="CK221" s="357">
        <f t="shared" si="341"/>
        <v>0</v>
      </c>
      <c r="CL221" s="728"/>
      <c r="CM221" s="357">
        <f t="shared" si="342"/>
        <v>0</v>
      </c>
      <c r="CN221" s="728"/>
      <c r="CO221" s="357">
        <f t="shared" si="343"/>
        <v>0</v>
      </c>
      <c r="CP221" s="729"/>
      <c r="CQ221" s="357">
        <f t="shared" si="344"/>
        <v>0</v>
      </c>
      <c r="CR221" s="152"/>
      <c r="CS221" s="1">
        <f t="shared" si="345"/>
        <v>0</v>
      </c>
      <c r="CT221" s="1">
        <f t="shared" si="346"/>
        <v>0</v>
      </c>
      <c r="CU221" s="1">
        <f t="shared" si="347"/>
        <v>0</v>
      </c>
      <c r="CV221" s="1">
        <f t="shared" si="348"/>
        <v>0</v>
      </c>
      <c r="CW221" s="522">
        <f t="shared" si="349"/>
        <v>0</v>
      </c>
      <c r="CX221" s="1">
        <f t="shared" si="350"/>
        <v>0</v>
      </c>
      <c r="CY221" s="1">
        <f t="shared" si="351"/>
        <v>0</v>
      </c>
      <c r="CZ221" s="1">
        <f t="shared" si="352"/>
        <v>0</v>
      </c>
      <c r="DA221" s="1"/>
      <c r="DB221" s="1">
        <f t="shared" si="353"/>
        <v>0</v>
      </c>
      <c r="DC221" s="1">
        <f t="shared" si="354"/>
        <v>0</v>
      </c>
      <c r="DD221" s="1"/>
      <c r="DE221" s="1">
        <f t="shared" si="355"/>
        <v>0</v>
      </c>
      <c r="DF221" s="1">
        <f t="shared" si="356"/>
        <v>0</v>
      </c>
      <c r="DG221" s="1">
        <f t="shared" si="357"/>
        <v>0</v>
      </c>
      <c r="DH221" s="1">
        <f t="shared" si="358"/>
        <v>0</v>
      </c>
      <c r="DI221" s="1">
        <f t="shared" si="359"/>
        <v>0</v>
      </c>
      <c r="DJ221" s="1">
        <f t="shared" si="360"/>
        <v>0</v>
      </c>
      <c r="DK221" s="1">
        <f t="shared" si="361"/>
        <v>0</v>
      </c>
      <c r="DL221" s="1">
        <f t="shared" si="362"/>
        <v>0</v>
      </c>
      <c r="DM221" s="1">
        <f t="shared" si="363"/>
        <v>0</v>
      </c>
      <c r="DN221" s="1">
        <f t="shared" si="364"/>
        <v>0</v>
      </c>
      <c r="DO221" s="1">
        <f t="shared" si="365"/>
        <v>0</v>
      </c>
      <c r="DP221" s="1">
        <f t="shared" si="366"/>
        <v>0</v>
      </c>
      <c r="DQ221" s="1">
        <f t="shared" si="367"/>
        <v>0</v>
      </c>
      <c r="DR221" s="1">
        <f t="shared" si="368"/>
        <v>0</v>
      </c>
      <c r="DS221" s="1">
        <f t="shared" si="369"/>
        <v>0</v>
      </c>
    </row>
    <row r="222" spans="1:123" s="1" customFormat="1" ht="65.25" customHeight="1" x14ac:dyDescent="0.2">
      <c r="B222" s="142"/>
      <c r="C222" s="82"/>
      <c r="D222" s="1070" t="s">
        <v>263</v>
      </c>
      <c r="E222" s="533"/>
      <c r="F222" s="533"/>
      <c r="G222" s="534" t="s">
        <v>0</v>
      </c>
      <c r="H222" s="535" t="s">
        <v>345</v>
      </c>
      <c r="I222" s="1091" t="s">
        <v>396</v>
      </c>
      <c r="J222" s="1103">
        <v>1</v>
      </c>
      <c r="K222" s="1103">
        <v>6</v>
      </c>
      <c r="L222" s="535" t="s">
        <v>693</v>
      </c>
      <c r="M222" s="540">
        <v>134.37525024000004</v>
      </c>
      <c r="N222" s="777"/>
      <c r="O222" s="777"/>
      <c r="P222" s="777"/>
      <c r="Q222" s="777"/>
      <c r="R222" s="777"/>
      <c r="S222" s="777"/>
      <c r="T222" s="777"/>
      <c r="U222" s="777"/>
      <c r="V222" s="807"/>
      <c r="W222" s="805"/>
      <c r="X222" s="805"/>
      <c r="Y222" s="805"/>
      <c r="Z222" s="805"/>
      <c r="AA222" s="804"/>
      <c r="AB222" s="1029"/>
      <c r="AC222" s="781"/>
      <c r="AD222" s="837"/>
      <c r="AE222" s="1020"/>
      <c r="AF222" s="536">
        <f t="shared" si="370"/>
        <v>0</v>
      </c>
      <c r="AG222" s="536" t="str">
        <f>IF(B222="New","Yes","No")</f>
        <v>No</v>
      </c>
      <c r="AH222" s="548" t="str">
        <f t="shared" si="324"/>
        <v>No</v>
      </c>
      <c r="AI222" s="537" t="str">
        <f>IF(F222="P24 cat.","Yes","No")</f>
        <v>No</v>
      </c>
      <c r="AK222" s="187">
        <f t="shared" si="325"/>
        <v>2</v>
      </c>
      <c r="AL222" s="188">
        <f t="shared" si="326"/>
        <v>0</v>
      </c>
      <c r="AM222" s="26"/>
      <c r="AN222" s="633"/>
      <c r="AO222" s="349">
        <v>15</v>
      </c>
      <c r="AP222" s="326">
        <f t="shared" si="327"/>
        <v>0</v>
      </c>
      <c r="AQ222" s="364"/>
      <c r="AR222" s="152">
        <f>N222*J222</f>
        <v>0</v>
      </c>
      <c r="AS222" s="152">
        <f>O222*J222</f>
        <v>0</v>
      </c>
      <c r="AT222" s="152">
        <f>P222*J222</f>
        <v>0</v>
      </c>
      <c r="AU222" s="152">
        <f>Q222*J222</f>
        <v>0</v>
      </c>
      <c r="AV222" s="152">
        <f>R222*J222</f>
        <v>0</v>
      </c>
      <c r="AW222" s="152">
        <f>S222*J222</f>
        <v>0</v>
      </c>
      <c r="AX222" s="152">
        <f t="shared" si="319"/>
        <v>0</v>
      </c>
      <c r="AY222" s="152">
        <f>U222*J222</f>
        <v>0</v>
      </c>
      <c r="AZ222" s="152">
        <f>J222*V222</f>
        <v>0</v>
      </c>
      <c r="BA222" s="152">
        <f>W222*J222</f>
        <v>0</v>
      </c>
      <c r="BB222" s="152">
        <f>X222*J222</f>
        <v>0</v>
      </c>
      <c r="BC222" s="152">
        <f>Y222*J222</f>
        <v>0</v>
      </c>
      <c r="BD222" s="152">
        <f>Z222*J222</f>
        <v>0</v>
      </c>
      <c r="BE222" s="152">
        <f>AA222*J222</f>
        <v>0</v>
      </c>
      <c r="BF222" s="152">
        <f t="shared" si="320"/>
        <v>0</v>
      </c>
      <c r="BG222" s="152">
        <f t="shared" si="321"/>
        <v>0</v>
      </c>
      <c r="BH222" s="152">
        <f t="shared" si="322"/>
        <v>0</v>
      </c>
      <c r="BI222" s="152">
        <f t="shared" si="323"/>
        <v>0</v>
      </c>
      <c r="BJ222" s="329">
        <v>2</v>
      </c>
      <c r="BK222" s="1036">
        <f t="shared" si="328"/>
        <v>0</v>
      </c>
      <c r="BL222" s="719">
        <v>12</v>
      </c>
      <c r="BM222" s="357">
        <f t="shared" si="329"/>
        <v>0</v>
      </c>
      <c r="BN222" s="719"/>
      <c r="BO222" s="357">
        <f t="shared" si="330"/>
        <v>0</v>
      </c>
      <c r="BP222" s="719"/>
      <c r="BQ222" s="357">
        <f t="shared" si="331"/>
        <v>0</v>
      </c>
      <c r="BR222" s="719"/>
      <c r="BS222" s="357">
        <f t="shared" si="332"/>
        <v>0</v>
      </c>
      <c r="BT222" s="719"/>
      <c r="BU222" s="357">
        <f t="shared" si="333"/>
        <v>0</v>
      </c>
      <c r="BV222" s="730"/>
      <c r="BW222" s="357">
        <f t="shared" si="334"/>
        <v>0</v>
      </c>
      <c r="BX222" s="728"/>
      <c r="BY222" s="357">
        <f t="shared" si="335"/>
        <v>0</v>
      </c>
      <c r="BZ222" s="728"/>
      <c r="CA222" s="357">
        <f t="shared" si="336"/>
        <v>0</v>
      </c>
      <c r="CB222" s="728"/>
      <c r="CC222" s="357">
        <f t="shared" si="337"/>
        <v>0</v>
      </c>
      <c r="CD222" s="728"/>
      <c r="CE222" s="357">
        <f t="shared" si="338"/>
        <v>0</v>
      </c>
      <c r="CF222" s="728"/>
      <c r="CG222" s="357">
        <f t="shared" si="339"/>
        <v>0</v>
      </c>
      <c r="CH222" s="728"/>
      <c r="CI222" s="357">
        <f t="shared" si="340"/>
        <v>0</v>
      </c>
      <c r="CJ222" s="728"/>
      <c r="CK222" s="357">
        <f t="shared" si="341"/>
        <v>0</v>
      </c>
      <c r="CL222" s="728"/>
      <c r="CM222" s="357">
        <f t="shared" si="342"/>
        <v>0</v>
      </c>
      <c r="CN222" s="728"/>
      <c r="CO222" s="357">
        <f t="shared" si="343"/>
        <v>0</v>
      </c>
      <c r="CP222" s="729"/>
      <c r="CQ222" s="357">
        <f t="shared" si="344"/>
        <v>0</v>
      </c>
      <c r="CR222" s="152"/>
      <c r="CS222" s="1">
        <f t="shared" si="345"/>
        <v>0</v>
      </c>
      <c r="CT222" s="1">
        <f t="shared" si="346"/>
        <v>0</v>
      </c>
      <c r="CU222" s="1">
        <f t="shared" si="347"/>
        <v>0</v>
      </c>
      <c r="CV222" s="1">
        <f t="shared" si="348"/>
        <v>0</v>
      </c>
      <c r="CW222" s="522">
        <f t="shared" si="349"/>
        <v>0</v>
      </c>
      <c r="CX222" s="1">
        <f t="shared" si="350"/>
        <v>0</v>
      </c>
      <c r="CY222" s="1">
        <f t="shared" si="351"/>
        <v>0</v>
      </c>
      <c r="CZ222" s="1">
        <f t="shared" si="352"/>
        <v>0</v>
      </c>
      <c r="DB222" s="1">
        <f t="shared" si="353"/>
        <v>0</v>
      </c>
      <c r="DC222" s="1">
        <f t="shared" si="354"/>
        <v>0</v>
      </c>
      <c r="DE222" s="1">
        <f t="shared" si="355"/>
        <v>0</v>
      </c>
      <c r="DF222" s="1">
        <f t="shared" si="356"/>
        <v>0</v>
      </c>
      <c r="DG222" s="1">
        <f t="shared" si="357"/>
        <v>0</v>
      </c>
      <c r="DH222" s="1">
        <f t="shared" si="358"/>
        <v>0</v>
      </c>
      <c r="DI222" s="1">
        <f t="shared" si="359"/>
        <v>0</v>
      </c>
      <c r="DJ222" s="1">
        <f t="shared" si="360"/>
        <v>0</v>
      </c>
      <c r="DK222" s="1">
        <f t="shared" si="361"/>
        <v>0</v>
      </c>
      <c r="DL222" s="1">
        <f t="shared" si="362"/>
        <v>0</v>
      </c>
      <c r="DM222" s="1">
        <f t="shared" si="363"/>
        <v>0</v>
      </c>
      <c r="DN222" s="1">
        <f t="shared" si="364"/>
        <v>0</v>
      </c>
      <c r="DO222" s="1">
        <f t="shared" si="365"/>
        <v>0</v>
      </c>
      <c r="DP222" s="1">
        <f t="shared" si="366"/>
        <v>0</v>
      </c>
      <c r="DQ222" s="1">
        <f t="shared" si="367"/>
        <v>0</v>
      </c>
      <c r="DR222" s="1">
        <f t="shared" si="368"/>
        <v>0</v>
      </c>
      <c r="DS222" s="1">
        <f t="shared" si="369"/>
        <v>0</v>
      </c>
    </row>
    <row r="223" spans="1:123" s="26" customFormat="1" ht="65.25" customHeight="1" x14ac:dyDescent="0.2">
      <c r="A223" s="1"/>
      <c r="B223" s="139"/>
      <c r="D223" s="977" t="s">
        <v>264</v>
      </c>
      <c r="E223" s="380"/>
      <c r="F223" s="380"/>
      <c r="G223" s="68" t="s">
        <v>0</v>
      </c>
      <c r="H223" s="26" t="s">
        <v>64</v>
      </c>
      <c r="I223" s="693" t="s">
        <v>385</v>
      </c>
      <c r="J223" s="1100">
        <v>1</v>
      </c>
      <c r="K223" s="1100">
        <v>14</v>
      </c>
      <c r="L223" s="26" t="s">
        <v>693</v>
      </c>
      <c r="M223" s="488">
        <v>372.1044373200001</v>
      </c>
      <c r="N223" s="778"/>
      <c r="O223" s="778"/>
      <c r="P223" s="778"/>
      <c r="Q223" s="778"/>
      <c r="R223" s="778"/>
      <c r="S223" s="778"/>
      <c r="T223" s="778"/>
      <c r="U223" s="778"/>
      <c r="V223" s="802"/>
      <c r="W223" s="779"/>
      <c r="X223" s="779"/>
      <c r="Y223" s="779"/>
      <c r="Z223" s="779"/>
      <c r="AA223" s="801"/>
      <c r="AB223" s="1028"/>
      <c r="AC223" s="782"/>
      <c r="AD223" s="838"/>
      <c r="AE223" s="1021"/>
      <c r="AF223" s="70">
        <f t="shared" si="370"/>
        <v>0</v>
      </c>
      <c r="AG223" s="70" t="str">
        <f>IF(B223="New","Yes","No")</f>
        <v>No</v>
      </c>
      <c r="AH223" s="131" t="str">
        <f t="shared" si="324"/>
        <v>No</v>
      </c>
      <c r="AI223" s="71" t="str">
        <f>IF(F223="P24 cat.","Yes","No")</f>
        <v>No</v>
      </c>
      <c r="AJ223" s="1"/>
      <c r="AK223" s="187">
        <f t="shared" si="325"/>
        <v>2</v>
      </c>
      <c r="AL223" s="188">
        <f t="shared" si="326"/>
        <v>0</v>
      </c>
      <c r="AN223" s="633"/>
      <c r="AO223" s="349">
        <v>11</v>
      </c>
      <c r="AP223" s="326">
        <f t="shared" si="327"/>
        <v>0</v>
      </c>
      <c r="AQ223" s="364"/>
      <c r="AR223" s="152">
        <f>N223*J223</f>
        <v>0</v>
      </c>
      <c r="AS223" s="152">
        <f>O223*J223</f>
        <v>0</v>
      </c>
      <c r="AT223" s="152">
        <f>P223*J223</f>
        <v>0</v>
      </c>
      <c r="AU223" s="152">
        <f>Q223*J223</f>
        <v>0</v>
      </c>
      <c r="AV223" s="152">
        <f>R223*J223</f>
        <v>0</v>
      </c>
      <c r="AW223" s="152">
        <f>S223*J223</f>
        <v>0</v>
      </c>
      <c r="AX223" s="152">
        <f t="shared" si="319"/>
        <v>0</v>
      </c>
      <c r="AY223" s="152">
        <f>U223*J223</f>
        <v>0</v>
      </c>
      <c r="AZ223" s="152">
        <f>J223*V223</f>
        <v>0</v>
      </c>
      <c r="BA223" s="152">
        <f>W223*J223</f>
        <v>0</v>
      </c>
      <c r="BB223" s="152">
        <f>X223*J223</f>
        <v>0</v>
      </c>
      <c r="BC223" s="152">
        <f>Y223*J223</f>
        <v>0</v>
      </c>
      <c r="BD223" s="152">
        <f>Z223*J223</f>
        <v>0</v>
      </c>
      <c r="BE223" s="152">
        <f>AA223*J223</f>
        <v>0</v>
      </c>
      <c r="BF223" s="152">
        <f t="shared" si="320"/>
        <v>0</v>
      </c>
      <c r="BG223" s="152">
        <f t="shared" si="321"/>
        <v>0</v>
      </c>
      <c r="BH223" s="152">
        <f t="shared" si="322"/>
        <v>0</v>
      </c>
      <c r="BI223" s="152">
        <f t="shared" si="323"/>
        <v>0</v>
      </c>
      <c r="BJ223" s="329">
        <v>2</v>
      </c>
      <c r="BK223" s="1036">
        <f t="shared" si="328"/>
        <v>0</v>
      </c>
      <c r="BL223" s="719">
        <v>8</v>
      </c>
      <c r="BM223" s="357">
        <f t="shared" si="329"/>
        <v>0</v>
      </c>
      <c r="BN223" s="719"/>
      <c r="BO223" s="357">
        <f t="shared" si="330"/>
        <v>0</v>
      </c>
      <c r="BP223" s="719"/>
      <c r="BQ223" s="357">
        <f t="shared" si="331"/>
        <v>0</v>
      </c>
      <c r="BR223" s="719"/>
      <c r="BS223" s="357">
        <f t="shared" si="332"/>
        <v>0</v>
      </c>
      <c r="BT223" s="719"/>
      <c r="BU223" s="357">
        <f t="shared" si="333"/>
        <v>0</v>
      </c>
      <c r="BV223" s="730"/>
      <c r="BW223" s="357">
        <f t="shared" si="334"/>
        <v>0</v>
      </c>
      <c r="BX223" s="728"/>
      <c r="BY223" s="357">
        <f t="shared" si="335"/>
        <v>0</v>
      </c>
      <c r="BZ223" s="728"/>
      <c r="CA223" s="357">
        <f t="shared" si="336"/>
        <v>0</v>
      </c>
      <c r="CB223" s="728"/>
      <c r="CC223" s="357">
        <f t="shared" si="337"/>
        <v>0</v>
      </c>
      <c r="CD223" s="728"/>
      <c r="CE223" s="357">
        <f t="shared" si="338"/>
        <v>0</v>
      </c>
      <c r="CF223" s="728"/>
      <c r="CG223" s="357">
        <f t="shared" si="339"/>
        <v>0</v>
      </c>
      <c r="CH223" s="728"/>
      <c r="CI223" s="357">
        <f t="shared" si="340"/>
        <v>0</v>
      </c>
      <c r="CJ223" s="728"/>
      <c r="CK223" s="357">
        <f t="shared" si="341"/>
        <v>0</v>
      </c>
      <c r="CL223" s="728"/>
      <c r="CM223" s="357">
        <f t="shared" si="342"/>
        <v>0</v>
      </c>
      <c r="CN223" s="728"/>
      <c r="CO223" s="357">
        <f t="shared" si="343"/>
        <v>0</v>
      </c>
      <c r="CP223" s="729"/>
      <c r="CQ223" s="357">
        <f t="shared" si="344"/>
        <v>0</v>
      </c>
      <c r="CR223" s="152"/>
      <c r="CS223" s="1">
        <f t="shared" si="345"/>
        <v>0</v>
      </c>
      <c r="CT223" s="1">
        <f t="shared" si="346"/>
        <v>0</v>
      </c>
      <c r="CU223" s="1">
        <f t="shared" si="347"/>
        <v>0</v>
      </c>
      <c r="CV223" s="1">
        <f t="shared" si="348"/>
        <v>0</v>
      </c>
      <c r="CW223" s="522">
        <f t="shared" si="349"/>
        <v>0</v>
      </c>
      <c r="CX223" s="1">
        <f t="shared" si="350"/>
        <v>0</v>
      </c>
      <c r="CY223" s="1">
        <f t="shared" si="351"/>
        <v>0</v>
      </c>
      <c r="CZ223" s="1">
        <f t="shared" si="352"/>
        <v>0</v>
      </c>
      <c r="DA223" s="1"/>
      <c r="DB223" s="1">
        <f t="shared" si="353"/>
        <v>0</v>
      </c>
      <c r="DC223" s="1">
        <f t="shared" si="354"/>
        <v>0</v>
      </c>
      <c r="DD223" s="1"/>
      <c r="DE223" s="1">
        <f t="shared" si="355"/>
        <v>0</v>
      </c>
      <c r="DF223" s="1">
        <f t="shared" si="356"/>
        <v>0</v>
      </c>
      <c r="DG223" s="1">
        <f t="shared" si="357"/>
        <v>0</v>
      </c>
      <c r="DH223" s="1">
        <f t="shared" si="358"/>
        <v>0</v>
      </c>
      <c r="DI223" s="1">
        <f t="shared" si="359"/>
        <v>0</v>
      </c>
      <c r="DJ223" s="1">
        <f t="shared" si="360"/>
        <v>0</v>
      </c>
      <c r="DK223" s="1">
        <f t="shared" si="361"/>
        <v>0</v>
      </c>
      <c r="DL223" s="1">
        <f t="shared" si="362"/>
        <v>0</v>
      </c>
      <c r="DM223" s="1">
        <f t="shared" si="363"/>
        <v>0</v>
      </c>
      <c r="DN223" s="1">
        <f t="shared" si="364"/>
        <v>0</v>
      </c>
      <c r="DO223" s="1">
        <f t="shared" si="365"/>
        <v>0</v>
      </c>
      <c r="DP223" s="1">
        <f t="shared" si="366"/>
        <v>0</v>
      </c>
      <c r="DQ223" s="1">
        <f t="shared" si="367"/>
        <v>0</v>
      </c>
      <c r="DR223" s="1">
        <f t="shared" si="368"/>
        <v>0</v>
      </c>
      <c r="DS223" s="1">
        <f t="shared" si="369"/>
        <v>0</v>
      </c>
    </row>
    <row r="224" spans="1:123" s="1" customFormat="1" ht="65.25" customHeight="1" x14ac:dyDescent="0.2">
      <c r="B224" s="138"/>
      <c r="D224" s="1068" t="s">
        <v>265</v>
      </c>
      <c r="E224" s="528"/>
      <c r="F224" s="543" t="s">
        <v>677</v>
      </c>
      <c r="G224" s="529" t="s">
        <v>0</v>
      </c>
      <c r="H224" s="530" t="s">
        <v>64</v>
      </c>
      <c r="I224" s="1088" t="s">
        <v>385</v>
      </c>
      <c r="J224" s="1099">
        <v>1</v>
      </c>
      <c r="K224" s="1099">
        <v>8</v>
      </c>
      <c r="L224" s="530" t="s">
        <v>693</v>
      </c>
      <c r="M224" s="541">
        <v>403.1131404300001</v>
      </c>
      <c r="N224" s="777"/>
      <c r="O224" s="777"/>
      <c r="P224" s="777"/>
      <c r="Q224" s="777"/>
      <c r="R224" s="777"/>
      <c r="S224" s="777"/>
      <c r="T224" s="777"/>
      <c r="U224" s="777"/>
      <c r="V224" s="807"/>
      <c r="W224" s="805"/>
      <c r="X224" s="805"/>
      <c r="Y224" s="805"/>
      <c r="Z224" s="805"/>
      <c r="AA224" s="804"/>
      <c r="AB224" s="1029"/>
      <c r="AC224" s="781"/>
      <c r="AD224" s="837"/>
      <c r="AE224" s="1020"/>
      <c r="AF224" s="532">
        <f t="shared" si="370"/>
        <v>0</v>
      </c>
      <c r="AG224" s="532" t="str">
        <f>IF(B224="New","Yes","No")</f>
        <v>No</v>
      </c>
      <c r="AH224" s="545" t="str">
        <f t="shared" si="324"/>
        <v>No</v>
      </c>
      <c r="AI224" s="527" t="str">
        <f>IF(F224="P24 cat.","Yes","No")</f>
        <v>No</v>
      </c>
      <c r="AK224" s="187">
        <f t="shared" si="325"/>
        <v>2</v>
      </c>
      <c r="AL224" s="188">
        <f t="shared" si="326"/>
        <v>0</v>
      </c>
      <c r="AM224" s="26"/>
      <c r="AN224" s="633"/>
      <c r="AO224" s="349">
        <v>11</v>
      </c>
      <c r="AP224" s="326">
        <f>SUM(N224:AE224)*AO224</f>
        <v>0</v>
      </c>
      <c r="AQ224" s="364"/>
      <c r="AR224" s="152">
        <f>N224*J224</f>
        <v>0</v>
      </c>
      <c r="AS224" s="152">
        <f>O224*J224</f>
        <v>0</v>
      </c>
      <c r="AT224" s="152">
        <f>P224*J224</f>
        <v>0</v>
      </c>
      <c r="AU224" s="152">
        <f>Q224*J224</f>
        <v>0</v>
      </c>
      <c r="AV224" s="152">
        <f>R224*J224</f>
        <v>0</v>
      </c>
      <c r="AW224" s="152">
        <f>S224*J224</f>
        <v>0</v>
      </c>
      <c r="AX224" s="152">
        <f t="shared" si="319"/>
        <v>0</v>
      </c>
      <c r="AY224" s="152">
        <f>U224*J224</f>
        <v>0</v>
      </c>
      <c r="AZ224" s="152">
        <f>J224*V224</f>
        <v>0</v>
      </c>
      <c r="BA224" s="152">
        <f>W224*J224</f>
        <v>0</v>
      </c>
      <c r="BB224" s="152">
        <f>X224*J224</f>
        <v>0</v>
      </c>
      <c r="BC224" s="152">
        <f>Y224*J224</f>
        <v>0</v>
      </c>
      <c r="BD224" s="152">
        <f>Z224*J224</f>
        <v>0</v>
      </c>
      <c r="BE224" s="152">
        <f>AA224*$J224</f>
        <v>0</v>
      </c>
      <c r="BF224" s="152">
        <f t="shared" ref="BF224:BI224" si="386">AB224*$J224</f>
        <v>0</v>
      </c>
      <c r="BG224" s="152">
        <f t="shared" si="386"/>
        <v>0</v>
      </c>
      <c r="BH224" s="152">
        <f t="shared" si="386"/>
        <v>0</v>
      </c>
      <c r="BI224" s="152">
        <f t="shared" si="386"/>
        <v>0</v>
      </c>
      <c r="BJ224" s="329">
        <v>2</v>
      </c>
      <c r="BK224" s="1036">
        <f t="shared" si="328"/>
        <v>0</v>
      </c>
      <c r="BL224" s="719">
        <v>12</v>
      </c>
      <c r="BM224" s="357">
        <f t="shared" si="329"/>
        <v>0</v>
      </c>
      <c r="BN224" s="719"/>
      <c r="BO224" s="357">
        <f t="shared" si="330"/>
        <v>0</v>
      </c>
      <c r="BP224" s="719"/>
      <c r="BQ224" s="357">
        <f t="shared" si="331"/>
        <v>0</v>
      </c>
      <c r="BR224" s="719"/>
      <c r="BS224" s="357">
        <f t="shared" si="332"/>
        <v>0</v>
      </c>
      <c r="BT224" s="719"/>
      <c r="BU224" s="357">
        <f t="shared" si="333"/>
        <v>0</v>
      </c>
      <c r="BV224" s="730"/>
      <c r="BW224" s="357">
        <f t="shared" si="334"/>
        <v>0</v>
      </c>
      <c r="BX224" s="728"/>
      <c r="BY224" s="357">
        <f t="shared" si="335"/>
        <v>0</v>
      </c>
      <c r="BZ224" s="728"/>
      <c r="CA224" s="357">
        <f t="shared" si="336"/>
        <v>0</v>
      </c>
      <c r="CB224" s="728"/>
      <c r="CC224" s="357">
        <f t="shared" si="337"/>
        <v>0</v>
      </c>
      <c r="CD224" s="728"/>
      <c r="CE224" s="357">
        <f t="shared" si="338"/>
        <v>0</v>
      </c>
      <c r="CF224" s="728"/>
      <c r="CG224" s="357">
        <f t="shared" si="339"/>
        <v>0</v>
      </c>
      <c r="CH224" s="728"/>
      <c r="CI224" s="357">
        <f t="shared" si="340"/>
        <v>0</v>
      </c>
      <c r="CJ224" s="728"/>
      <c r="CK224" s="357">
        <f t="shared" si="341"/>
        <v>0</v>
      </c>
      <c r="CL224" s="728"/>
      <c r="CM224" s="357">
        <f t="shared" si="342"/>
        <v>0</v>
      </c>
      <c r="CN224" s="728"/>
      <c r="CO224" s="357">
        <f t="shared" si="343"/>
        <v>0</v>
      </c>
      <c r="CP224" s="729"/>
      <c r="CQ224" s="357">
        <f t="shared" si="344"/>
        <v>0</v>
      </c>
      <c r="CR224" s="152"/>
      <c r="CS224" s="1">
        <f t="shared" si="345"/>
        <v>0</v>
      </c>
      <c r="CT224" s="1">
        <f t="shared" si="346"/>
        <v>0</v>
      </c>
      <c r="CU224" s="1">
        <f t="shared" si="347"/>
        <v>0</v>
      </c>
      <c r="CV224" s="1">
        <f t="shared" si="348"/>
        <v>0</v>
      </c>
      <c r="CW224" s="522">
        <f t="shared" si="349"/>
        <v>0</v>
      </c>
      <c r="CX224" s="1">
        <f t="shared" si="350"/>
        <v>0</v>
      </c>
      <c r="CY224" s="1">
        <f t="shared" si="351"/>
        <v>0</v>
      </c>
      <c r="CZ224" s="1">
        <f t="shared" si="352"/>
        <v>0</v>
      </c>
      <c r="DB224" s="1">
        <f t="shared" si="353"/>
        <v>0</v>
      </c>
      <c r="DC224" s="1">
        <f t="shared" si="354"/>
        <v>0</v>
      </c>
      <c r="DE224" s="1">
        <f t="shared" si="355"/>
        <v>0</v>
      </c>
      <c r="DF224" s="1">
        <f t="shared" si="356"/>
        <v>0</v>
      </c>
      <c r="DG224" s="1">
        <f t="shared" si="357"/>
        <v>0</v>
      </c>
      <c r="DH224" s="1">
        <f t="shared" si="358"/>
        <v>0</v>
      </c>
      <c r="DI224" s="1">
        <f t="shared" si="359"/>
        <v>0</v>
      </c>
      <c r="DJ224" s="1">
        <f t="shared" si="360"/>
        <v>0</v>
      </c>
      <c r="DK224" s="1">
        <f t="shared" si="361"/>
        <v>0</v>
      </c>
      <c r="DL224" s="1">
        <f t="shared" si="362"/>
        <v>0</v>
      </c>
      <c r="DM224" s="1">
        <f t="shared" si="363"/>
        <v>0</v>
      </c>
      <c r="DN224" s="1">
        <f t="shared" si="364"/>
        <v>0</v>
      </c>
      <c r="DO224" s="1">
        <f t="shared" si="365"/>
        <v>0</v>
      </c>
      <c r="DP224" s="1">
        <f t="shared" si="366"/>
        <v>0</v>
      </c>
      <c r="DQ224" s="1">
        <f t="shared" si="367"/>
        <v>0</v>
      </c>
      <c r="DR224" s="1">
        <f t="shared" si="368"/>
        <v>0</v>
      </c>
      <c r="DS224" s="1">
        <f t="shared" si="369"/>
        <v>0</v>
      </c>
    </row>
    <row r="225" spans="2:123" s="1" customFormat="1" ht="65.25" customHeight="1" x14ac:dyDescent="0.2">
      <c r="B225" s="141"/>
      <c r="C225" s="72"/>
      <c r="D225" s="978" t="s">
        <v>266</v>
      </c>
      <c r="E225" s="381"/>
      <c r="F225" s="381"/>
      <c r="G225" s="99" t="s">
        <v>0</v>
      </c>
      <c r="H225" s="74" t="s">
        <v>63</v>
      </c>
      <c r="I225" s="1090" t="s">
        <v>269</v>
      </c>
      <c r="J225" s="1102">
        <v>1</v>
      </c>
      <c r="K225" s="1102">
        <v>0</v>
      </c>
      <c r="L225" s="74" t="s">
        <v>693</v>
      </c>
      <c r="M225" s="501">
        <v>184.61464560000007</v>
      </c>
      <c r="N225" s="100"/>
      <c r="O225" s="813" t="s">
        <v>498</v>
      </c>
      <c r="P225" s="813" t="s">
        <v>76</v>
      </c>
      <c r="Q225" s="813" t="s">
        <v>76</v>
      </c>
      <c r="R225" s="814"/>
      <c r="S225" s="813" t="s">
        <v>76</v>
      </c>
      <c r="T225" s="813" t="s">
        <v>76</v>
      </c>
      <c r="U225" s="814"/>
      <c r="V225" s="815" t="s">
        <v>76</v>
      </c>
      <c r="W225" s="793" t="s">
        <v>76</v>
      </c>
      <c r="X225" s="793" t="s">
        <v>76</v>
      </c>
      <c r="Y225" s="793" t="s">
        <v>76</v>
      </c>
      <c r="Z225" s="793" t="s">
        <v>76</v>
      </c>
      <c r="AA225" s="1015" t="s">
        <v>76</v>
      </c>
      <c r="AB225" s="1032" t="s">
        <v>76</v>
      </c>
      <c r="AC225" s="793" t="s">
        <v>76</v>
      </c>
      <c r="AD225" s="1015" t="s">
        <v>76</v>
      </c>
      <c r="AE225" s="815" t="s">
        <v>76</v>
      </c>
      <c r="AF225" s="91">
        <f t="shared" si="370"/>
        <v>0</v>
      </c>
      <c r="AG225" s="101" t="str">
        <f>IF(B225="New","Yes","No")</f>
        <v>No</v>
      </c>
      <c r="AH225" s="420" t="str">
        <f t="shared" si="324"/>
        <v>No</v>
      </c>
      <c r="AI225" s="102" t="str">
        <f>IF(F225="P24 cat.","Yes","No")</f>
        <v>No</v>
      </c>
      <c r="AK225" s="187">
        <f t="shared" si="325"/>
        <v>1</v>
      </c>
      <c r="AL225" s="188">
        <f t="shared" si="326"/>
        <v>0</v>
      </c>
      <c r="AM225" s="26"/>
      <c r="AN225" s="633"/>
      <c r="AO225" s="349">
        <v>11</v>
      </c>
      <c r="AP225" s="326">
        <f t="shared" si="327"/>
        <v>0</v>
      </c>
      <c r="AQ225" s="364"/>
      <c r="AR225" s="152">
        <f>N225*J225</f>
        <v>0</v>
      </c>
      <c r="AS225" s="152"/>
      <c r="AT225" s="152"/>
      <c r="AU225" s="152"/>
      <c r="AV225" s="152">
        <f>R225*J225</f>
        <v>0</v>
      </c>
      <c r="AW225" s="152"/>
      <c r="AX225" s="152"/>
      <c r="AY225" s="152">
        <f>U225*J225</f>
        <v>0</v>
      </c>
      <c r="AZ225" s="152"/>
      <c r="BA225" s="152"/>
      <c r="BB225" s="152"/>
      <c r="BC225" s="152"/>
      <c r="BD225" s="152"/>
      <c r="BE225" s="152"/>
      <c r="BF225" s="277"/>
      <c r="BG225" s="277"/>
      <c r="BH225" s="159"/>
      <c r="BI225" s="159"/>
      <c r="BJ225" s="329">
        <v>1</v>
      </c>
      <c r="BK225" s="1036">
        <f t="shared" si="328"/>
        <v>0</v>
      </c>
      <c r="BL225" s="719">
        <v>6</v>
      </c>
      <c r="BM225" s="357">
        <f t="shared" si="329"/>
        <v>0</v>
      </c>
      <c r="BN225" s="719"/>
      <c r="BO225" s="357">
        <f t="shared" si="330"/>
        <v>0</v>
      </c>
      <c r="BP225" s="719"/>
      <c r="BQ225" s="357">
        <f t="shared" si="331"/>
        <v>0</v>
      </c>
      <c r="BR225" s="719"/>
      <c r="BS225" s="357">
        <f t="shared" si="332"/>
        <v>0</v>
      </c>
      <c r="BT225" s="719"/>
      <c r="BU225" s="357">
        <f t="shared" si="333"/>
        <v>0</v>
      </c>
      <c r="BV225" s="730"/>
      <c r="BW225" s="357">
        <f t="shared" si="334"/>
        <v>0</v>
      </c>
      <c r="BX225" s="728"/>
      <c r="BY225" s="357">
        <f t="shared" si="335"/>
        <v>0</v>
      </c>
      <c r="BZ225" s="728"/>
      <c r="CA225" s="357">
        <f t="shared" si="336"/>
        <v>0</v>
      </c>
      <c r="CB225" s="728"/>
      <c r="CC225" s="357">
        <f t="shared" si="337"/>
        <v>0</v>
      </c>
      <c r="CD225" s="728"/>
      <c r="CE225" s="357">
        <f t="shared" si="338"/>
        <v>0</v>
      </c>
      <c r="CF225" s="728"/>
      <c r="CG225" s="357">
        <f t="shared" si="339"/>
        <v>0</v>
      </c>
      <c r="CH225" s="728"/>
      <c r="CI225" s="357">
        <f t="shared" si="340"/>
        <v>0</v>
      </c>
      <c r="CJ225" s="728"/>
      <c r="CK225" s="357">
        <f t="shared" si="341"/>
        <v>0</v>
      </c>
      <c r="CL225" s="728"/>
      <c r="CM225" s="357">
        <f t="shared" si="342"/>
        <v>0</v>
      </c>
      <c r="CN225" s="728"/>
      <c r="CO225" s="357">
        <f t="shared" si="343"/>
        <v>0</v>
      </c>
      <c r="CP225" s="729"/>
      <c r="CQ225" s="357">
        <f t="shared" si="344"/>
        <v>0</v>
      </c>
      <c r="CR225" s="152"/>
      <c r="CS225" s="1">
        <f t="shared" si="345"/>
        <v>0</v>
      </c>
      <c r="CT225" s="1">
        <f t="shared" si="346"/>
        <v>0</v>
      </c>
      <c r="CU225" s="1">
        <f t="shared" si="347"/>
        <v>0</v>
      </c>
      <c r="CV225" s="1">
        <f t="shared" si="348"/>
        <v>0</v>
      </c>
      <c r="CW225" s="522">
        <f t="shared" si="349"/>
        <v>0</v>
      </c>
      <c r="CX225" s="1">
        <f t="shared" si="350"/>
        <v>0</v>
      </c>
      <c r="CY225" s="1">
        <f t="shared" si="351"/>
        <v>0</v>
      </c>
      <c r="CZ225" s="1">
        <f t="shared" si="352"/>
        <v>0</v>
      </c>
      <c r="DB225" s="1">
        <f t="shared" si="353"/>
        <v>0</v>
      </c>
      <c r="DC225" s="1">
        <f t="shared" si="354"/>
        <v>0</v>
      </c>
      <c r="DE225" s="1">
        <f t="shared" si="355"/>
        <v>0</v>
      </c>
      <c r="DF225" s="1">
        <f t="shared" si="356"/>
        <v>0</v>
      </c>
      <c r="DG225" s="1">
        <f t="shared" si="357"/>
        <v>0</v>
      </c>
      <c r="DH225" s="1">
        <f t="shared" si="358"/>
        <v>0</v>
      </c>
      <c r="DI225" s="1">
        <f t="shared" si="359"/>
        <v>0</v>
      </c>
      <c r="DJ225" s="1">
        <f t="shared" si="360"/>
        <v>0</v>
      </c>
      <c r="DK225" s="1">
        <f t="shared" si="361"/>
        <v>0</v>
      </c>
      <c r="DL225" s="1">
        <f t="shared" si="362"/>
        <v>0</v>
      </c>
      <c r="DM225" s="1">
        <f t="shared" si="363"/>
        <v>0</v>
      </c>
      <c r="DN225" s="1">
        <f t="shared" si="364"/>
        <v>0</v>
      </c>
      <c r="DO225" s="1">
        <f t="shared" si="365"/>
        <v>0</v>
      </c>
      <c r="DP225" s="1">
        <f t="shared" si="366"/>
        <v>0</v>
      </c>
      <c r="DQ225" s="1">
        <f t="shared" si="367"/>
        <v>0</v>
      </c>
      <c r="DR225" s="1">
        <f t="shared" si="368"/>
        <v>0</v>
      </c>
      <c r="DS225" s="1">
        <f t="shared" si="369"/>
        <v>0</v>
      </c>
    </row>
    <row r="226" spans="2:123" ht="19" x14ac:dyDescent="0.2">
      <c r="B226" s="186"/>
      <c r="D226" s="251"/>
      <c r="I226" s="1092"/>
      <c r="AK226"/>
      <c r="AL226"/>
      <c r="BK226" s="159"/>
      <c r="CR226" s="159"/>
    </row>
    <row r="227" spans="2:123" ht="19" x14ac:dyDescent="0.2">
      <c r="B227" s="186"/>
      <c r="D227" s="251"/>
      <c r="I227" s="1092"/>
      <c r="AK227"/>
      <c r="AL227"/>
      <c r="BK227" s="159"/>
      <c r="CR227" s="159"/>
    </row>
    <row r="228" spans="2:123" ht="19" x14ac:dyDescent="0.2">
      <c r="B228" s="186"/>
      <c r="D228" s="251"/>
      <c r="I228" s="1092"/>
      <c r="AK228"/>
      <c r="AL228"/>
      <c r="BK228" s="159"/>
      <c r="CR228" s="159"/>
    </row>
    <row r="229" spans="2:123" ht="19" x14ac:dyDescent="0.2">
      <c r="B229" s="186"/>
      <c r="D229" s="251"/>
      <c r="I229" s="1092"/>
      <c r="AK229"/>
      <c r="AL229"/>
      <c r="BK229" s="159"/>
      <c r="CR229" s="159"/>
    </row>
    <row r="230" spans="2:123" ht="19" x14ac:dyDescent="0.2">
      <c r="B230" s="186"/>
      <c r="D230" s="251"/>
      <c r="I230" s="1092"/>
      <c r="AK230"/>
      <c r="AL230"/>
      <c r="BK230" s="159"/>
      <c r="CR230" s="159"/>
    </row>
    <row r="231" spans="2:123" ht="19" x14ac:dyDescent="0.2">
      <c r="B231" s="186"/>
      <c r="D231" s="251"/>
      <c r="I231" s="1092"/>
      <c r="AK231"/>
      <c r="AL231"/>
      <c r="BK231" s="159"/>
      <c r="CR231" s="159"/>
    </row>
    <row r="232" spans="2:123" ht="19" x14ac:dyDescent="0.2">
      <c r="B232" s="186"/>
      <c r="D232" s="251"/>
      <c r="I232" s="1092"/>
      <c r="AK232"/>
      <c r="AL232"/>
      <c r="BK232" s="159"/>
      <c r="CR232" s="159"/>
    </row>
    <row r="233" spans="2:123" ht="19" x14ac:dyDescent="0.2">
      <c r="B233" s="186"/>
      <c r="D233" s="251"/>
      <c r="I233" s="1092"/>
      <c r="AK233"/>
      <c r="AL233"/>
      <c r="BK233" s="159"/>
      <c r="CR233" s="159"/>
    </row>
    <row r="234" spans="2:123" ht="19" x14ac:dyDescent="0.2">
      <c r="B234" s="186"/>
      <c r="D234" s="251"/>
      <c r="I234" s="1092"/>
      <c r="AK234"/>
      <c r="AL234"/>
      <c r="BK234" s="159"/>
      <c r="CR234" s="159"/>
    </row>
    <row r="235" spans="2:123" ht="19" x14ac:dyDescent="0.2">
      <c r="B235" s="186"/>
      <c r="D235" s="251"/>
      <c r="I235" s="1092"/>
      <c r="AK235"/>
      <c r="AL235"/>
      <c r="BK235" s="159"/>
      <c r="CR235" s="159"/>
    </row>
    <row r="236" spans="2:123" ht="19" x14ac:dyDescent="0.2">
      <c r="B236" s="186"/>
      <c r="D236" s="251"/>
      <c r="I236" s="1092"/>
      <c r="AK236"/>
      <c r="AL236"/>
      <c r="BK236" s="159"/>
      <c r="CR236" s="159"/>
    </row>
    <row r="237" spans="2:123" ht="19" x14ac:dyDescent="0.2">
      <c r="B237" s="186"/>
      <c r="D237" s="251"/>
      <c r="I237" s="1092"/>
      <c r="AK237"/>
      <c r="AL237"/>
      <c r="BK237" s="159"/>
      <c r="CR237" s="159"/>
    </row>
    <row r="238" spans="2:123" ht="19" x14ac:dyDescent="0.2">
      <c r="B238" s="186"/>
      <c r="D238" s="251"/>
      <c r="I238" s="1092"/>
      <c r="AK238"/>
      <c r="AL238"/>
      <c r="BK238" s="159"/>
      <c r="CR238" s="159"/>
    </row>
    <row r="239" spans="2:123" ht="19" x14ac:dyDescent="0.2">
      <c r="B239" s="186"/>
      <c r="D239" s="251"/>
      <c r="I239" s="1092"/>
      <c r="AK239"/>
      <c r="AL239"/>
      <c r="BK239" s="159"/>
      <c r="CR239" s="159"/>
    </row>
    <row r="240" spans="2:123" ht="19" x14ac:dyDescent="0.2">
      <c r="B240" s="186"/>
      <c r="D240" s="251"/>
      <c r="I240" s="1092"/>
      <c r="AK240"/>
      <c r="AL240"/>
      <c r="BK240" s="159"/>
      <c r="CR240" s="159"/>
    </row>
    <row r="241" spans="2:96" ht="19" x14ac:dyDescent="0.2">
      <c r="B241" s="186"/>
      <c r="D241" s="251"/>
      <c r="I241" s="1092"/>
      <c r="AK241"/>
      <c r="AL241"/>
      <c r="BK241" s="159"/>
      <c r="CR241" s="159"/>
    </row>
    <row r="242" spans="2:96" ht="19" x14ac:dyDescent="0.2">
      <c r="B242" s="186"/>
      <c r="D242" s="251"/>
      <c r="I242" s="1092"/>
      <c r="AK242"/>
      <c r="AL242"/>
      <c r="BK242" s="159"/>
      <c r="CR242" s="159"/>
    </row>
    <row r="243" spans="2:96" ht="19" x14ac:dyDescent="0.2">
      <c r="B243" s="186"/>
      <c r="D243" s="251"/>
      <c r="I243" s="1092"/>
      <c r="AK243"/>
      <c r="AL243"/>
      <c r="BK243" s="159"/>
      <c r="CR243" s="159"/>
    </row>
    <row r="244" spans="2:96" ht="19" x14ac:dyDescent="0.2">
      <c r="B244" s="186"/>
      <c r="D244" s="251"/>
      <c r="I244" s="1092"/>
      <c r="AK244"/>
      <c r="AL244"/>
      <c r="BK244" s="159"/>
      <c r="CR244" s="159"/>
    </row>
    <row r="245" spans="2:96" ht="19" x14ac:dyDescent="0.2">
      <c r="B245" s="186"/>
      <c r="D245" s="251"/>
      <c r="I245" s="1092"/>
      <c r="AK245"/>
      <c r="AL245"/>
      <c r="BK245" s="159"/>
      <c r="CR245" s="159"/>
    </row>
    <row r="246" spans="2:96" ht="19" x14ac:dyDescent="0.2">
      <c r="B246" s="186"/>
      <c r="D246" s="251"/>
      <c r="I246" s="1092"/>
      <c r="AK246"/>
      <c r="AL246"/>
      <c r="BK246" s="159"/>
      <c r="CR246" s="159"/>
    </row>
    <row r="247" spans="2:96" ht="19" x14ac:dyDescent="0.2">
      <c r="B247" s="186"/>
      <c r="D247" s="251"/>
      <c r="I247" s="1092"/>
      <c r="AK247"/>
      <c r="AL247"/>
      <c r="BK247" s="159"/>
      <c r="CR247" s="159"/>
    </row>
    <row r="248" spans="2:96" ht="19" x14ac:dyDescent="0.2">
      <c r="B248" s="186"/>
      <c r="D248" s="251"/>
      <c r="I248" s="1092"/>
      <c r="AK248"/>
      <c r="AL248"/>
      <c r="BK248" s="159"/>
      <c r="CR248" s="159"/>
    </row>
    <row r="249" spans="2:96" ht="19" x14ac:dyDescent="0.2">
      <c r="B249" s="186"/>
      <c r="D249" s="251"/>
      <c r="I249" s="1092"/>
      <c r="AK249"/>
      <c r="AL249"/>
      <c r="BK249" s="159"/>
      <c r="CR249" s="159"/>
    </row>
    <row r="250" spans="2:96" ht="19" x14ac:dyDescent="0.2">
      <c r="B250" s="186"/>
      <c r="D250" s="251"/>
      <c r="I250" s="1092"/>
      <c r="AK250"/>
      <c r="AL250"/>
      <c r="BK250" s="159"/>
      <c r="CR250" s="159"/>
    </row>
    <row r="251" spans="2:96" ht="19" x14ac:dyDescent="0.2">
      <c r="B251" s="186"/>
      <c r="D251" s="251"/>
      <c r="I251" s="1092"/>
      <c r="AK251"/>
      <c r="AL251"/>
      <c r="BK251" s="159"/>
      <c r="CR251" s="159"/>
    </row>
    <row r="252" spans="2:96" ht="19" x14ac:dyDescent="0.2">
      <c r="B252" s="186"/>
      <c r="D252" s="251"/>
      <c r="I252" s="1092"/>
      <c r="AK252"/>
      <c r="AL252"/>
      <c r="BK252" s="159"/>
      <c r="CR252" s="159"/>
    </row>
    <row r="253" spans="2:96" ht="19" x14ac:dyDescent="0.2">
      <c r="B253" s="186"/>
      <c r="D253" s="251"/>
      <c r="I253" s="1092"/>
      <c r="AK253"/>
      <c r="AL253"/>
      <c r="BK253" s="159"/>
      <c r="CR253" s="159"/>
    </row>
    <row r="254" spans="2:96" ht="19" x14ac:dyDescent="0.2"/>
    <row r="255" spans="2:96" ht="19" x14ac:dyDescent="0.2"/>
    <row r="256" spans="2:96" ht="19" x14ac:dyDescent="0.2"/>
    <row r="257" ht="19" x14ac:dyDescent="0.2"/>
    <row r="258" ht="19" x14ac:dyDescent="0.2"/>
    <row r="259" ht="19" x14ac:dyDescent="0.2"/>
    <row r="260" ht="19" x14ac:dyDescent="0.2"/>
    <row r="261" ht="19" x14ac:dyDescent="0.2"/>
    <row r="262" ht="19" x14ac:dyDescent="0.2"/>
    <row r="263" ht="19" x14ac:dyDescent="0.2"/>
    <row r="264" ht="19" x14ac:dyDescent="0.2"/>
    <row r="265" ht="19" x14ac:dyDescent="0.2"/>
    <row r="266" ht="19" x14ac:dyDescent="0.2"/>
    <row r="267" ht="19" x14ac:dyDescent="0.2"/>
    <row r="268" ht="19" x14ac:dyDescent="0.2"/>
    <row r="269" ht="19" x14ac:dyDescent="0.2"/>
    <row r="270" ht="19" x14ac:dyDescent="0.2"/>
    <row r="271" ht="19" x14ac:dyDescent="0.2"/>
    <row r="272" ht="19" x14ac:dyDescent="0.2"/>
    <row r="273" ht="19" x14ac:dyDescent="0.2"/>
    <row r="274" ht="19" x14ac:dyDescent="0.2"/>
    <row r="275" ht="19" x14ac:dyDescent="0.2"/>
    <row r="276" ht="19" x14ac:dyDescent="0.2"/>
    <row r="277" ht="19" x14ac:dyDescent="0.2"/>
    <row r="278" ht="19" x14ac:dyDescent="0.2"/>
    <row r="279" ht="19" x14ac:dyDescent="0.2"/>
    <row r="280" ht="19" x14ac:dyDescent="0.2"/>
    <row r="281" ht="19" x14ac:dyDescent="0.2"/>
    <row r="282" ht="19" x14ac:dyDescent="0.2"/>
    <row r="283" ht="19" x14ac:dyDescent="0.2"/>
    <row r="284" ht="19" x14ac:dyDescent="0.2"/>
    <row r="285" ht="19" x14ac:dyDescent="0.2"/>
    <row r="286" ht="19" x14ac:dyDescent="0.2"/>
    <row r="287" ht="19" x14ac:dyDescent="0.2"/>
    <row r="288" ht="19" x14ac:dyDescent="0.2"/>
    <row r="289" ht="19" x14ac:dyDescent="0.2"/>
    <row r="290" ht="19" x14ac:dyDescent="0.2"/>
    <row r="291" ht="19" x14ac:dyDescent="0.2"/>
    <row r="292" ht="19" x14ac:dyDescent="0.2"/>
  </sheetData>
  <sheetProtection algorithmName="SHA-512" hashValue="ghe9lEmNJYS3P2Qqxh/yabKfS60d/9ZcAntu7qwsaX7t1ungxkdj5Ma3IaEg/erhT/AUZKaZGh4oMuMCRi+GKQ==" saltValue="dhmmSGcm6f/VKa46cc8ozA==" spinCount="100000" sheet="1" sort="0" autoFilter="0"/>
  <autoFilter ref="AG9:AI226" xr:uid="{00000000-0001-0000-0300-000000000000}"/>
  <mergeCells count="32">
    <mergeCell ref="BV11:CP11"/>
    <mergeCell ref="AB2:AE5"/>
    <mergeCell ref="X2:Z5"/>
    <mergeCell ref="I157:I158"/>
    <mergeCell ref="I211:I212"/>
    <mergeCell ref="I175:I176"/>
    <mergeCell ref="I177:I178"/>
    <mergeCell ref="AF2:AH2"/>
    <mergeCell ref="N3:O3"/>
    <mergeCell ref="N4:O4"/>
    <mergeCell ref="A213:A220"/>
    <mergeCell ref="A139:A158"/>
    <mergeCell ref="A159:A178"/>
    <mergeCell ref="A119:A128"/>
    <mergeCell ref="A133:A137"/>
    <mergeCell ref="A205:A212"/>
    <mergeCell ref="DT3:DT5"/>
    <mergeCell ref="A130:A132"/>
    <mergeCell ref="AJ2:AJ4"/>
    <mergeCell ref="A91:A97"/>
    <mergeCell ref="A98:A107"/>
    <mergeCell ref="I106:I107"/>
    <mergeCell ref="D2:D6"/>
    <mergeCell ref="N2:O2"/>
    <mergeCell ref="A72:A74"/>
    <mergeCell ref="A37:A53"/>
    <mergeCell ref="I50:I51"/>
    <mergeCell ref="I52:I53"/>
    <mergeCell ref="A54:A60"/>
    <mergeCell ref="A61:A71"/>
    <mergeCell ref="I104:I105"/>
    <mergeCell ref="BL11:BU11"/>
  </mergeCells>
  <phoneticPr fontId="16" type="noConversion"/>
  <conditionalFormatting sqref="N12:N17">
    <cfRule type="notContainsBlanks" dxfId="204" priority="19">
      <formula>LEN(TRIM(N12))&gt;0</formula>
    </cfRule>
  </conditionalFormatting>
  <conditionalFormatting sqref="N19:N35">
    <cfRule type="notContainsBlanks" dxfId="203" priority="1753">
      <formula>LEN(TRIM(N19))&gt;0</formula>
    </cfRule>
  </conditionalFormatting>
  <conditionalFormatting sqref="N37:N74">
    <cfRule type="notContainsBlanks" dxfId="202" priority="1809">
      <formula>LEN(TRIM(N37))&gt;0</formula>
    </cfRule>
  </conditionalFormatting>
  <conditionalFormatting sqref="N76:N83">
    <cfRule type="notContainsBlanks" dxfId="201" priority="1697">
      <formula>LEN(TRIM(N76))&gt;0</formula>
    </cfRule>
  </conditionalFormatting>
  <conditionalFormatting sqref="N85:N89">
    <cfRule type="notContainsBlanks" dxfId="200" priority="1599">
      <formula>LEN(TRIM(N85))&gt;0</formula>
    </cfRule>
  </conditionalFormatting>
  <conditionalFormatting sqref="N91:N107">
    <cfRule type="notContainsBlanks" dxfId="199" priority="1501">
      <formula>LEN(TRIM(N91))&gt;0</formula>
    </cfRule>
  </conditionalFormatting>
  <conditionalFormatting sqref="N109:N128">
    <cfRule type="notContainsBlanks" dxfId="198" priority="1235">
      <formula>LEN(TRIM(N109))&gt;0</formula>
    </cfRule>
  </conditionalFormatting>
  <conditionalFormatting sqref="N130:N137">
    <cfRule type="notContainsBlanks" dxfId="197" priority="1123">
      <formula>LEN(TRIM(N130))&gt;0</formula>
    </cfRule>
  </conditionalFormatting>
  <conditionalFormatting sqref="N139:N178">
    <cfRule type="notContainsBlanks" dxfId="196" priority="563">
      <formula>LEN(TRIM(N139))&gt;0</formula>
    </cfRule>
  </conditionalFormatting>
  <conditionalFormatting sqref="N180:N183">
    <cfRule type="notContainsBlanks" dxfId="195" priority="507">
      <formula>LEN(TRIM(N180))&gt;0</formula>
    </cfRule>
  </conditionalFormatting>
  <conditionalFormatting sqref="N185:N199">
    <cfRule type="notContainsBlanks" dxfId="194" priority="185">
      <formula>LEN(TRIM(N185))&gt;0</formula>
    </cfRule>
  </conditionalFormatting>
  <conditionalFormatting sqref="N201:N203">
    <cfRule type="notContainsBlanks" dxfId="193" priority="171">
      <formula>LEN(TRIM(N201))&gt;0</formula>
    </cfRule>
  </conditionalFormatting>
  <conditionalFormatting sqref="N205:N220">
    <cfRule type="notContainsBlanks" dxfId="192" priority="59">
      <formula>LEN(TRIM(N205))&gt;0</formula>
    </cfRule>
  </conditionalFormatting>
  <conditionalFormatting sqref="N222:N224">
    <cfRule type="notContainsBlanks" dxfId="191" priority="45">
      <formula>LEN(TRIM(N222))&gt;0</formula>
    </cfRule>
  </conditionalFormatting>
  <conditionalFormatting sqref="N225">
    <cfRule type="notContainsBlanks" dxfId="190" priority="3459">
      <formula>LEN(TRIM(N225))&gt;0</formula>
    </cfRule>
  </conditionalFormatting>
  <conditionalFormatting sqref="O12:O17">
    <cfRule type="notContainsBlanks" dxfId="189" priority="18">
      <formula>LEN(TRIM(O12))&gt;0</formula>
    </cfRule>
  </conditionalFormatting>
  <conditionalFormatting sqref="O19:O35">
    <cfRule type="notContainsBlanks" dxfId="188" priority="1752">
      <formula>LEN(TRIM(O19))&gt;0</formula>
    </cfRule>
  </conditionalFormatting>
  <conditionalFormatting sqref="O37:O74">
    <cfRule type="notContainsBlanks" dxfId="187" priority="1808">
      <formula>LEN(TRIM(O37))&gt;0</formula>
    </cfRule>
  </conditionalFormatting>
  <conditionalFormatting sqref="O76:O83">
    <cfRule type="notContainsBlanks" dxfId="186" priority="1696">
      <formula>LEN(TRIM(O76))&gt;0</formula>
    </cfRule>
  </conditionalFormatting>
  <conditionalFormatting sqref="O85:O89">
    <cfRule type="notContainsBlanks" dxfId="185" priority="1598">
      <formula>LEN(TRIM(O85))&gt;0</formula>
    </cfRule>
  </conditionalFormatting>
  <conditionalFormatting sqref="O91:O107">
    <cfRule type="notContainsBlanks" dxfId="184" priority="1500">
      <formula>LEN(TRIM(O91))&gt;0</formula>
    </cfRule>
  </conditionalFormatting>
  <conditionalFormatting sqref="O109:O128">
    <cfRule type="notContainsBlanks" dxfId="183" priority="1234">
      <formula>LEN(TRIM(O109))&gt;0</formula>
    </cfRule>
  </conditionalFormatting>
  <conditionalFormatting sqref="O130:O137">
    <cfRule type="notContainsBlanks" dxfId="182" priority="1122">
      <formula>LEN(TRIM(O130))&gt;0</formula>
    </cfRule>
  </conditionalFormatting>
  <conditionalFormatting sqref="O139:O178">
    <cfRule type="notContainsBlanks" dxfId="181" priority="562">
      <formula>LEN(TRIM(O139))&gt;0</formula>
    </cfRule>
  </conditionalFormatting>
  <conditionalFormatting sqref="O180:O183">
    <cfRule type="notContainsBlanks" dxfId="180" priority="506">
      <formula>LEN(TRIM(O180))&gt;0</formula>
    </cfRule>
  </conditionalFormatting>
  <conditionalFormatting sqref="O185:O199">
    <cfRule type="notContainsBlanks" dxfId="179" priority="184">
      <formula>LEN(TRIM(O185))&gt;0</formula>
    </cfRule>
  </conditionalFormatting>
  <conditionalFormatting sqref="O201:O203">
    <cfRule type="notContainsBlanks" dxfId="178" priority="170">
      <formula>LEN(TRIM(O201))&gt;0</formula>
    </cfRule>
  </conditionalFormatting>
  <conditionalFormatting sqref="O205:O220">
    <cfRule type="notContainsBlanks" dxfId="177" priority="58">
      <formula>LEN(TRIM(O205))&gt;0</formula>
    </cfRule>
  </conditionalFormatting>
  <conditionalFormatting sqref="O222:O224">
    <cfRule type="notContainsBlanks" dxfId="176" priority="44">
      <formula>LEN(TRIM(O222))&gt;0</formula>
    </cfRule>
  </conditionalFormatting>
  <conditionalFormatting sqref="P12:P17 P76:P224">
    <cfRule type="notContainsBlanks" dxfId="175" priority="12">
      <formula>LEN(TRIM(P12))&gt;0</formula>
    </cfRule>
  </conditionalFormatting>
  <conditionalFormatting sqref="P19:P35">
    <cfRule type="notContainsBlanks" dxfId="174" priority="1746">
      <formula>LEN(TRIM(P19))&gt;0</formula>
    </cfRule>
  </conditionalFormatting>
  <conditionalFormatting sqref="P37:P74">
    <cfRule type="notContainsBlanks" dxfId="173" priority="1802">
      <formula>LEN(TRIM(P37))&gt;0</formula>
    </cfRule>
  </conditionalFormatting>
  <conditionalFormatting sqref="Q12:Q17 Q76:Q224">
    <cfRule type="notContainsBlanks" dxfId="172" priority="13">
      <formula>LEN(TRIM(Q12))&gt;0</formula>
    </cfRule>
  </conditionalFormatting>
  <conditionalFormatting sqref="Q19:Q35">
    <cfRule type="notContainsBlanks" dxfId="171" priority="1747">
      <formula>LEN(TRIM(Q19))&gt;0</formula>
    </cfRule>
  </conditionalFormatting>
  <conditionalFormatting sqref="Q37:Q74">
    <cfRule type="notContainsBlanks" dxfId="170" priority="1803">
      <formula>LEN(TRIM(Q37))&gt;0</formula>
    </cfRule>
  </conditionalFormatting>
  <conditionalFormatting sqref="R12:R17 R76:R225">
    <cfRule type="notContainsBlanks" dxfId="169" priority="16">
      <formula>LEN(TRIM(R12))&gt;0</formula>
    </cfRule>
  </conditionalFormatting>
  <conditionalFormatting sqref="R19:R35">
    <cfRule type="notContainsBlanks" dxfId="168" priority="1750">
      <formula>LEN(TRIM(R19))&gt;0</formula>
    </cfRule>
  </conditionalFormatting>
  <conditionalFormatting sqref="R37:R74">
    <cfRule type="notContainsBlanks" dxfId="167" priority="1806">
      <formula>LEN(TRIM(R37))&gt;0</formula>
    </cfRule>
  </conditionalFormatting>
  <conditionalFormatting sqref="S12:S17 S76:S224">
    <cfRule type="notContainsBlanks" dxfId="166" priority="11">
      <formula>LEN(TRIM(S12))&gt;0</formula>
    </cfRule>
  </conditionalFormatting>
  <conditionalFormatting sqref="S19:S35">
    <cfRule type="notContainsBlanks" dxfId="165" priority="1745">
      <formula>LEN(TRIM(S19))&gt;0</formula>
    </cfRule>
  </conditionalFormatting>
  <conditionalFormatting sqref="S37:S74">
    <cfRule type="notContainsBlanks" dxfId="164" priority="1801">
      <formula>LEN(TRIM(S37))&gt;0</formula>
    </cfRule>
  </conditionalFormatting>
  <conditionalFormatting sqref="T12:T17 T76:T224">
    <cfRule type="notContainsBlanks" dxfId="163" priority="17">
      <formula>LEN(TRIM(T12))&gt;0</formula>
    </cfRule>
  </conditionalFormatting>
  <conditionalFormatting sqref="T19:T35">
    <cfRule type="notContainsBlanks" dxfId="162" priority="1751">
      <formula>LEN(TRIM(T19))&gt;0</formula>
    </cfRule>
  </conditionalFormatting>
  <conditionalFormatting sqref="T37:T74">
    <cfRule type="notContainsBlanks" dxfId="161" priority="1807">
      <formula>LEN(TRIM(T37))&gt;0</formula>
    </cfRule>
  </conditionalFormatting>
  <conditionalFormatting sqref="U12:U17">
    <cfRule type="notContainsBlanks" dxfId="160" priority="10">
      <formula>LEN(TRIM(U12))&gt;0</formula>
    </cfRule>
  </conditionalFormatting>
  <conditionalFormatting sqref="U19:U35">
    <cfRule type="notContainsBlanks" dxfId="159" priority="1744">
      <formula>LEN(TRIM(U19))&gt;0</formula>
    </cfRule>
  </conditionalFormatting>
  <conditionalFormatting sqref="U37:U74">
    <cfRule type="notContainsBlanks" dxfId="158" priority="1800">
      <formula>LEN(TRIM(U37))&gt;0</formula>
    </cfRule>
  </conditionalFormatting>
  <conditionalFormatting sqref="U76:U83">
    <cfRule type="notContainsBlanks" dxfId="157" priority="1688">
      <formula>LEN(TRIM(U76))&gt;0</formula>
    </cfRule>
  </conditionalFormatting>
  <conditionalFormatting sqref="U85:U89">
    <cfRule type="notContainsBlanks" dxfId="156" priority="1590">
      <formula>LEN(TRIM(U85))&gt;0</formula>
    </cfRule>
  </conditionalFormatting>
  <conditionalFormatting sqref="U91:U107">
    <cfRule type="notContainsBlanks" dxfId="155" priority="1492">
      <formula>LEN(TRIM(U91))&gt;0</formula>
    </cfRule>
  </conditionalFormatting>
  <conditionalFormatting sqref="U109:U128">
    <cfRule type="notContainsBlanks" dxfId="154" priority="1226">
      <formula>LEN(TRIM(U109))&gt;0</formula>
    </cfRule>
  </conditionalFormatting>
  <conditionalFormatting sqref="U130:U137">
    <cfRule type="notContainsBlanks" dxfId="153" priority="1114">
      <formula>LEN(TRIM(U130))&gt;0</formula>
    </cfRule>
  </conditionalFormatting>
  <conditionalFormatting sqref="U139:U178">
    <cfRule type="notContainsBlanks" dxfId="152" priority="554">
      <formula>LEN(TRIM(U139))&gt;0</formula>
    </cfRule>
  </conditionalFormatting>
  <conditionalFormatting sqref="U180:U183">
    <cfRule type="notContainsBlanks" dxfId="151" priority="498">
      <formula>LEN(TRIM(U180))&gt;0</formula>
    </cfRule>
  </conditionalFormatting>
  <conditionalFormatting sqref="U185:U199">
    <cfRule type="notContainsBlanks" dxfId="150" priority="176">
      <formula>LEN(TRIM(U185))&gt;0</formula>
    </cfRule>
  </conditionalFormatting>
  <conditionalFormatting sqref="U201:U203">
    <cfRule type="notContainsBlanks" dxfId="149" priority="162">
      <formula>LEN(TRIM(U201))&gt;0</formula>
    </cfRule>
  </conditionalFormatting>
  <conditionalFormatting sqref="U205:U220">
    <cfRule type="notContainsBlanks" dxfId="148" priority="50">
      <formula>LEN(TRIM(U205))&gt;0</formula>
    </cfRule>
  </conditionalFormatting>
  <conditionalFormatting sqref="U222:U225">
    <cfRule type="notContainsBlanks" dxfId="147" priority="36">
      <formula>LEN(TRIM(U222))&gt;0</formula>
    </cfRule>
  </conditionalFormatting>
  <conditionalFormatting sqref="V12:V17">
    <cfRule type="notContainsBlanks" dxfId="146" priority="9">
      <formula>LEN(TRIM(V12))&gt;0</formula>
    </cfRule>
  </conditionalFormatting>
  <conditionalFormatting sqref="V19:V35">
    <cfRule type="notContainsBlanks" dxfId="145" priority="1743">
      <formula>LEN(TRIM(V19))&gt;0</formula>
    </cfRule>
  </conditionalFormatting>
  <conditionalFormatting sqref="V37:V74">
    <cfRule type="notContainsBlanks" dxfId="144" priority="1799">
      <formula>LEN(TRIM(V37))&gt;0</formula>
    </cfRule>
  </conditionalFormatting>
  <conditionalFormatting sqref="V76:V83">
    <cfRule type="notContainsBlanks" dxfId="143" priority="1687">
      <formula>LEN(TRIM(V76))&gt;0</formula>
    </cfRule>
  </conditionalFormatting>
  <conditionalFormatting sqref="V85:V89">
    <cfRule type="notContainsBlanks" dxfId="142" priority="1589">
      <formula>LEN(TRIM(V85))&gt;0</formula>
    </cfRule>
  </conditionalFormatting>
  <conditionalFormatting sqref="V91:V107">
    <cfRule type="notContainsBlanks" dxfId="141" priority="1491">
      <formula>LEN(TRIM(V91))&gt;0</formula>
    </cfRule>
  </conditionalFormatting>
  <conditionalFormatting sqref="V109:V128">
    <cfRule type="notContainsBlanks" dxfId="140" priority="1225">
      <formula>LEN(TRIM(V109))&gt;0</formula>
    </cfRule>
  </conditionalFormatting>
  <conditionalFormatting sqref="V130:V178">
    <cfRule type="notContainsBlanks" dxfId="139" priority="553">
      <formula>LEN(TRIM(V130))&gt;0</formula>
    </cfRule>
  </conditionalFormatting>
  <conditionalFormatting sqref="V180:V183">
    <cfRule type="notContainsBlanks" dxfId="138" priority="497">
      <formula>LEN(TRIM(V180))&gt;0</formula>
    </cfRule>
  </conditionalFormatting>
  <conditionalFormatting sqref="V185:V199">
    <cfRule type="notContainsBlanks" dxfId="137" priority="175">
      <formula>LEN(TRIM(V185))&gt;0</formula>
    </cfRule>
  </conditionalFormatting>
  <conditionalFormatting sqref="V201:V203">
    <cfRule type="notContainsBlanks" dxfId="136" priority="161">
      <formula>LEN(TRIM(V201))&gt;0</formula>
    </cfRule>
  </conditionalFormatting>
  <conditionalFormatting sqref="V204">
    <cfRule type="notContainsBlanks" dxfId="135" priority="3445">
      <formula>LEN(TRIM(V204))&gt;0</formula>
    </cfRule>
  </conditionalFormatting>
  <conditionalFormatting sqref="V205:V220">
    <cfRule type="notContainsBlanks" dxfId="134" priority="49">
      <formula>LEN(TRIM(V205))&gt;0</formula>
    </cfRule>
  </conditionalFormatting>
  <conditionalFormatting sqref="V222:V224">
    <cfRule type="notContainsBlanks" dxfId="133" priority="35">
      <formula>LEN(TRIM(V222))&gt;0</formula>
    </cfRule>
  </conditionalFormatting>
  <conditionalFormatting sqref="W12:W17 W76:W224">
    <cfRule type="notContainsBlanks" dxfId="132" priority="14">
      <formula>LEN(TRIM(W12))&gt;0</formula>
    </cfRule>
  </conditionalFormatting>
  <conditionalFormatting sqref="W19:W35">
    <cfRule type="notContainsBlanks" dxfId="131" priority="1748">
      <formula>LEN(TRIM(W19))&gt;0</formula>
    </cfRule>
  </conditionalFormatting>
  <conditionalFormatting sqref="W37:W74">
    <cfRule type="notContainsBlanks" dxfId="130" priority="1804">
      <formula>LEN(TRIM(W37))&gt;0</formula>
    </cfRule>
  </conditionalFormatting>
  <conditionalFormatting sqref="X12:X17">
    <cfRule type="notContainsBlanks" dxfId="129" priority="8">
      <formula>LEN(TRIM(X12))&gt;0</formula>
    </cfRule>
  </conditionalFormatting>
  <conditionalFormatting sqref="X19:X35">
    <cfRule type="notContainsBlanks" dxfId="128" priority="1742">
      <formula>LEN(TRIM(X19))&gt;0</formula>
    </cfRule>
  </conditionalFormatting>
  <conditionalFormatting sqref="X37:X74">
    <cfRule type="notContainsBlanks" dxfId="127" priority="1798">
      <formula>LEN(TRIM(X37))&gt;0</formula>
    </cfRule>
  </conditionalFormatting>
  <conditionalFormatting sqref="X76:X83">
    <cfRule type="notContainsBlanks" dxfId="126" priority="1686">
      <formula>LEN(TRIM(X76))&gt;0</formula>
    </cfRule>
  </conditionalFormatting>
  <conditionalFormatting sqref="X85:X89">
    <cfRule type="notContainsBlanks" dxfId="125" priority="1588">
      <formula>LEN(TRIM(X85))&gt;0</formula>
    </cfRule>
  </conditionalFormatting>
  <conditionalFormatting sqref="X91:X107">
    <cfRule type="notContainsBlanks" dxfId="124" priority="1490">
      <formula>LEN(TRIM(X91))&gt;0</formula>
    </cfRule>
  </conditionalFormatting>
  <conditionalFormatting sqref="X109:X128">
    <cfRule type="notContainsBlanks" dxfId="123" priority="1224">
      <formula>LEN(TRIM(X109))&gt;0</formula>
    </cfRule>
  </conditionalFormatting>
  <conditionalFormatting sqref="X130:X137">
    <cfRule type="notContainsBlanks" dxfId="122" priority="1112">
      <formula>LEN(TRIM(X130))&gt;0</formula>
    </cfRule>
  </conditionalFormatting>
  <conditionalFormatting sqref="X139:X178">
    <cfRule type="notContainsBlanks" dxfId="121" priority="552">
      <formula>LEN(TRIM(X139))&gt;0</formula>
    </cfRule>
  </conditionalFormatting>
  <conditionalFormatting sqref="X180:X183">
    <cfRule type="notContainsBlanks" dxfId="120" priority="496">
      <formula>LEN(TRIM(X180))&gt;0</formula>
    </cfRule>
  </conditionalFormatting>
  <conditionalFormatting sqref="X185:X199">
    <cfRule type="notContainsBlanks" dxfId="119" priority="174">
      <formula>LEN(TRIM(X185))&gt;0</formula>
    </cfRule>
  </conditionalFormatting>
  <conditionalFormatting sqref="X201:X203">
    <cfRule type="notContainsBlanks" dxfId="118" priority="160">
      <formula>LEN(TRIM(X201))&gt;0</formula>
    </cfRule>
  </conditionalFormatting>
  <conditionalFormatting sqref="X205:X220">
    <cfRule type="notContainsBlanks" dxfId="117" priority="48">
      <formula>LEN(TRIM(X205))&gt;0</formula>
    </cfRule>
  </conditionalFormatting>
  <conditionalFormatting sqref="X222:X224">
    <cfRule type="notContainsBlanks" dxfId="116" priority="34">
      <formula>LEN(TRIM(X222))&gt;0</formula>
    </cfRule>
  </conditionalFormatting>
  <conditionalFormatting sqref="Y12:Y17">
    <cfRule type="notContainsBlanks" dxfId="115" priority="15">
      <formula>LEN(TRIM(Y12))&gt;0</formula>
    </cfRule>
  </conditionalFormatting>
  <conditionalFormatting sqref="Y19:Y35">
    <cfRule type="notContainsBlanks" dxfId="114" priority="1749">
      <formula>LEN(TRIM(Y19))&gt;0</formula>
    </cfRule>
  </conditionalFormatting>
  <conditionalFormatting sqref="Y37:Y74">
    <cfRule type="notContainsBlanks" dxfId="113" priority="1805">
      <formula>LEN(TRIM(Y37))&gt;0</formula>
    </cfRule>
  </conditionalFormatting>
  <conditionalFormatting sqref="Y76:Y83">
    <cfRule type="notContainsBlanks" dxfId="112" priority="1693">
      <formula>LEN(TRIM(Y76))&gt;0</formula>
    </cfRule>
  </conditionalFormatting>
  <conditionalFormatting sqref="Y85:Y89">
    <cfRule type="notContainsBlanks" dxfId="111" priority="1595">
      <formula>LEN(TRIM(Y85))&gt;0</formula>
    </cfRule>
  </conditionalFormatting>
  <conditionalFormatting sqref="Y91:Y107">
    <cfRule type="notContainsBlanks" dxfId="110" priority="1497">
      <formula>LEN(TRIM(Y91))&gt;0</formula>
    </cfRule>
  </conditionalFormatting>
  <conditionalFormatting sqref="Y109:Y128">
    <cfRule type="notContainsBlanks" dxfId="109" priority="1231">
      <formula>LEN(TRIM(Y109))&gt;0</formula>
    </cfRule>
  </conditionalFormatting>
  <conditionalFormatting sqref="Y130:Y137">
    <cfRule type="notContainsBlanks" dxfId="108" priority="1119">
      <formula>LEN(TRIM(Y130))&gt;0</formula>
    </cfRule>
  </conditionalFormatting>
  <conditionalFormatting sqref="Y139:Y178">
    <cfRule type="notContainsBlanks" dxfId="107" priority="559">
      <formula>LEN(TRIM(Y139))&gt;0</formula>
    </cfRule>
  </conditionalFormatting>
  <conditionalFormatting sqref="Y180:Y183">
    <cfRule type="notContainsBlanks" dxfId="106" priority="503">
      <formula>LEN(TRIM(Y180))&gt;0</formula>
    </cfRule>
  </conditionalFormatting>
  <conditionalFormatting sqref="Y185:Y199">
    <cfRule type="notContainsBlanks" dxfId="105" priority="181">
      <formula>LEN(TRIM(Y185))&gt;0</formula>
    </cfRule>
  </conditionalFormatting>
  <conditionalFormatting sqref="Y201:Y203">
    <cfRule type="notContainsBlanks" dxfId="104" priority="167">
      <formula>LEN(TRIM(Y201))&gt;0</formula>
    </cfRule>
  </conditionalFormatting>
  <conditionalFormatting sqref="Y205:Y220">
    <cfRule type="notContainsBlanks" dxfId="103" priority="55">
      <formula>LEN(TRIM(Y205))&gt;0</formula>
    </cfRule>
  </conditionalFormatting>
  <conditionalFormatting sqref="Y222:Y224">
    <cfRule type="notContainsBlanks" dxfId="102" priority="41">
      <formula>LEN(TRIM(Y222))&gt;0</formula>
    </cfRule>
  </conditionalFormatting>
  <conditionalFormatting sqref="Z12:Z17">
    <cfRule type="notContainsBlanks" dxfId="101" priority="7">
      <formula>LEN(TRIM(Z12))&gt;0</formula>
    </cfRule>
  </conditionalFormatting>
  <conditionalFormatting sqref="Z19:Z35">
    <cfRule type="notContainsBlanks" dxfId="100" priority="1741">
      <formula>LEN(TRIM(Z19))&gt;0</formula>
    </cfRule>
  </conditionalFormatting>
  <conditionalFormatting sqref="Z37:Z74">
    <cfRule type="notContainsBlanks" dxfId="99" priority="1797">
      <formula>LEN(TRIM(Z37))&gt;0</formula>
    </cfRule>
  </conditionalFormatting>
  <conditionalFormatting sqref="Z76:Z83">
    <cfRule type="notContainsBlanks" dxfId="98" priority="1685">
      <formula>LEN(TRIM(Z76))&gt;0</formula>
    </cfRule>
  </conditionalFormatting>
  <conditionalFormatting sqref="Z85:Z89">
    <cfRule type="notContainsBlanks" dxfId="97" priority="1587">
      <formula>LEN(TRIM(Z85))&gt;0</formula>
    </cfRule>
  </conditionalFormatting>
  <conditionalFormatting sqref="Z91:Z107">
    <cfRule type="notContainsBlanks" dxfId="96" priority="1489">
      <formula>LEN(TRIM(Z91))&gt;0</formula>
    </cfRule>
  </conditionalFormatting>
  <conditionalFormatting sqref="Z109:Z128">
    <cfRule type="notContainsBlanks" dxfId="95" priority="1223">
      <formula>LEN(TRIM(Z109))&gt;0</formula>
    </cfRule>
  </conditionalFormatting>
  <conditionalFormatting sqref="Z130:Z137">
    <cfRule type="notContainsBlanks" dxfId="94" priority="1111">
      <formula>LEN(TRIM(Z130))&gt;0</formula>
    </cfRule>
  </conditionalFormatting>
  <conditionalFormatting sqref="Z139:Z178">
    <cfRule type="notContainsBlanks" dxfId="93" priority="551">
      <formula>LEN(TRIM(Z139))&gt;0</formula>
    </cfRule>
  </conditionalFormatting>
  <conditionalFormatting sqref="Z180:Z183">
    <cfRule type="notContainsBlanks" dxfId="92" priority="495">
      <formula>LEN(TRIM(Z180))&gt;0</formula>
    </cfRule>
  </conditionalFormatting>
  <conditionalFormatting sqref="Z185:Z199">
    <cfRule type="notContainsBlanks" dxfId="91" priority="173">
      <formula>LEN(TRIM(Z185))&gt;0</formula>
    </cfRule>
  </conditionalFormatting>
  <conditionalFormatting sqref="Z201:Z203">
    <cfRule type="notContainsBlanks" dxfId="90" priority="159">
      <formula>LEN(TRIM(Z201))&gt;0</formula>
    </cfRule>
  </conditionalFormatting>
  <conditionalFormatting sqref="Z205:Z220">
    <cfRule type="notContainsBlanks" dxfId="89" priority="47">
      <formula>LEN(TRIM(Z205))&gt;0</formula>
    </cfRule>
  </conditionalFormatting>
  <conditionalFormatting sqref="Z222:Z224">
    <cfRule type="notContainsBlanks" dxfId="88" priority="33">
      <formula>LEN(TRIM(Z222))&gt;0</formula>
    </cfRule>
  </conditionalFormatting>
  <conditionalFormatting sqref="AA12:AA17">
    <cfRule type="notContainsBlanks" dxfId="87" priority="6">
      <formula>LEN(TRIM(AA12))&gt;0</formula>
    </cfRule>
  </conditionalFormatting>
  <conditionalFormatting sqref="AA19:AA35">
    <cfRule type="notContainsBlanks" dxfId="86" priority="1740">
      <formula>LEN(TRIM(AA19))&gt;0</formula>
    </cfRule>
  </conditionalFormatting>
  <conditionalFormatting sqref="AA37:AA74">
    <cfRule type="notContainsBlanks" dxfId="85" priority="1796">
      <formula>LEN(TRIM(AA37))&gt;0</formula>
    </cfRule>
  </conditionalFormatting>
  <conditionalFormatting sqref="AA76:AA83">
    <cfRule type="notContainsBlanks" dxfId="84" priority="1684">
      <formula>LEN(TRIM(AA76))&gt;0</formula>
    </cfRule>
  </conditionalFormatting>
  <conditionalFormatting sqref="AA85:AA89">
    <cfRule type="notContainsBlanks" dxfId="83" priority="1586">
      <formula>LEN(TRIM(AA85))&gt;0</formula>
    </cfRule>
  </conditionalFormatting>
  <conditionalFormatting sqref="AA91:AA107">
    <cfRule type="notContainsBlanks" dxfId="82" priority="1488">
      <formula>LEN(TRIM(AA91))&gt;0</formula>
    </cfRule>
  </conditionalFormatting>
  <conditionalFormatting sqref="AA109:AA128">
    <cfRule type="notContainsBlanks" dxfId="81" priority="1222">
      <formula>LEN(TRIM(AA109))&gt;0</formula>
    </cfRule>
  </conditionalFormatting>
  <conditionalFormatting sqref="AA130:AA137">
    <cfRule type="notContainsBlanks" dxfId="80" priority="1110">
      <formula>LEN(TRIM(AA130))&gt;0</formula>
    </cfRule>
  </conditionalFormatting>
  <conditionalFormatting sqref="AA139:AA178">
    <cfRule type="notContainsBlanks" dxfId="79" priority="550">
      <formula>LEN(TRIM(AA139))&gt;0</formula>
    </cfRule>
  </conditionalFormatting>
  <conditionalFormatting sqref="AA180:AA183">
    <cfRule type="notContainsBlanks" dxfId="78" priority="494">
      <formula>LEN(TRIM(AA180))&gt;0</formula>
    </cfRule>
  </conditionalFormatting>
  <conditionalFormatting sqref="AA185:AA199">
    <cfRule type="notContainsBlanks" dxfId="77" priority="172">
      <formula>LEN(TRIM(AA185))&gt;0</formula>
    </cfRule>
  </conditionalFormatting>
  <conditionalFormatting sqref="AA201:AA203">
    <cfRule type="notContainsBlanks" dxfId="76" priority="158">
      <formula>LEN(TRIM(AA201))&gt;0</formula>
    </cfRule>
  </conditionalFormatting>
  <conditionalFormatting sqref="AA205:AA220">
    <cfRule type="notContainsBlanks" dxfId="75" priority="46">
      <formula>LEN(TRIM(AA205))&gt;0</formula>
    </cfRule>
  </conditionalFormatting>
  <conditionalFormatting sqref="AA222:AA224">
    <cfRule type="notContainsBlanks" dxfId="74" priority="32">
      <formula>LEN(TRIM(AA222))&gt;0</formula>
    </cfRule>
  </conditionalFormatting>
  <conditionalFormatting sqref="AB12:AB224">
    <cfRule type="notContainsBlanks" dxfId="73" priority="4">
      <formula>LEN(TRIM(AB12))&gt;0</formula>
    </cfRule>
  </conditionalFormatting>
  <conditionalFormatting sqref="AC12:AC224">
    <cfRule type="notContainsBlanks" dxfId="72" priority="3">
      <formula>LEN(TRIM(AC12))&gt;0</formula>
    </cfRule>
  </conditionalFormatting>
  <conditionalFormatting sqref="AD12:AD20 AD22:AD224">
    <cfRule type="notContainsBlanks" dxfId="71" priority="2">
      <formula>LEN(TRIM(AD12))&gt;0</formula>
    </cfRule>
  </conditionalFormatting>
  <conditionalFormatting sqref="AE12:AE224">
    <cfRule type="notContainsBlanks" dxfId="70" priority="1">
      <formula>LEN(TRIM(AE12))&gt;0</formula>
    </cfRule>
  </conditionalFormatting>
  <pageMargins left="0.25" right="0.25" top="0.75" bottom="0.75" header="0.3" footer="0.3"/>
  <pageSetup paperSize="9" scale="10"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8" tint="0.59999389629810485"/>
    <pageSetUpPr fitToPage="1"/>
  </sheetPr>
  <dimension ref="A1:W229"/>
  <sheetViews>
    <sheetView showGridLines="0" zoomScaleNormal="100" workbookViewId="0">
      <selection activeCell="N7" sqref="N7"/>
    </sheetView>
  </sheetViews>
  <sheetFormatPr baseColWidth="10" defaultColWidth="12.1640625" defaultRowHeight="23.25" customHeight="1" x14ac:dyDescent="0.2"/>
  <cols>
    <col min="1" max="1" width="12.1640625" style="164" customWidth="1"/>
    <col min="2" max="2" width="5" style="165" customWidth="1"/>
    <col min="3" max="20" width="5.1640625" style="181" customWidth="1"/>
    <col min="21" max="22" width="6.83203125" style="11" customWidth="1"/>
    <col min="23" max="23" width="7" style="11" customWidth="1"/>
    <col min="24" max="16384" width="12.1640625" style="11"/>
  </cols>
  <sheetData>
    <row r="1" spans="1:23" ht="23.25" customHeight="1" x14ac:dyDescent="0.2">
      <c r="A1" s="331" t="s">
        <v>497</v>
      </c>
      <c r="B1" s="331"/>
      <c r="C1" s="180"/>
      <c r="H1" s="182"/>
      <c r="I1" s="182"/>
      <c r="L1" s="1250" t="s">
        <v>1012</v>
      </c>
      <c r="M1" s="313"/>
      <c r="N1" s="315" t="s">
        <v>5</v>
      </c>
      <c r="O1" s="183"/>
      <c r="P1" s="183"/>
      <c r="Q1" s="183"/>
      <c r="R1" s="183"/>
      <c r="S1" s="183"/>
      <c r="T1" s="183"/>
    </row>
    <row r="2" spans="1:23" ht="28.25" customHeight="1" x14ac:dyDescent="0.2">
      <c r="A2" s="162" t="s">
        <v>1013</v>
      </c>
      <c r="F2" s="184"/>
      <c r="G2" s="184"/>
      <c r="H2" s="184"/>
      <c r="I2" s="184"/>
      <c r="L2" s="746">
        <f>V4</f>
        <v>0</v>
      </c>
      <c r="M2" s="316"/>
      <c r="N2" s="319">
        <f>'360 GRP '!N4</f>
        <v>0</v>
      </c>
      <c r="O2" s="314"/>
      <c r="P2" s="320" t="s">
        <v>1014</v>
      </c>
      <c r="Q2" s="320"/>
      <c r="R2" s="320"/>
      <c r="S2" s="320"/>
      <c r="T2" s="320"/>
      <c r="U2" s="1350"/>
      <c r="V2" s="1350"/>
      <c r="W2" s="158"/>
    </row>
    <row r="3" spans="1:23" ht="40.25" customHeight="1" x14ac:dyDescent="0.2">
      <c r="A3" s="1351">
        <f>'Order SUM Made in EU'!E7</f>
        <v>0</v>
      </c>
      <c r="B3" s="1352"/>
      <c r="C3" s="1352"/>
      <c r="D3" s="1352"/>
      <c r="E3" s="1352"/>
      <c r="F3" s="1352"/>
      <c r="G3" s="1352"/>
      <c r="H3" s="1352"/>
      <c r="I3" s="1352"/>
      <c r="J3" s="1352"/>
      <c r="K3" s="1352"/>
      <c r="L3" s="1353"/>
      <c r="M3" s="318"/>
      <c r="N3" s="1354">
        <f>'Order SUM Made in EU'!I7</f>
        <v>0</v>
      </c>
      <c r="O3" s="1355"/>
      <c r="P3" s="1355"/>
      <c r="Q3" s="1356"/>
      <c r="R3" s="462"/>
      <c r="S3" s="462"/>
      <c r="T3" s="462"/>
    </row>
    <row r="4" spans="1:23" ht="17.75" customHeight="1" x14ac:dyDescent="0.2">
      <c r="A4" s="198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30"/>
      <c r="M4" s="30"/>
      <c r="U4" s="1043">
        <f>SUM(U6:U226)</f>
        <v>0</v>
      </c>
      <c r="V4" s="1043">
        <f>SUM(V6:V226)</f>
        <v>0</v>
      </c>
      <c r="W4" s="1043">
        <f>SUM(W6:W226)</f>
        <v>0</v>
      </c>
    </row>
    <row r="5" spans="1:23" ht="38" customHeight="1" x14ac:dyDescent="0.2">
      <c r="A5" s="507" t="s">
        <v>538</v>
      </c>
      <c r="B5" s="506" t="s">
        <v>448</v>
      </c>
      <c r="C5" s="1037" t="str">
        <f>'360 GRP '!N9</f>
        <v>BLACK
RAL 9005</v>
      </c>
      <c r="D5" s="1037" t="str">
        <f>'360 GRP '!O9</f>
        <v>WHITE</v>
      </c>
      <c r="E5" s="1037" t="str">
        <f>'360 GRP '!P9</f>
        <v xml:space="preserve">RED
RAL 3000 </v>
      </c>
      <c r="F5" s="1037" t="str">
        <f>'360 GRP '!Q9</f>
        <v xml:space="preserve">YELLOW
RAL 1018 </v>
      </c>
      <c r="G5" s="1037" t="str">
        <f>'360 GRP '!R9</f>
        <v>BLUE
RAL 5015</v>
      </c>
      <c r="H5" s="1037" t="str">
        <f>'360 GRP '!S9</f>
        <v>BRIGHT GREEN
RAL 6018</v>
      </c>
      <c r="I5" s="1037" t="str">
        <f>'360 GRP '!T9</f>
        <v>PURE GREEN
RAL 6037</v>
      </c>
      <c r="J5" s="1037" t="str">
        <f>'360 GRP '!U9</f>
        <v>APRICOT
ORANGE 
RAL 1033</v>
      </c>
      <c r="K5" s="1037" t="str">
        <f>'360 GRP '!V9</f>
        <v>DEEP ORANGE          
RAL 2011</v>
      </c>
      <c r="L5" s="1037" t="str">
        <f>'360 GRP '!W9</f>
        <v>PINK
RAL 4003</v>
      </c>
      <c r="M5" s="1037" t="str">
        <f>'360 GRP '!X9</f>
        <v>GREY  
RAL 7001</v>
      </c>
      <c r="N5" s="1037" t="str">
        <f>'360 GRP '!Y9</f>
        <v>PURPLE
S4050-R60B/M</v>
      </c>
      <c r="O5" s="1037" t="str">
        <f>'360 GRP '!Z9</f>
        <v>MINT   
RAL 6027</v>
      </c>
      <c r="P5" s="1038" t="str">
        <f>'360 GRP '!AA9</f>
        <v>DEEP ROSE 
RAL 4008</v>
      </c>
      <c r="Q5" s="1040" t="str">
        <f>'360 GRP '!AB9</f>
        <v>FLUORO PINK</v>
      </c>
      <c r="R5" s="1037" t="str">
        <f>'360 GRP '!AC9</f>
        <v>FLUORO ORANGE</v>
      </c>
      <c r="S5" s="1037" t="str">
        <f>'360 GRP '!AD9</f>
        <v>FLUORO YELLOW</v>
      </c>
      <c r="T5" s="1037" t="str">
        <f>'360 GRP '!AE9</f>
        <v>FLUORO GREEN</v>
      </c>
      <c r="U5" s="291" t="s">
        <v>33</v>
      </c>
      <c r="V5" s="291" t="s">
        <v>34</v>
      </c>
      <c r="W5" s="291" t="s">
        <v>317</v>
      </c>
    </row>
    <row r="6" spans="1:23" ht="23.25" customHeight="1" x14ac:dyDescent="0.2">
      <c r="A6" s="163">
        <f>'360 GRP '!D84</f>
        <v>0</v>
      </c>
      <c r="B6" s="166"/>
      <c r="C6" s="185" t="str">
        <f>IF('360 GRP '!N84=0,"",'360 GRP '!N84)</f>
        <v/>
      </c>
      <c r="D6" s="185" t="str">
        <f>IF('360 GRP '!O84=0,"",'360 GRP '!O84)</f>
        <v/>
      </c>
      <c r="E6" s="185" t="str">
        <f>IF('360 GRP '!P84=0,"",'360 GRP '!P84)</f>
        <v/>
      </c>
      <c r="F6" s="185" t="str">
        <f>IF('360 GRP '!Q84=0,"",'360 GRP '!Q84)</f>
        <v/>
      </c>
      <c r="G6" s="185" t="str">
        <f>IF('360 GRP '!R84=0,"",'360 GRP '!R84)</f>
        <v/>
      </c>
      <c r="H6" s="185" t="str">
        <f>IF('360 GRP '!S84=0,"",'360 GRP '!S84)</f>
        <v/>
      </c>
      <c r="I6" s="185" t="str">
        <f>IF('360 GRP '!T84=0,"",'360 GRP '!T84)</f>
        <v/>
      </c>
      <c r="J6" s="185" t="str">
        <f>IF('360 GRP '!U84=0,"",'360 GRP '!U84)</f>
        <v/>
      </c>
      <c r="K6" s="185" t="str">
        <f>IF('360 GRP '!V84=0,"",'360 GRP '!V84)</f>
        <v/>
      </c>
      <c r="L6" s="185" t="str">
        <f>IF('360 GRP '!W84=0,"",'360 GRP '!W84)</f>
        <v/>
      </c>
      <c r="M6" s="185" t="str">
        <f>IF('360 GRP '!X84=0,"",'360 GRP '!X84)</f>
        <v/>
      </c>
      <c r="N6" s="185" t="str">
        <f>IF('360 GRP '!Y84=0,"",'360 GRP '!Y84)</f>
        <v/>
      </c>
      <c r="O6" s="185" t="str">
        <f>IF('360 GRP '!Z84=0,"",'360 GRP '!Z84)</f>
        <v/>
      </c>
      <c r="P6" s="996" t="str">
        <f>IF('360 GRP '!AA84=0,"",'360 GRP '!AA84)</f>
        <v/>
      </c>
      <c r="Q6" s="1041" t="str">
        <f>IF('360 GRP '!AB84=0,"",'360 GRP '!AB84)</f>
        <v/>
      </c>
      <c r="R6" s="185" t="str">
        <f>IF('360 GRP '!AC84=0,"",'360 GRP '!AC84)</f>
        <v/>
      </c>
      <c r="S6" s="185" t="str">
        <f>IF('360 GRP '!AD84=0,"",'360 GRP '!AD84)</f>
        <v/>
      </c>
      <c r="T6" s="185" t="str">
        <f>IF('360 GRP '!AE84=0,"",'360 GRP '!AE84)</f>
        <v/>
      </c>
      <c r="U6" s="1044">
        <f t="shared" ref="U6:U61" si="0">SUM(C6:T6)</f>
        <v>0</v>
      </c>
      <c r="V6" s="997">
        <f>U6*'360 GRP '!J84</f>
        <v>0</v>
      </c>
      <c r="W6" s="997">
        <f>U6*'360 GRP '!BJ84</f>
        <v>0</v>
      </c>
    </row>
    <row r="7" spans="1:23" ht="23.25" customHeight="1" x14ac:dyDescent="0.2">
      <c r="A7" s="163" t="str">
        <f>'360 GRP '!D85</f>
        <v>360-092</v>
      </c>
      <c r="B7" s="166"/>
      <c r="C7" s="185" t="str">
        <f>IF('360 GRP '!N85=0,"",'360 GRP '!N85)</f>
        <v/>
      </c>
      <c r="D7" s="185" t="str">
        <f>IF('360 GRP '!O85=0,"",'360 GRP '!O85)</f>
        <v/>
      </c>
      <c r="E7" s="185" t="str">
        <f>IF('360 GRP '!P85=0,"",'360 GRP '!P85)</f>
        <v/>
      </c>
      <c r="F7" s="185" t="str">
        <f>IF('360 GRP '!Q85=0,"",'360 GRP '!Q85)</f>
        <v/>
      </c>
      <c r="G7" s="185" t="str">
        <f>IF('360 GRP '!R85=0,"",'360 GRP '!R85)</f>
        <v/>
      </c>
      <c r="H7" s="185" t="str">
        <f>IF('360 GRP '!S85=0,"",'360 GRP '!S85)</f>
        <v/>
      </c>
      <c r="I7" s="185" t="str">
        <f>IF('360 GRP '!T85=0,"",'360 GRP '!T85)</f>
        <v/>
      </c>
      <c r="J7" s="185" t="str">
        <f>IF('360 GRP '!U85=0,"",'360 GRP '!U85)</f>
        <v/>
      </c>
      <c r="K7" s="185" t="str">
        <f>IF('360 GRP '!V85=0,"",'360 GRP '!V85)</f>
        <v/>
      </c>
      <c r="L7" s="185" t="str">
        <f>IF('360 GRP '!W85=0,"",'360 GRP '!W85)</f>
        <v/>
      </c>
      <c r="M7" s="185" t="str">
        <f>IF('360 GRP '!X85=0,"",'360 GRP '!X85)</f>
        <v/>
      </c>
      <c r="N7" s="185" t="str">
        <f>IF('360 GRP '!Y85=0,"",'360 GRP '!Y85)</f>
        <v/>
      </c>
      <c r="O7" s="185" t="str">
        <f>IF('360 GRP '!Z85=0,"",'360 GRP '!Z85)</f>
        <v/>
      </c>
      <c r="P7" s="996" t="str">
        <f>IF('360 GRP '!AA85=0,"",'360 GRP '!AA85)</f>
        <v/>
      </c>
      <c r="Q7" s="1041" t="str">
        <f>IF('360 GRP '!AB85=0,"",'360 GRP '!AB85)</f>
        <v/>
      </c>
      <c r="R7" s="185" t="str">
        <f>IF('360 GRP '!AC85=0,"",'360 GRP '!AC85)</f>
        <v/>
      </c>
      <c r="S7" s="185" t="str">
        <f>IF('360 GRP '!AD85=0,"",'360 GRP '!AD85)</f>
        <v/>
      </c>
      <c r="T7" s="185" t="str">
        <f>IF('360 GRP '!AE85=0,"",'360 GRP '!AE85)</f>
        <v/>
      </c>
      <c r="U7" s="1044">
        <f t="shared" si="0"/>
        <v>0</v>
      </c>
      <c r="V7" s="997">
        <f>U7*'360 GRP '!J85</f>
        <v>0</v>
      </c>
      <c r="W7" s="997">
        <f>U7*'360 GRP '!BJ85</f>
        <v>0</v>
      </c>
    </row>
    <row r="8" spans="1:23" ht="23.25" customHeight="1" x14ac:dyDescent="0.2">
      <c r="A8" s="163" t="str">
        <f>'360 GRP '!D86</f>
        <v>360-094</v>
      </c>
      <c r="B8" s="166"/>
      <c r="C8" s="185" t="str">
        <f>IF('360 GRP '!N86=0,"",'360 GRP '!N86)</f>
        <v/>
      </c>
      <c r="D8" s="185" t="str">
        <f>IF('360 GRP '!O86=0,"",'360 GRP '!O86)</f>
        <v/>
      </c>
      <c r="E8" s="185" t="str">
        <f>IF('360 GRP '!P86=0,"",'360 GRP '!P86)</f>
        <v/>
      </c>
      <c r="F8" s="185" t="str">
        <f>IF('360 GRP '!Q86=0,"",'360 GRP '!Q86)</f>
        <v/>
      </c>
      <c r="G8" s="185" t="str">
        <f>IF('360 GRP '!R86=0,"",'360 GRP '!R86)</f>
        <v/>
      </c>
      <c r="H8" s="185" t="str">
        <f>IF('360 GRP '!S86=0,"",'360 GRP '!S86)</f>
        <v/>
      </c>
      <c r="I8" s="185" t="str">
        <f>IF('360 GRP '!T86=0,"",'360 GRP '!T86)</f>
        <v/>
      </c>
      <c r="J8" s="185" t="str">
        <f>IF('360 GRP '!U86=0,"",'360 GRP '!U86)</f>
        <v/>
      </c>
      <c r="K8" s="185" t="str">
        <f>IF('360 GRP '!V86=0,"",'360 GRP '!V86)</f>
        <v/>
      </c>
      <c r="L8" s="185" t="str">
        <f>IF('360 GRP '!W86=0,"",'360 GRP '!W86)</f>
        <v/>
      </c>
      <c r="M8" s="185" t="str">
        <f>IF('360 GRP '!X86=0,"",'360 GRP '!X86)</f>
        <v/>
      </c>
      <c r="N8" s="185" t="str">
        <f>IF('360 GRP '!Y86=0,"",'360 GRP '!Y86)</f>
        <v/>
      </c>
      <c r="O8" s="185" t="str">
        <f>IF('360 GRP '!Z86=0,"",'360 GRP '!Z86)</f>
        <v/>
      </c>
      <c r="P8" s="996" t="str">
        <f>IF('360 GRP '!AA86=0,"",'360 GRP '!AA86)</f>
        <v/>
      </c>
      <c r="Q8" s="1041" t="str">
        <f>IF('360 GRP '!AB86=0,"",'360 GRP '!AB86)</f>
        <v/>
      </c>
      <c r="R8" s="185" t="str">
        <f>IF('360 GRP '!AC86=0,"",'360 GRP '!AC86)</f>
        <v/>
      </c>
      <c r="S8" s="185" t="str">
        <f>IF('360 GRP '!AD86=0,"",'360 GRP '!AD86)</f>
        <v/>
      </c>
      <c r="T8" s="185" t="str">
        <f>IF('360 GRP '!AE86=0,"",'360 GRP '!AE86)</f>
        <v/>
      </c>
      <c r="U8" s="1044">
        <f t="shared" si="0"/>
        <v>0</v>
      </c>
      <c r="V8" s="997">
        <f>U8*'360 GRP '!J86</f>
        <v>0</v>
      </c>
      <c r="W8" s="997">
        <f>U8*'360 GRP '!BJ86</f>
        <v>0</v>
      </c>
    </row>
    <row r="9" spans="1:23" ht="23.25" customHeight="1" x14ac:dyDescent="0.2">
      <c r="A9" s="163" t="str">
        <f>'360 GRP '!D87</f>
        <v>360-096</v>
      </c>
      <c r="B9" s="166"/>
      <c r="C9" s="185" t="str">
        <f>IF('360 GRP '!N87=0,"",'360 GRP '!N87)</f>
        <v/>
      </c>
      <c r="D9" s="185" t="str">
        <f>IF('360 GRP '!O87=0,"",'360 GRP '!O87)</f>
        <v/>
      </c>
      <c r="E9" s="185" t="str">
        <f>IF('360 GRP '!P87=0,"",'360 GRP '!P87)</f>
        <v/>
      </c>
      <c r="F9" s="185" t="str">
        <f>IF('360 GRP '!Q87=0,"",'360 GRP '!Q87)</f>
        <v/>
      </c>
      <c r="G9" s="185" t="str">
        <f>IF('360 GRP '!R87=0,"",'360 GRP '!R87)</f>
        <v/>
      </c>
      <c r="H9" s="185" t="str">
        <f>IF('360 GRP '!S87=0,"",'360 GRP '!S87)</f>
        <v/>
      </c>
      <c r="I9" s="185" t="str">
        <f>IF('360 GRP '!T87=0,"",'360 GRP '!T87)</f>
        <v/>
      </c>
      <c r="J9" s="185" t="str">
        <f>IF('360 GRP '!U87=0,"",'360 GRP '!U87)</f>
        <v/>
      </c>
      <c r="K9" s="185" t="str">
        <f>IF('360 GRP '!V87=0,"",'360 GRP '!V87)</f>
        <v/>
      </c>
      <c r="L9" s="185" t="str">
        <f>IF('360 GRP '!W87=0,"",'360 GRP '!W87)</f>
        <v/>
      </c>
      <c r="M9" s="185" t="str">
        <f>IF('360 GRP '!X87=0,"",'360 GRP '!X87)</f>
        <v/>
      </c>
      <c r="N9" s="185" t="str">
        <f>IF('360 GRP '!Y87=0,"",'360 GRP '!Y87)</f>
        <v/>
      </c>
      <c r="O9" s="185" t="str">
        <f>IF('360 GRP '!Z87=0,"",'360 GRP '!Z87)</f>
        <v/>
      </c>
      <c r="P9" s="996" t="str">
        <f>IF('360 GRP '!AA87=0,"",'360 GRP '!AA87)</f>
        <v/>
      </c>
      <c r="Q9" s="1041" t="str">
        <f>IF('360 GRP '!AB87=0,"",'360 GRP '!AB87)</f>
        <v/>
      </c>
      <c r="R9" s="185" t="str">
        <f>IF('360 GRP '!AC87=0,"",'360 GRP '!AC87)</f>
        <v/>
      </c>
      <c r="S9" s="185" t="str">
        <f>IF('360 GRP '!AD87=0,"",'360 GRP '!AD87)</f>
        <v/>
      </c>
      <c r="T9" s="185" t="str">
        <f>IF('360 GRP '!AE87=0,"",'360 GRP '!AE87)</f>
        <v/>
      </c>
      <c r="U9" s="1044">
        <f t="shared" si="0"/>
        <v>0</v>
      </c>
      <c r="V9" s="997">
        <f>U9*'360 GRP '!J87</f>
        <v>0</v>
      </c>
      <c r="W9" s="997">
        <f>U9*'360 GRP '!BJ87</f>
        <v>0</v>
      </c>
    </row>
    <row r="10" spans="1:23" ht="23.25" customHeight="1" x14ac:dyDescent="0.2">
      <c r="A10" s="163" t="str">
        <f>'360 GRP '!D88</f>
        <v>360-098</v>
      </c>
      <c r="B10" s="166"/>
      <c r="C10" s="185" t="str">
        <f>IF('360 GRP '!N88=0,"",'360 GRP '!N88)</f>
        <v/>
      </c>
      <c r="D10" s="185" t="str">
        <f>IF('360 GRP '!O88=0,"",'360 GRP '!O88)</f>
        <v/>
      </c>
      <c r="E10" s="185" t="str">
        <f>IF('360 GRP '!P88=0,"",'360 GRP '!P88)</f>
        <v/>
      </c>
      <c r="F10" s="185" t="str">
        <f>IF('360 GRP '!Q88=0,"",'360 GRP '!Q88)</f>
        <v/>
      </c>
      <c r="G10" s="185" t="str">
        <f>IF('360 GRP '!R88=0,"",'360 GRP '!R88)</f>
        <v/>
      </c>
      <c r="H10" s="185" t="str">
        <f>IF('360 GRP '!S88=0,"",'360 GRP '!S88)</f>
        <v/>
      </c>
      <c r="I10" s="185" t="str">
        <f>IF('360 GRP '!T88=0,"",'360 GRP '!T88)</f>
        <v/>
      </c>
      <c r="J10" s="185" t="str">
        <f>IF('360 GRP '!U88=0,"",'360 GRP '!U88)</f>
        <v/>
      </c>
      <c r="K10" s="185" t="str">
        <f>IF('360 GRP '!V88=0,"",'360 GRP '!V88)</f>
        <v/>
      </c>
      <c r="L10" s="185" t="str">
        <f>IF('360 GRP '!W88=0,"",'360 GRP '!W88)</f>
        <v/>
      </c>
      <c r="M10" s="185" t="str">
        <f>IF('360 GRP '!X88=0,"",'360 GRP '!X88)</f>
        <v/>
      </c>
      <c r="N10" s="185" t="str">
        <f>IF('360 GRP '!Y88=0,"",'360 GRP '!Y88)</f>
        <v/>
      </c>
      <c r="O10" s="185" t="str">
        <f>IF('360 GRP '!Z88=0,"",'360 GRP '!Z88)</f>
        <v/>
      </c>
      <c r="P10" s="996" t="str">
        <f>IF('360 GRP '!AA88=0,"",'360 GRP '!AA88)</f>
        <v/>
      </c>
      <c r="Q10" s="1041" t="str">
        <f>IF('360 GRP '!AB88=0,"",'360 GRP '!AB88)</f>
        <v/>
      </c>
      <c r="R10" s="185" t="str">
        <f>IF('360 GRP '!AC88=0,"",'360 GRP '!AC88)</f>
        <v/>
      </c>
      <c r="S10" s="185" t="str">
        <f>IF('360 GRP '!AD88=0,"",'360 GRP '!AD88)</f>
        <v/>
      </c>
      <c r="T10" s="185" t="str">
        <f>IF('360 GRP '!AE88=0,"",'360 GRP '!AE88)</f>
        <v/>
      </c>
      <c r="U10" s="1044">
        <f t="shared" si="0"/>
        <v>0</v>
      </c>
      <c r="V10" s="997">
        <f>U10*'360 GRP '!J88</f>
        <v>0</v>
      </c>
      <c r="W10" s="997">
        <f>U10*'360 GRP '!BJ88</f>
        <v>0</v>
      </c>
    </row>
    <row r="11" spans="1:23" ht="23.25" customHeight="1" x14ac:dyDescent="0.2">
      <c r="A11" s="163" t="str">
        <f>'360 GRP '!D89</f>
        <v>360-100</v>
      </c>
      <c r="B11" s="166"/>
      <c r="C11" s="185" t="str">
        <f>IF('360 GRP '!N89=0,"",'360 GRP '!N89)</f>
        <v/>
      </c>
      <c r="D11" s="185" t="str">
        <f>IF('360 GRP '!O89=0,"",'360 GRP '!O89)</f>
        <v/>
      </c>
      <c r="E11" s="185" t="str">
        <f>IF('360 GRP '!P89=0,"",'360 GRP '!P89)</f>
        <v/>
      </c>
      <c r="F11" s="185" t="str">
        <f>IF('360 GRP '!Q89=0,"",'360 GRP '!Q89)</f>
        <v/>
      </c>
      <c r="G11" s="185" t="str">
        <f>IF('360 GRP '!R89=0,"",'360 GRP '!R89)</f>
        <v/>
      </c>
      <c r="H11" s="185" t="str">
        <f>IF('360 GRP '!S89=0,"",'360 GRP '!S89)</f>
        <v/>
      </c>
      <c r="I11" s="185" t="str">
        <f>IF('360 GRP '!T89=0,"",'360 GRP '!T89)</f>
        <v/>
      </c>
      <c r="J11" s="185" t="str">
        <f>IF('360 GRP '!U89=0,"",'360 GRP '!U89)</f>
        <v/>
      </c>
      <c r="K11" s="185" t="str">
        <f>IF('360 GRP '!V89=0,"",'360 GRP '!V89)</f>
        <v/>
      </c>
      <c r="L11" s="185" t="str">
        <f>IF('360 GRP '!W89=0,"",'360 GRP '!W89)</f>
        <v/>
      </c>
      <c r="M11" s="185" t="str">
        <f>IF('360 GRP '!X89=0,"",'360 GRP '!X89)</f>
        <v/>
      </c>
      <c r="N11" s="185" t="str">
        <f>IF('360 GRP '!Y89=0,"",'360 GRP '!Y89)</f>
        <v/>
      </c>
      <c r="O11" s="185" t="str">
        <f>IF('360 GRP '!Z89=0,"",'360 GRP '!Z89)</f>
        <v/>
      </c>
      <c r="P11" s="996" t="str">
        <f>IF('360 GRP '!AA89=0,"",'360 GRP '!AA89)</f>
        <v/>
      </c>
      <c r="Q11" s="1041" t="str">
        <f>IF('360 GRP '!AB89=0,"",'360 GRP '!AB89)</f>
        <v/>
      </c>
      <c r="R11" s="185" t="str">
        <f>IF('360 GRP '!AC89=0,"",'360 GRP '!AC89)</f>
        <v/>
      </c>
      <c r="S11" s="185" t="str">
        <f>IF('360 GRP '!AD89=0,"",'360 GRP '!AD89)</f>
        <v/>
      </c>
      <c r="T11" s="185" t="str">
        <f>IF('360 GRP '!AE89=0,"",'360 GRP '!AE89)</f>
        <v/>
      </c>
      <c r="U11" s="1044">
        <f t="shared" si="0"/>
        <v>0</v>
      </c>
      <c r="V11" s="997">
        <f>U11*'360 GRP '!J89</f>
        <v>0</v>
      </c>
      <c r="W11" s="997">
        <f>U11*'360 GRP '!BJ89</f>
        <v>0</v>
      </c>
    </row>
    <row r="12" spans="1:23" ht="23.25" customHeight="1" x14ac:dyDescent="0.2">
      <c r="A12" s="163">
        <f>'360 GRP '!D90</f>
        <v>0</v>
      </c>
      <c r="B12" s="166"/>
      <c r="C12" s="185" t="str">
        <f>IF('360 GRP '!N90=0,"",'360 GRP '!N90)</f>
        <v/>
      </c>
      <c r="D12" s="185" t="str">
        <f>IF('360 GRP '!O90=0,"",'360 GRP '!O90)</f>
        <v/>
      </c>
      <c r="E12" s="185" t="str">
        <f>IF('360 GRP '!P90=0,"",'360 GRP '!P90)</f>
        <v/>
      </c>
      <c r="F12" s="185" t="str">
        <f>IF('360 GRP '!Q90=0,"",'360 GRP '!Q90)</f>
        <v/>
      </c>
      <c r="G12" s="185" t="str">
        <f>IF('360 GRP '!R90=0,"",'360 GRP '!R90)</f>
        <v/>
      </c>
      <c r="H12" s="185" t="str">
        <f>IF('360 GRP '!S90=0,"",'360 GRP '!S90)</f>
        <v/>
      </c>
      <c r="I12" s="185" t="str">
        <f>IF('360 GRP '!T90=0,"",'360 GRP '!T90)</f>
        <v/>
      </c>
      <c r="J12" s="185" t="str">
        <f>IF('360 GRP '!U90=0,"",'360 GRP '!U90)</f>
        <v/>
      </c>
      <c r="K12" s="185" t="str">
        <f>IF('360 GRP '!V90=0,"",'360 GRP '!V90)</f>
        <v/>
      </c>
      <c r="L12" s="185" t="str">
        <f>IF('360 GRP '!W90=0,"",'360 GRP '!W90)</f>
        <v/>
      </c>
      <c r="M12" s="185" t="str">
        <f>IF('360 GRP '!X90=0,"",'360 GRP '!X90)</f>
        <v/>
      </c>
      <c r="N12" s="185" t="str">
        <f>IF('360 GRP '!Y90=0,"",'360 GRP '!Y90)</f>
        <v/>
      </c>
      <c r="O12" s="185" t="str">
        <f>IF('360 GRP '!Z90=0,"",'360 GRP '!Z90)</f>
        <v/>
      </c>
      <c r="P12" s="996" t="str">
        <f>IF('360 GRP '!AA90=0,"",'360 GRP '!AA90)</f>
        <v/>
      </c>
      <c r="Q12" s="1041" t="str">
        <f>IF('360 GRP '!AB90=0,"",'360 GRP '!AB90)</f>
        <v/>
      </c>
      <c r="R12" s="185" t="str">
        <f>IF('360 GRP '!AC90=0,"",'360 GRP '!AC90)</f>
        <v/>
      </c>
      <c r="S12" s="185" t="str">
        <f>IF('360 GRP '!AD90=0,"",'360 GRP '!AD90)</f>
        <v/>
      </c>
      <c r="T12" s="185" t="str">
        <f>IF('360 GRP '!AE90=0,"",'360 GRP '!AE90)</f>
        <v/>
      </c>
      <c r="U12" s="1044">
        <f t="shared" si="0"/>
        <v>0</v>
      </c>
      <c r="V12" s="997">
        <f>U12*'360 GRP '!J90</f>
        <v>0</v>
      </c>
      <c r="W12" s="997">
        <f>U12*'360 GRP '!BJ90</f>
        <v>0</v>
      </c>
    </row>
    <row r="13" spans="1:23" ht="23.25" customHeight="1" x14ac:dyDescent="0.2">
      <c r="A13" s="163" t="str">
        <f>'360 GRP '!D91</f>
        <v>360-121</v>
      </c>
      <c r="B13" s="166"/>
      <c r="C13" s="185" t="str">
        <f>IF('360 GRP '!N91=0,"",'360 GRP '!N91)</f>
        <v/>
      </c>
      <c r="D13" s="185" t="str">
        <f>IF('360 GRP '!O91=0,"",'360 GRP '!O91)</f>
        <v/>
      </c>
      <c r="E13" s="185" t="str">
        <f>IF('360 GRP '!P91=0,"",'360 GRP '!P91)</f>
        <v/>
      </c>
      <c r="F13" s="185" t="str">
        <f>IF('360 GRP '!Q91=0,"",'360 GRP '!Q91)</f>
        <v/>
      </c>
      <c r="G13" s="185" t="str">
        <f>IF('360 GRP '!R91=0,"",'360 GRP '!R91)</f>
        <v/>
      </c>
      <c r="H13" s="185" t="str">
        <f>IF('360 GRP '!S91=0,"",'360 GRP '!S91)</f>
        <v/>
      </c>
      <c r="I13" s="185" t="str">
        <f>IF('360 GRP '!T91=0,"",'360 GRP '!T91)</f>
        <v/>
      </c>
      <c r="J13" s="185" t="str">
        <f>IF('360 GRP '!U91=0,"",'360 GRP '!U91)</f>
        <v/>
      </c>
      <c r="K13" s="185" t="str">
        <f>IF('360 GRP '!V91=0,"",'360 GRP '!V91)</f>
        <v/>
      </c>
      <c r="L13" s="185" t="str">
        <f>IF('360 GRP '!W91=0,"",'360 GRP '!W91)</f>
        <v/>
      </c>
      <c r="M13" s="185" t="str">
        <f>IF('360 GRP '!X91=0,"",'360 GRP '!X91)</f>
        <v/>
      </c>
      <c r="N13" s="185" t="str">
        <f>IF('360 GRP '!Y91=0,"",'360 GRP '!Y91)</f>
        <v/>
      </c>
      <c r="O13" s="185" t="str">
        <f>IF('360 GRP '!Z91=0,"",'360 GRP '!Z91)</f>
        <v/>
      </c>
      <c r="P13" s="996" t="str">
        <f>IF('360 GRP '!AA91=0,"",'360 GRP '!AA91)</f>
        <v/>
      </c>
      <c r="Q13" s="1041" t="str">
        <f>IF('360 GRP '!AB91=0,"",'360 GRP '!AB91)</f>
        <v/>
      </c>
      <c r="R13" s="185" t="str">
        <f>IF('360 GRP '!AC91=0,"",'360 GRP '!AC91)</f>
        <v/>
      </c>
      <c r="S13" s="185" t="str">
        <f>IF('360 GRP '!AD91=0,"",'360 GRP '!AD91)</f>
        <v/>
      </c>
      <c r="T13" s="185" t="str">
        <f>IF('360 GRP '!AE91=0,"",'360 GRP '!AE91)</f>
        <v/>
      </c>
      <c r="U13" s="1044">
        <f t="shared" si="0"/>
        <v>0</v>
      </c>
      <c r="V13" s="997">
        <f>U13*'360 GRP '!J91</f>
        <v>0</v>
      </c>
      <c r="W13" s="997">
        <f>U13*'360 GRP '!BJ91</f>
        <v>0</v>
      </c>
    </row>
    <row r="14" spans="1:23" ht="23.25" customHeight="1" x14ac:dyDescent="0.2">
      <c r="A14" s="163" t="str">
        <f>'360 GRP '!D92</f>
        <v>360-121-DT</v>
      </c>
      <c r="B14" s="166" t="s">
        <v>70</v>
      </c>
      <c r="C14" s="185" t="str">
        <f>IF('360 GRP '!N92=0,"",'360 GRP '!N92)</f>
        <v/>
      </c>
      <c r="D14" s="185" t="str">
        <f>IF('360 GRP '!O92=0,"",'360 GRP '!O92)</f>
        <v/>
      </c>
      <c r="E14" s="185" t="str">
        <f>IF('360 GRP '!P92=0,"",'360 GRP '!P92)</f>
        <v/>
      </c>
      <c r="F14" s="185" t="str">
        <f>IF('360 GRP '!Q92=0,"",'360 GRP '!Q92)</f>
        <v/>
      </c>
      <c r="G14" s="185" t="str">
        <f>IF('360 GRP '!R92=0,"",'360 GRP '!R92)</f>
        <v/>
      </c>
      <c r="H14" s="185" t="str">
        <f>IF('360 GRP '!S92=0,"",'360 GRP '!S92)</f>
        <v/>
      </c>
      <c r="I14" s="185" t="str">
        <f>IF('360 GRP '!T92=0,"",'360 GRP '!T92)</f>
        <v/>
      </c>
      <c r="J14" s="185" t="str">
        <f>IF('360 GRP '!U92=0,"",'360 GRP '!U92)</f>
        <v/>
      </c>
      <c r="K14" s="185" t="str">
        <f>IF('360 GRP '!V92=0,"",'360 GRP '!V92)</f>
        <v/>
      </c>
      <c r="L14" s="185" t="str">
        <f>IF('360 GRP '!W92=0,"",'360 GRP '!W92)</f>
        <v/>
      </c>
      <c r="M14" s="185" t="str">
        <f>IF('360 GRP '!X92=0,"",'360 GRP '!X92)</f>
        <v/>
      </c>
      <c r="N14" s="185" t="str">
        <f>IF('360 GRP '!Y92=0,"",'360 GRP '!Y92)</f>
        <v/>
      </c>
      <c r="O14" s="185" t="str">
        <f>IF('360 GRP '!Z92=0,"",'360 GRP '!Z92)</f>
        <v/>
      </c>
      <c r="P14" s="996" t="str">
        <f>IF('360 GRP '!AA92=0,"",'360 GRP '!AA92)</f>
        <v/>
      </c>
      <c r="Q14" s="1041" t="str">
        <f>IF('360 GRP '!AB92=0,"",'360 GRP '!AB92)</f>
        <v/>
      </c>
      <c r="R14" s="185" t="str">
        <f>IF('360 GRP '!AC92=0,"",'360 GRP '!AC92)</f>
        <v/>
      </c>
      <c r="S14" s="185" t="str">
        <f>IF('360 GRP '!AD92=0,"",'360 GRP '!AD92)</f>
        <v/>
      </c>
      <c r="T14" s="185" t="str">
        <f>IF('360 GRP '!AE92=0,"",'360 GRP '!AE92)</f>
        <v/>
      </c>
      <c r="U14" s="1044">
        <f t="shared" si="0"/>
        <v>0</v>
      </c>
      <c r="V14" s="997">
        <f>U14*'360 GRP '!J92</f>
        <v>0</v>
      </c>
      <c r="W14" s="997">
        <f>U14*'360 GRP '!BJ92</f>
        <v>0</v>
      </c>
    </row>
    <row r="15" spans="1:23" ht="23.25" customHeight="1" x14ac:dyDescent="0.2">
      <c r="A15" s="163" t="str">
        <f>'360 GRP '!D93</f>
        <v>360-122</v>
      </c>
      <c r="B15" s="166"/>
      <c r="C15" s="185" t="str">
        <f>IF('360 GRP '!N93=0,"",'360 GRP '!N93)</f>
        <v/>
      </c>
      <c r="D15" s="185" t="str">
        <f>IF('360 GRP '!O93=0,"",'360 GRP '!O93)</f>
        <v/>
      </c>
      <c r="E15" s="185" t="str">
        <f>IF('360 GRP '!P93=0,"",'360 GRP '!P93)</f>
        <v/>
      </c>
      <c r="F15" s="185" t="str">
        <f>IF('360 GRP '!Q93=0,"",'360 GRP '!Q93)</f>
        <v/>
      </c>
      <c r="G15" s="185" t="str">
        <f>IF('360 GRP '!R93=0,"",'360 GRP '!R93)</f>
        <v/>
      </c>
      <c r="H15" s="185" t="str">
        <f>IF('360 GRP '!S93=0,"",'360 GRP '!S93)</f>
        <v/>
      </c>
      <c r="I15" s="185" t="str">
        <f>IF('360 GRP '!T93=0,"",'360 GRP '!T93)</f>
        <v/>
      </c>
      <c r="J15" s="185" t="str">
        <f>IF('360 GRP '!U93=0,"",'360 GRP '!U93)</f>
        <v/>
      </c>
      <c r="K15" s="185" t="str">
        <f>IF('360 GRP '!V93=0,"",'360 GRP '!V93)</f>
        <v/>
      </c>
      <c r="L15" s="185" t="str">
        <f>IF('360 GRP '!W93=0,"",'360 GRP '!W93)</f>
        <v/>
      </c>
      <c r="M15" s="185" t="str">
        <f>IF('360 GRP '!X93=0,"",'360 GRP '!X93)</f>
        <v/>
      </c>
      <c r="N15" s="185" t="str">
        <f>IF('360 GRP '!Y93=0,"",'360 GRP '!Y93)</f>
        <v/>
      </c>
      <c r="O15" s="185" t="str">
        <f>IF('360 GRP '!Z93=0,"",'360 GRP '!Z93)</f>
        <v/>
      </c>
      <c r="P15" s="996" t="str">
        <f>IF('360 GRP '!AA93=0,"",'360 GRP '!AA93)</f>
        <v/>
      </c>
      <c r="Q15" s="1041" t="str">
        <f>IF('360 GRP '!AB93=0,"",'360 GRP '!AB93)</f>
        <v/>
      </c>
      <c r="R15" s="185" t="str">
        <f>IF('360 GRP '!AC93=0,"",'360 GRP '!AC93)</f>
        <v/>
      </c>
      <c r="S15" s="185" t="str">
        <f>IF('360 GRP '!AD93=0,"",'360 GRP '!AD93)</f>
        <v/>
      </c>
      <c r="T15" s="185" t="str">
        <f>IF('360 GRP '!AE93=0,"",'360 GRP '!AE93)</f>
        <v/>
      </c>
      <c r="U15" s="1044">
        <f t="shared" si="0"/>
        <v>0</v>
      </c>
      <c r="V15" s="997">
        <f>U15*'360 GRP '!J93</f>
        <v>0</v>
      </c>
      <c r="W15" s="997">
        <f>U15*'360 GRP '!BJ93</f>
        <v>0</v>
      </c>
    </row>
    <row r="16" spans="1:23" ht="23.25" customHeight="1" x14ac:dyDescent="0.2">
      <c r="A16" s="163" t="str">
        <f>'360 GRP '!D94</f>
        <v>360-122-DT</v>
      </c>
      <c r="B16" s="166" t="s">
        <v>70</v>
      </c>
      <c r="C16" s="185" t="str">
        <f>IF('360 GRP '!N94=0,"",'360 GRP '!N94)</f>
        <v/>
      </c>
      <c r="D16" s="185" t="str">
        <f>IF('360 GRP '!O94=0,"",'360 GRP '!O94)</f>
        <v/>
      </c>
      <c r="E16" s="185" t="str">
        <f>IF('360 GRP '!P94=0,"",'360 GRP '!P94)</f>
        <v/>
      </c>
      <c r="F16" s="185" t="str">
        <f>IF('360 GRP '!Q94=0,"",'360 GRP '!Q94)</f>
        <v/>
      </c>
      <c r="G16" s="185" t="str">
        <f>IF('360 GRP '!R94=0,"",'360 GRP '!R94)</f>
        <v/>
      </c>
      <c r="H16" s="185" t="str">
        <f>IF('360 GRP '!S94=0,"",'360 GRP '!S94)</f>
        <v/>
      </c>
      <c r="I16" s="185" t="str">
        <f>IF('360 GRP '!T94=0,"",'360 GRP '!T94)</f>
        <v/>
      </c>
      <c r="J16" s="185" t="str">
        <f>IF('360 GRP '!U94=0,"",'360 GRP '!U94)</f>
        <v/>
      </c>
      <c r="K16" s="185" t="str">
        <f>IF('360 GRP '!V94=0,"",'360 GRP '!V94)</f>
        <v/>
      </c>
      <c r="L16" s="185" t="str">
        <f>IF('360 GRP '!W94=0,"",'360 GRP '!W94)</f>
        <v/>
      </c>
      <c r="M16" s="185" t="str">
        <f>IF('360 GRP '!X94=0,"",'360 GRP '!X94)</f>
        <v/>
      </c>
      <c r="N16" s="185" t="str">
        <f>IF('360 GRP '!Y94=0,"",'360 GRP '!Y94)</f>
        <v/>
      </c>
      <c r="O16" s="185" t="str">
        <f>IF('360 GRP '!Z94=0,"",'360 GRP '!Z94)</f>
        <v/>
      </c>
      <c r="P16" s="996" t="str">
        <f>IF('360 GRP '!AA94=0,"",'360 GRP '!AA94)</f>
        <v/>
      </c>
      <c r="Q16" s="1041" t="str">
        <f>IF('360 GRP '!AB94=0,"",'360 GRP '!AB94)</f>
        <v/>
      </c>
      <c r="R16" s="185" t="str">
        <f>IF('360 GRP '!AC94=0,"",'360 GRP '!AC94)</f>
        <v/>
      </c>
      <c r="S16" s="185" t="str">
        <f>IF('360 GRP '!AD94=0,"",'360 GRP '!AD94)</f>
        <v/>
      </c>
      <c r="T16" s="185" t="str">
        <f>IF('360 GRP '!AE94=0,"",'360 GRP '!AE94)</f>
        <v/>
      </c>
      <c r="U16" s="1044">
        <f t="shared" si="0"/>
        <v>0</v>
      </c>
      <c r="V16" s="997">
        <f>U16*'360 GRP '!J94</f>
        <v>0</v>
      </c>
      <c r="W16" s="997">
        <f>U16*'360 GRP '!BJ94</f>
        <v>0</v>
      </c>
    </row>
    <row r="17" spans="1:23" ht="23.25" customHeight="1" x14ac:dyDescent="0.2">
      <c r="A17" s="163" t="str">
        <f>'360 GRP '!D95</f>
        <v>360-123</v>
      </c>
      <c r="B17" s="166"/>
      <c r="C17" s="185" t="str">
        <f>IF('360 GRP '!N95=0,"",'360 GRP '!N95)</f>
        <v/>
      </c>
      <c r="D17" s="185" t="str">
        <f>IF('360 GRP '!O95=0,"",'360 GRP '!O95)</f>
        <v/>
      </c>
      <c r="E17" s="185" t="str">
        <f>IF('360 GRP '!P95=0,"",'360 GRP '!P95)</f>
        <v/>
      </c>
      <c r="F17" s="185" t="str">
        <f>IF('360 GRP '!Q95=0,"",'360 GRP '!Q95)</f>
        <v/>
      </c>
      <c r="G17" s="185" t="str">
        <f>IF('360 GRP '!R95=0,"",'360 GRP '!R95)</f>
        <v/>
      </c>
      <c r="H17" s="185" t="str">
        <f>IF('360 GRP '!S95=0,"",'360 GRP '!S95)</f>
        <v/>
      </c>
      <c r="I17" s="185" t="str">
        <f>IF('360 GRP '!T95=0,"",'360 GRP '!T95)</f>
        <v/>
      </c>
      <c r="J17" s="185" t="str">
        <f>IF('360 GRP '!U95=0,"",'360 GRP '!U95)</f>
        <v/>
      </c>
      <c r="K17" s="185" t="str">
        <f>IF('360 GRP '!V95=0,"",'360 GRP '!V95)</f>
        <v/>
      </c>
      <c r="L17" s="185" t="str">
        <f>IF('360 GRP '!W95=0,"",'360 GRP '!W95)</f>
        <v/>
      </c>
      <c r="M17" s="185" t="str">
        <f>IF('360 GRP '!X95=0,"",'360 GRP '!X95)</f>
        <v/>
      </c>
      <c r="N17" s="185" t="str">
        <f>IF('360 GRP '!Y95=0,"",'360 GRP '!Y95)</f>
        <v/>
      </c>
      <c r="O17" s="185" t="str">
        <f>IF('360 GRP '!Z95=0,"",'360 GRP '!Z95)</f>
        <v/>
      </c>
      <c r="P17" s="996" t="str">
        <f>IF('360 GRP '!AA95=0,"",'360 GRP '!AA95)</f>
        <v/>
      </c>
      <c r="Q17" s="1041" t="str">
        <f>IF('360 GRP '!AB95=0,"",'360 GRP '!AB95)</f>
        <v/>
      </c>
      <c r="R17" s="185" t="str">
        <f>IF('360 GRP '!AC95=0,"",'360 GRP '!AC95)</f>
        <v/>
      </c>
      <c r="S17" s="185" t="str">
        <f>IF('360 GRP '!AD95=0,"",'360 GRP '!AD95)</f>
        <v/>
      </c>
      <c r="T17" s="185" t="str">
        <f>IF('360 GRP '!AE95=0,"",'360 GRP '!AE95)</f>
        <v/>
      </c>
      <c r="U17" s="1044">
        <f t="shared" si="0"/>
        <v>0</v>
      </c>
      <c r="V17" s="997">
        <f>U17*'360 GRP '!J95</f>
        <v>0</v>
      </c>
      <c r="W17" s="997">
        <f>U17*'360 GRP '!BJ95</f>
        <v>0</v>
      </c>
    </row>
    <row r="18" spans="1:23" ht="23.25" customHeight="1" x14ac:dyDescent="0.2">
      <c r="A18" s="163" t="str">
        <f>'360 GRP '!D96</f>
        <v>360-123-DT</v>
      </c>
      <c r="B18" s="166" t="s">
        <v>70</v>
      </c>
      <c r="C18" s="185" t="str">
        <f>IF('360 GRP '!N96=0,"",'360 GRP '!N96)</f>
        <v/>
      </c>
      <c r="D18" s="185" t="str">
        <f>IF('360 GRP '!O96=0,"",'360 GRP '!O96)</f>
        <v/>
      </c>
      <c r="E18" s="185" t="str">
        <f>IF('360 GRP '!P96=0,"",'360 GRP '!P96)</f>
        <v/>
      </c>
      <c r="F18" s="185" t="str">
        <f>IF('360 GRP '!Q96=0,"",'360 GRP '!Q96)</f>
        <v/>
      </c>
      <c r="G18" s="185" t="str">
        <f>IF('360 GRP '!R96=0,"",'360 GRP '!R96)</f>
        <v/>
      </c>
      <c r="H18" s="185" t="str">
        <f>IF('360 GRP '!S96=0,"",'360 GRP '!S96)</f>
        <v/>
      </c>
      <c r="I18" s="185" t="str">
        <f>IF('360 GRP '!T96=0,"",'360 GRP '!T96)</f>
        <v/>
      </c>
      <c r="J18" s="185" t="str">
        <f>IF('360 GRP '!U96=0,"",'360 GRP '!U96)</f>
        <v/>
      </c>
      <c r="K18" s="185" t="str">
        <f>IF('360 GRP '!V96=0,"",'360 GRP '!V96)</f>
        <v/>
      </c>
      <c r="L18" s="185" t="str">
        <f>IF('360 GRP '!W96=0,"",'360 GRP '!W96)</f>
        <v/>
      </c>
      <c r="M18" s="185" t="str">
        <f>IF('360 GRP '!X96=0,"",'360 GRP '!X96)</f>
        <v/>
      </c>
      <c r="N18" s="185" t="str">
        <f>IF('360 GRP '!Y96=0,"",'360 GRP '!Y96)</f>
        <v/>
      </c>
      <c r="O18" s="185" t="str">
        <f>IF('360 GRP '!Z96=0,"",'360 GRP '!Z96)</f>
        <v/>
      </c>
      <c r="P18" s="996" t="str">
        <f>IF('360 GRP '!AA96=0,"",'360 GRP '!AA96)</f>
        <v/>
      </c>
      <c r="Q18" s="1041" t="str">
        <f>IF('360 GRP '!AB96=0,"",'360 GRP '!AB96)</f>
        <v/>
      </c>
      <c r="R18" s="185" t="str">
        <f>IF('360 GRP '!AC96=0,"",'360 GRP '!AC96)</f>
        <v/>
      </c>
      <c r="S18" s="185" t="str">
        <f>IF('360 GRP '!AD96=0,"",'360 GRP '!AD96)</f>
        <v/>
      </c>
      <c r="T18" s="185" t="str">
        <f>IF('360 GRP '!AE96=0,"",'360 GRP '!AE96)</f>
        <v/>
      </c>
      <c r="U18" s="1044">
        <f t="shared" si="0"/>
        <v>0</v>
      </c>
      <c r="V18" s="997">
        <f>U18*'360 GRP '!J96</f>
        <v>0</v>
      </c>
      <c r="W18" s="997">
        <f>U18*'360 GRP '!BJ96</f>
        <v>0</v>
      </c>
    </row>
    <row r="19" spans="1:23" ht="23.25" customHeight="1" x14ac:dyDescent="0.2">
      <c r="A19" s="163" t="str">
        <f>'360 GRP '!D97</f>
        <v>360-124</v>
      </c>
      <c r="B19" s="166"/>
      <c r="C19" s="185" t="str">
        <f>IF('360 GRP '!N97=0,"",'360 GRP '!N97)</f>
        <v/>
      </c>
      <c r="D19" s="185" t="str">
        <f>IF('360 GRP '!O97=0,"",'360 GRP '!O97)</f>
        <v/>
      </c>
      <c r="E19" s="185" t="str">
        <f>IF('360 GRP '!P97=0,"",'360 GRP '!P97)</f>
        <v/>
      </c>
      <c r="F19" s="185" t="str">
        <f>IF('360 GRP '!Q97=0,"",'360 GRP '!Q97)</f>
        <v/>
      </c>
      <c r="G19" s="185" t="str">
        <f>IF('360 GRP '!R97=0,"",'360 GRP '!R97)</f>
        <v/>
      </c>
      <c r="H19" s="185" t="str">
        <f>IF('360 GRP '!S97=0,"",'360 GRP '!S97)</f>
        <v/>
      </c>
      <c r="I19" s="185" t="str">
        <f>IF('360 GRP '!T97=0,"",'360 GRP '!T97)</f>
        <v/>
      </c>
      <c r="J19" s="185" t="str">
        <f>IF('360 GRP '!U97=0,"",'360 GRP '!U97)</f>
        <v/>
      </c>
      <c r="K19" s="185" t="str">
        <f>IF('360 GRP '!V97=0,"",'360 GRP '!V97)</f>
        <v/>
      </c>
      <c r="L19" s="185" t="str">
        <f>IF('360 GRP '!W97=0,"",'360 GRP '!W97)</f>
        <v/>
      </c>
      <c r="M19" s="185" t="str">
        <f>IF('360 GRP '!X97=0,"",'360 GRP '!X97)</f>
        <v/>
      </c>
      <c r="N19" s="185" t="str">
        <f>IF('360 GRP '!Y97=0,"",'360 GRP '!Y97)</f>
        <v/>
      </c>
      <c r="O19" s="185" t="str">
        <f>IF('360 GRP '!Z97=0,"",'360 GRP '!Z97)</f>
        <v/>
      </c>
      <c r="P19" s="996" t="str">
        <f>IF('360 GRP '!AA97=0,"",'360 GRP '!AA97)</f>
        <v/>
      </c>
      <c r="Q19" s="1041" t="str">
        <f>IF('360 GRP '!AB97=0,"",'360 GRP '!AB97)</f>
        <v/>
      </c>
      <c r="R19" s="185" t="str">
        <f>IF('360 GRP '!AC97=0,"",'360 GRP '!AC97)</f>
        <v/>
      </c>
      <c r="S19" s="185" t="str">
        <f>IF('360 GRP '!AD97=0,"",'360 GRP '!AD97)</f>
        <v/>
      </c>
      <c r="T19" s="185" t="str">
        <f>IF('360 GRP '!AE97=0,"",'360 GRP '!AE97)</f>
        <v/>
      </c>
      <c r="U19" s="1044">
        <f t="shared" si="0"/>
        <v>0</v>
      </c>
      <c r="V19" s="997">
        <f>U19*'360 GRP '!J97</f>
        <v>0</v>
      </c>
      <c r="W19" s="997">
        <f>U19*'360 GRP '!BJ97</f>
        <v>0</v>
      </c>
    </row>
    <row r="20" spans="1:23" ht="23.25" customHeight="1" x14ac:dyDescent="0.2">
      <c r="A20" s="163" t="str">
        <f>'360 GRP '!D98</f>
        <v>360-125</v>
      </c>
      <c r="B20" s="166"/>
      <c r="C20" s="185" t="str">
        <f>IF('360 GRP '!N98=0,"",'360 GRP '!N98)</f>
        <v/>
      </c>
      <c r="D20" s="185" t="str">
        <f>IF('360 GRP '!O98=0,"",'360 GRP '!O98)</f>
        <v/>
      </c>
      <c r="E20" s="185" t="str">
        <f>IF('360 GRP '!P98=0,"",'360 GRP '!P98)</f>
        <v/>
      </c>
      <c r="F20" s="185" t="str">
        <f>IF('360 GRP '!Q98=0,"",'360 GRP '!Q98)</f>
        <v/>
      </c>
      <c r="G20" s="185" t="str">
        <f>IF('360 GRP '!R98=0,"",'360 GRP '!R98)</f>
        <v/>
      </c>
      <c r="H20" s="185" t="str">
        <f>IF('360 GRP '!S98=0,"",'360 GRP '!S98)</f>
        <v/>
      </c>
      <c r="I20" s="185" t="str">
        <f>IF('360 GRP '!T98=0,"",'360 GRP '!T98)</f>
        <v/>
      </c>
      <c r="J20" s="185" t="str">
        <f>IF('360 GRP '!U98=0,"",'360 GRP '!U98)</f>
        <v/>
      </c>
      <c r="K20" s="185" t="str">
        <f>IF('360 GRP '!V98=0,"",'360 GRP '!V98)</f>
        <v/>
      </c>
      <c r="L20" s="185" t="str">
        <f>IF('360 GRP '!W98=0,"",'360 GRP '!W98)</f>
        <v/>
      </c>
      <c r="M20" s="185" t="str">
        <f>IF('360 GRP '!X98=0,"",'360 GRP '!X98)</f>
        <v/>
      </c>
      <c r="N20" s="185" t="str">
        <f>IF('360 GRP '!Y98=0,"",'360 GRP '!Y98)</f>
        <v/>
      </c>
      <c r="O20" s="185" t="str">
        <f>IF('360 GRP '!Z98=0,"",'360 GRP '!Z98)</f>
        <v/>
      </c>
      <c r="P20" s="996" t="str">
        <f>IF('360 GRP '!AA98=0,"",'360 GRP '!AA98)</f>
        <v/>
      </c>
      <c r="Q20" s="1041" t="str">
        <f>IF('360 GRP '!AB98=0,"",'360 GRP '!AB98)</f>
        <v/>
      </c>
      <c r="R20" s="185" t="str">
        <f>IF('360 GRP '!AC98=0,"",'360 GRP '!AC98)</f>
        <v/>
      </c>
      <c r="S20" s="185" t="str">
        <f>IF('360 GRP '!AD98=0,"",'360 GRP '!AD98)</f>
        <v/>
      </c>
      <c r="T20" s="185" t="str">
        <f>IF('360 GRP '!AE98=0,"",'360 GRP '!AE98)</f>
        <v/>
      </c>
      <c r="U20" s="1044">
        <f t="shared" si="0"/>
        <v>0</v>
      </c>
      <c r="V20" s="997">
        <f>U20*'360 GRP '!J98</f>
        <v>0</v>
      </c>
      <c r="W20" s="997">
        <f>U20*'360 GRP '!BJ98</f>
        <v>0</v>
      </c>
    </row>
    <row r="21" spans="1:23" ht="23.25" customHeight="1" x14ac:dyDescent="0.2">
      <c r="A21" s="163" t="str">
        <f>'360 GRP '!D99</f>
        <v>360-125-WI</v>
      </c>
      <c r="B21" s="166" t="s">
        <v>591</v>
      </c>
      <c r="C21" s="185" t="str">
        <f>IF('360 GRP '!N99=0,"",'360 GRP '!N99)</f>
        <v/>
      </c>
      <c r="D21" s="185" t="str">
        <f>IF('360 GRP '!O99=0,"",'360 GRP '!O99)</f>
        <v/>
      </c>
      <c r="E21" s="185" t="str">
        <f>IF('360 GRP '!P99=0,"",'360 GRP '!P99)</f>
        <v/>
      </c>
      <c r="F21" s="185" t="str">
        <f>IF('360 GRP '!Q99=0,"",'360 GRP '!Q99)</f>
        <v/>
      </c>
      <c r="G21" s="185" t="str">
        <f>IF('360 GRP '!R99=0,"",'360 GRP '!R99)</f>
        <v/>
      </c>
      <c r="H21" s="185" t="str">
        <f>IF('360 GRP '!S99=0,"",'360 GRP '!S99)</f>
        <v/>
      </c>
      <c r="I21" s="185" t="str">
        <f>IF('360 GRP '!T99=0,"",'360 GRP '!T99)</f>
        <v/>
      </c>
      <c r="J21" s="185" t="str">
        <f>IF('360 GRP '!U99=0,"",'360 GRP '!U99)</f>
        <v/>
      </c>
      <c r="K21" s="185" t="str">
        <f>IF('360 GRP '!V99=0,"",'360 GRP '!V99)</f>
        <v/>
      </c>
      <c r="L21" s="185" t="str">
        <f>IF('360 GRP '!W99=0,"",'360 GRP '!W99)</f>
        <v/>
      </c>
      <c r="M21" s="185" t="str">
        <f>IF('360 GRP '!X99=0,"",'360 GRP '!X99)</f>
        <v/>
      </c>
      <c r="N21" s="185" t="str">
        <f>IF('360 GRP '!Y99=0,"",'360 GRP '!Y99)</f>
        <v/>
      </c>
      <c r="O21" s="185" t="str">
        <f>IF('360 GRP '!Z99=0,"",'360 GRP '!Z99)</f>
        <v/>
      </c>
      <c r="P21" s="996" t="str">
        <f>IF('360 GRP '!AA99=0,"",'360 GRP '!AA99)</f>
        <v/>
      </c>
      <c r="Q21" s="1041" t="str">
        <f>IF('360 GRP '!AB99=0,"",'360 GRP '!AB99)</f>
        <v/>
      </c>
      <c r="R21" s="185" t="str">
        <f>IF('360 GRP '!AC99=0,"",'360 GRP '!AC99)</f>
        <v/>
      </c>
      <c r="S21" s="185" t="str">
        <f>IF('360 GRP '!AD99=0,"",'360 GRP '!AD99)</f>
        <v/>
      </c>
      <c r="T21" s="185" t="str">
        <f>IF('360 GRP '!AE99=0,"",'360 GRP '!AE99)</f>
        <v/>
      </c>
      <c r="U21" s="1044">
        <f t="shared" si="0"/>
        <v>0</v>
      </c>
      <c r="V21" s="997">
        <f>U21*'360 GRP '!J99</f>
        <v>0</v>
      </c>
      <c r="W21" s="997">
        <f>U21*'360 GRP '!BJ99</f>
        <v>0</v>
      </c>
    </row>
    <row r="22" spans="1:23" ht="23.25" customHeight="1" x14ac:dyDescent="0.2">
      <c r="A22" s="163" t="str">
        <f>'360 GRP '!D100</f>
        <v>360-127</v>
      </c>
      <c r="B22" s="166"/>
      <c r="C22" s="185" t="str">
        <f>IF('360 GRP '!N100=0,"",'360 GRP '!N100)</f>
        <v/>
      </c>
      <c r="D22" s="185" t="str">
        <f>IF('360 GRP '!O100=0,"",'360 GRP '!O100)</f>
        <v/>
      </c>
      <c r="E22" s="185" t="str">
        <f>IF('360 GRP '!P100=0,"",'360 GRP '!P100)</f>
        <v/>
      </c>
      <c r="F22" s="185" t="str">
        <f>IF('360 GRP '!Q100=0,"",'360 GRP '!Q100)</f>
        <v/>
      </c>
      <c r="G22" s="185" t="str">
        <f>IF('360 GRP '!R100=0,"",'360 GRP '!R100)</f>
        <v/>
      </c>
      <c r="H22" s="185" t="str">
        <f>IF('360 GRP '!S100=0,"",'360 GRP '!S100)</f>
        <v/>
      </c>
      <c r="I22" s="185" t="str">
        <f>IF('360 GRP '!T100=0,"",'360 GRP '!T100)</f>
        <v/>
      </c>
      <c r="J22" s="185" t="str">
        <f>IF('360 GRP '!U100=0,"",'360 GRP '!U100)</f>
        <v/>
      </c>
      <c r="K22" s="185" t="str">
        <f>IF('360 GRP '!V100=0,"",'360 GRP '!V100)</f>
        <v/>
      </c>
      <c r="L22" s="185" t="str">
        <f>IF('360 GRP '!W100=0,"",'360 GRP '!W100)</f>
        <v/>
      </c>
      <c r="M22" s="185" t="str">
        <f>IF('360 GRP '!X100=0,"",'360 GRP '!X100)</f>
        <v/>
      </c>
      <c r="N22" s="185" t="str">
        <f>IF('360 GRP '!Y100=0,"",'360 GRP '!Y100)</f>
        <v/>
      </c>
      <c r="O22" s="185" t="str">
        <f>IF('360 GRP '!Z100=0,"",'360 GRP '!Z100)</f>
        <v/>
      </c>
      <c r="P22" s="996" t="str">
        <f>IF('360 GRP '!AA100=0,"",'360 GRP '!AA100)</f>
        <v/>
      </c>
      <c r="Q22" s="1041" t="str">
        <f>IF('360 GRP '!AB100=0,"",'360 GRP '!AB100)</f>
        <v/>
      </c>
      <c r="R22" s="185" t="str">
        <f>IF('360 GRP '!AC100=0,"",'360 GRP '!AC100)</f>
        <v/>
      </c>
      <c r="S22" s="185" t="str">
        <f>IF('360 GRP '!AD100=0,"",'360 GRP '!AD100)</f>
        <v/>
      </c>
      <c r="T22" s="185" t="str">
        <f>IF('360 GRP '!AE100=0,"",'360 GRP '!AE100)</f>
        <v/>
      </c>
      <c r="U22" s="1044">
        <f t="shared" si="0"/>
        <v>0</v>
      </c>
      <c r="V22" s="997">
        <f>U22*'360 GRP '!J100</f>
        <v>0</v>
      </c>
      <c r="W22" s="997">
        <f>U22*'360 GRP '!BJ100</f>
        <v>0</v>
      </c>
    </row>
    <row r="23" spans="1:23" ht="23.25" customHeight="1" x14ac:dyDescent="0.2">
      <c r="A23" s="163" t="str">
        <f>'360 GRP '!D101</f>
        <v>360-127-WI</v>
      </c>
      <c r="B23" s="166" t="s">
        <v>591</v>
      </c>
      <c r="C23" s="185" t="str">
        <f>IF('360 GRP '!N101=0,"",'360 GRP '!N101)</f>
        <v/>
      </c>
      <c r="D23" s="185" t="str">
        <f>IF('360 GRP '!O101=0,"",'360 GRP '!O101)</f>
        <v/>
      </c>
      <c r="E23" s="185" t="str">
        <f>IF('360 GRP '!P101=0,"",'360 GRP '!P101)</f>
        <v/>
      </c>
      <c r="F23" s="185" t="str">
        <f>IF('360 GRP '!Q101=0,"",'360 GRP '!Q101)</f>
        <v/>
      </c>
      <c r="G23" s="185" t="str">
        <f>IF('360 GRP '!R101=0,"",'360 GRP '!R101)</f>
        <v/>
      </c>
      <c r="H23" s="185" t="str">
        <f>IF('360 GRP '!S101=0,"",'360 GRP '!S101)</f>
        <v/>
      </c>
      <c r="I23" s="185" t="str">
        <f>IF('360 GRP '!T101=0,"",'360 GRP '!T101)</f>
        <v/>
      </c>
      <c r="J23" s="185" t="str">
        <f>IF('360 GRP '!U101=0,"",'360 GRP '!U101)</f>
        <v/>
      </c>
      <c r="K23" s="185" t="str">
        <f>IF('360 GRP '!V101=0,"",'360 GRP '!V101)</f>
        <v/>
      </c>
      <c r="L23" s="185" t="str">
        <f>IF('360 GRP '!W101=0,"",'360 GRP '!W101)</f>
        <v/>
      </c>
      <c r="M23" s="185" t="str">
        <f>IF('360 GRP '!X101=0,"",'360 GRP '!X101)</f>
        <v/>
      </c>
      <c r="N23" s="185" t="str">
        <f>IF('360 GRP '!Y101=0,"",'360 GRP '!Y101)</f>
        <v/>
      </c>
      <c r="O23" s="185" t="str">
        <f>IF('360 GRP '!Z101=0,"",'360 GRP '!Z101)</f>
        <v/>
      </c>
      <c r="P23" s="996" t="str">
        <f>IF('360 GRP '!AA101=0,"",'360 GRP '!AA101)</f>
        <v/>
      </c>
      <c r="Q23" s="1041" t="str">
        <f>IF('360 GRP '!AB101=0,"",'360 GRP '!AB101)</f>
        <v/>
      </c>
      <c r="R23" s="185" t="str">
        <f>IF('360 GRP '!AC101=0,"",'360 GRP '!AC101)</f>
        <v/>
      </c>
      <c r="S23" s="185" t="str">
        <f>IF('360 GRP '!AD101=0,"",'360 GRP '!AD101)</f>
        <v/>
      </c>
      <c r="T23" s="185" t="str">
        <f>IF('360 GRP '!AE101=0,"",'360 GRP '!AE101)</f>
        <v/>
      </c>
      <c r="U23" s="1044">
        <f t="shared" si="0"/>
        <v>0</v>
      </c>
      <c r="V23" s="997">
        <f>U23*'360 GRP '!J101</f>
        <v>0</v>
      </c>
      <c r="W23" s="997">
        <f>U23*'360 GRP '!BJ101</f>
        <v>0</v>
      </c>
    </row>
    <row r="24" spans="1:23" ht="23.25" customHeight="1" x14ac:dyDescent="0.2">
      <c r="A24" s="163" t="str">
        <f>'360 GRP '!D102</f>
        <v>360-128</v>
      </c>
      <c r="B24" s="166"/>
      <c r="C24" s="185" t="str">
        <f>IF('360 GRP '!N102=0,"",'360 GRP '!N102)</f>
        <v/>
      </c>
      <c r="D24" s="185" t="str">
        <f>IF('360 GRP '!O102=0,"",'360 GRP '!O102)</f>
        <v/>
      </c>
      <c r="E24" s="185" t="str">
        <f>IF('360 GRP '!P102=0,"",'360 GRP '!P102)</f>
        <v/>
      </c>
      <c r="F24" s="185" t="str">
        <f>IF('360 GRP '!Q102=0,"",'360 GRP '!Q102)</f>
        <v/>
      </c>
      <c r="G24" s="185" t="str">
        <f>IF('360 GRP '!R102=0,"",'360 GRP '!R102)</f>
        <v/>
      </c>
      <c r="H24" s="185" t="str">
        <f>IF('360 GRP '!S102=0,"",'360 GRP '!S102)</f>
        <v/>
      </c>
      <c r="I24" s="185" t="str">
        <f>IF('360 GRP '!T102=0,"",'360 GRP '!T102)</f>
        <v/>
      </c>
      <c r="J24" s="185" t="str">
        <f>IF('360 GRP '!U102=0,"",'360 GRP '!U102)</f>
        <v/>
      </c>
      <c r="K24" s="185" t="str">
        <f>IF('360 GRP '!V102=0,"",'360 GRP '!V102)</f>
        <v/>
      </c>
      <c r="L24" s="185" t="str">
        <f>IF('360 GRP '!W102=0,"",'360 GRP '!W102)</f>
        <v/>
      </c>
      <c r="M24" s="185" t="str">
        <f>IF('360 GRP '!X102=0,"",'360 GRP '!X102)</f>
        <v/>
      </c>
      <c r="N24" s="185" t="str">
        <f>IF('360 GRP '!Y102=0,"",'360 GRP '!Y102)</f>
        <v/>
      </c>
      <c r="O24" s="185" t="str">
        <f>IF('360 GRP '!Z102=0,"",'360 GRP '!Z102)</f>
        <v/>
      </c>
      <c r="P24" s="996" t="str">
        <f>IF('360 GRP '!AA102=0,"",'360 GRP '!AA102)</f>
        <v/>
      </c>
      <c r="Q24" s="1041" t="str">
        <f>IF('360 GRP '!AB102=0,"",'360 GRP '!AB102)</f>
        <v/>
      </c>
      <c r="R24" s="185" t="str">
        <f>IF('360 GRP '!AC102=0,"",'360 GRP '!AC102)</f>
        <v/>
      </c>
      <c r="S24" s="185" t="str">
        <f>IF('360 GRP '!AD102=0,"",'360 GRP '!AD102)</f>
        <v/>
      </c>
      <c r="T24" s="185" t="str">
        <f>IF('360 GRP '!AE102=0,"",'360 GRP '!AE102)</f>
        <v/>
      </c>
      <c r="U24" s="1044">
        <f t="shared" si="0"/>
        <v>0</v>
      </c>
      <c r="V24" s="997">
        <f>U24*'360 GRP '!J102</f>
        <v>0</v>
      </c>
      <c r="W24" s="997">
        <f>U24*'360 GRP '!BJ102</f>
        <v>0</v>
      </c>
    </row>
    <row r="25" spans="1:23" ht="23.25" customHeight="1" x14ac:dyDescent="0.2">
      <c r="A25" s="163" t="str">
        <f>'360 GRP '!D103</f>
        <v>360-128-WI</v>
      </c>
      <c r="B25" s="166" t="s">
        <v>591</v>
      </c>
      <c r="C25" s="185" t="str">
        <f>IF('360 GRP '!N103=0,"",'360 GRP '!N103)</f>
        <v/>
      </c>
      <c r="D25" s="185" t="str">
        <f>IF('360 GRP '!O103=0,"",'360 GRP '!O103)</f>
        <v/>
      </c>
      <c r="E25" s="185" t="str">
        <f>IF('360 GRP '!P103=0,"",'360 GRP '!P103)</f>
        <v/>
      </c>
      <c r="F25" s="185" t="str">
        <f>IF('360 GRP '!Q103=0,"",'360 GRP '!Q103)</f>
        <v/>
      </c>
      <c r="G25" s="185" t="str">
        <f>IF('360 GRP '!R103=0,"",'360 GRP '!R103)</f>
        <v/>
      </c>
      <c r="H25" s="185" t="str">
        <f>IF('360 GRP '!S103=0,"",'360 GRP '!S103)</f>
        <v/>
      </c>
      <c r="I25" s="185" t="str">
        <f>IF('360 GRP '!T103=0,"",'360 GRP '!T103)</f>
        <v/>
      </c>
      <c r="J25" s="185" t="str">
        <f>IF('360 GRP '!U103=0,"",'360 GRP '!U103)</f>
        <v/>
      </c>
      <c r="K25" s="185" t="str">
        <f>IF('360 GRP '!V103=0,"",'360 GRP '!V103)</f>
        <v/>
      </c>
      <c r="L25" s="185" t="str">
        <f>IF('360 GRP '!W103=0,"",'360 GRP '!W103)</f>
        <v/>
      </c>
      <c r="M25" s="185" t="str">
        <f>IF('360 GRP '!X103=0,"",'360 GRP '!X103)</f>
        <v/>
      </c>
      <c r="N25" s="185" t="str">
        <f>IF('360 GRP '!Y103=0,"",'360 GRP '!Y103)</f>
        <v/>
      </c>
      <c r="O25" s="185" t="str">
        <f>IF('360 GRP '!Z103=0,"",'360 GRP '!Z103)</f>
        <v/>
      </c>
      <c r="P25" s="996" t="str">
        <f>IF('360 GRP '!AA103=0,"",'360 GRP '!AA103)</f>
        <v/>
      </c>
      <c r="Q25" s="1041" t="str">
        <f>IF('360 GRP '!AB103=0,"",'360 GRP '!AB103)</f>
        <v/>
      </c>
      <c r="R25" s="185" t="str">
        <f>IF('360 GRP '!AC103=0,"",'360 GRP '!AC103)</f>
        <v/>
      </c>
      <c r="S25" s="185" t="str">
        <f>IF('360 GRP '!AD103=0,"",'360 GRP '!AD103)</f>
        <v/>
      </c>
      <c r="T25" s="185" t="str">
        <f>IF('360 GRP '!AE103=0,"",'360 GRP '!AE103)</f>
        <v/>
      </c>
      <c r="U25" s="1044">
        <f t="shared" si="0"/>
        <v>0</v>
      </c>
      <c r="V25" s="997">
        <f>U25*'360 GRP '!J103</f>
        <v>0</v>
      </c>
      <c r="W25" s="997">
        <f>U25*'360 GRP '!BJ103</f>
        <v>0</v>
      </c>
    </row>
    <row r="26" spans="1:23" ht="23.25" customHeight="1" x14ac:dyDescent="0.2">
      <c r="A26" s="163" t="str">
        <f>'360 GRP '!D104</f>
        <v>360-129</v>
      </c>
      <c r="B26" s="166"/>
      <c r="C26" s="185" t="str">
        <f>IF('360 GRP '!N104=0,"",'360 GRP '!N104)</f>
        <v/>
      </c>
      <c r="D26" s="185" t="str">
        <f>IF('360 GRP '!O104=0,"",'360 GRP '!O104)</f>
        <v/>
      </c>
      <c r="E26" s="185" t="str">
        <f>IF('360 GRP '!P104=0,"",'360 GRP '!P104)</f>
        <v/>
      </c>
      <c r="F26" s="185" t="str">
        <f>IF('360 GRP '!Q104=0,"",'360 GRP '!Q104)</f>
        <v/>
      </c>
      <c r="G26" s="185" t="str">
        <f>IF('360 GRP '!R104=0,"",'360 GRP '!R104)</f>
        <v/>
      </c>
      <c r="H26" s="185" t="str">
        <f>IF('360 GRP '!S104=0,"",'360 GRP '!S104)</f>
        <v/>
      </c>
      <c r="I26" s="185" t="str">
        <f>IF('360 GRP '!T104=0,"",'360 GRP '!T104)</f>
        <v/>
      </c>
      <c r="J26" s="185" t="str">
        <f>IF('360 GRP '!U104=0,"",'360 GRP '!U104)</f>
        <v/>
      </c>
      <c r="K26" s="185" t="str">
        <f>IF('360 GRP '!V104=0,"",'360 GRP '!V104)</f>
        <v/>
      </c>
      <c r="L26" s="185" t="str">
        <f>IF('360 GRP '!W104=0,"",'360 GRP '!W104)</f>
        <v/>
      </c>
      <c r="M26" s="185" t="str">
        <f>IF('360 GRP '!X104=0,"",'360 GRP '!X104)</f>
        <v/>
      </c>
      <c r="N26" s="185" t="str">
        <f>IF('360 GRP '!Y104=0,"",'360 GRP '!Y104)</f>
        <v/>
      </c>
      <c r="O26" s="185" t="str">
        <f>IF('360 GRP '!Z104=0,"",'360 GRP '!Z104)</f>
        <v/>
      </c>
      <c r="P26" s="996" t="str">
        <f>IF('360 GRP '!AA104=0,"",'360 GRP '!AA104)</f>
        <v/>
      </c>
      <c r="Q26" s="1041" t="str">
        <f>IF('360 GRP '!AB104=0,"",'360 GRP '!AB104)</f>
        <v/>
      </c>
      <c r="R26" s="185" t="str">
        <f>IF('360 GRP '!AC104=0,"",'360 GRP '!AC104)</f>
        <v/>
      </c>
      <c r="S26" s="185" t="str">
        <f>IF('360 GRP '!AD104=0,"",'360 GRP '!AD104)</f>
        <v/>
      </c>
      <c r="T26" s="185" t="str">
        <f>IF('360 GRP '!AE104=0,"",'360 GRP '!AE104)</f>
        <v/>
      </c>
      <c r="U26" s="1044">
        <f t="shared" si="0"/>
        <v>0</v>
      </c>
      <c r="V26" s="997">
        <f>U26*'360 GRP '!J104</f>
        <v>0</v>
      </c>
      <c r="W26" s="997">
        <f>U26*'360 GRP '!BJ104</f>
        <v>0</v>
      </c>
    </row>
    <row r="27" spans="1:23" ht="21" customHeight="1" x14ac:dyDescent="0.2">
      <c r="A27" s="163" t="str">
        <f>'360 GRP '!D105</f>
        <v>360-129-WI</v>
      </c>
      <c r="B27" s="166" t="s">
        <v>591</v>
      </c>
      <c r="C27" s="185" t="str">
        <f>IF('360 GRP '!N105=0,"",'360 GRP '!N105)</f>
        <v/>
      </c>
      <c r="D27" s="185" t="str">
        <f>IF('360 GRP '!O105=0,"",'360 GRP '!O105)</f>
        <v/>
      </c>
      <c r="E27" s="185" t="str">
        <f>IF('360 GRP '!P105=0,"",'360 GRP '!P105)</f>
        <v/>
      </c>
      <c r="F27" s="185" t="str">
        <f>IF('360 GRP '!Q105=0,"",'360 GRP '!Q105)</f>
        <v/>
      </c>
      <c r="G27" s="185" t="str">
        <f>IF('360 GRP '!R105=0,"",'360 GRP '!R105)</f>
        <v/>
      </c>
      <c r="H27" s="185" t="str">
        <f>IF('360 GRP '!S105=0,"",'360 GRP '!S105)</f>
        <v/>
      </c>
      <c r="I27" s="185" t="str">
        <f>IF('360 GRP '!T105=0,"",'360 GRP '!T105)</f>
        <v/>
      </c>
      <c r="J27" s="185" t="str">
        <f>IF('360 GRP '!U105=0,"",'360 GRP '!U105)</f>
        <v/>
      </c>
      <c r="K27" s="185" t="str">
        <f>IF('360 GRP '!V105=0,"",'360 GRP '!V105)</f>
        <v/>
      </c>
      <c r="L27" s="185" t="str">
        <f>IF('360 GRP '!W105=0,"",'360 GRP '!W105)</f>
        <v/>
      </c>
      <c r="M27" s="185" t="str">
        <f>IF('360 GRP '!X105=0,"",'360 GRP '!X105)</f>
        <v/>
      </c>
      <c r="N27" s="185" t="str">
        <f>IF('360 GRP '!Y105=0,"",'360 GRP '!Y105)</f>
        <v/>
      </c>
      <c r="O27" s="185" t="str">
        <f>IF('360 GRP '!Z105=0,"",'360 GRP '!Z105)</f>
        <v/>
      </c>
      <c r="P27" s="996" t="str">
        <f>IF('360 GRP '!AA105=0,"",'360 GRP '!AA105)</f>
        <v/>
      </c>
      <c r="Q27" s="1041" t="str">
        <f>IF('360 GRP '!AB105=0,"",'360 GRP '!AB105)</f>
        <v/>
      </c>
      <c r="R27" s="185" t="str">
        <f>IF('360 GRP '!AC105=0,"",'360 GRP '!AC105)</f>
        <v/>
      </c>
      <c r="S27" s="185" t="str">
        <f>IF('360 GRP '!AD105=0,"",'360 GRP '!AD105)</f>
        <v/>
      </c>
      <c r="T27" s="185" t="str">
        <f>IF('360 GRP '!AE105=0,"",'360 GRP '!AE105)</f>
        <v/>
      </c>
      <c r="U27" s="1044">
        <f t="shared" si="0"/>
        <v>0</v>
      </c>
      <c r="V27" s="997">
        <f>U27*'360 GRP '!J105</f>
        <v>0</v>
      </c>
      <c r="W27" s="997">
        <f>U27*'360 GRP '!BJ105</f>
        <v>0</v>
      </c>
    </row>
    <row r="28" spans="1:23" ht="21" customHeight="1" x14ac:dyDescent="0.2">
      <c r="A28" s="163" t="str">
        <f>'360 GRP '!D106</f>
        <v>360-132</v>
      </c>
      <c r="B28" s="166"/>
      <c r="C28" s="185" t="str">
        <f>IF('360 GRP '!N106=0,"",'360 GRP '!N106)</f>
        <v/>
      </c>
      <c r="D28" s="185" t="str">
        <f>IF('360 GRP '!O106=0,"",'360 GRP '!O106)</f>
        <v/>
      </c>
      <c r="E28" s="185" t="str">
        <f>IF('360 GRP '!P106=0,"",'360 GRP '!P106)</f>
        <v/>
      </c>
      <c r="F28" s="185" t="str">
        <f>IF('360 GRP '!Q106=0,"",'360 GRP '!Q106)</f>
        <v/>
      </c>
      <c r="G28" s="185" t="str">
        <f>IF('360 GRP '!R106=0,"",'360 GRP '!R106)</f>
        <v/>
      </c>
      <c r="H28" s="185" t="str">
        <f>IF('360 GRP '!S106=0,"",'360 GRP '!S106)</f>
        <v/>
      </c>
      <c r="I28" s="185" t="str">
        <f>IF('360 GRP '!T106=0,"",'360 GRP '!T106)</f>
        <v/>
      </c>
      <c r="J28" s="185" t="str">
        <f>IF('360 GRP '!U106=0,"",'360 GRP '!U106)</f>
        <v/>
      </c>
      <c r="K28" s="185" t="str">
        <f>IF('360 GRP '!V106=0,"",'360 GRP '!V106)</f>
        <v/>
      </c>
      <c r="L28" s="185" t="str">
        <f>IF('360 GRP '!W106=0,"",'360 GRP '!W106)</f>
        <v/>
      </c>
      <c r="M28" s="185" t="str">
        <f>IF('360 GRP '!X106=0,"",'360 GRP '!X106)</f>
        <v/>
      </c>
      <c r="N28" s="185" t="str">
        <f>IF('360 GRP '!Y106=0,"",'360 GRP '!Y106)</f>
        <v/>
      </c>
      <c r="O28" s="185" t="str">
        <f>IF('360 GRP '!Z106=0,"",'360 GRP '!Z106)</f>
        <v/>
      </c>
      <c r="P28" s="996" t="str">
        <f>IF('360 GRP '!AA106=0,"",'360 GRP '!AA106)</f>
        <v/>
      </c>
      <c r="Q28" s="1041" t="str">
        <f>IF('360 GRP '!AB106=0,"",'360 GRP '!AB106)</f>
        <v/>
      </c>
      <c r="R28" s="185" t="str">
        <f>IF('360 GRP '!AC106=0,"",'360 GRP '!AC106)</f>
        <v/>
      </c>
      <c r="S28" s="185" t="str">
        <f>IF('360 GRP '!AD106=0,"",'360 GRP '!AD106)</f>
        <v/>
      </c>
      <c r="T28" s="185" t="str">
        <f>IF('360 GRP '!AE106=0,"",'360 GRP '!AE106)</f>
        <v/>
      </c>
      <c r="U28" s="1044">
        <f t="shared" si="0"/>
        <v>0</v>
      </c>
      <c r="V28" s="997">
        <f>U28*'360 GRP '!J106</f>
        <v>0</v>
      </c>
      <c r="W28" s="997">
        <f>U28*'360 GRP '!BJ106</f>
        <v>0</v>
      </c>
    </row>
    <row r="29" spans="1:23" ht="21" customHeight="1" x14ac:dyDescent="0.2">
      <c r="A29" s="163" t="str">
        <f>'360 GRP '!D107</f>
        <v>360-132-WI</v>
      </c>
      <c r="B29" s="166" t="s">
        <v>591</v>
      </c>
      <c r="C29" s="185" t="str">
        <f>IF('360 GRP '!N107=0,"",'360 GRP '!N107)</f>
        <v/>
      </c>
      <c r="D29" s="185" t="str">
        <f>IF('360 GRP '!O107=0,"",'360 GRP '!O107)</f>
        <v/>
      </c>
      <c r="E29" s="185" t="str">
        <f>IF('360 GRP '!P107=0,"",'360 GRP '!P107)</f>
        <v/>
      </c>
      <c r="F29" s="185" t="str">
        <f>IF('360 GRP '!Q107=0,"",'360 GRP '!Q107)</f>
        <v/>
      </c>
      <c r="G29" s="185" t="str">
        <f>IF('360 GRP '!R107=0,"",'360 GRP '!R107)</f>
        <v/>
      </c>
      <c r="H29" s="185" t="str">
        <f>IF('360 GRP '!S107=0,"",'360 GRP '!S107)</f>
        <v/>
      </c>
      <c r="I29" s="185" t="str">
        <f>IF('360 GRP '!T107=0,"",'360 GRP '!T107)</f>
        <v/>
      </c>
      <c r="J29" s="185" t="str">
        <f>IF('360 GRP '!U107=0,"",'360 GRP '!U107)</f>
        <v/>
      </c>
      <c r="K29" s="185" t="str">
        <f>IF('360 GRP '!V107=0,"",'360 GRP '!V107)</f>
        <v/>
      </c>
      <c r="L29" s="185" t="str">
        <f>IF('360 GRP '!W107=0,"",'360 GRP '!W107)</f>
        <v/>
      </c>
      <c r="M29" s="185" t="str">
        <f>IF('360 GRP '!X107=0,"",'360 GRP '!X107)</f>
        <v/>
      </c>
      <c r="N29" s="185" t="str">
        <f>IF('360 GRP '!Y107=0,"",'360 GRP '!Y107)</f>
        <v/>
      </c>
      <c r="O29" s="185" t="str">
        <f>IF('360 GRP '!Z107=0,"",'360 GRP '!Z107)</f>
        <v/>
      </c>
      <c r="P29" s="996" t="str">
        <f>IF('360 GRP '!AA107=0,"",'360 GRP '!AA107)</f>
        <v/>
      </c>
      <c r="Q29" s="1041" t="str">
        <f>IF('360 GRP '!AB107=0,"",'360 GRP '!AB107)</f>
        <v/>
      </c>
      <c r="R29" s="185" t="str">
        <f>IF('360 GRP '!AC107=0,"",'360 GRP '!AC107)</f>
        <v/>
      </c>
      <c r="S29" s="185" t="str">
        <f>IF('360 GRP '!AD107=0,"",'360 GRP '!AD107)</f>
        <v/>
      </c>
      <c r="T29" s="185" t="str">
        <f>IF('360 GRP '!AE107=0,"",'360 GRP '!AE107)</f>
        <v/>
      </c>
      <c r="U29" s="1044">
        <f t="shared" si="0"/>
        <v>0</v>
      </c>
      <c r="V29" s="997">
        <f>U29*'360 GRP '!J107</f>
        <v>0</v>
      </c>
      <c r="W29" s="997">
        <f>U29*'360 GRP '!BJ107</f>
        <v>0</v>
      </c>
    </row>
    <row r="30" spans="1:23" s="419" customFormat="1" ht="21" customHeight="1" x14ac:dyDescent="0.2">
      <c r="A30" s="417" t="str">
        <f>'360 GRP '!D37</f>
        <v>360-141</v>
      </c>
      <c r="B30" s="418"/>
      <c r="C30" s="374" t="str">
        <f>IF('360 GRP '!N37=0,"",'360 GRP '!N37)</f>
        <v/>
      </c>
      <c r="D30" s="374" t="str">
        <f>IF('360 GRP '!O37=0,"",'360 GRP '!O37)</f>
        <v/>
      </c>
      <c r="E30" s="374" t="str">
        <f>IF('360 GRP '!P37=0,"",'360 GRP '!P37)</f>
        <v/>
      </c>
      <c r="F30" s="374" t="str">
        <f>IF('360 GRP '!Q37=0,"",'360 GRP '!Q37)</f>
        <v/>
      </c>
      <c r="G30" s="374" t="str">
        <f>IF('360 GRP '!R37=0,"",'360 GRP '!R37)</f>
        <v/>
      </c>
      <c r="H30" s="374" t="str">
        <f>IF('360 GRP '!S37=0,"",'360 GRP '!S37)</f>
        <v/>
      </c>
      <c r="I30" s="374" t="str">
        <f>IF('360 GRP '!T37=0,"",'360 GRP '!T37)</f>
        <v/>
      </c>
      <c r="J30" s="374" t="str">
        <f>IF('360 GRP '!U37=0,"",'360 GRP '!U37)</f>
        <v/>
      </c>
      <c r="K30" s="374" t="str">
        <f>IF('360 GRP '!V37=0,"",'360 GRP '!V37)</f>
        <v/>
      </c>
      <c r="L30" s="374" t="str">
        <f>IF('360 GRP '!W37=0,"",'360 GRP '!W37)</f>
        <v/>
      </c>
      <c r="M30" s="374" t="str">
        <f>IF('360 GRP '!X37=0,"",'360 GRP '!X37)</f>
        <v/>
      </c>
      <c r="N30" s="374" t="str">
        <f>IF('360 GRP '!Y37=0,"",'360 GRP '!Y37)</f>
        <v/>
      </c>
      <c r="O30" s="374" t="str">
        <f>IF('360 GRP '!Z37=0,"",'360 GRP '!Z37)</f>
        <v/>
      </c>
      <c r="P30" s="1039" t="str">
        <f>IF('360 GRP '!AA37=0,"",'360 GRP '!AA37)</f>
        <v/>
      </c>
      <c r="Q30" s="1042" t="str">
        <f>IF('360 GRP '!AB37=0,"",'360 GRP '!AB37)</f>
        <v/>
      </c>
      <c r="R30" s="374" t="str">
        <f>IF('360 GRP '!AC37=0,"",'360 GRP '!AC37)</f>
        <v/>
      </c>
      <c r="S30" s="374" t="str">
        <f>IF('360 GRP '!AD37=0,"",'360 GRP '!AD37)</f>
        <v/>
      </c>
      <c r="T30" s="374" t="str">
        <f>IF('360 GRP '!AE37=0,"",'360 GRP '!AE37)</f>
        <v/>
      </c>
      <c r="U30" s="1044">
        <f t="shared" si="0"/>
        <v>0</v>
      </c>
      <c r="V30" s="997">
        <f>U30*'360 GRP '!J37</f>
        <v>0</v>
      </c>
      <c r="W30" s="1045">
        <f>U30*'360 GRP '!AK37</f>
        <v>0</v>
      </c>
    </row>
    <row r="31" spans="1:23" s="419" customFormat="1" ht="21" customHeight="1" x14ac:dyDescent="0.2">
      <c r="A31" s="417" t="str">
        <f>'360 GRP '!D38</f>
        <v>360-142</v>
      </c>
      <c r="B31" s="418"/>
      <c r="C31" s="374" t="str">
        <f>IF('360 GRP '!N38=0,"",'360 GRP '!N38)</f>
        <v/>
      </c>
      <c r="D31" s="374" t="str">
        <f>IF('360 GRP '!O38=0,"",'360 GRP '!O38)</f>
        <v/>
      </c>
      <c r="E31" s="374" t="str">
        <f>IF('360 GRP '!P38=0,"",'360 GRP '!P38)</f>
        <v/>
      </c>
      <c r="F31" s="374" t="str">
        <f>IF('360 GRP '!Q38=0,"",'360 GRP '!Q38)</f>
        <v/>
      </c>
      <c r="G31" s="374" t="str">
        <f>IF('360 GRP '!R38=0,"",'360 GRP '!R38)</f>
        <v/>
      </c>
      <c r="H31" s="374" t="str">
        <f>IF('360 GRP '!S38=0,"",'360 GRP '!S38)</f>
        <v/>
      </c>
      <c r="I31" s="374" t="str">
        <f>IF('360 GRP '!T38=0,"",'360 GRP '!T38)</f>
        <v/>
      </c>
      <c r="J31" s="374" t="str">
        <f>IF('360 GRP '!U38=0,"",'360 GRP '!U38)</f>
        <v/>
      </c>
      <c r="K31" s="374" t="str">
        <f>IF('360 GRP '!V38=0,"",'360 GRP '!V38)</f>
        <v/>
      </c>
      <c r="L31" s="374" t="str">
        <f>IF('360 GRP '!W38=0,"",'360 GRP '!W38)</f>
        <v/>
      </c>
      <c r="M31" s="374" t="str">
        <f>IF('360 GRP '!X38=0,"",'360 GRP '!X38)</f>
        <v/>
      </c>
      <c r="N31" s="374" t="str">
        <f>IF('360 GRP '!Y38=0,"",'360 GRP '!Y38)</f>
        <v/>
      </c>
      <c r="O31" s="374" t="str">
        <f>IF('360 GRP '!Z38=0,"",'360 GRP '!Z38)</f>
        <v/>
      </c>
      <c r="P31" s="1039" t="str">
        <f>IF('360 GRP '!AA38=0,"",'360 GRP '!AA38)</f>
        <v/>
      </c>
      <c r="Q31" s="1042" t="str">
        <f>IF('360 GRP '!AB38=0,"",'360 GRP '!AB38)</f>
        <v/>
      </c>
      <c r="R31" s="374" t="str">
        <f>IF('360 GRP '!AC38=0,"",'360 GRP '!AC38)</f>
        <v/>
      </c>
      <c r="S31" s="374" t="str">
        <f>IF('360 GRP '!AD38=0,"",'360 GRP '!AD38)</f>
        <v/>
      </c>
      <c r="T31" s="374" t="str">
        <f>IF('360 GRP '!AE38=0,"",'360 GRP '!AE38)</f>
        <v/>
      </c>
      <c r="U31" s="1044">
        <f t="shared" si="0"/>
        <v>0</v>
      </c>
      <c r="V31" s="997">
        <f>U31*'360 GRP '!J38</f>
        <v>0</v>
      </c>
      <c r="W31" s="1045">
        <f>U31*'360 GRP '!AK38</f>
        <v>0</v>
      </c>
    </row>
    <row r="32" spans="1:23" s="419" customFormat="1" ht="21" customHeight="1" x14ac:dyDescent="0.2">
      <c r="A32" s="417" t="str">
        <f>'360 GRP '!D39</f>
        <v>360-142-B</v>
      </c>
      <c r="B32" s="418" t="s">
        <v>536</v>
      </c>
      <c r="C32" s="374" t="str">
        <f>IF('360 GRP '!N39=0,"",'360 GRP '!N39)</f>
        <v/>
      </c>
      <c r="D32" s="374" t="str">
        <f>IF('360 GRP '!O39=0,"",'360 GRP '!O39)</f>
        <v/>
      </c>
      <c r="E32" s="374" t="str">
        <f>IF('360 GRP '!P39=0,"",'360 GRP '!P39)</f>
        <v/>
      </c>
      <c r="F32" s="374" t="str">
        <f>IF('360 GRP '!Q39=0,"",'360 GRP '!Q39)</f>
        <v/>
      </c>
      <c r="G32" s="374" t="str">
        <f>IF('360 GRP '!R39=0,"",'360 GRP '!R39)</f>
        <v/>
      </c>
      <c r="H32" s="374" t="str">
        <f>IF('360 GRP '!S39=0,"",'360 GRP '!S39)</f>
        <v/>
      </c>
      <c r="I32" s="374" t="str">
        <f>IF('360 GRP '!T39=0,"",'360 GRP '!T39)</f>
        <v/>
      </c>
      <c r="J32" s="374" t="str">
        <f>IF('360 GRP '!U39=0,"",'360 GRP '!U39)</f>
        <v/>
      </c>
      <c r="K32" s="374" t="str">
        <f>IF('360 GRP '!V39=0,"",'360 GRP '!V39)</f>
        <v/>
      </c>
      <c r="L32" s="374" t="str">
        <f>IF('360 GRP '!W39=0,"",'360 GRP '!W39)</f>
        <v/>
      </c>
      <c r="M32" s="374" t="str">
        <f>IF('360 GRP '!X39=0,"",'360 GRP '!X39)</f>
        <v/>
      </c>
      <c r="N32" s="374" t="str">
        <f>IF('360 GRP '!Y39=0,"",'360 GRP '!Y39)</f>
        <v/>
      </c>
      <c r="O32" s="374" t="str">
        <f>IF('360 GRP '!Z39=0,"",'360 GRP '!Z39)</f>
        <v/>
      </c>
      <c r="P32" s="1039" t="str">
        <f>IF('360 GRP '!AA39=0,"",'360 GRP '!AA39)</f>
        <v/>
      </c>
      <c r="Q32" s="1042" t="str">
        <f>IF('360 GRP '!AB39=0,"",'360 GRP '!AB39)</f>
        <v/>
      </c>
      <c r="R32" s="374" t="str">
        <f>IF('360 GRP '!AC39=0,"",'360 GRP '!AC39)</f>
        <v/>
      </c>
      <c r="S32" s="374" t="str">
        <f>IF('360 GRP '!AD39=0,"",'360 GRP '!AD39)</f>
        <v/>
      </c>
      <c r="T32" s="374" t="str">
        <f>IF('360 GRP '!AE39=0,"",'360 GRP '!AE39)</f>
        <v/>
      </c>
      <c r="U32" s="1044">
        <f t="shared" si="0"/>
        <v>0</v>
      </c>
      <c r="V32" s="997">
        <f>U32*'360 GRP '!J39</f>
        <v>0</v>
      </c>
      <c r="W32" s="1045">
        <f>U32*'360 GRP '!AK39</f>
        <v>0</v>
      </c>
    </row>
    <row r="33" spans="1:23" s="419" customFormat="1" ht="21" customHeight="1" x14ac:dyDescent="0.2">
      <c r="A33" s="417" t="str">
        <f>'360 GRP '!D40</f>
        <v>360-143</v>
      </c>
      <c r="B33" s="418"/>
      <c r="C33" s="374" t="str">
        <f>IF('360 GRP '!N40=0,"",'360 GRP '!N40)</f>
        <v/>
      </c>
      <c r="D33" s="374" t="str">
        <f>IF('360 GRP '!O40=0,"",'360 GRP '!O40)</f>
        <v/>
      </c>
      <c r="E33" s="374" t="str">
        <f>IF('360 GRP '!P40=0,"",'360 GRP '!P40)</f>
        <v/>
      </c>
      <c r="F33" s="374" t="str">
        <f>IF('360 GRP '!Q40=0,"",'360 GRP '!Q40)</f>
        <v/>
      </c>
      <c r="G33" s="374" t="str">
        <f>IF('360 GRP '!R40=0,"",'360 GRP '!R40)</f>
        <v/>
      </c>
      <c r="H33" s="374" t="str">
        <f>IF('360 GRP '!S40=0,"",'360 GRP '!S40)</f>
        <v/>
      </c>
      <c r="I33" s="374" t="str">
        <f>IF('360 GRP '!T40=0,"",'360 GRP '!T40)</f>
        <v/>
      </c>
      <c r="J33" s="374" t="str">
        <f>IF('360 GRP '!U40=0,"",'360 GRP '!U40)</f>
        <v/>
      </c>
      <c r="K33" s="374" t="str">
        <f>IF('360 GRP '!V40=0,"",'360 GRP '!V40)</f>
        <v/>
      </c>
      <c r="L33" s="374" t="str">
        <f>IF('360 GRP '!W40=0,"",'360 GRP '!W40)</f>
        <v/>
      </c>
      <c r="M33" s="374" t="str">
        <f>IF('360 GRP '!X40=0,"",'360 GRP '!X40)</f>
        <v/>
      </c>
      <c r="N33" s="374" t="str">
        <f>IF('360 GRP '!Y40=0,"",'360 GRP '!Y40)</f>
        <v/>
      </c>
      <c r="O33" s="374" t="str">
        <f>IF('360 GRP '!Z40=0,"",'360 GRP '!Z40)</f>
        <v/>
      </c>
      <c r="P33" s="1039" t="str">
        <f>IF('360 GRP '!AA40=0,"",'360 GRP '!AA40)</f>
        <v/>
      </c>
      <c r="Q33" s="1042" t="str">
        <f>IF('360 GRP '!AB40=0,"",'360 GRP '!AB40)</f>
        <v/>
      </c>
      <c r="R33" s="374" t="str">
        <f>IF('360 GRP '!AC40=0,"",'360 GRP '!AC40)</f>
        <v/>
      </c>
      <c r="S33" s="374" t="str">
        <f>IF('360 GRP '!AD40=0,"",'360 GRP '!AD40)</f>
        <v/>
      </c>
      <c r="T33" s="374" t="str">
        <f>IF('360 GRP '!AE40=0,"",'360 GRP '!AE40)</f>
        <v/>
      </c>
      <c r="U33" s="1044">
        <f t="shared" si="0"/>
        <v>0</v>
      </c>
      <c r="V33" s="997">
        <f>U33*'360 GRP '!J40</f>
        <v>0</v>
      </c>
      <c r="W33" s="1045">
        <f>U33*'360 GRP '!AK40</f>
        <v>0</v>
      </c>
    </row>
    <row r="34" spans="1:23" s="419" customFormat="1" ht="21" customHeight="1" x14ac:dyDescent="0.2">
      <c r="A34" s="417" t="str">
        <f>'360 GRP '!D41</f>
        <v>360-144</v>
      </c>
      <c r="B34" s="418"/>
      <c r="C34" s="374" t="str">
        <f>IF('360 GRP '!N41=0,"",'360 GRP '!N41)</f>
        <v/>
      </c>
      <c r="D34" s="374" t="str">
        <f>IF('360 GRP '!O41=0,"",'360 GRP '!O41)</f>
        <v/>
      </c>
      <c r="E34" s="374" t="str">
        <f>IF('360 GRP '!P41=0,"",'360 GRP '!P41)</f>
        <v/>
      </c>
      <c r="F34" s="374" t="str">
        <f>IF('360 GRP '!Q41=0,"",'360 GRP '!Q41)</f>
        <v/>
      </c>
      <c r="G34" s="374" t="str">
        <f>IF('360 GRP '!R41=0,"",'360 GRP '!R41)</f>
        <v/>
      </c>
      <c r="H34" s="374" t="str">
        <f>IF('360 GRP '!S41=0,"",'360 GRP '!S41)</f>
        <v/>
      </c>
      <c r="I34" s="374" t="str">
        <f>IF('360 GRP '!T41=0,"",'360 GRP '!T41)</f>
        <v/>
      </c>
      <c r="J34" s="374" t="str">
        <f>IF('360 GRP '!U41=0,"",'360 GRP '!U41)</f>
        <v/>
      </c>
      <c r="K34" s="374" t="str">
        <f>IF('360 GRP '!V41=0,"",'360 GRP '!V41)</f>
        <v/>
      </c>
      <c r="L34" s="374" t="str">
        <f>IF('360 GRP '!W41=0,"",'360 GRP '!W41)</f>
        <v/>
      </c>
      <c r="M34" s="374" t="str">
        <f>IF('360 GRP '!X41=0,"",'360 GRP '!X41)</f>
        <v/>
      </c>
      <c r="N34" s="374" t="str">
        <f>IF('360 GRP '!Y41=0,"",'360 GRP '!Y41)</f>
        <v/>
      </c>
      <c r="O34" s="374" t="str">
        <f>IF('360 GRP '!Z41=0,"",'360 GRP '!Z41)</f>
        <v/>
      </c>
      <c r="P34" s="1039" t="str">
        <f>IF('360 GRP '!AA41=0,"",'360 GRP '!AA41)</f>
        <v/>
      </c>
      <c r="Q34" s="1042" t="str">
        <f>IF('360 GRP '!AB41=0,"",'360 GRP '!AB41)</f>
        <v/>
      </c>
      <c r="R34" s="374" t="str">
        <f>IF('360 GRP '!AC41=0,"",'360 GRP '!AC41)</f>
        <v/>
      </c>
      <c r="S34" s="374" t="str">
        <f>IF('360 GRP '!AD41=0,"",'360 GRP '!AD41)</f>
        <v/>
      </c>
      <c r="T34" s="374" t="str">
        <f>IF('360 GRP '!AE41=0,"",'360 GRP '!AE41)</f>
        <v/>
      </c>
      <c r="U34" s="1044">
        <f t="shared" si="0"/>
        <v>0</v>
      </c>
      <c r="V34" s="997">
        <f>U34*'360 GRP '!J41</f>
        <v>0</v>
      </c>
      <c r="W34" s="1045">
        <f>U34*'360 GRP '!AK41</f>
        <v>0</v>
      </c>
    </row>
    <row r="35" spans="1:23" s="419" customFormat="1" ht="21" customHeight="1" x14ac:dyDescent="0.2">
      <c r="A35" s="417" t="str">
        <f>'360 GRP '!D42</f>
        <v>360-145</v>
      </c>
      <c r="B35" s="418"/>
      <c r="C35" s="374" t="str">
        <f>IF('360 GRP '!N42=0,"",'360 GRP '!N42)</f>
        <v/>
      </c>
      <c r="D35" s="374" t="str">
        <f>IF('360 GRP '!O42=0,"",'360 GRP '!O42)</f>
        <v/>
      </c>
      <c r="E35" s="374" t="str">
        <f>IF('360 GRP '!P42=0,"",'360 GRP '!P42)</f>
        <v/>
      </c>
      <c r="F35" s="374" t="str">
        <f>IF('360 GRP '!Q42=0,"",'360 GRP '!Q42)</f>
        <v/>
      </c>
      <c r="G35" s="374" t="str">
        <f>IF('360 GRP '!R42=0,"",'360 GRP '!R42)</f>
        <v/>
      </c>
      <c r="H35" s="374" t="str">
        <f>IF('360 GRP '!S42=0,"",'360 GRP '!S42)</f>
        <v/>
      </c>
      <c r="I35" s="374" t="str">
        <f>IF('360 GRP '!T42=0,"",'360 GRP '!T42)</f>
        <v/>
      </c>
      <c r="J35" s="374" t="str">
        <f>IF('360 GRP '!U42=0,"",'360 GRP '!U42)</f>
        <v/>
      </c>
      <c r="K35" s="374" t="str">
        <f>IF('360 GRP '!V42=0,"",'360 GRP '!V42)</f>
        <v/>
      </c>
      <c r="L35" s="374" t="str">
        <f>IF('360 GRP '!W42=0,"",'360 GRP '!W42)</f>
        <v/>
      </c>
      <c r="M35" s="374" t="str">
        <f>IF('360 GRP '!X42=0,"",'360 GRP '!X42)</f>
        <v/>
      </c>
      <c r="N35" s="374" t="str">
        <f>IF('360 GRP '!Y42=0,"",'360 GRP '!Y42)</f>
        <v/>
      </c>
      <c r="O35" s="374" t="str">
        <f>IF('360 GRP '!Z42=0,"",'360 GRP '!Z42)</f>
        <v/>
      </c>
      <c r="P35" s="1039" t="str">
        <f>IF('360 GRP '!AA42=0,"",'360 GRP '!AA42)</f>
        <v/>
      </c>
      <c r="Q35" s="1042" t="str">
        <f>IF('360 GRP '!AB42=0,"",'360 GRP '!AB42)</f>
        <v/>
      </c>
      <c r="R35" s="374" t="str">
        <f>IF('360 GRP '!AC42=0,"",'360 GRP '!AC42)</f>
        <v/>
      </c>
      <c r="S35" s="374" t="str">
        <f>IF('360 GRP '!AD42=0,"",'360 GRP '!AD42)</f>
        <v/>
      </c>
      <c r="T35" s="374" t="str">
        <f>IF('360 GRP '!AE42=0,"",'360 GRP '!AE42)</f>
        <v/>
      </c>
      <c r="U35" s="1044">
        <f t="shared" si="0"/>
        <v>0</v>
      </c>
      <c r="V35" s="997">
        <f>U35*'360 GRP '!J42</f>
        <v>0</v>
      </c>
      <c r="W35" s="1045">
        <f>U35*'360 GRP '!AK42</f>
        <v>0</v>
      </c>
    </row>
    <row r="36" spans="1:23" s="419" customFormat="1" ht="21" customHeight="1" x14ac:dyDescent="0.2">
      <c r="A36" s="417" t="str">
        <f>'360 GRP '!D43</f>
        <v>360-145-B</v>
      </c>
      <c r="B36" s="418" t="s">
        <v>536</v>
      </c>
      <c r="C36" s="374" t="str">
        <f>IF('360 GRP '!N43=0,"",'360 GRP '!N43)</f>
        <v/>
      </c>
      <c r="D36" s="374" t="str">
        <f>IF('360 GRP '!O43=0,"",'360 GRP '!O43)</f>
        <v/>
      </c>
      <c r="E36" s="374" t="str">
        <f>IF('360 GRP '!P43=0,"",'360 GRP '!P43)</f>
        <v/>
      </c>
      <c r="F36" s="374" t="str">
        <f>IF('360 GRP '!Q43=0,"",'360 GRP '!Q43)</f>
        <v/>
      </c>
      <c r="G36" s="374" t="str">
        <f>IF('360 GRP '!R43=0,"",'360 GRP '!R43)</f>
        <v/>
      </c>
      <c r="H36" s="374" t="str">
        <f>IF('360 GRP '!S43=0,"",'360 GRP '!S43)</f>
        <v/>
      </c>
      <c r="I36" s="374" t="str">
        <f>IF('360 GRP '!T43=0,"",'360 GRP '!T43)</f>
        <v/>
      </c>
      <c r="J36" s="374" t="str">
        <f>IF('360 GRP '!U43=0,"",'360 GRP '!U43)</f>
        <v/>
      </c>
      <c r="K36" s="374" t="str">
        <f>IF('360 GRP '!V43=0,"",'360 GRP '!V43)</f>
        <v/>
      </c>
      <c r="L36" s="374" t="str">
        <f>IF('360 GRP '!W43=0,"",'360 GRP '!W43)</f>
        <v/>
      </c>
      <c r="M36" s="374" t="str">
        <f>IF('360 GRP '!X43=0,"",'360 GRP '!X43)</f>
        <v/>
      </c>
      <c r="N36" s="374" t="str">
        <f>IF('360 GRP '!Y43=0,"",'360 GRP '!Y43)</f>
        <v/>
      </c>
      <c r="O36" s="374" t="str">
        <f>IF('360 GRP '!Z43=0,"",'360 GRP '!Z43)</f>
        <v/>
      </c>
      <c r="P36" s="1039" t="str">
        <f>IF('360 GRP '!AA43=0,"",'360 GRP '!AA43)</f>
        <v/>
      </c>
      <c r="Q36" s="1042" t="str">
        <f>IF('360 GRP '!AB43=0,"",'360 GRP '!AB43)</f>
        <v/>
      </c>
      <c r="R36" s="374" t="str">
        <f>IF('360 GRP '!AC43=0,"",'360 GRP '!AC43)</f>
        <v/>
      </c>
      <c r="S36" s="374" t="str">
        <f>IF('360 GRP '!AD43=0,"",'360 GRP '!AD43)</f>
        <v/>
      </c>
      <c r="T36" s="374" t="str">
        <f>IF('360 GRP '!AE43=0,"",'360 GRP '!AE43)</f>
        <v/>
      </c>
      <c r="U36" s="1044">
        <f t="shared" si="0"/>
        <v>0</v>
      </c>
      <c r="V36" s="997">
        <f>U36*'360 GRP '!J43</f>
        <v>0</v>
      </c>
      <c r="W36" s="1045">
        <f>U36*'360 GRP '!AK43</f>
        <v>0</v>
      </c>
    </row>
    <row r="37" spans="1:23" s="419" customFormat="1" ht="21" customHeight="1" x14ac:dyDescent="0.2">
      <c r="A37" s="417" t="str">
        <f>'360 GRP '!D44</f>
        <v>360-146</v>
      </c>
      <c r="B37" s="418"/>
      <c r="C37" s="374" t="str">
        <f>IF('360 GRP '!N44=0,"",'360 GRP '!N44)</f>
        <v/>
      </c>
      <c r="D37" s="374" t="str">
        <f>IF('360 GRP '!O44=0,"",'360 GRP '!O44)</f>
        <v/>
      </c>
      <c r="E37" s="374" t="str">
        <f>IF('360 GRP '!P44=0,"",'360 GRP '!P44)</f>
        <v/>
      </c>
      <c r="F37" s="374" t="str">
        <f>IF('360 GRP '!Q44=0,"",'360 GRP '!Q44)</f>
        <v/>
      </c>
      <c r="G37" s="374" t="str">
        <f>IF('360 GRP '!R44=0,"",'360 GRP '!R44)</f>
        <v/>
      </c>
      <c r="H37" s="374" t="str">
        <f>IF('360 GRP '!S44=0,"",'360 GRP '!S44)</f>
        <v/>
      </c>
      <c r="I37" s="374" t="str">
        <f>IF('360 GRP '!T44=0,"",'360 GRP '!T44)</f>
        <v/>
      </c>
      <c r="J37" s="374" t="str">
        <f>IF('360 GRP '!U44=0,"",'360 GRP '!U44)</f>
        <v/>
      </c>
      <c r="K37" s="374" t="str">
        <f>IF('360 GRP '!V44=0,"",'360 GRP '!V44)</f>
        <v/>
      </c>
      <c r="L37" s="374" t="str">
        <f>IF('360 GRP '!W44=0,"",'360 GRP '!W44)</f>
        <v/>
      </c>
      <c r="M37" s="374" t="str">
        <f>IF('360 GRP '!X44=0,"",'360 GRP '!X44)</f>
        <v/>
      </c>
      <c r="N37" s="374" t="str">
        <f>IF('360 GRP '!Y44=0,"",'360 GRP '!Y44)</f>
        <v/>
      </c>
      <c r="O37" s="374" t="str">
        <f>IF('360 GRP '!Z44=0,"",'360 GRP '!Z44)</f>
        <v/>
      </c>
      <c r="P37" s="1039" t="str">
        <f>IF('360 GRP '!AA44=0,"",'360 GRP '!AA44)</f>
        <v/>
      </c>
      <c r="Q37" s="1042" t="str">
        <f>IF('360 GRP '!AB44=0,"",'360 GRP '!AB44)</f>
        <v/>
      </c>
      <c r="R37" s="374" t="str">
        <f>IF('360 GRP '!AC44=0,"",'360 GRP '!AC44)</f>
        <v/>
      </c>
      <c r="S37" s="374" t="str">
        <f>IF('360 GRP '!AD44=0,"",'360 GRP '!AD44)</f>
        <v/>
      </c>
      <c r="T37" s="374" t="str">
        <f>IF('360 GRP '!AE44=0,"",'360 GRP '!AE44)</f>
        <v/>
      </c>
      <c r="U37" s="1044">
        <f t="shared" si="0"/>
        <v>0</v>
      </c>
      <c r="V37" s="997">
        <f>U37*'360 GRP '!J44</f>
        <v>0</v>
      </c>
      <c r="W37" s="1045">
        <f>U37*'360 GRP '!AK44</f>
        <v>0</v>
      </c>
    </row>
    <row r="38" spans="1:23" s="419" customFormat="1" ht="21" customHeight="1" x14ac:dyDescent="0.2">
      <c r="A38" s="417" t="str">
        <f>'360 GRP '!D45</f>
        <v>360-146-B</v>
      </c>
      <c r="B38" s="418" t="s">
        <v>536</v>
      </c>
      <c r="C38" s="374" t="str">
        <f>IF('360 GRP '!N45=0,"",'360 GRP '!N45)</f>
        <v/>
      </c>
      <c r="D38" s="374" t="str">
        <f>IF('360 GRP '!O45=0,"",'360 GRP '!O45)</f>
        <v/>
      </c>
      <c r="E38" s="374" t="str">
        <f>IF('360 GRP '!P45=0,"",'360 GRP '!P45)</f>
        <v/>
      </c>
      <c r="F38" s="374" t="str">
        <f>IF('360 GRP '!Q45=0,"",'360 GRP '!Q45)</f>
        <v/>
      </c>
      <c r="G38" s="374" t="str">
        <f>IF('360 GRP '!R45=0,"",'360 GRP '!R45)</f>
        <v/>
      </c>
      <c r="H38" s="374" t="str">
        <f>IF('360 GRP '!S45=0,"",'360 GRP '!S45)</f>
        <v/>
      </c>
      <c r="I38" s="374" t="str">
        <f>IF('360 GRP '!T45=0,"",'360 GRP '!T45)</f>
        <v/>
      </c>
      <c r="J38" s="374" t="str">
        <f>IF('360 GRP '!U45=0,"",'360 GRP '!U45)</f>
        <v/>
      </c>
      <c r="K38" s="374" t="str">
        <f>IF('360 GRP '!V45=0,"",'360 GRP '!V45)</f>
        <v/>
      </c>
      <c r="L38" s="374" t="str">
        <f>IF('360 GRP '!W45=0,"",'360 GRP '!W45)</f>
        <v/>
      </c>
      <c r="M38" s="374" t="str">
        <f>IF('360 GRP '!X45=0,"",'360 GRP '!X45)</f>
        <v/>
      </c>
      <c r="N38" s="374" t="str">
        <f>IF('360 GRP '!Y45=0,"",'360 GRP '!Y45)</f>
        <v/>
      </c>
      <c r="O38" s="374" t="str">
        <f>IF('360 GRP '!Z45=0,"",'360 GRP '!Z45)</f>
        <v/>
      </c>
      <c r="P38" s="1039" t="str">
        <f>IF('360 GRP '!AA45=0,"",'360 GRP '!AA45)</f>
        <v/>
      </c>
      <c r="Q38" s="1042" t="str">
        <f>IF('360 GRP '!AB45=0,"",'360 GRP '!AB45)</f>
        <v/>
      </c>
      <c r="R38" s="374" t="str">
        <f>IF('360 GRP '!AC45=0,"",'360 GRP '!AC45)</f>
        <v/>
      </c>
      <c r="S38" s="374" t="str">
        <f>IF('360 GRP '!AD45=0,"",'360 GRP '!AD45)</f>
        <v/>
      </c>
      <c r="T38" s="374" t="str">
        <f>IF('360 GRP '!AE45=0,"",'360 GRP '!AE45)</f>
        <v/>
      </c>
      <c r="U38" s="1044">
        <f t="shared" si="0"/>
        <v>0</v>
      </c>
      <c r="V38" s="997">
        <f>U38*'360 GRP '!J45</f>
        <v>0</v>
      </c>
      <c r="W38" s="1045">
        <f>U38*'360 GRP '!AK45</f>
        <v>0</v>
      </c>
    </row>
    <row r="39" spans="1:23" s="419" customFormat="1" ht="21" customHeight="1" x14ac:dyDescent="0.2">
      <c r="A39" s="417" t="str">
        <f>'360 GRP '!D46</f>
        <v>360-147</v>
      </c>
      <c r="B39" s="418"/>
      <c r="C39" s="374" t="str">
        <f>IF('360 GRP '!N46=0,"",'360 GRP '!N46)</f>
        <v/>
      </c>
      <c r="D39" s="374" t="str">
        <f>IF('360 GRP '!O46=0,"",'360 GRP '!O46)</f>
        <v/>
      </c>
      <c r="E39" s="374" t="str">
        <f>IF('360 GRP '!P46=0,"",'360 GRP '!P46)</f>
        <v/>
      </c>
      <c r="F39" s="374" t="str">
        <f>IF('360 GRP '!Q46=0,"",'360 GRP '!Q46)</f>
        <v/>
      </c>
      <c r="G39" s="374" t="str">
        <f>IF('360 GRP '!R46=0,"",'360 GRP '!R46)</f>
        <v/>
      </c>
      <c r="H39" s="374" t="str">
        <f>IF('360 GRP '!S46=0,"",'360 GRP '!S46)</f>
        <v/>
      </c>
      <c r="I39" s="374" t="str">
        <f>IF('360 GRP '!T46=0,"",'360 GRP '!T46)</f>
        <v/>
      </c>
      <c r="J39" s="374" t="str">
        <f>IF('360 GRP '!U46=0,"",'360 GRP '!U46)</f>
        <v/>
      </c>
      <c r="K39" s="374" t="str">
        <f>IF('360 GRP '!V46=0,"",'360 GRP '!V46)</f>
        <v/>
      </c>
      <c r="L39" s="374" t="str">
        <f>IF('360 GRP '!W46=0,"",'360 GRP '!W46)</f>
        <v/>
      </c>
      <c r="M39" s="374" t="str">
        <f>IF('360 GRP '!X46=0,"",'360 GRP '!X46)</f>
        <v/>
      </c>
      <c r="N39" s="374" t="str">
        <f>IF('360 GRP '!Y46=0,"",'360 GRP '!Y46)</f>
        <v/>
      </c>
      <c r="O39" s="374" t="str">
        <f>IF('360 GRP '!Z46=0,"",'360 GRP '!Z46)</f>
        <v/>
      </c>
      <c r="P39" s="1039" t="str">
        <f>IF('360 GRP '!AA46=0,"",'360 GRP '!AA46)</f>
        <v/>
      </c>
      <c r="Q39" s="1042" t="str">
        <f>IF('360 GRP '!AB46=0,"",'360 GRP '!AB46)</f>
        <v/>
      </c>
      <c r="R39" s="374" t="str">
        <f>IF('360 GRP '!AC46=0,"",'360 GRP '!AC46)</f>
        <v/>
      </c>
      <c r="S39" s="374" t="str">
        <f>IF('360 GRP '!AD46=0,"",'360 GRP '!AD46)</f>
        <v/>
      </c>
      <c r="T39" s="374" t="str">
        <f>IF('360 GRP '!AE46=0,"",'360 GRP '!AE46)</f>
        <v/>
      </c>
      <c r="U39" s="1044">
        <f t="shared" si="0"/>
        <v>0</v>
      </c>
      <c r="V39" s="997">
        <f>U39*'360 GRP '!J46</f>
        <v>0</v>
      </c>
      <c r="W39" s="1045">
        <f>U39*'360 GRP '!AK46</f>
        <v>0</v>
      </c>
    </row>
    <row r="40" spans="1:23" s="419" customFormat="1" ht="21" customHeight="1" x14ac:dyDescent="0.2">
      <c r="A40" s="417" t="str">
        <f>'360 GRP '!D47</f>
        <v>360-147-B</v>
      </c>
      <c r="B40" s="418" t="s">
        <v>536</v>
      </c>
      <c r="C40" s="374" t="str">
        <f>IF('360 GRP '!N47=0,"",'360 GRP '!N47)</f>
        <v/>
      </c>
      <c r="D40" s="374" t="str">
        <f>IF('360 GRP '!O47=0,"",'360 GRP '!O47)</f>
        <v/>
      </c>
      <c r="E40" s="374" t="str">
        <f>IF('360 GRP '!P47=0,"",'360 GRP '!P47)</f>
        <v/>
      </c>
      <c r="F40" s="374" t="str">
        <f>IF('360 GRP '!Q47=0,"",'360 GRP '!Q47)</f>
        <v/>
      </c>
      <c r="G40" s="374" t="str">
        <f>IF('360 GRP '!R47=0,"",'360 GRP '!R47)</f>
        <v/>
      </c>
      <c r="H40" s="374" t="str">
        <f>IF('360 GRP '!S47=0,"",'360 GRP '!S47)</f>
        <v/>
      </c>
      <c r="I40" s="374" t="str">
        <f>IF('360 GRP '!T47=0,"",'360 GRP '!T47)</f>
        <v/>
      </c>
      <c r="J40" s="374" t="str">
        <f>IF('360 GRP '!U47=0,"",'360 GRP '!U47)</f>
        <v/>
      </c>
      <c r="K40" s="374" t="str">
        <f>IF('360 GRP '!V47=0,"",'360 GRP '!V47)</f>
        <v/>
      </c>
      <c r="L40" s="374" t="str">
        <f>IF('360 GRP '!W47=0,"",'360 GRP '!W47)</f>
        <v/>
      </c>
      <c r="M40" s="374" t="str">
        <f>IF('360 GRP '!X47=0,"",'360 GRP '!X47)</f>
        <v/>
      </c>
      <c r="N40" s="374" t="str">
        <f>IF('360 GRP '!Y47=0,"",'360 GRP '!Y47)</f>
        <v/>
      </c>
      <c r="O40" s="374" t="str">
        <f>IF('360 GRP '!Z47=0,"",'360 GRP '!Z47)</f>
        <v/>
      </c>
      <c r="P40" s="1039" t="str">
        <f>IF('360 GRP '!AA47=0,"",'360 GRP '!AA47)</f>
        <v/>
      </c>
      <c r="Q40" s="1042" t="str">
        <f>IF('360 GRP '!AB47=0,"",'360 GRP '!AB47)</f>
        <v/>
      </c>
      <c r="R40" s="374" t="str">
        <f>IF('360 GRP '!AC47=0,"",'360 GRP '!AC47)</f>
        <v/>
      </c>
      <c r="S40" s="374" t="str">
        <f>IF('360 GRP '!AD47=0,"",'360 GRP '!AD47)</f>
        <v/>
      </c>
      <c r="T40" s="374" t="str">
        <f>IF('360 GRP '!AE47=0,"",'360 GRP '!AE47)</f>
        <v/>
      </c>
      <c r="U40" s="1044">
        <f t="shared" si="0"/>
        <v>0</v>
      </c>
      <c r="V40" s="997">
        <f>U40*'360 GRP '!J47</f>
        <v>0</v>
      </c>
      <c r="W40" s="1045">
        <f>U40*'360 GRP '!AK47</f>
        <v>0</v>
      </c>
    </row>
    <row r="41" spans="1:23" s="419" customFormat="1" ht="21" customHeight="1" x14ac:dyDescent="0.2">
      <c r="A41" s="417" t="str">
        <f>'360 GRP '!D48</f>
        <v>360-148</v>
      </c>
      <c r="B41" s="418"/>
      <c r="C41" s="374" t="str">
        <f>IF('360 GRP '!N48=0,"",'360 GRP '!N48)</f>
        <v/>
      </c>
      <c r="D41" s="374" t="str">
        <f>IF('360 GRP '!O48=0,"",'360 GRP '!O48)</f>
        <v/>
      </c>
      <c r="E41" s="374" t="str">
        <f>IF('360 GRP '!P48=0,"",'360 GRP '!P48)</f>
        <v/>
      </c>
      <c r="F41" s="374" t="str">
        <f>IF('360 GRP '!Q48=0,"",'360 GRP '!Q48)</f>
        <v/>
      </c>
      <c r="G41" s="374" t="str">
        <f>IF('360 GRP '!R48=0,"",'360 GRP '!R48)</f>
        <v/>
      </c>
      <c r="H41" s="374" t="str">
        <f>IF('360 GRP '!S48=0,"",'360 GRP '!S48)</f>
        <v/>
      </c>
      <c r="I41" s="374" t="str">
        <f>IF('360 GRP '!T48=0,"",'360 GRP '!T48)</f>
        <v/>
      </c>
      <c r="J41" s="374" t="str">
        <f>IF('360 GRP '!U48=0,"",'360 GRP '!U48)</f>
        <v/>
      </c>
      <c r="K41" s="374" t="str">
        <f>IF('360 GRP '!V48=0,"",'360 GRP '!V48)</f>
        <v/>
      </c>
      <c r="L41" s="374" t="str">
        <f>IF('360 GRP '!W48=0,"",'360 GRP '!W48)</f>
        <v/>
      </c>
      <c r="M41" s="374" t="str">
        <f>IF('360 GRP '!X48=0,"",'360 GRP '!X48)</f>
        <v/>
      </c>
      <c r="N41" s="374" t="str">
        <f>IF('360 GRP '!Y48=0,"",'360 GRP '!Y48)</f>
        <v/>
      </c>
      <c r="O41" s="374" t="str">
        <f>IF('360 GRP '!Z48=0,"",'360 GRP '!Z48)</f>
        <v/>
      </c>
      <c r="P41" s="1039" t="str">
        <f>IF('360 GRP '!AA48=0,"",'360 GRP '!AA48)</f>
        <v/>
      </c>
      <c r="Q41" s="1042" t="str">
        <f>IF('360 GRP '!AB48=0,"",'360 GRP '!AB48)</f>
        <v/>
      </c>
      <c r="R41" s="374" t="str">
        <f>IF('360 GRP '!AC48=0,"",'360 GRP '!AC48)</f>
        <v/>
      </c>
      <c r="S41" s="374" t="str">
        <f>IF('360 GRP '!AD48=0,"",'360 GRP '!AD48)</f>
        <v/>
      </c>
      <c r="T41" s="374" t="str">
        <f>IF('360 GRP '!AE48=0,"",'360 GRP '!AE48)</f>
        <v/>
      </c>
      <c r="U41" s="1044">
        <f t="shared" si="0"/>
        <v>0</v>
      </c>
      <c r="V41" s="997">
        <f>U41*'360 GRP '!J48</f>
        <v>0</v>
      </c>
      <c r="W41" s="1045">
        <f>U41*'360 GRP '!AK48</f>
        <v>0</v>
      </c>
    </row>
    <row r="42" spans="1:23" s="419" customFormat="1" ht="21" customHeight="1" x14ac:dyDescent="0.2">
      <c r="A42" s="417" t="str">
        <f>'360 GRP '!D49</f>
        <v>360-148-B</v>
      </c>
      <c r="B42" s="418" t="s">
        <v>536</v>
      </c>
      <c r="C42" s="374" t="str">
        <f>IF('360 GRP '!N49=0,"",'360 GRP '!N49)</f>
        <v/>
      </c>
      <c r="D42" s="374" t="str">
        <f>IF('360 GRP '!O49=0,"",'360 GRP '!O49)</f>
        <v/>
      </c>
      <c r="E42" s="374" t="str">
        <f>IF('360 GRP '!P49=0,"",'360 GRP '!P49)</f>
        <v/>
      </c>
      <c r="F42" s="374" t="str">
        <f>IF('360 GRP '!Q49=0,"",'360 GRP '!Q49)</f>
        <v/>
      </c>
      <c r="G42" s="374" t="str">
        <f>IF('360 GRP '!R49=0,"",'360 GRP '!R49)</f>
        <v/>
      </c>
      <c r="H42" s="374" t="str">
        <f>IF('360 GRP '!S49=0,"",'360 GRP '!S49)</f>
        <v/>
      </c>
      <c r="I42" s="374" t="str">
        <f>IF('360 GRP '!T49=0,"",'360 GRP '!T49)</f>
        <v/>
      </c>
      <c r="J42" s="374" t="str">
        <f>IF('360 GRP '!U49=0,"",'360 GRP '!U49)</f>
        <v/>
      </c>
      <c r="K42" s="374" t="str">
        <f>IF('360 GRP '!V49=0,"",'360 GRP '!V49)</f>
        <v/>
      </c>
      <c r="L42" s="374" t="str">
        <f>IF('360 GRP '!W49=0,"",'360 GRP '!W49)</f>
        <v/>
      </c>
      <c r="M42" s="374" t="str">
        <f>IF('360 GRP '!X49=0,"",'360 GRP '!X49)</f>
        <v/>
      </c>
      <c r="N42" s="374" t="str">
        <f>IF('360 GRP '!Y49=0,"",'360 GRP '!Y49)</f>
        <v/>
      </c>
      <c r="O42" s="374" t="str">
        <f>IF('360 GRP '!Z49=0,"",'360 GRP '!Z49)</f>
        <v/>
      </c>
      <c r="P42" s="1039" t="str">
        <f>IF('360 GRP '!AA49=0,"",'360 GRP '!AA49)</f>
        <v/>
      </c>
      <c r="Q42" s="1042" t="str">
        <f>IF('360 GRP '!AB49=0,"",'360 GRP '!AB49)</f>
        <v/>
      </c>
      <c r="R42" s="374" t="str">
        <f>IF('360 GRP '!AC49=0,"",'360 GRP '!AC49)</f>
        <v/>
      </c>
      <c r="S42" s="374" t="str">
        <f>IF('360 GRP '!AD49=0,"",'360 GRP '!AD49)</f>
        <v/>
      </c>
      <c r="T42" s="374" t="str">
        <f>IF('360 GRP '!AE49=0,"",'360 GRP '!AE49)</f>
        <v/>
      </c>
      <c r="U42" s="1044">
        <f t="shared" si="0"/>
        <v>0</v>
      </c>
      <c r="V42" s="997">
        <f>U42*'360 GRP '!J49</f>
        <v>0</v>
      </c>
      <c r="W42" s="1045">
        <f>U42*'360 GRP '!AK49</f>
        <v>0</v>
      </c>
    </row>
    <row r="43" spans="1:23" s="419" customFormat="1" ht="21" customHeight="1" x14ac:dyDescent="0.2">
      <c r="A43" s="417" t="str">
        <f>'360 GRP '!D50</f>
        <v>360-149</v>
      </c>
      <c r="B43" s="418"/>
      <c r="C43" s="374" t="str">
        <f>IF('360 GRP '!N50=0,"",'360 GRP '!N50)</f>
        <v/>
      </c>
      <c r="D43" s="374" t="str">
        <f>IF('360 GRP '!O50=0,"",'360 GRP '!O50)</f>
        <v/>
      </c>
      <c r="E43" s="374" t="str">
        <f>IF('360 GRP '!P50=0,"",'360 GRP '!P50)</f>
        <v/>
      </c>
      <c r="F43" s="374" t="str">
        <f>IF('360 GRP '!Q50=0,"",'360 GRP '!Q50)</f>
        <v/>
      </c>
      <c r="G43" s="374" t="str">
        <f>IF('360 GRP '!R50=0,"",'360 GRP '!R50)</f>
        <v/>
      </c>
      <c r="H43" s="374" t="str">
        <f>IF('360 GRP '!S50=0,"",'360 GRP '!S50)</f>
        <v/>
      </c>
      <c r="I43" s="374" t="str">
        <f>IF('360 GRP '!T50=0,"",'360 GRP '!T50)</f>
        <v/>
      </c>
      <c r="J43" s="374" t="str">
        <f>IF('360 GRP '!U50=0,"",'360 GRP '!U50)</f>
        <v/>
      </c>
      <c r="K43" s="374" t="str">
        <f>IF('360 GRP '!V50=0,"",'360 GRP '!V50)</f>
        <v/>
      </c>
      <c r="L43" s="374" t="str">
        <f>IF('360 GRP '!W50=0,"",'360 GRP '!W50)</f>
        <v/>
      </c>
      <c r="M43" s="374" t="str">
        <f>IF('360 GRP '!X50=0,"",'360 GRP '!X50)</f>
        <v/>
      </c>
      <c r="N43" s="374" t="str">
        <f>IF('360 GRP '!Y50=0,"",'360 GRP '!Y50)</f>
        <v/>
      </c>
      <c r="O43" s="374" t="str">
        <f>IF('360 GRP '!Z50=0,"",'360 GRP '!Z50)</f>
        <v/>
      </c>
      <c r="P43" s="1039" t="str">
        <f>IF('360 GRP '!AA50=0,"",'360 GRP '!AA50)</f>
        <v/>
      </c>
      <c r="Q43" s="1042" t="str">
        <f>IF('360 GRP '!AB50=0,"",'360 GRP '!AB50)</f>
        <v/>
      </c>
      <c r="R43" s="374" t="str">
        <f>IF('360 GRP '!AC50=0,"",'360 GRP '!AC50)</f>
        <v/>
      </c>
      <c r="S43" s="374" t="str">
        <f>IF('360 GRP '!AD50=0,"",'360 GRP '!AD50)</f>
        <v/>
      </c>
      <c r="T43" s="374" t="str">
        <f>IF('360 GRP '!AE50=0,"",'360 GRP '!AE50)</f>
        <v/>
      </c>
      <c r="U43" s="1044">
        <f t="shared" si="0"/>
        <v>0</v>
      </c>
      <c r="V43" s="997">
        <f>U43*'360 GRP '!J50</f>
        <v>0</v>
      </c>
      <c r="W43" s="1045">
        <f>U43*'360 GRP '!AK50</f>
        <v>0</v>
      </c>
    </row>
    <row r="44" spans="1:23" s="419" customFormat="1" ht="21" customHeight="1" x14ac:dyDescent="0.2">
      <c r="A44" s="417" t="str">
        <f>'360 GRP '!D51</f>
        <v>360-149-B</v>
      </c>
      <c r="B44" s="418" t="s">
        <v>536</v>
      </c>
      <c r="C44" s="374" t="str">
        <f>IF('360 GRP '!N51=0,"",'360 GRP '!N51)</f>
        <v/>
      </c>
      <c r="D44" s="374" t="str">
        <f>IF('360 GRP '!O51=0,"",'360 GRP '!O51)</f>
        <v/>
      </c>
      <c r="E44" s="374" t="str">
        <f>IF('360 GRP '!P51=0,"",'360 GRP '!P51)</f>
        <v/>
      </c>
      <c r="F44" s="374" t="str">
        <f>IF('360 GRP '!Q51=0,"",'360 GRP '!Q51)</f>
        <v/>
      </c>
      <c r="G44" s="374" t="str">
        <f>IF('360 GRP '!R51=0,"",'360 GRP '!R51)</f>
        <v/>
      </c>
      <c r="H44" s="374" t="str">
        <f>IF('360 GRP '!S51=0,"",'360 GRP '!S51)</f>
        <v/>
      </c>
      <c r="I44" s="374" t="str">
        <f>IF('360 GRP '!T51=0,"",'360 GRP '!T51)</f>
        <v/>
      </c>
      <c r="J44" s="374" t="str">
        <f>IF('360 GRP '!U51=0,"",'360 GRP '!U51)</f>
        <v/>
      </c>
      <c r="K44" s="374" t="str">
        <f>IF('360 GRP '!V51=0,"",'360 GRP '!V51)</f>
        <v/>
      </c>
      <c r="L44" s="374" t="str">
        <f>IF('360 GRP '!W51=0,"",'360 GRP '!W51)</f>
        <v/>
      </c>
      <c r="M44" s="374" t="str">
        <f>IF('360 GRP '!X51=0,"",'360 GRP '!X51)</f>
        <v/>
      </c>
      <c r="N44" s="374" t="str">
        <f>IF('360 GRP '!Y51=0,"",'360 GRP '!Y51)</f>
        <v/>
      </c>
      <c r="O44" s="374" t="str">
        <f>IF('360 GRP '!Z51=0,"",'360 GRP '!Z51)</f>
        <v/>
      </c>
      <c r="P44" s="1039" t="str">
        <f>IF('360 GRP '!AA51=0,"",'360 GRP '!AA51)</f>
        <v/>
      </c>
      <c r="Q44" s="1042" t="str">
        <f>IF('360 GRP '!AB51=0,"",'360 GRP '!AB51)</f>
        <v/>
      </c>
      <c r="R44" s="374" t="str">
        <f>IF('360 GRP '!AC51=0,"",'360 GRP '!AC51)</f>
        <v/>
      </c>
      <c r="S44" s="374" t="str">
        <f>IF('360 GRP '!AD51=0,"",'360 GRP '!AD51)</f>
        <v/>
      </c>
      <c r="T44" s="374" t="str">
        <f>IF('360 GRP '!AE51=0,"",'360 GRP '!AE51)</f>
        <v/>
      </c>
      <c r="U44" s="1044">
        <f t="shared" si="0"/>
        <v>0</v>
      </c>
      <c r="V44" s="997">
        <f>U44*'360 GRP '!J51</f>
        <v>0</v>
      </c>
      <c r="W44" s="1045">
        <f>U44*'360 GRP '!AK51</f>
        <v>0</v>
      </c>
    </row>
    <row r="45" spans="1:23" s="419" customFormat="1" ht="21" customHeight="1" x14ac:dyDescent="0.2">
      <c r="A45" s="417" t="str">
        <f>'360 GRP '!D52</f>
        <v>360-150</v>
      </c>
      <c r="B45" s="418"/>
      <c r="C45" s="374" t="str">
        <f>IF('360 GRP '!N52=0,"",'360 GRP '!N52)</f>
        <v/>
      </c>
      <c r="D45" s="374" t="str">
        <f>IF('360 GRP '!O52=0,"",'360 GRP '!O52)</f>
        <v/>
      </c>
      <c r="E45" s="374" t="str">
        <f>IF('360 GRP '!P52=0,"",'360 GRP '!P52)</f>
        <v/>
      </c>
      <c r="F45" s="374" t="str">
        <f>IF('360 GRP '!Q52=0,"",'360 GRP '!Q52)</f>
        <v/>
      </c>
      <c r="G45" s="374" t="str">
        <f>IF('360 GRP '!R52=0,"",'360 GRP '!R52)</f>
        <v/>
      </c>
      <c r="H45" s="374" t="str">
        <f>IF('360 GRP '!S52=0,"",'360 GRP '!S52)</f>
        <v/>
      </c>
      <c r="I45" s="374" t="str">
        <f>IF('360 GRP '!T52=0,"",'360 GRP '!T52)</f>
        <v/>
      </c>
      <c r="J45" s="374" t="str">
        <f>IF('360 GRP '!U52=0,"",'360 GRP '!U52)</f>
        <v/>
      </c>
      <c r="K45" s="374" t="str">
        <f>IF('360 GRP '!V52=0,"",'360 GRP '!V52)</f>
        <v/>
      </c>
      <c r="L45" s="374" t="str">
        <f>IF('360 GRP '!W52=0,"",'360 GRP '!W52)</f>
        <v/>
      </c>
      <c r="M45" s="374" t="str">
        <f>IF('360 GRP '!X52=0,"",'360 GRP '!X52)</f>
        <v/>
      </c>
      <c r="N45" s="374" t="str">
        <f>IF('360 GRP '!Y52=0,"",'360 GRP '!Y52)</f>
        <v/>
      </c>
      <c r="O45" s="374" t="str">
        <f>IF('360 GRP '!Z52=0,"",'360 GRP '!Z52)</f>
        <v/>
      </c>
      <c r="P45" s="1039" t="str">
        <f>IF('360 GRP '!AA52=0,"",'360 GRP '!AA52)</f>
        <v/>
      </c>
      <c r="Q45" s="1042" t="str">
        <f>IF('360 GRP '!AB52=0,"",'360 GRP '!AB52)</f>
        <v/>
      </c>
      <c r="R45" s="374" t="str">
        <f>IF('360 GRP '!AC52=0,"",'360 GRP '!AC52)</f>
        <v/>
      </c>
      <c r="S45" s="374" t="str">
        <f>IF('360 GRP '!AD52=0,"",'360 GRP '!AD52)</f>
        <v/>
      </c>
      <c r="T45" s="374" t="str">
        <f>IF('360 GRP '!AE52=0,"",'360 GRP '!AE52)</f>
        <v/>
      </c>
      <c r="U45" s="1044">
        <f t="shared" si="0"/>
        <v>0</v>
      </c>
      <c r="V45" s="997">
        <f>U45*'360 GRP '!J52</f>
        <v>0</v>
      </c>
      <c r="W45" s="1045">
        <f>U45*'360 GRP '!AK52</f>
        <v>0</v>
      </c>
    </row>
    <row r="46" spans="1:23" s="419" customFormat="1" ht="21" customHeight="1" x14ac:dyDescent="0.2">
      <c r="A46" s="417" t="str">
        <f>'360 GRP '!D53</f>
        <v>360-150-B</v>
      </c>
      <c r="B46" s="418" t="s">
        <v>536</v>
      </c>
      <c r="C46" s="374" t="str">
        <f>IF('360 GRP '!N53=0,"",'360 GRP '!N53)</f>
        <v/>
      </c>
      <c r="D46" s="374" t="str">
        <f>IF('360 GRP '!O53=0,"",'360 GRP '!O53)</f>
        <v/>
      </c>
      <c r="E46" s="374" t="str">
        <f>IF('360 GRP '!P53=0,"",'360 GRP '!P53)</f>
        <v/>
      </c>
      <c r="F46" s="374" t="str">
        <f>IF('360 GRP '!Q53=0,"",'360 GRP '!Q53)</f>
        <v/>
      </c>
      <c r="G46" s="374" t="str">
        <f>IF('360 GRP '!R53=0,"",'360 GRP '!R53)</f>
        <v/>
      </c>
      <c r="H46" s="374" t="str">
        <f>IF('360 GRP '!S53=0,"",'360 GRP '!S53)</f>
        <v/>
      </c>
      <c r="I46" s="374" t="str">
        <f>IF('360 GRP '!T53=0,"",'360 GRP '!T53)</f>
        <v/>
      </c>
      <c r="J46" s="374" t="str">
        <f>IF('360 GRP '!U53=0,"",'360 GRP '!U53)</f>
        <v/>
      </c>
      <c r="K46" s="374" t="str">
        <f>IF('360 GRP '!V53=0,"",'360 GRP '!V53)</f>
        <v/>
      </c>
      <c r="L46" s="374" t="str">
        <f>IF('360 GRP '!W53=0,"",'360 GRP '!W53)</f>
        <v/>
      </c>
      <c r="M46" s="374" t="str">
        <f>IF('360 GRP '!X53=0,"",'360 GRP '!X53)</f>
        <v/>
      </c>
      <c r="N46" s="374" t="str">
        <f>IF('360 GRP '!Y53=0,"",'360 GRP '!Y53)</f>
        <v/>
      </c>
      <c r="O46" s="374" t="str">
        <f>IF('360 GRP '!Z53=0,"",'360 GRP '!Z53)</f>
        <v/>
      </c>
      <c r="P46" s="1039" t="str">
        <f>IF('360 GRP '!AA53=0,"",'360 GRP '!AA53)</f>
        <v/>
      </c>
      <c r="Q46" s="1042" t="str">
        <f>IF('360 GRP '!AB53=0,"",'360 GRP '!AB53)</f>
        <v/>
      </c>
      <c r="R46" s="374" t="str">
        <f>IF('360 GRP '!AC53=0,"",'360 GRP '!AC53)</f>
        <v/>
      </c>
      <c r="S46" s="374" t="str">
        <f>IF('360 GRP '!AD53=0,"",'360 GRP '!AD53)</f>
        <v/>
      </c>
      <c r="T46" s="374" t="str">
        <f>IF('360 GRP '!AE53=0,"",'360 GRP '!AE53)</f>
        <v/>
      </c>
      <c r="U46" s="1044">
        <f t="shared" si="0"/>
        <v>0</v>
      </c>
      <c r="V46" s="997">
        <f>U46*'360 GRP '!J53</f>
        <v>0</v>
      </c>
      <c r="W46" s="1045">
        <f>U46*'360 GRP '!AK53</f>
        <v>0</v>
      </c>
    </row>
    <row r="47" spans="1:23" s="419" customFormat="1" ht="21" customHeight="1" x14ac:dyDescent="0.2">
      <c r="A47" s="417" t="str">
        <f>'360 GRP '!D54</f>
        <v>360-151</v>
      </c>
      <c r="B47" s="418"/>
      <c r="C47" s="374" t="str">
        <f>IF('360 GRP '!N54=0,"",'360 GRP '!N54)</f>
        <v/>
      </c>
      <c r="D47" s="374" t="str">
        <f>IF('360 GRP '!O54=0,"",'360 GRP '!O54)</f>
        <v/>
      </c>
      <c r="E47" s="374" t="str">
        <f>IF('360 GRP '!P54=0,"",'360 GRP '!P54)</f>
        <v/>
      </c>
      <c r="F47" s="374" t="str">
        <f>IF('360 GRP '!Q54=0,"",'360 GRP '!Q54)</f>
        <v/>
      </c>
      <c r="G47" s="374" t="str">
        <f>IF('360 GRP '!R54=0,"",'360 GRP '!R54)</f>
        <v/>
      </c>
      <c r="H47" s="374" t="str">
        <f>IF('360 GRP '!S54=0,"",'360 GRP '!S54)</f>
        <v/>
      </c>
      <c r="I47" s="374" t="str">
        <f>IF('360 GRP '!T54=0,"",'360 GRP '!T54)</f>
        <v/>
      </c>
      <c r="J47" s="374" t="str">
        <f>IF('360 GRP '!U54=0,"",'360 GRP '!U54)</f>
        <v/>
      </c>
      <c r="K47" s="374" t="str">
        <f>IF('360 GRP '!V54=0,"",'360 GRP '!V54)</f>
        <v/>
      </c>
      <c r="L47" s="374" t="str">
        <f>IF('360 GRP '!W54=0,"",'360 GRP '!W54)</f>
        <v/>
      </c>
      <c r="M47" s="374" t="str">
        <f>IF('360 GRP '!X54=0,"",'360 GRP '!X54)</f>
        <v/>
      </c>
      <c r="N47" s="374" t="str">
        <f>IF('360 GRP '!Y54=0,"",'360 GRP '!Y54)</f>
        <v/>
      </c>
      <c r="O47" s="374" t="str">
        <f>IF('360 GRP '!Z54=0,"",'360 GRP '!Z54)</f>
        <v/>
      </c>
      <c r="P47" s="1039" t="str">
        <f>IF('360 GRP '!AA54=0,"",'360 GRP '!AA54)</f>
        <v/>
      </c>
      <c r="Q47" s="1042" t="str">
        <f>IF('360 GRP '!AB54=0,"",'360 GRP '!AB54)</f>
        <v/>
      </c>
      <c r="R47" s="374" t="str">
        <f>IF('360 GRP '!AC54=0,"",'360 GRP '!AC54)</f>
        <v/>
      </c>
      <c r="S47" s="374" t="str">
        <f>IF('360 GRP '!AD54=0,"",'360 GRP '!AD54)</f>
        <v/>
      </c>
      <c r="T47" s="374" t="str">
        <f>IF('360 GRP '!AE54=0,"",'360 GRP '!AE54)</f>
        <v/>
      </c>
      <c r="U47" s="1044">
        <f t="shared" si="0"/>
        <v>0</v>
      </c>
      <c r="V47" s="997">
        <f>U47*'360 GRP '!J54</f>
        <v>0</v>
      </c>
      <c r="W47" s="1045">
        <f>U47*'360 GRP '!AK54</f>
        <v>0</v>
      </c>
    </row>
    <row r="48" spans="1:23" s="419" customFormat="1" ht="21" customHeight="1" x14ac:dyDescent="0.2">
      <c r="A48" s="417" t="str">
        <f>'360 GRP '!D55</f>
        <v>360-152</v>
      </c>
      <c r="B48" s="418"/>
      <c r="C48" s="374" t="str">
        <f>IF('360 GRP '!N55=0,"",'360 GRP '!N55)</f>
        <v/>
      </c>
      <c r="D48" s="374" t="str">
        <f>IF('360 GRP '!O55=0,"",'360 GRP '!O55)</f>
        <v/>
      </c>
      <c r="E48" s="374" t="str">
        <f>IF('360 GRP '!P55=0,"",'360 GRP '!P55)</f>
        <v/>
      </c>
      <c r="F48" s="374" t="str">
        <f>IF('360 GRP '!Q55=0,"",'360 GRP '!Q55)</f>
        <v/>
      </c>
      <c r="G48" s="374" t="str">
        <f>IF('360 GRP '!R55=0,"",'360 GRP '!R55)</f>
        <v/>
      </c>
      <c r="H48" s="374" t="str">
        <f>IF('360 GRP '!S55=0,"",'360 GRP '!S55)</f>
        <v/>
      </c>
      <c r="I48" s="374" t="str">
        <f>IF('360 GRP '!T55=0,"",'360 GRP '!T55)</f>
        <v/>
      </c>
      <c r="J48" s="374" t="str">
        <f>IF('360 GRP '!U55=0,"",'360 GRP '!U55)</f>
        <v/>
      </c>
      <c r="K48" s="374" t="str">
        <f>IF('360 GRP '!V55=0,"",'360 GRP '!V55)</f>
        <v/>
      </c>
      <c r="L48" s="374" t="str">
        <f>IF('360 GRP '!W55=0,"",'360 GRP '!W55)</f>
        <v/>
      </c>
      <c r="M48" s="374" t="str">
        <f>IF('360 GRP '!X55=0,"",'360 GRP '!X55)</f>
        <v/>
      </c>
      <c r="N48" s="374" t="str">
        <f>IF('360 GRP '!Y55=0,"",'360 GRP '!Y55)</f>
        <v/>
      </c>
      <c r="O48" s="374" t="str">
        <f>IF('360 GRP '!Z55=0,"",'360 GRP '!Z55)</f>
        <v/>
      </c>
      <c r="P48" s="1039" t="str">
        <f>IF('360 GRP '!AA55=0,"",'360 GRP '!AA55)</f>
        <v/>
      </c>
      <c r="Q48" s="1042" t="str">
        <f>IF('360 GRP '!AB55=0,"",'360 GRP '!AB55)</f>
        <v/>
      </c>
      <c r="R48" s="374" t="str">
        <f>IF('360 GRP '!AC55=0,"",'360 GRP '!AC55)</f>
        <v/>
      </c>
      <c r="S48" s="374" t="str">
        <f>IF('360 GRP '!AD55=0,"",'360 GRP '!AD55)</f>
        <v/>
      </c>
      <c r="T48" s="374" t="str">
        <f>IF('360 GRP '!AE55=0,"",'360 GRP '!AE55)</f>
        <v/>
      </c>
      <c r="U48" s="1044">
        <f t="shared" si="0"/>
        <v>0</v>
      </c>
      <c r="V48" s="997">
        <f>U48*'360 GRP '!J55</f>
        <v>0</v>
      </c>
      <c r="W48" s="1045">
        <f>U48*'360 GRP '!AK55</f>
        <v>0</v>
      </c>
    </row>
    <row r="49" spans="1:23" s="419" customFormat="1" ht="21" customHeight="1" x14ac:dyDescent="0.2">
      <c r="A49" s="417" t="str">
        <f>'360 GRP '!D56</f>
        <v>360-152-B</v>
      </c>
      <c r="B49" s="418" t="s">
        <v>536</v>
      </c>
      <c r="C49" s="374" t="str">
        <f>IF('360 GRP '!N56=0,"",'360 GRP '!N56)</f>
        <v/>
      </c>
      <c r="D49" s="374" t="str">
        <f>IF('360 GRP '!O56=0,"",'360 GRP '!O56)</f>
        <v/>
      </c>
      <c r="E49" s="374" t="str">
        <f>IF('360 GRP '!P56=0,"",'360 GRP '!P56)</f>
        <v/>
      </c>
      <c r="F49" s="374" t="str">
        <f>IF('360 GRP '!Q56=0,"",'360 GRP '!Q56)</f>
        <v/>
      </c>
      <c r="G49" s="374" t="str">
        <f>IF('360 GRP '!R56=0,"",'360 GRP '!R56)</f>
        <v/>
      </c>
      <c r="H49" s="374" t="str">
        <f>IF('360 GRP '!S56=0,"",'360 GRP '!S56)</f>
        <v/>
      </c>
      <c r="I49" s="374" t="str">
        <f>IF('360 GRP '!T56=0,"",'360 GRP '!T56)</f>
        <v/>
      </c>
      <c r="J49" s="374" t="str">
        <f>IF('360 GRP '!U56=0,"",'360 GRP '!U56)</f>
        <v/>
      </c>
      <c r="K49" s="374" t="str">
        <f>IF('360 GRP '!V56=0,"",'360 GRP '!V56)</f>
        <v/>
      </c>
      <c r="L49" s="374" t="str">
        <f>IF('360 GRP '!W56=0,"",'360 GRP '!W56)</f>
        <v/>
      </c>
      <c r="M49" s="374" t="str">
        <f>IF('360 GRP '!X56=0,"",'360 GRP '!X56)</f>
        <v/>
      </c>
      <c r="N49" s="374" t="str">
        <f>IF('360 GRP '!Y56=0,"",'360 GRP '!Y56)</f>
        <v/>
      </c>
      <c r="O49" s="374" t="str">
        <f>IF('360 GRP '!Z56=0,"",'360 GRP '!Z56)</f>
        <v/>
      </c>
      <c r="P49" s="1039" t="str">
        <f>IF('360 GRP '!AA56=0,"",'360 GRP '!AA56)</f>
        <v/>
      </c>
      <c r="Q49" s="1042" t="str">
        <f>IF('360 GRP '!AB56=0,"",'360 GRP '!AB56)</f>
        <v/>
      </c>
      <c r="R49" s="374" t="str">
        <f>IF('360 GRP '!AC56=0,"",'360 GRP '!AC56)</f>
        <v/>
      </c>
      <c r="S49" s="374" t="str">
        <f>IF('360 GRP '!AD56=0,"",'360 GRP '!AD56)</f>
        <v/>
      </c>
      <c r="T49" s="374" t="str">
        <f>IF('360 GRP '!AE56=0,"",'360 GRP '!AE56)</f>
        <v/>
      </c>
      <c r="U49" s="1044">
        <f t="shared" si="0"/>
        <v>0</v>
      </c>
      <c r="V49" s="997">
        <f>U49*'360 GRP '!J56</f>
        <v>0</v>
      </c>
      <c r="W49" s="1045">
        <f>U49*'360 GRP '!AK56</f>
        <v>0</v>
      </c>
    </row>
    <row r="50" spans="1:23" s="419" customFormat="1" ht="21" customHeight="1" x14ac:dyDescent="0.2">
      <c r="A50" s="417" t="str">
        <f>'360 GRP '!D57</f>
        <v>360-153</v>
      </c>
      <c r="B50" s="418"/>
      <c r="C50" s="374" t="str">
        <f>IF('360 GRP '!N57=0,"",'360 GRP '!N57)</f>
        <v/>
      </c>
      <c r="D50" s="374" t="str">
        <f>IF('360 GRP '!O57=0,"",'360 GRP '!O57)</f>
        <v/>
      </c>
      <c r="E50" s="374" t="str">
        <f>IF('360 GRP '!P57=0,"",'360 GRP '!P57)</f>
        <v/>
      </c>
      <c r="F50" s="374" t="str">
        <f>IF('360 GRP '!Q57=0,"",'360 GRP '!Q57)</f>
        <v/>
      </c>
      <c r="G50" s="374" t="str">
        <f>IF('360 GRP '!R57=0,"",'360 GRP '!R57)</f>
        <v/>
      </c>
      <c r="H50" s="374" t="str">
        <f>IF('360 GRP '!S57=0,"",'360 GRP '!S57)</f>
        <v/>
      </c>
      <c r="I50" s="374" t="str">
        <f>IF('360 GRP '!T57=0,"",'360 GRP '!T57)</f>
        <v/>
      </c>
      <c r="J50" s="374" t="str">
        <f>IF('360 GRP '!U57=0,"",'360 GRP '!U57)</f>
        <v/>
      </c>
      <c r="K50" s="374" t="str">
        <f>IF('360 GRP '!V57=0,"",'360 GRP '!V57)</f>
        <v/>
      </c>
      <c r="L50" s="374" t="str">
        <f>IF('360 GRP '!W57=0,"",'360 GRP '!W57)</f>
        <v/>
      </c>
      <c r="M50" s="374" t="str">
        <f>IF('360 GRP '!X57=0,"",'360 GRP '!X57)</f>
        <v/>
      </c>
      <c r="N50" s="374" t="str">
        <f>IF('360 GRP '!Y57=0,"",'360 GRP '!Y57)</f>
        <v/>
      </c>
      <c r="O50" s="374" t="str">
        <f>IF('360 GRP '!Z57=0,"",'360 GRP '!Z57)</f>
        <v/>
      </c>
      <c r="P50" s="1039" t="str">
        <f>IF('360 GRP '!AA57=0,"",'360 GRP '!AA57)</f>
        <v/>
      </c>
      <c r="Q50" s="1042" t="str">
        <f>IF('360 GRP '!AB57=0,"",'360 GRP '!AB57)</f>
        <v/>
      </c>
      <c r="R50" s="374" t="str">
        <f>IF('360 GRP '!AC57=0,"",'360 GRP '!AC57)</f>
        <v/>
      </c>
      <c r="S50" s="374" t="str">
        <f>IF('360 GRP '!AD57=0,"",'360 GRP '!AD57)</f>
        <v/>
      </c>
      <c r="T50" s="374" t="str">
        <f>IF('360 GRP '!AE57=0,"",'360 GRP '!AE57)</f>
        <v/>
      </c>
      <c r="U50" s="1044">
        <f t="shared" si="0"/>
        <v>0</v>
      </c>
      <c r="V50" s="997">
        <f>U50*'360 GRP '!J57</f>
        <v>0</v>
      </c>
      <c r="W50" s="1045">
        <f>U50*'360 GRP '!AK57</f>
        <v>0</v>
      </c>
    </row>
    <row r="51" spans="1:23" s="419" customFormat="1" ht="21" customHeight="1" x14ac:dyDescent="0.2">
      <c r="A51" s="417" t="str">
        <f>'360 GRP '!D58</f>
        <v>360-153-B</v>
      </c>
      <c r="B51" s="418" t="s">
        <v>536</v>
      </c>
      <c r="C51" s="374" t="str">
        <f>IF('360 GRP '!N58=0,"",'360 GRP '!N58)</f>
        <v/>
      </c>
      <c r="D51" s="374" t="str">
        <f>IF('360 GRP '!O58=0,"",'360 GRP '!O58)</f>
        <v/>
      </c>
      <c r="E51" s="374" t="str">
        <f>IF('360 GRP '!P58=0,"",'360 GRP '!P58)</f>
        <v/>
      </c>
      <c r="F51" s="374" t="str">
        <f>IF('360 GRP '!Q58=0,"",'360 GRP '!Q58)</f>
        <v/>
      </c>
      <c r="G51" s="374" t="str">
        <f>IF('360 GRP '!R58=0,"",'360 GRP '!R58)</f>
        <v/>
      </c>
      <c r="H51" s="374" t="str">
        <f>IF('360 GRP '!S58=0,"",'360 GRP '!S58)</f>
        <v/>
      </c>
      <c r="I51" s="374" t="str">
        <f>IF('360 GRP '!T58=0,"",'360 GRP '!T58)</f>
        <v/>
      </c>
      <c r="J51" s="374" t="str">
        <f>IF('360 GRP '!U58=0,"",'360 GRP '!U58)</f>
        <v/>
      </c>
      <c r="K51" s="374" t="str">
        <f>IF('360 GRP '!V58=0,"",'360 GRP '!V58)</f>
        <v/>
      </c>
      <c r="L51" s="374" t="str">
        <f>IF('360 GRP '!W58=0,"",'360 GRP '!W58)</f>
        <v/>
      </c>
      <c r="M51" s="374" t="str">
        <f>IF('360 GRP '!X58=0,"",'360 GRP '!X58)</f>
        <v/>
      </c>
      <c r="N51" s="374" t="str">
        <f>IF('360 GRP '!Y58=0,"",'360 GRP '!Y58)</f>
        <v/>
      </c>
      <c r="O51" s="374" t="str">
        <f>IF('360 GRP '!Z58=0,"",'360 GRP '!Z58)</f>
        <v/>
      </c>
      <c r="P51" s="1039" t="str">
        <f>IF('360 GRP '!AA58=0,"",'360 GRP '!AA58)</f>
        <v/>
      </c>
      <c r="Q51" s="1042" t="str">
        <f>IF('360 GRP '!AB58=0,"",'360 GRP '!AB58)</f>
        <v/>
      </c>
      <c r="R51" s="374" t="str">
        <f>IF('360 GRP '!AC58=0,"",'360 GRP '!AC58)</f>
        <v/>
      </c>
      <c r="S51" s="374" t="str">
        <f>IF('360 GRP '!AD58=0,"",'360 GRP '!AD58)</f>
        <v/>
      </c>
      <c r="T51" s="374" t="str">
        <f>IF('360 GRP '!AE58=0,"",'360 GRP '!AE58)</f>
        <v/>
      </c>
      <c r="U51" s="1044">
        <f t="shared" si="0"/>
        <v>0</v>
      </c>
      <c r="V51" s="997">
        <f>U51*'360 GRP '!J58</f>
        <v>0</v>
      </c>
      <c r="W51" s="1045">
        <f>U51*'360 GRP '!AK58</f>
        <v>0</v>
      </c>
    </row>
    <row r="52" spans="1:23" s="419" customFormat="1" ht="21" customHeight="1" x14ac:dyDescent="0.2">
      <c r="A52" s="417" t="str">
        <f>'360 GRP '!D59</f>
        <v>360-154</v>
      </c>
      <c r="B52" s="418"/>
      <c r="C52" s="374" t="str">
        <f>IF('360 GRP '!N59=0,"",'360 GRP '!N59)</f>
        <v/>
      </c>
      <c r="D52" s="374" t="str">
        <f>IF('360 GRP '!O59=0,"",'360 GRP '!O59)</f>
        <v/>
      </c>
      <c r="E52" s="374" t="str">
        <f>IF('360 GRP '!P59=0,"",'360 GRP '!P59)</f>
        <v/>
      </c>
      <c r="F52" s="374" t="str">
        <f>IF('360 GRP '!Q59=0,"",'360 GRP '!Q59)</f>
        <v/>
      </c>
      <c r="G52" s="374" t="str">
        <f>IF('360 GRP '!R59=0,"",'360 GRP '!R59)</f>
        <v/>
      </c>
      <c r="H52" s="374" t="str">
        <f>IF('360 GRP '!S59=0,"",'360 GRP '!S59)</f>
        <v/>
      </c>
      <c r="I52" s="374" t="str">
        <f>IF('360 GRP '!T59=0,"",'360 GRP '!T59)</f>
        <v/>
      </c>
      <c r="J52" s="374" t="str">
        <f>IF('360 GRP '!U59=0,"",'360 GRP '!U59)</f>
        <v/>
      </c>
      <c r="K52" s="374" t="str">
        <f>IF('360 GRP '!V59=0,"",'360 GRP '!V59)</f>
        <v/>
      </c>
      <c r="L52" s="374" t="str">
        <f>IF('360 GRP '!W59=0,"",'360 GRP '!W59)</f>
        <v/>
      </c>
      <c r="M52" s="374" t="str">
        <f>IF('360 GRP '!X59=0,"",'360 GRP '!X59)</f>
        <v/>
      </c>
      <c r="N52" s="374" t="str">
        <f>IF('360 GRP '!Y59=0,"",'360 GRP '!Y59)</f>
        <v/>
      </c>
      <c r="O52" s="374" t="str">
        <f>IF('360 GRP '!Z59=0,"",'360 GRP '!Z59)</f>
        <v/>
      </c>
      <c r="P52" s="1039" t="str">
        <f>IF('360 GRP '!AA59=0,"",'360 GRP '!AA59)</f>
        <v/>
      </c>
      <c r="Q52" s="1042" t="str">
        <f>IF('360 GRP '!AB59=0,"",'360 GRP '!AB59)</f>
        <v/>
      </c>
      <c r="R52" s="374" t="str">
        <f>IF('360 GRP '!AC59=0,"",'360 GRP '!AC59)</f>
        <v/>
      </c>
      <c r="S52" s="374" t="str">
        <f>IF('360 GRP '!AD59=0,"",'360 GRP '!AD59)</f>
        <v/>
      </c>
      <c r="T52" s="374" t="str">
        <f>IF('360 GRP '!AE59=0,"",'360 GRP '!AE59)</f>
        <v/>
      </c>
      <c r="U52" s="1044">
        <f t="shared" si="0"/>
        <v>0</v>
      </c>
      <c r="V52" s="997">
        <f>U52*'360 GRP '!J59</f>
        <v>0</v>
      </c>
      <c r="W52" s="1045">
        <f>U52*'360 GRP '!AK59</f>
        <v>0</v>
      </c>
    </row>
    <row r="53" spans="1:23" s="419" customFormat="1" ht="21" customHeight="1" x14ac:dyDescent="0.2">
      <c r="A53" s="417" t="str">
        <f>'360 GRP '!D60</f>
        <v>360-154-B</v>
      </c>
      <c r="B53" s="418" t="s">
        <v>536</v>
      </c>
      <c r="C53" s="374" t="str">
        <f>IF('360 GRP '!N60=0,"",'360 GRP '!N60)</f>
        <v/>
      </c>
      <c r="D53" s="374" t="str">
        <f>IF('360 GRP '!O60=0,"",'360 GRP '!O60)</f>
        <v/>
      </c>
      <c r="E53" s="374" t="str">
        <f>IF('360 GRP '!P60=0,"",'360 GRP '!P60)</f>
        <v/>
      </c>
      <c r="F53" s="374" t="str">
        <f>IF('360 GRP '!Q60=0,"",'360 GRP '!Q60)</f>
        <v/>
      </c>
      <c r="G53" s="374" t="str">
        <f>IF('360 GRP '!R60=0,"",'360 GRP '!R60)</f>
        <v/>
      </c>
      <c r="H53" s="374" t="str">
        <f>IF('360 GRP '!S60=0,"",'360 GRP '!S60)</f>
        <v/>
      </c>
      <c r="I53" s="374" t="str">
        <f>IF('360 GRP '!T60=0,"",'360 GRP '!T60)</f>
        <v/>
      </c>
      <c r="J53" s="374" t="str">
        <f>IF('360 GRP '!U60=0,"",'360 GRP '!U60)</f>
        <v/>
      </c>
      <c r="K53" s="374" t="str">
        <f>IF('360 GRP '!V60=0,"",'360 GRP '!V60)</f>
        <v/>
      </c>
      <c r="L53" s="374" t="str">
        <f>IF('360 GRP '!W60=0,"",'360 GRP '!W60)</f>
        <v/>
      </c>
      <c r="M53" s="374" t="str">
        <f>IF('360 GRP '!X60=0,"",'360 GRP '!X60)</f>
        <v/>
      </c>
      <c r="N53" s="374" t="str">
        <f>IF('360 GRP '!Y60=0,"",'360 GRP '!Y60)</f>
        <v/>
      </c>
      <c r="O53" s="374" t="str">
        <f>IF('360 GRP '!Z60=0,"",'360 GRP '!Z60)</f>
        <v/>
      </c>
      <c r="P53" s="1039" t="str">
        <f>IF('360 GRP '!AA60=0,"",'360 GRP '!AA60)</f>
        <v/>
      </c>
      <c r="Q53" s="1042" t="str">
        <f>IF('360 GRP '!AB60=0,"",'360 GRP '!AB60)</f>
        <v/>
      </c>
      <c r="R53" s="374" t="str">
        <f>IF('360 GRP '!AC60=0,"",'360 GRP '!AC60)</f>
        <v/>
      </c>
      <c r="S53" s="374" t="str">
        <f>IF('360 GRP '!AD60=0,"",'360 GRP '!AD60)</f>
        <v/>
      </c>
      <c r="T53" s="374" t="str">
        <f>IF('360 GRP '!AE60=0,"",'360 GRP '!AE60)</f>
        <v/>
      </c>
      <c r="U53" s="1044">
        <f t="shared" si="0"/>
        <v>0</v>
      </c>
      <c r="V53" s="997">
        <f>U53*'360 GRP '!J60</f>
        <v>0</v>
      </c>
      <c r="W53" s="1045">
        <f>U53*'360 GRP '!AK60</f>
        <v>0</v>
      </c>
    </row>
    <row r="54" spans="1:23" s="419" customFormat="1" ht="21" customHeight="1" x14ac:dyDescent="0.2">
      <c r="A54" s="417" t="str">
        <f>'360 GRP '!D61</f>
        <v>360-155</v>
      </c>
      <c r="B54" s="418"/>
      <c r="C54" s="374" t="str">
        <f>IF('360 GRP '!N61=0,"",'360 GRP '!N61)</f>
        <v/>
      </c>
      <c r="D54" s="374" t="str">
        <f>IF('360 GRP '!O61=0,"",'360 GRP '!O61)</f>
        <v/>
      </c>
      <c r="E54" s="374" t="str">
        <f>IF('360 GRP '!P61=0,"",'360 GRP '!P61)</f>
        <v/>
      </c>
      <c r="F54" s="374" t="str">
        <f>IF('360 GRP '!Q61=0,"",'360 GRP '!Q61)</f>
        <v/>
      </c>
      <c r="G54" s="374" t="str">
        <f>IF('360 GRP '!R61=0,"",'360 GRP '!R61)</f>
        <v/>
      </c>
      <c r="H54" s="374" t="str">
        <f>IF('360 GRP '!S61=0,"",'360 GRP '!S61)</f>
        <v/>
      </c>
      <c r="I54" s="374" t="str">
        <f>IF('360 GRP '!T61=0,"",'360 GRP '!T61)</f>
        <v/>
      </c>
      <c r="J54" s="374" t="str">
        <f>IF('360 GRP '!U61=0,"",'360 GRP '!U61)</f>
        <v/>
      </c>
      <c r="K54" s="374" t="str">
        <f>IF('360 GRP '!V61=0,"",'360 GRP '!V61)</f>
        <v/>
      </c>
      <c r="L54" s="374" t="str">
        <f>IF('360 GRP '!W61=0,"",'360 GRP '!W61)</f>
        <v/>
      </c>
      <c r="M54" s="374" t="str">
        <f>IF('360 GRP '!X61=0,"",'360 GRP '!X61)</f>
        <v/>
      </c>
      <c r="N54" s="374" t="str">
        <f>IF('360 GRP '!Y61=0,"",'360 GRP '!Y61)</f>
        <v/>
      </c>
      <c r="O54" s="374" t="str">
        <f>IF('360 GRP '!Z61=0,"",'360 GRP '!Z61)</f>
        <v/>
      </c>
      <c r="P54" s="1039" t="str">
        <f>IF('360 GRP '!AA61=0,"",'360 GRP '!AA61)</f>
        <v/>
      </c>
      <c r="Q54" s="1042" t="str">
        <f>IF('360 GRP '!AB61=0,"",'360 GRP '!AB61)</f>
        <v/>
      </c>
      <c r="R54" s="374" t="str">
        <f>IF('360 GRP '!AC61=0,"",'360 GRP '!AC61)</f>
        <v/>
      </c>
      <c r="S54" s="374" t="str">
        <f>IF('360 GRP '!AD61=0,"",'360 GRP '!AD61)</f>
        <v/>
      </c>
      <c r="T54" s="374" t="str">
        <f>IF('360 GRP '!AE61=0,"",'360 GRP '!AE61)</f>
        <v/>
      </c>
      <c r="U54" s="1044">
        <f t="shared" si="0"/>
        <v>0</v>
      </c>
      <c r="V54" s="997">
        <f>U54*'360 GRP '!J61</f>
        <v>0</v>
      </c>
      <c r="W54" s="1045">
        <f>U54*'360 GRP '!AK61</f>
        <v>0</v>
      </c>
    </row>
    <row r="55" spans="1:23" s="419" customFormat="1" ht="21" customHeight="1" x14ac:dyDescent="0.2">
      <c r="A55" s="417" t="str">
        <f>'360 GRP '!D62</f>
        <v>360-156</v>
      </c>
      <c r="B55" s="418"/>
      <c r="C55" s="374" t="str">
        <f>IF('360 GRP '!N62=0,"",'360 GRP '!N62)</f>
        <v/>
      </c>
      <c r="D55" s="374" t="str">
        <f>IF('360 GRP '!O62=0,"",'360 GRP '!O62)</f>
        <v/>
      </c>
      <c r="E55" s="374" t="str">
        <f>IF('360 GRP '!P62=0,"",'360 GRP '!P62)</f>
        <v/>
      </c>
      <c r="F55" s="374" t="str">
        <f>IF('360 GRP '!Q62=0,"",'360 GRP '!Q62)</f>
        <v/>
      </c>
      <c r="G55" s="374" t="str">
        <f>IF('360 GRP '!R62=0,"",'360 GRP '!R62)</f>
        <v/>
      </c>
      <c r="H55" s="374" t="str">
        <f>IF('360 GRP '!S62=0,"",'360 GRP '!S62)</f>
        <v/>
      </c>
      <c r="I55" s="374" t="str">
        <f>IF('360 GRP '!T62=0,"",'360 GRP '!T62)</f>
        <v/>
      </c>
      <c r="J55" s="374" t="str">
        <f>IF('360 GRP '!U62=0,"",'360 GRP '!U62)</f>
        <v/>
      </c>
      <c r="K55" s="374" t="str">
        <f>IF('360 GRP '!V62=0,"",'360 GRP '!V62)</f>
        <v/>
      </c>
      <c r="L55" s="374" t="str">
        <f>IF('360 GRP '!W62=0,"",'360 GRP '!W62)</f>
        <v/>
      </c>
      <c r="M55" s="374" t="str">
        <f>IF('360 GRP '!X62=0,"",'360 GRP '!X62)</f>
        <v/>
      </c>
      <c r="N55" s="374" t="str">
        <f>IF('360 GRP '!Y62=0,"",'360 GRP '!Y62)</f>
        <v/>
      </c>
      <c r="O55" s="374" t="str">
        <f>IF('360 GRP '!Z62=0,"",'360 GRP '!Z62)</f>
        <v/>
      </c>
      <c r="P55" s="1039" t="str">
        <f>IF('360 GRP '!AA62=0,"",'360 GRP '!AA62)</f>
        <v/>
      </c>
      <c r="Q55" s="1042" t="str">
        <f>IF('360 GRP '!AB62=0,"",'360 GRP '!AB62)</f>
        <v/>
      </c>
      <c r="R55" s="374" t="str">
        <f>IF('360 GRP '!AC62=0,"",'360 GRP '!AC62)</f>
        <v/>
      </c>
      <c r="S55" s="374" t="str">
        <f>IF('360 GRP '!AD62=0,"",'360 GRP '!AD62)</f>
        <v/>
      </c>
      <c r="T55" s="374" t="str">
        <f>IF('360 GRP '!AE62=0,"",'360 GRP '!AE62)</f>
        <v/>
      </c>
      <c r="U55" s="1044">
        <f t="shared" si="0"/>
        <v>0</v>
      </c>
      <c r="V55" s="997">
        <f>U55*'360 GRP '!J62</f>
        <v>0</v>
      </c>
      <c r="W55" s="1045">
        <f>U55*'360 GRP '!AK62</f>
        <v>0</v>
      </c>
    </row>
    <row r="56" spans="1:23" s="419" customFormat="1" ht="21" customHeight="1" x14ac:dyDescent="0.2">
      <c r="A56" s="417" t="str">
        <f>'360 GRP '!D63</f>
        <v>360-156-B</v>
      </c>
      <c r="B56" s="418" t="s">
        <v>536</v>
      </c>
      <c r="C56" s="374" t="str">
        <f>IF('360 GRP '!N63=0,"",'360 GRP '!N63)</f>
        <v/>
      </c>
      <c r="D56" s="374" t="str">
        <f>IF('360 GRP '!O63=0,"",'360 GRP '!O63)</f>
        <v/>
      </c>
      <c r="E56" s="374" t="str">
        <f>IF('360 GRP '!P63=0,"",'360 GRP '!P63)</f>
        <v/>
      </c>
      <c r="F56" s="374" t="str">
        <f>IF('360 GRP '!Q63=0,"",'360 GRP '!Q63)</f>
        <v/>
      </c>
      <c r="G56" s="374" t="str">
        <f>IF('360 GRP '!R63=0,"",'360 GRP '!R63)</f>
        <v/>
      </c>
      <c r="H56" s="374" t="str">
        <f>IF('360 GRP '!S63=0,"",'360 GRP '!S63)</f>
        <v/>
      </c>
      <c r="I56" s="374" t="str">
        <f>IF('360 GRP '!T63=0,"",'360 GRP '!T63)</f>
        <v/>
      </c>
      <c r="J56" s="374" t="str">
        <f>IF('360 GRP '!U63=0,"",'360 GRP '!U63)</f>
        <v/>
      </c>
      <c r="K56" s="374" t="str">
        <f>IF('360 GRP '!V63=0,"",'360 GRP '!V63)</f>
        <v/>
      </c>
      <c r="L56" s="374" t="str">
        <f>IF('360 GRP '!W63=0,"",'360 GRP '!W63)</f>
        <v/>
      </c>
      <c r="M56" s="374" t="str">
        <f>IF('360 GRP '!X63=0,"",'360 GRP '!X63)</f>
        <v/>
      </c>
      <c r="N56" s="374" t="str">
        <f>IF('360 GRP '!Y63=0,"",'360 GRP '!Y63)</f>
        <v/>
      </c>
      <c r="O56" s="374" t="str">
        <f>IF('360 GRP '!Z63=0,"",'360 GRP '!Z63)</f>
        <v/>
      </c>
      <c r="P56" s="1039" t="str">
        <f>IF('360 GRP '!AA63=0,"",'360 GRP '!AA63)</f>
        <v/>
      </c>
      <c r="Q56" s="1042" t="str">
        <f>IF('360 GRP '!AB63=0,"",'360 GRP '!AB63)</f>
        <v/>
      </c>
      <c r="R56" s="374" t="str">
        <f>IF('360 GRP '!AC63=0,"",'360 GRP '!AC63)</f>
        <v/>
      </c>
      <c r="S56" s="374" t="str">
        <f>IF('360 GRP '!AD63=0,"",'360 GRP '!AD63)</f>
        <v/>
      </c>
      <c r="T56" s="374" t="str">
        <f>IF('360 GRP '!AE63=0,"",'360 GRP '!AE63)</f>
        <v/>
      </c>
      <c r="U56" s="1044">
        <f t="shared" si="0"/>
        <v>0</v>
      </c>
      <c r="V56" s="997">
        <f>U56*'360 GRP '!J63</f>
        <v>0</v>
      </c>
      <c r="W56" s="1045">
        <f>U56*'360 GRP '!AK63</f>
        <v>0</v>
      </c>
    </row>
    <row r="57" spans="1:23" s="419" customFormat="1" ht="21" customHeight="1" x14ac:dyDescent="0.2">
      <c r="A57" s="417" t="str">
        <f>'360 GRP '!D64</f>
        <v>360-157</v>
      </c>
      <c r="B57" s="418"/>
      <c r="C57" s="374" t="str">
        <f>IF('360 GRP '!N64=0,"",'360 GRP '!N64)</f>
        <v/>
      </c>
      <c r="D57" s="374" t="str">
        <f>IF('360 GRP '!O64=0,"",'360 GRP '!O64)</f>
        <v/>
      </c>
      <c r="E57" s="374" t="str">
        <f>IF('360 GRP '!P64=0,"",'360 GRP '!P64)</f>
        <v/>
      </c>
      <c r="F57" s="374" t="str">
        <f>IF('360 GRP '!Q64=0,"",'360 GRP '!Q64)</f>
        <v/>
      </c>
      <c r="G57" s="374" t="str">
        <f>IF('360 GRP '!R64=0,"",'360 GRP '!R64)</f>
        <v/>
      </c>
      <c r="H57" s="374" t="str">
        <f>IF('360 GRP '!S64=0,"",'360 GRP '!S64)</f>
        <v/>
      </c>
      <c r="I57" s="374" t="str">
        <f>IF('360 GRP '!T64=0,"",'360 GRP '!T64)</f>
        <v/>
      </c>
      <c r="J57" s="374" t="str">
        <f>IF('360 GRP '!U64=0,"",'360 GRP '!U64)</f>
        <v/>
      </c>
      <c r="K57" s="374" t="str">
        <f>IF('360 GRP '!V64=0,"",'360 GRP '!V64)</f>
        <v/>
      </c>
      <c r="L57" s="374" t="str">
        <f>IF('360 GRP '!W64=0,"",'360 GRP '!W64)</f>
        <v/>
      </c>
      <c r="M57" s="374" t="str">
        <f>IF('360 GRP '!X64=0,"",'360 GRP '!X64)</f>
        <v/>
      </c>
      <c r="N57" s="374" t="str">
        <f>IF('360 GRP '!Y64=0,"",'360 GRP '!Y64)</f>
        <v/>
      </c>
      <c r="O57" s="374" t="str">
        <f>IF('360 GRP '!Z64=0,"",'360 GRP '!Z64)</f>
        <v/>
      </c>
      <c r="P57" s="1039" t="str">
        <f>IF('360 GRP '!AA64=0,"",'360 GRP '!AA64)</f>
        <v/>
      </c>
      <c r="Q57" s="1042" t="str">
        <f>IF('360 GRP '!AB64=0,"",'360 GRP '!AB64)</f>
        <v/>
      </c>
      <c r="R57" s="374" t="str">
        <f>IF('360 GRP '!AC64=0,"",'360 GRP '!AC64)</f>
        <v/>
      </c>
      <c r="S57" s="374" t="str">
        <f>IF('360 GRP '!AD64=0,"",'360 GRP '!AD64)</f>
        <v/>
      </c>
      <c r="T57" s="374" t="str">
        <f>IF('360 GRP '!AE64=0,"",'360 GRP '!AE64)</f>
        <v/>
      </c>
      <c r="U57" s="1044">
        <f t="shared" si="0"/>
        <v>0</v>
      </c>
      <c r="V57" s="997">
        <f>U57*'360 GRP '!J64</f>
        <v>0</v>
      </c>
      <c r="W57" s="1045">
        <f>U57*'360 GRP '!AK64</f>
        <v>0</v>
      </c>
    </row>
    <row r="58" spans="1:23" s="419" customFormat="1" ht="21" customHeight="1" x14ac:dyDescent="0.2">
      <c r="A58" s="417" t="str">
        <f>'360 GRP '!D65</f>
        <v>360-157-B</v>
      </c>
      <c r="B58" s="418" t="s">
        <v>536</v>
      </c>
      <c r="C58" s="374" t="str">
        <f>IF('360 GRP '!N65=0,"",'360 GRP '!N65)</f>
        <v/>
      </c>
      <c r="D58" s="374" t="str">
        <f>IF('360 GRP '!O65=0,"",'360 GRP '!O65)</f>
        <v/>
      </c>
      <c r="E58" s="374" t="str">
        <f>IF('360 GRP '!P65=0,"",'360 GRP '!P65)</f>
        <v/>
      </c>
      <c r="F58" s="374" t="str">
        <f>IF('360 GRP '!Q65=0,"",'360 GRP '!Q65)</f>
        <v/>
      </c>
      <c r="G58" s="374" t="str">
        <f>IF('360 GRP '!R65=0,"",'360 GRP '!R65)</f>
        <v/>
      </c>
      <c r="H58" s="374" t="str">
        <f>IF('360 GRP '!S65=0,"",'360 GRP '!S65)</f>
        <v/>
      </c>
      <c r="I58" s="374" t="str">
        <f>IF('360 GRP '!T65=0,"",'360 GRP '!T65)</f>
        <v/>
      </c>
      <c r="J58" s="374" t="str">
        <f>IF('360 GRP '!U65=0,"",'360 GRP '!U65)</f>
        <v/>
      </c>
      <c r="K58" s="374" t="str">
        <f>IF('360 GRP '!V65=0,"",'360 GRP '!V65)</f>
        <v/>
      </c>
      <c r="L58" s="374" t="str">
        <f>IF('360 GRP '!W65=0,"",'360 GRP '!W65)</f>
        <v/>
      </c>
      <c r="M58" s="374" t="str">
        <f>IF('360 GRP '!X65=0,"",'360 GRP '!X65)</f>
        <v/>
      </c>
      <c r="N58" s="374" t="str">
        <f>IF('360 GRP '!Y65=0,"",'360 GRP '!Y65)</f>
        <v/>
      </c>
      <c r="O58" s="374" t="str">
        <f>IF('360 GRP '!Z65=0,"",'360 GRP '!Z65)</f>
        <v/>
      </c>
      <c r="P58" s="1039" t="str">
        <f>IF('360 GRP '!AA65=0,"",'360 GRP '!AA65)</f>
        <v/>
      </c>
      <c r="Q58" s="1042" t="str">
        <f>IF('360 GRP '!AB65=0,"",'360 GRP '!AB65)</f>
        <v/>
      </c>
      <c r="R58" s="374" t="str">
        <f>IF('360 GRP '!AC65=0,"",'360 GRP '!AC65)</f>
        <v/>
      </c>
      <c r="S58" s="374" t="str">
        <f>IF('360 GRP '!AD65=0,"",'360 GRP '!AD65)</f>
        <v/>
      </c>
      <c r="T58" s="374" t="str">
        <f>IF('360 GRP '!AE65=0,"",'360 GRP '!AE65)</f>
        <v/>
      </c>
      <c r="U58" s="1044">
        <f t="shared" si="0"/>
        <v>0</v>
      </c>
      <c r="V58" s="997">
        <f>U58*'360 GRP '!J65</f>
        <v>0</v>
      </c>
      <c r="W58" s="1045">
        <f>U58*'360 GRP '!AK65</f>
        <v>0</v>
      </c>
    </row>
    <row r="59" spans="1:23" s="419" customFormat="1" ht="21" customHeight="1" x14ac:dyDescent="0.2">
      <c r="A59" s="417" t="str">
        <f>'360 GRP '!D66</f>
        <v>360-158</v>
      </c>
      <c r="B59" s="418"/>
      <c r="C59" s="374" t="str">
        <f>IF('360 GRP '!N66=0,"",'360 GRP '!N66)</f>
        <v/>
      </c>
      <c r="D59" s="374" t="str">
        <f>IF('360 GRP '!O66=0,"",'360 GRP '!O66)</f>
        <v/>
      </c>
      <c r="E59" s="374" t="str">
        <f>IF('360 GRP '!P66=0,"",'360 GRP '!P66)</f>
        <v/>
      </c>
      <c r="F59" s="374" t="str">
        <f>IF('360 GRP '!Q66=0,"",'360 GRP '!Q66)</f>
        <v/>
      </c>
      <c r="G59" s="374" t="str">
        <f>IF('360 GRP '!R66=0,"",'360 GRP '!R66)</f>
        <v/>
      </c>
      <c r="H59" s="374" t="str">
        <f>IF('360 GRP '!S66=0,"",'360 GRP '!S66)</f>
        <v/>
      </c>
      <c r="I59" s="374" t="str">
        <f>IF('360 GRP '!T66=0,"",'360 GRP '!T66)</f>
        <v/>
      </c>
      <c r="J59" s="374" t="str">
        <f>IF('360 GRP '!U66=0,"",'360 GRP '!U66)</f>
        <v/>
      </c>
      <c r="K59" s="374" t="str">
        <f>IF('360 GRP '!V66=0,"",'360 GRP '!V66)</f>
        <v/>
      </c>
      <c r="L59" s="374" t="str">
        <f>IF('360 GRP '!W66=0,"",'360 GRP '!W66)</f>
        <v/>
      </c>
      <c r="M59" s="374" t="str">
        <f>IF('360 GRP '!X66=0,"",'360 GRP '!X66)</f>
        <v/>
      </c>
      <c r="N59" s="374" t="str">
        <f>IF('360 GRP '!Y66=0,"",'360 GRP '!Y66)</f>
        <v/>
      </c>
      <c r="O59" s="374" t="str">
        <f>IF('360 GRP '!Z66=0,"",'360 GRP '!Z66)</f>
        <v/>
      </c>
      <c r="P59" s="1039" t="str">
        <f>IF('360 GRP '!AA66=0,"",'360 GRP '!AA66)</f>
        <v/>
      </c>
      <c r="Q59" s="1042" t="str">
        <f>IF('360 GRP '!AB66=0,"",'360 GRP '!AB66)</f>
        <v/>
      </c>
      <c r="R59" s="374" t="str">
        <f>IF('360 GRP '!AC66=0,"",'360 GRP '!AC66)</f>
        <v/>
      </c>
      <c r="S59" s="374" t="str">
        <f>IF('360 GRP '!AD66=0,"",'360 GRP '!AD66)</f>
        <v/>
      </c>
      <c r="T59" s="374" t="str">
        <f>IF('360 GRP '!AE66=0,"",'360 GRP '!AE66)</f>
        <v/>
      </c>
      <c r="U59" s="1044">
        <f t="shared" si="0"/>
        <v>0</v>
      </c>
      <c r="V59" s="997">
        <f>U59*'360 GRP '!J66</f>
        <v>0</v>
      </c>
      <c r="W59" s="1045">
        <f>U59*'360 GRP '!AK66</f>
        <v>0</v>
      </c>
    </row>
    <row r="60" spans="1:23" s="419" customFormat="1" ht="21" customHeight="1" x14ac:dyDescent="0.2">
      <c r="A60" s="417" t="str">
        <f>'360 GRP '!D67</f>
        <v>360-158-B</v>
      </c>
      <c r="B60" s="418" t="s">
        <v>536</v>
      </c>
      <c r="C60" s="374" t="str">
        <f>IF('360 GRP '!N67=0,"",'360 GRP '!N67)</f>
        <v/>
      </c>
      <c r="D60" s="374" t="str">
        <f>IF('360 GRP '!O67=0,"",'360 GRP '!O67)</f>
        <v/>
      </c>
      <c r="E60" s="374" t="str">
        <f>IF('360 GRP '!P67=0,"",'360 GRP '!P67)</f>
        <v/>
      </c>
      <c r="F60" s="374" t="str">
        <f>IF('360 GRP '!Q67=0,"",'360 GRP '!Q67)</f>
        <v/>
      </c>
      <c r="G60" s="374" t="str">
        <f>IF('360 GRP '!R67=0,"",'360 GRP '!R67)</f>
        <v/>
      </c>
      <c r="H60" s="374" t="str">
        <f>IF('360 GRP '!S67=0,"",'360 GRP '!S67)</f>
        <v/>
      </c>
      <c r="I60" s="374" t="str">
        <f>IF('360 GRP '!T67=0,"",'360 GRP '!T67)</f>
        <v/>
      </c>
      <c r="J60" s="374" t="str">
        <f>IF('360 GRP '!U67=0,"",'360 GRP '!U67)</f>
        <v/>
      </c>
      <c r="K60" s="374" t="str">
        <f>IF('360 GRP '!V67=0,"",'360 GRP '!V67)</f>
        <v/>
      </c>
      <c r="L60" s="374" t="str">
        <f>IF('360 GRP '!W67=0,"",'360 GRP '!W67)</f>
        <v/>
      </c>
      <c r="M60" s="374" t="str">
        <f>IF('360 GRP '!X67=0,"",'360 GRP '!X67)</f>
        <v/>
      </c>
      <c r="N60" s="374" t="str">
        <f>IF('360 GRP '!Y67=0,"",'360 GRP '!Y67)</f>
        <v/>
      </c>
      <c r="O60" s="374" t="str">
        <f>IF('360 GRP '!Z67=0,"",'360 GRP '!Z67)</f>
        <v/>
      </c>
      <c r="P60" s="1039" t="str">
        <f>IF('360 GRP '!AA67=0,"",'360 GRP '!AA67)</f>
        <v/>
      </c>
      <c r="Q60" s="1042" t="str">
        <f>IF('360 GRP '!AB67=0,"",'360 GRP '!AB67)</f>
        <v/>
      </c>
      <c r="R60" s="374" t="str">
        <f>IF('360 GRP '!AC67=0,"",'360 GRP '!AC67)</f>
        <v/>
      </c>
      <c r="S60" s="374" t="str">
        <f>IF('360 GRP '!AD67=0,"",'360 GRP '!AD67)</f>
        <v/>
      </c>
      <c r="T60" s="374" t="str">
        <f>IF('360 GRP '!AE67=0,"",'360 GRP '!AE67)</f>
        <v/>
      </c>
      <c r="U60" s="1044">
        <f t="shared" si="0"/>
        <v>0</v>
      </c>
      <c r="V60" s="997">
        <f>U60*'360 GRP '!J67</f>
        <v>0</v>
      </c>
      <c r="W60" s="1045">
        <f>U60*'360 GRP '!AK67</f>
        <v>0</v>
      </c>
    </row>
    <row r="61" spans="1:23" s="419" customFormat="1" ht="21" customHeight="1" x14ac:dyDescent="0.2">
      <c r="A61" s="417" t="str">
        <f>'360 GRP '!D68</f>
        <v>360-159</v>
      </c>
      <c r="B61" s="418"/>
      <c r="C61" s="374" t="str">
        <f>IF('360 GRP '!N68=0,"",'360 GRP '!N68)</f>
        <v/>
      </c>
      <c r="D61" s="374" t="str">
        <f>IF('360 GRP '!O68=0,"",'360 GRP '!O68)</f>
        <v/>
      </c>
      <c r="E61" s="374" t="str">
        <f>IF('360 GRP '!P68=0,"",'360 GRP '!P68)</f>
        <v/>
      </c>
      <c r="F61" s="374" t="str">
        <f>IF('360 GRP '!Q68=0,"",'360 GRP '!Q68)</f>
        <v/>
      </c>
      <c r="G61" s="374" t="str">
        <f>IF('360 GRP '!R68=0,"",'360 GRP '!R68)</f>
        <v/>
      </c>
      <c r="H61" s="374" t="str">
        <f>IF('360 GRP '!S68=0,"",'360 GRP '!S68)</f>
        <v/>
      </c>
      <c r="I61" s="374" t="str">
        <f>IF('360 GRP '!T68=0,"",'360 GRP '!T68)</f>
        <v/>
      </c>
      <c r="J61" s="374" t="str">
        <f>IF('360 GRP '!U68=0,"",'360 GRP '!U68)</f>
        <v/>
      </c>
      <c r="K61" s="374" t="str">
        <f>IF('360 GRP '!V68=0,"",'360 GRP '!V68)</f>
        <v/>
      </c>
      <c r="L61" s="374" t="str">
        <f>IF('360 GRP '!W68=0,"",'360 GRP '!W68)</f>
        <v/>
      </c>
      <c r="M61" s="374" t="str">
        <f>IF('360 GRP '!X68=0,"",'360 GRP '!X68)</f>
        <v/>
      </c>
      <c r="N61" s="374" t="str">
        <f>IF('360 GRP '!Y68=0,"",'360 GRP '!Y68)</f>
        <v/>
      </c>
      <c r="O61" s="374" t="str">
        <f>IF('360 GRP '!Z68=0,"",'360 GRP '!Z68)</f>
        <v/>
      </c>
      <c r="P61" s="1039" t="str">
        <f>IF('360 GRP '!AA68=0,"",'360 GRP '!AA68)</f>
        <v/>
      </c>
      <c r="Q61" s="1042" t="str">
        <f>IF('360 GRP '!AB68=0,"",'360 GRP '!AB68)</f>
        <v/>
      </c>
      <c r="R61" s="374" t="str">
        <f>IF('360 GRP '!AC68=0,"",'360 GRP '!AC68)</f>
        <v/>
      </c>
      <c r="S61" s="374" t="str">
        <f>IF('360 GRP '!AD68=0,"",'360 GRP '!AD68)</f>
        <v/>
      </c>
      <c r="T61" s="374" t="str">
        <f>IF('360 GRP '!AE68=0,"",'360 GRP '!AE68)</f>
        <v/>
      </c>
      <c r="U61" s="1044">
        <f t="shared" si="0"/>
        <v>0</v>
      </c>
      <c r="V61" s="997">
        <f>U61*'360 GRP '!J68</f>
        <v>0</v>
      </c>
      <c r="W61" s="1045">
        <f>U61*'360 GRP '!AK68</f>
        <v>0</v>
      </c>
    </row>
    <row r="62" spans="1:23" s="419" customFormat="1" ht="21" customHeight="1" x14ac:dyDescent="0.2">
      <c r="A62" s="417" t="str">
        <f>'360 GRP '!D69</f>
        <v>360-159-B</v>
      </c>
      <c r="B62" s="418" t="s">
        <v>536</v>
      </c>
      <c r="C62" s="374" t="str">
        <f>IF('360 GRP '!N69=0,"",'360 GRP '!N69)</f>
        <v/>
      </c>
      <c r="D62" s="374" t="str">
        <f>IF('360 GRP '!O69=0,"",'360 GRP '!O69)</f>
        <v/>
      </c>
      <c r="E62" s="374" t="str">
        <f>IF('360 GRP '!P69=0,"",'360 GRP '!P69)</f>
        <v/>
      </c>
      <c r="F62" s="374" t="str">
        <f>IF('360 GRP '!Q69=0,"",'360 GRP '!Q69)</f>
        <v/>
      </c>
      <c r="G62" s="374" t="str">
        <f>IF('360 GRP '!R69=0,"",'360 GRP '!R69)</f>
        <v/>
      </c>
      <c r="H62" s="374" t="str">
        <f>IF('360 GRP '!S69=0,"",'360 GRP '!S69)</f>
        <v/>
      </c>
      <c r="I62" s="374" t="str">
        <f>IF('360 GRP '!T69=0,"",'360 GRP '!T69)</f>
        <v/>
      </c>
      <c r="J62" s="374" t="str">
        <f>IF('360 GRP '!U69=0,"",'360 GRP '!U69)</f>
        <v/>
      </c>
      <c r="K62" s="374" t="str">
        <f>IF('360 GRP '!V69=0,"",'360 GRP '!V69)</f>
        <v/>
      </c>
      <c r="L62" s="374" t="str">
        <f>IF('360 GRP '!W69=0,"",'360 GRP '!W69)</f>
        <v/>
      </c>
      <c r="M62" s="374" t="str">
        <f>IF('360 GRP '!X69=0,"",'360 GRP '!X69)</f>
        <v/>
      </c>
      <c r="N62" s="374" t="str">
        <f>IF('360 GRP '!Y69=0,"",'360 GRP '!Y69)</f>
        <v/>
      </c>
      <c r="O62" s="374" t="str">
        <f>IF('360 GRP '!Z69=0,"",'360 GRP '!Z69)</f>
        <v/>
      </c>
      <c r="P62" s="1039" t="str">
        <f>IF('360 GRP '!AA69=0,"",'360 GRP '!AA69)</f>
        <v/>
      </c>
      <c r="Q62" s="1042" t="str">
        <f>IF('360 GRP '!AB69=0,"",'360 GRP '!AB69)</f>
        <v/>
      </c>
      <c r="R62" s="374" t="str">
        <f>IF('360 GRP '!AC69=0,"",'360 GRP '!AC69)</f>
        <v/>
      </c>
      <c r="S62" s="374" t="str">
        <f>IF('360 GRP '!AD69=0,"",'360 GRP '!AD69)</f>
        <v/>
      </c>
      <c r="T62" s="374" t="str">
        <f>IF('360 GRP '!AE69=0,"",'360 GRP '!AE69)</f>
        <v/>
      </c>
      <c r="U62" s="1044">
        <f t="shared" ref="U62:U125" si="1">SUM(C62:T62)</f>
        <v>0</v>
      </c>
      <c r="V62" s="997">
        <f>U62*'360 GRP '!J69</f>
        <v>0</v>
      </c>
      <c r="W62" s="1045">
        <f>U62*'360 GRP '!AK69</f>
        <v>0</v>
      </c>
    </row>
    <row r="63" spans="1:23" s="419" customFormat="1" ht="21" customHeight="1" x14ac:dyDescent="0.2">
      <c r="A63" s="417" t="str">
        <f>'360 GRP '!D70</f>
        <v>360-160</v>
      </c>
      <c r="B63" s="418"/>
      <c r="C63" s="374" t="str">
        <f>IF('360 GRP '!N70=0,"",'360 GRP '!N70)</f>
        <v/>
      </c>
      <c r="D63" s="374" t="str">
        <f>IF('360 GRP '!O70=0,"",'360 GRP '!O70)</f>
        <v/>
      </c>
      <c r="E63" s="374" t="str">
        <f>IF('360 GRP '!P70=0,"",'360 GRP '!P70)</f>
        <v/>
      </c>
      <c r="F63" s="374" t="str">
        <f>IF('360 GRP '!Q70=0,"",'360 GRP '!Q70)</f>
        <v/>
      </c>
      <c r="G63" s="374" t="str">
        <f>IF('360 GRP '!R70=0,"",'360 GRP '!R70)</f>
        <v/>
      </c>
      <c r="H63" s="374" t="str">
        <f>IF('360 GRP '!S70=0,"",'360 GRP '!S70)</f>
        <v/>
      </c>
      <c r="I63" s="374" t="str">
        <f>IF('360 GRP '!T70=0,"",'360 GRP '!T70)</f>
        <v/>
      </c>
      <c r="J63" s="374" t="str">
        <f>IF('360 GRP '!U70=0,"",'360 GRP '!U70)</f>
        <v/>
      </c>
      <c r="K63" s="374" t="str">
        <f>IF('360 GRP '!V70=0,"",'360 GRP '!V70)</f>
        <v/>
      </c>
      <c r="L63" s="374" t="str">
        <f>IF('360 GRP '!W70=0,"",'360 GRP '!W70)</f>
        <v/>
      </c>
      <c r="M63" s="374" t="str">
        <f>IF('360 GRP '!X70=0,"",'360 GRP '!X70)</f>
        <v/>
      </c>
      <c r="N63" s="374" t="str">
        <f>IF('360 GRP '!Y70=0,"",'360 GRP '!Y70)</f>
        <v/>
      </c>
      <c r="O63" s="374" t="str">
        <f>IF('360 GRP '!Z70=0,"",'360 GRP '!Z70)</f>
        <v/>
      </c>
      <c r="P63" s="1039" t="str">
        <f>IF('360 GRP '!AA70=0,"",'360 GRP '!AA70)</f>
        <v/>
      </c>
      <c r="Q63" s="1042" t="str">
        <f>IF('360 GRP '!AB70=0,"",'360 GRP '!AB70)</f>
        <v/>
      </c>
      <c r="R63" s="374" t="str">
        <f>IF('360 GRP '!AC70=0,"",'360 GRP '!AC70)</f>
        <v/>
      </c>
      <c r="S63" s="374" t="str">
        <f>IF('360 GRP '!AD70=0,"",'360 GRP '!AD70)</f>
        <v/>
      </c>
      <c r="T63" s="374" t="str">
        <f>IF('360 GRP '!AE70=0,"",'360 GRP '!AE70)</f>
        <v/>
      </c>
      <c r="U63" s="1044">
        <f t="shared" si="1"/>
        <v>0</v>
      </c>
      <c r="V63" s="997">
        <f>U63*'360 GRP '!J70</f>
        <v>0</v>
      </c>
      <c r="W63" s="1045">
        <f>U63*'360 GRP '!AK70</f>
        <v>0</v>
      </c>
    </row>
    <row r="64" spans="1:23" s="419" customFormat="1" ht="21" customHeight="1" x14ac:dyDescent="0.2">
      <c r="A64" s="417" t="str">
        <f>'360 GRP '!D71</f>
        <v>360-160-B</v>
      </c>
      <c r="B64" s="418" t="s">
        <v>536</v>
      </c>
      <c r="C64" s="374" t="str">
        <f>IF('360 GRP '!N71=0,"",'360 GRP '!N71)</f>
        <v/>
      </c>
      <c r="D64" s="374" t="str">
        <f>IF('360 GRP '!O71=0,"",'360 GRP '!O71)</f>
        <v/>
      </c>
      <c r="E64" s="374" t="str">
        <f>IF('360 GRP '!P71=0,"",'360 GRP '!P71)</f>
        <v/>
      </c>
      <c r="F64" s="374" t="str">
        <f>IF('360 GRP '!Q71=0,"",'360 GRP '!Q71)</f>
        <v/>
      </c>
      <c r="G64" s="374" t="str">
        <f>IF('360 GRP '!R71=0,"",'360 GRP '!R71)</f>
        <v/>
      </c>
      <c r="H64" s="374" t="str">
        <f>IF('360 GRP '!S71=0,"",'360 GRP '!S71)</f>
        <v/>
      </c>
      <c r="I64" s="374" t="str">
        <f>IF('360 GRP '!T71=0,"",'360 GRP '!T71)</f>
        <v/>
      </c>
      <c r="J64" s="374" t="str">
        <f>IF('360 GRP '!U71=0,"",'360 GRP '!U71)</f>
        <v/>
      </c>
      <c r="K64" s="374" t="str">
        <f>IF('360 GRP '!V71=0,"",'360 GRP '!V71)</f>
        <v/>
      </c>
      <c r="L64" s="374" t="str">
        <f>IF('360 GRP '!W71=0,"",'360 GRP '!W71)</f>
        <v/>
      </c>
      <c r="M64" s="374" t="str">
        <f>IF('360 GRP '!X71=0,"",'360 GRP '!X71)</f>
        <v/>
      </c>
      <c r="N64" s="374" t="str">
        <f>IF('360 GRP '!Y71=0,"",'360 GRP '!Y71)</f>
        <v/>
      </c>
      <c r="O64" s="374" t="str">
        <f>IF('360 GRP '!Z71=0,"",'360 GRP '!Z71)</f>
        <v/>
      </c>
      <c r="P64" s="1039" t="str">
        <f>IF('360 GRP '!AA71=0,"",'360 GRP '!AA71)</f>
        <v/>
      </c>
      <c r="Q64" s="1042" t="str">
        <f>IF('360 GRP '!AB71=0,"",'360 GRP '!AB71)</f>
        <v/>
      </c>
      <c r="R64" s="374" t="str">
        <f>IF('360 GRP '!AC71=0,"",'360 GRP '!AC71)</f>
        <v/>
      </c>
      <c r="S64" s="374" t="str">
        <f>IF('360 GRP '!AD71=0,"",'360 GRP '!AD71)</f>
        <v/>
      </c>
      <c r="T64" s="374" t="str">
        <f>IF('360 GRP '!AE71=0,"",'360 GRP '!AE71)</f>
        <v/>
      </c>
      <c r="U64" s="1044">
        <f t="shared" si="1"/>
        <v>0</v>
      </c>
      <c r="V64" s="997">
        <f>U64*'360 GRP '!J71</f>
        <v>0</v>
      </c>
      <c r="W64" s="1045">
        <f>U64*'360 GRP '!AK71</f>
        <v>0</v>
      </c>
    </row>
    <row r="65" spans="1:23" s="419" customFormat="1" ht="21" customHeight="1" x14ac:dyDescent="0.2">
      <c r="A65" s="417" t="str">
        <f>'360 GRP '!D72</f>
        <v>360-161</v>
      </c>
      <c r="B65" s="418"/>
      <c r="C65" s="374" t="str">
        <f>IF('360 GRP '!N72=0,"",'360 GRP '!N72)</f>
        <v/>
      </c>
      <c r="D65" s="374" t="str">
        <f>IF('360 GRP '!O72=0,"",'360 GRP '!O72)</f>
        <v/>
      </c>
      <c r="E65" s="374" t="str">
        <f>IF('360 GRP '!P72=0,"",'360 GRP '!P72)</f>
        <v/>
      </c>
      <c r="F65" s="374" t="str">
        <f>IF('360 GRP '!Q72=0,"",'360 GRP '!Q72)</f>
        <v/>
      </c>
      <c r="G65" s="374" t="str">
        <f>IF('360 GRP '!R72=0,"",'360 GRP '!R72)</f>
        <v/>
      </c>
      <c r="H65" s="374" t="str">
        <f>IF('360 GRP '!S72=0,"",'360 GRP '!S72)</f>
        <v/>
      </c>
      <c r="I65" s="374" t="str">
        <f>IF('360 GRP '!T72=0,"",'360 GRP '!T72)</f>
        <v/>
      </c>
      <c r="J65" s="374" t="str">
        <f>IF('360 GRP '!U72=0,"",'360 GRP '!U72)</f>
        <v/>
      </c>
      <c r="K65" s="374" t="str">
        <f>IF('360 GRP '!V72=0,"",'360 GRP '!V72)</f>
        <v/>
      </c>
      <c r="L65" s="374" t="str">
        <f>IF('360 GRP '!W72=0,"",'360 GRP '!W72)</f>
        <v/>
      </c>
      <c r="M65" s="374" t="str">
        <f>IF('360 GRP '!X72=0,"",'360 GRP '!X72)</f>
        <v/>
      </c>
      <c r="N65" s="374" t="str">
        <f>IF('360 GRP '!Y72=0,"",'360 GRP '!Y72)</f>
        <v/>
      </c>
      <c r="O65" s="374" t="str">
        <f>IF('360 GRP '!Z72=0,"",'360 GRP '!Z72)</f>
        <v/>
      </c>
      <c r="P65" s="1039" t="str">
        <f>IF('360 GRP '!AA72=0,"",'360 GRP '!AA72)</f>
        <v/>
      </c>
      <c r="Q65" s="1042" t="str">
        <f>IF('360 GRP '!AB72=0,"",'360 GRP '!AB72)</f>
        <v/>
      </c>
      <c r="R65" s="374" t="str">
        <f>IF('360 GRP '!AC72=0,"",'360 GRP '!AC72)</f>
        <v/>
      </c>
      <c r="S65" s="374" t="str">
        <f>IF('360 GRP '!AD72=0,"",'360 GRP '!AD72)</f>
        <v/>
      </c>
      <c r="T65" s="374" t="str">
        <f>IF('360 GRP '!AE72=0,"",'360 GRP '!AE72)</f>
        <v/>
      </c>
      <c r="U65" s="1044">
        <f t="shared" si="1"/>
        <v>0</v>
      </c>
      <c r="V65" s="997">
        <f>U65*'360 GRP '!J72</f>
        <v>0</v>
      </c>
      <c r="W65" s="1045">
        <f>U65*'360 GRP '!AK72</f>
        <v>0</v>
      </c>
    </row>
    <row r="66" spans="1:23" s="419" customFormat="1" ht="21" customHeight="1" x14ac:dyDescent="0.2">
      <c r="A66" s="417" t="str">
        <f>'360 GRP '!D73</f>
        <v>360-162</v>
      </c>
      <c r="B66" s="418"/>
      <c r="C66" s="374" t="str">
        <f>IF('360 GRP '!N73=0,"",'360 GRP '!N73)</f>
        <v/>
      </c>
      <c r="D66" s="374" t="str">
        <f>IF('360 GRP '!O73=0,"",'360 GRP '!O73)</f>
        <v/>
      </c>
      <c r="E66" s="374" t="str">
        <f>IF('360 GRP '!P73=0,"",'360 GRP '!P73)</f>
        <v/>
      </c>
      <c r="F66" s="374" t="str">
        <f>IF('360 GRP '!Q73=0,"",'360 GRP '!Q73)</f>
        <v/>
      </c>
      <c r="G66" s="374" t="str">
        <f>IF('360 GRP '!R73=0,"",'360 GRP '!R73)</f>
        <v/>
      </c>
      <c r="H66" s="374" t="str">
        <f>IF('360 GRP '!S73=0,"",'360 GRP '!S73)</f>
        <v/>
      </c>
      <c r="I66" s="374" t="str">
        <f>IF('360 GRP '!T73=0,"",'360 GRP '!T73)</f>
        <v/>
      </c>
      <c r="J66" s="374" t="str">
        <f>IF('360 GRP '!U73=0,"",'360 GRP '!U73)</f>
        <v/>
      </c>
      <c r="K66" s="374" t="str">
        <f>IF('360 GRP '!V73=0,"",'360 GRP '!V73)</f>
        <v/>
      </c>
      <c r="L66" s="374" t="str">
        <f>IF('360 GRP '!W73=0,"",'360 GRP '!W73)</f>
        <v/>
      </c>
      <c r="M66" s="374" t="str">
        <f>IF('360 GRP '!X73=0,"",'360 GRP '!X73)</f>
        <v/>
      </c>
      <c r="N66" s="374" t="str">
        <f>IF('360 GRP '!Y73=0,"",'360 GRP '!Y73)</f>
        <v/>
      </c>
      <c r="O66" s="374" t="str">
        <f>IF('360 GRP '!Z73=0,"",'360 GRP '!Z73)</f>
        <v/>
      </c>
      <c r="P66" s="1039" t="str">
        <f>IF('360 GRP '!AA73=0,"",'360 GRP '!AA73)</f>
        <v/>
      </c>
      <c r="Q66" s="1042" t="str">
        <f>IF('360 GRP '!AB73=0,"",'360 GRP '!AB73)</f>
        <v/>
      </c>
      <c r="R66" s="374" t="str">
        <f>IF('360 GRP '!AC73=0,"",'360 GRP '!AC73)</f>
        <v/>
      </c>
      <c r="S66" s="374" t="str">
        <f>IF('360 GRP '!AD73=0,"",'360 GRP '!AD73)</f>
        <v/>
      </c>
      <c r="T66" s="374" t="str">
        <f>IF('360 GRP '!AE73=0,"",'360 GRP '!AE73)</f>
        <v/>
      </c>
      <c r="U66" s="1044">
        <f t="shared" si="1"/>
        <v>0</v>
      </c>
      <c r="V66" s="997">
        <f>U66*'360 GRP '!J73</f>
        <v>0</v>
      </c>
      <c r="W66" s="1045">
        <f>U66*'360 GRP '!AK73</f>
        <v>0</v>
      </c>
    </row>
    <row r="67" spans="1:23" s="419" customFormat="1" ht="21" customHeight="1" x14ac:dyDescent="0.2">
      <c r="A67" s="417" t="str">
        <f>'360 GRP '!D74</f>
        <v>360-163</v>
      </c>
      <c r="B67" s="418"/>
      <c r="C67" s="374" t="str">
        <f>IF('360 GRP '!N74=0,"",'360 GRP '!N74)</f>
        <v/>
      </c>
      <c r="D67" s="374" t="str">
        <f>IF('360 GRP '!O74=0,"",'360 GRP '!O74)</f>
        <v/>
      </c>
      <c r="E67" s="374" t="str">
        <f>IF('360 GRP '!P74=0,"",'360 GRP '!P74)</f>
        <v/>
      </c>
      <c r="F67" s="374" t="str">
        <f>IF('360 GRP '!Q74=0,"",'360 GRP '!Q74)</f>
        <v/>
      </c>
      <c r="G67" s="374" t="str">
        <f>IF('360 GRP '!R74=0,"",'360 GRP '!R74)</f>
        <v/>
      </c>
      <c r="H67" s="374" t="str">
        <f>IF('360 GRP '!S74=0,"",'360 GRP '!S74)</f>
        <v/>
      </c>
      <c r="I67" s="374" t="str">
        <f>IF('360 GRP '!T74=0,"",'360 GRP '!T74)</f>
        <v/>
      </c>
      <c r="J67" s="374" t="str">
        <f>IF('360 GRP '!U74=0,"",'360 GRP '!U74)</f>
        <v/>
      </c>
      <c r="K67" s="374" t="str">
        <f>IF('360 GRP '!V74=0,"",'360 GRP '!V74)</f>
        <v/>
      </c>
      <c r="L67" s="374" t="str">
        <f>IF('360 GRP '!W74=0,"",'360 GRP '!W74)</f>
        <v/>
      </c>
      <c r="M67" s="374" t="str">
        <f>IF('360 GRP '!X74=0,"",'360 GRP '!X74)</f>
        <v/>
      </c>
      <c r="N67" s="374" t="str">
        <f>IF('360 GRP '!Y74=0,"",'360 GRP '!Y74)</f>
        <v/>
      </c>
      <c r="O67" s="374" t="str">
        <f>IF('360 GRP '!Z74=0,"",'360 GRP '!Z74)</f>
        <v/>
      </c>
      <c r="P67" s="1039" t="str">
        <f>IF('360 GRP '!AA74=0,"",'360 GRP '!AA74)</f>
        <v/>
      </c>
      <c r="Q67" s="1042" t="str">
        <f>IF('360 GRP '!AB74=0,"",'360 GRP '!AB74)</f>
        <v/>
      </c>
      <c r="R67" s="374" t="str">
        <f>IF('360 GRP '!AC74=0,"",'360 GRP '!AC74)</f>
        <v/>
      </c>
      <c r="S67" s="374" t="str">
        <f>IF('360 GRP '!AD74=0,"",'360 GRP '!AD74)</f>
        <v/>
      </c>
      <c r="T67" s="374" t="str">
        <f>IF('360 GRP '!AE74=0,"",'360 GRP '!AE74)</f>
        <v/>
      </c>
      <c r="U67" s="1044">
        <f t="shared" si="1"/>
        <v>0</v>
      </c>
      <c r="V67" s="997">
        <f>U67*'360 GRP '!J74</f>
        <v>0</v>
      </c>
      <c r="W67" s="1045">
        <f>U67*'360 GRP '!AK74</f>
        <v>0</v>
      </c>
    </row>
    <row r="68" spans="1:23" ht="23.25" customHeight="1" x14ac:dyDescent="0.2">
      <c r="A68" s="163"/>
      <c r="B68" s="166"/>
      <c r="C68" s="374" t="str">
        <f>IF('360 GRP '!N26=0,"",'360 GRP '!N26)</f>
        <v/>
      </c>
      <c r="D68" s="374" t="str">
        <f>IF('360 GRP '!O26=0,"",'360 GRP '!O26)</f>
        <v/>
      </c>
      <c r="E68" s="374" t="str">
        <f>IF('360 GRP '!P26=0,"",'360 GRP '!P26)</f>
        <v/>
      </c>
      <c r="F68" s="374" t="str">
        <f>IF('360 GRP '!Q26=0,"",'360 GRP '!Q26)</f>
        <v/>
      </c>
      <c r="G68" s="374" t="str">
        <f>IF('360 GRP '!R26=0,"",'360 GRP '!R26)</f>
        <v/>
      </c>
      <c r="H68" s="374" t="str">
        <f>IF('360 GRP '!S26=0,"",'360 GRP '!S26)</f>
        <v/>
      </c>
      <c r="I68" s="374" t="str">
        <f>IF('360 GRP '!T26=0,"",'360 GRP '!T26)</f>
        <v/>
      </c>
      <c r="J68" s="374" t="str">
        <f>IF('360 GRP '!U26=0,"",'360 GRP '!U26)</f>
        <v/>
      </c>
      <c r="K68" s="374" t="str">
        <f>IF('360 GRP '!V26=0,"",'360 GRP '!V26)</f>
        <v/>
      </c>
      <c r="L68" s="374" t="str">
        <f>IF('360 GRP '!W26=0,"",'360 GRP '!W26)</f>
        <v/>
      </c>
      <c r="M68" s="374" t="str">
        <f>IF('360 GRP '!X26=0,"",'360 GRP '!X26)</f>
        <v/>
      </c>
      <c r="N68" s="374" t="str">
        <f>IF('360 GRP '!Y26=0,"",'360 GRP '!Y26)</f>
        <v/>
      </c>
      <c r="O68" s="374" t="str">
        <f>IF('360 GRP '!Z26=0,"",'360 GRP '!Z26)</f>
        <v/>
      </c>
      <c r="P68" s="1039" t="str">
        <f>IF('360 GRP '!AA26=0,"",'360 GRP '!AA26)</f>
        <v/>
      </c>
      <c r="Q68" s="1042" t="str">
        <f>IF('360 GRP '!AB26=0,"",'360 GRP '!AB26)</f>
        <v/>
      </c>
      <c r="R68" s="374" t="str">
        <f>IF('360 GRP '!AC26=0,"",'360 GRP '!AC26)</f>
        <v/>
      </c>
      <c r="S68" s="374" t="str">
        <f>IF('360 GRP '!AD26=0,"",'360 GRP '!AD26)</f>
        <v/>
      </c>
      <c r="T68" s="374" t="str">
        <f>IF('360 GRP '!AE26=0,"",'360 GRP '!AE26)</f>
        <v/>
      </c>
      <c r="U68" s="1044"/>
      <c r="V68" s="1045"/>
      <c r="W68" s="997"/>
    </row>
    <row r="69" spans="1:23" ht="23.25" customHeight="1" x14ac:dyDescent="0.2">
      <c r="A69" s="163" t="str">
        <f>'360 GRP '!D109</f>
        <v>360-221-DT</v>
      </c>
      <c r="B69" s="166" t="s">
        <v>70</v>
      </c>
      <c r="C69" s="185" t="str">
        <f>IF('360 GRP '!N109=0,"",'360 GRP '!N109)</f>
        <v/>
      </c>
      <c r="D69" s="185" t="str">
        <f>IF('360 GRP '!O109=0,"",'360 GRP '!O109)</f>
        <v/>
      </c>
      <c r="E69" s="185" t="str">
        <f>IF('360 GRP '!P109=0,"",'360 GRP '!P109)</f>
        <v/>
      </c>
      <c r="F69" s="185" t="str">
        <f>IF('360 GRP '!Q109=0,"",'360 GRP '!Q109)</f>
        <v/>
      </c>
      <c r="G69" s="185" t="str">
        <f>IF('360 GRP '!R109=0,"",'360 GRP '!R109)</f>
        <v/>
      </c>
      <c r="H69" s="185" t="str">
        <f>IF('360 GRP '!S109=0,"",'360 GRP '!S109)</f>
        <v/>
      </c>
      <c r="I69" s="185" t="str">
        <f>IF('360 GRP '!T109=0,"",'360 GRP '!T109)</f>
        <v/>
      </c>
      <c r="J69" s="185" t="str">
        <f>IF('360 GRP '!U109=0,"",'360 GRP '!U109)</f>
        <v/>
      </c>
      <c r="K69" s="185" t="str">
        <f>IF('360 GRP '!V109=0,"",'360 GRP '!V109)</f>
        <v/>
      </c>
      <c r="L69" s="185" t="str">
        <f>IF('360 GRP '!W109=0,"",'360 GRP '!W109)</f>
        <v/>
      </c>
      <c r="M69" s="185" t="str">
        <f>IF('360 GRP '!X109=0,"",'360 GRP '!X109)</f>
        <v/>
      </c>
      <c r="N69" s="185" t="str">
        <f>IF('360 GRP '!Y109=0,"",'360 GRP '!Y109)</f>
        <v/>
      </c>
      <c r="O69" s="185" t="str">
        <f>IF('360 GRP '!Z109=0,"",'360 GRP '!Z109)</f>
        <v/>
      </c>
      <c r="P69" s="996" t="str">
        <f>IF('360 GRP '!AA109=0,"",'360 GRP '!AA109)</f>
        <v/>
      </c>
      <c r="Q69" s="1041" t="str">
        <f>IF('360 GRP '!AB109=0,"",'360 GRP '!AB109)</f>
        <v/>
      </c>
      <c r="R69" s="185" t="str">
        <f>IF('360 GRP '!AC109=0,"",'360 GRP '!AC109)</f>
        <v/>
      </c>
      <c r="S69" s="185" t="str">
        <f>IF('360 GRP '!AD109=0,"",'360 GRP '!AD109)</f>
        <v/>
      </c>
      <c r="T69" s="185" t="str">
        <f>IF('360 GRP '!AE109=0,"",'360 GRP '!AE109)</f>
        <v/>
      </c>
      <c r="U69" s="1044">
        <f t="shared" si="1"/>
        <v>0</v>
      </c>
      <c r="V69" s="1045">
        <f>U69*'360 GRP '!J109</f>
        <v>0</v>
      </c>
      <c r="W69" s="997">
        <f>U69*'360 GRP '!BJ109</f>
        <v>0</v>
      </c>
    </row>
    <row r="70" spans="1:23" ht="23.25" customHeight="1" x14ac:dyDescent="0.2">
      <c r="A70" s="163" t="str">
        <f>'360 GRP '!D110</f>
        <v>360-222-DT</v>
      </c>
      <c r="B70" s="166" t="s">
        <v>70</v>
      </c>
      <c r="C70" s="185" t="str">
        <f>IF('360 GRP '!N110=0,"",'360 GRP '!N110)</f>
        <v/>
      </c>
      <c r="D70" s="185" t="str">
        <f>IF('360 GRP '!O110=0,"",'360 GRP '!O110)</f>
        <v/>
      </c>
      <c r="E70" s="185" t="str">
        <f>IF('360 GRP '!P110=0,"",'360 GRP '!P110)</f>
        <v/>
      </c>
      <c r="F70" s="185" t="str">
        <f>IF('360 GRP '!Q110=0,"",'360 GRP '!Q110)</f>
        <v/>
      </c>
      <c r="G70" s="185" t="str">
        <f>IF('360 GRP '!R110=0,"",'360 GRP '!R110)</f>
        <v/>
      </c>
      <c r="H70" s="185" t="str">
        <f>IF('360 GRP '!S110=0,"",'360 GRP '!S110)</f>
        <v/>
      </c>
      <c r="I70" s="185" t="str">
        <f>IF('360 GRP '!T110=0,"",'360 GRP '!T110)</f>
        <v/>
      </c>
      <c r="J70" s="185" t="str">
        <f>IF('360 GRP '!U110=0,"",'360 GRP '!U110)</f>
        <v/>
      </c>
      <c r="K70" s="185" t="str">
        <f>IF('360 GRP '!V110=0,"",'360 GRP '!V110)</f>
        <v/>
      </c>
      <c r="L70" s="185" t="str">
        <f>IF('360 GRP '!W110=0,"",'360 GRP '!W110)</f>
        <v/>
      </c>
      <c r="M70" s="185" t="str">
        <f>IF('360 GRP '!X110=0,"",'360 GRP '!X110)</f>
        <v/>
      </c>
      <c r="N70" s="185" t="str">
        <f>IF('360 GRP '!Y110=0,"",'360 GRP '!Y110)</f>
        <v/>
      </c>
      <c r="O70" s="185" t="str">
        <f>IF('360 GRP '!Z110=0,"",'360 GRP '!Z110)</f>
        <v/>
      </c>
      <c r="P70" s="996" t="str">
        <f>IF('360 GRP '!AA110=0,"",'360 GRP '!AA110)</f>
        <v/>
      </c>
      <c r="Q70" s="1041" t="str">
        <f>IF('360 GRP '!AB110=0,"",'360 GRP '!AB110)</f>
        <v/>
      </c>
      <c r="R70" s="185" t="str">
        <f>IF('360 GRP '!AC110=0,"",'360 GRP '!AC110)</f>
        <v/>
      </c>
      <c r="S70" s="185" t="str">
        <f>IF('360 GRP '!AD110=0,"",'360 GRP '!AD110)</f>
        <v/>
      </c>
      <c r="T70" s="185" t="str">
        <f>IF('360 GRP '!AE110=0,"",'360 GRP '!AE110)</f>
        <v/>
      </c>
      <c r="U70" s="1044">
        <f t="shared" si="1"/>
        <v>0</v>
      </c>
      <c r="V70" s="1045">
        <f>U70*'360 GRP '!J110</f>
        <v>0</v>
      </c>
      <c r="W70" s="997">
        <f>U70*'360 GRP '!BJ110</f>
        <v>0</v>
      </c>
    </row>
    <row r="71" spans="1:23" ht="23.25" customHeight="1" x14ac:dyDescent="0.2">
      <c r="A71" s="163" t="str">
        <f>'360 GRP '!D111</f>
        <v>360-223-DT</v>
      </c>
      <c r="B71" s="166" t="s">
        <v>70</v>
      </c>
      <c r="C71" s="185" t="str">
        <f>IF('360 GRP '!N111=0,"",'360 GRP '!N111)</f>
        <v/>
      </c>
      <c r="D71" s="185" t="str">
        <f>IF('360 GRP '!O111=0,"",'360 GRP '!O111)</f>
        <v/>
      </c>
      <c r="E71" s="185" t="str">
        <f>IF('360 GRP '!P111=0,"",'360 GRP '!P111)</f>
        <v/>
      </c>
      <c r="F71" s="185" t="str">
        <f>IF('360 GRP '!Q111=0,"",'360 GRP '!Q111)</f>
        <v/>
      </c>
      <c r="G71" s="185" t="str">
        <f>IF('360 GRP '!R111=0,"",'360 GRP '!R111)</f>
        <v/>
      </c>
      <c r="H71" s="185" t="str">
        <f>IF('360 GRP '!S111=0,"",'360 GRP '!S111)</f>
        <v/>
      </c>
      <c r="I71" s="185" t="str">
        <f>IF('360 GRP '!T111=0,"",'360 GRP '!T111)</f>
        <v/>
      </c>
      <c r="J71" s="185" t="str">
        <f>IF('360 GRP '!U111=0,"",'360 GRP '!U111)</f>
        <v/>
      </c>
      <c r="K71" s="185" t="str">
        <f>IF('360 GRP '!V111=0,"",'360 GRP '!V111)</f>
        <v/>
      </c>
      <c r="L71" s="185" t="str">
        <f>IF('360 GRP '!W111=0,"",'360 GRP '!W111)</f>
        <v/>
      </c>
      <c r="M71" s="185" t="str">
        <f>IF('360 GRP '!X111=0,"",'360 GRP '!X111)</f>
        <v/>
      </c>
      <c r="N71" s="185" t="str">
        <f>IF('360 GRP '!Y111=0,"",'360 GRP '!Y111)</f>
        <v/>
      </c>
      <c r="O71" s="185" t="str">
        <f>IF('360 GRP '!Z111=0,"",'360 GRP '!Z111)</f>
        <v/>
      </c>
      <c r="P71" s="996" t="str">
        <f>IF('360 GRP '!AA111=0,"",'360 GRP '!AA111)</f>
        <v/>
      </c>
      <c r="Q71" s="1041" t="str">
        <f>IF('360 GRP '!AB111=0,"",'360 GRP '!AB111)</f>
        <v/>
      </c>
      <c r="R71" s="185" t="str">
        <f>IF('360 GRP '!AC111=0,"",'360 GRP '!AC111)</f>
        <v/>
      </c>
      <c r="S71" s="185" t="str">
        <f>IF('360 GRP '!AD111=0,"",'360 GRP '!AD111)</f>
        <v/>
      </c>
      <c r="T71" s="185" t="str">
        <f>IF('360 GRP '!AE111=0,"",'360 GRP '!AE111)</f>
        <v/>
      </c>
      <c r="U71" s="1044">
        <f t="shared" si="1"/>
        <v>0</v>
      </c>
      <c r="V71" s="1045">
        <f>U71*'360 GRP '!J111</f>
        <v>0</v>
      </c>
      <c r="W71" s="997">
        <f>U71*'360 GRP '!BJ111</f>
        <v>0</v>
      </c>
    </row>
    <row r="72" spans="1:23" ht="23.25" customHeight="1" x14ac:dyDescent="0.2">
      <c r="A72" s="163" t="str">
        <f>'360 GRP '!D112</f>
        <v>360-224-DT</v>
      </c>
      <c r="B72" s="166" t="s">
        <v>70</v>
      </c>
      <c r="C72" s="185" t="str">
        <f>IF('360 GRP '!N112=0,"",'360 GRP '!N112)</f>
        <v/>
      </c>
      <c r="D72" s="185" t="str">
        <f>IF('360 GRP '!O112=0,"",'360 GRP '!O112)</f>
        <v/>
      </c>
      <c r="E72" s="185" t="str">
        <f>IF('360 GRP '!P112=0,"",'360 GRP '!P112)</f>
        <v/>
      </c>
      <c r="F72" s="185" t="str">
        <f>IF('360 GRP '!Q112=0,"",'360 GRP '!Q112)</f>
        <v/>
      </c>
      <c r="G72" s="185" t="str">
        <f>IF('360 GRP '!R112=0,"",'360 GRP '!R112)</f>
        <v/>
      </c>
      <c r="H72" s="185" t="str">
        <f>IF('360 GRP '!S112=0,"",'360 GRP '!S112)</f>
        <v/>
      </c>
      <c r="I72" s="185" t="str">
        <f>IF('360 GRP '!T112=0,"",'360 GRP '!T112)</f>
        <v/>
      </c>
      <c r="J72" s="185" t="str">
        <f>IF('360 GRP '!U112=0,"",'360 GRP '!U112)</f>
        <v/>
      </c>
      <c r="K72" s="185" t="str">
        <f>IF('360 GRP '!V112=0,"",'360 GRP '!V112)</f>
        <v/>
      </c>
      <c r="L72" s="185" t="str">
        <f>IF('360 GRP '!W112=0,"",'360 GRP '!W112)</f>
        <v/>
      </c>
      <c r="M72" s="185" t="str">
        <f>IF('360 GRP '!X112=0,"",'360 GRP '!X112)</f>
        <v/>
      </c>
      <c r="N72" s="185" t="str">
        <f>IF('360 GRP '!Y112=0,"",'360 GRP '!Y112)</f>
        <v/>
      </c>
      <c r="O72" s="185" t="str">
        <f>IF('360 GRP '!Z112=0,"",'360 GRP '!Z112)</f>
        <v/>
      </c>
      <c r="P72" s="996" t="str">
        <f>IF('360 GRP '!AA112=0,"",'360 GRP '!AA112)</f>
        <v/>
      </c>
      <c r="Q72" s="1041" t="str">
        <f>IF('360 GRP '!AB112=0,"",'360 GRP '!AB112)</f>
        <v/>
      </c>
      <c r="R72" s="185" t="str">
        <f>IF('360 GRP '!AC112=0,"",'360 GRP '!AC112)</f>
        <v/>
      </c>
      <c r="S72" s="185" t="str">
        <f>IF('360 GRP '!AD112=0,"",'360 GRP '!AD112)</f>
        <v/>
      </c>
      <c r="T72" s="185" t="str">
        <f>IF('360 GRP '!AE112=0,"",'360 GRP '!AE112)</f>
        <v/>
      </c>
      <c r="U72" s="1044">
        <f t="shared" si="1"/>
        <v>0</v>
      </c>
      <c r="V72" s="1045">
        <f>U72*'360 GRP '!J112</f>
        <v>0</v>
      </c>
      <c r="W72" s="997">
        <f>U72*'360 GRP '!BJ112</f>
        <v>0</v>
      </c>
    </row>
    <row r="73" spans="1:23" ht="23.25" customHeight="1" x14ac:dyDescent="0.2">
      <c r="A73" s="163" t="str">
        <f>'360 GRP '!D113</f>
        <v>360-225-DT</v>
      </c>
      <c r="B73" s="166" t="s">
        <v>70</v>
      </c>
      <c r="C73" s="185" t="str">
        <f>IF('360 GRP '!N113=0,"",'360 GRP '!N113)</f>
        <v/>
      </c>
      <c r="D73" s="185" t="str">
        <f>IF('360 GRP '!O113=0,"",'360 GRP '!O113)</f>
        <v/>
      </c>
      <c r="E73" s="185" t="str">
        <f>IF('360 GRP '!P113=0,"",'360 GRP '!P113)</f>
        <v/>
      </c>
      <c r="F73" s="185" t="str">
        <f>IF('360 GRP '!Q113=0,"",'360 GRP '!Q113)</f>
        <v/>
      </c>
      <c r="G73" s="185" t="str">
        <f>IF('360 GRP '!R113=0,"",'360 GRP '!R113)</f>
        <v/>
      </c>
      <c r="H73" s="185" t="str">
        <f>IF('360 GRP '!S113=0,"",'360 GRP '!S113)</f>
        <v/>
      </c>
      <c r="I73" s="185" t="str">
        <f>IF('360 GRP '!T113=0,"",'360 GRP '!T113)</f>
        <v/>
      </c>
      <c r="J73" s="185" t="str">
        <f>IF('360 GRP '!U113=0,"",'360 GRP '!U113)</f>
        <v/>
      </c>
      <c r="K73" s="185" t="str">
        <f>IF('360 GRP '!V113=0,"",'360 GRP '!V113)</f>
        <v/>
      </c>
      <c r="L73" s="185" t="str">
        <f>IF('360 GRP '!W113=0,"",'360 GRP '!W113)</f>
        <v/>
      </c>
      <c r="M73" s="185" t="str">
        <f>IF('360 GRP '!X113=0,"",'360 GRP '!X113)</f>
        <v/>
      </c>
      <c r="N73" s="185" t="str">
        <f>IF('360 GRP '!Y113=0,"",'360 GRP '!Y113)</f>
        <v/>
      </c>
      <c r="O73" s="185" t="str">
        <f>IF('360 GRP '!Z113=0,"",'360 GRP '!Z113)</f>
        <v/>
      </c>
      <c r="P73" s="996" t="str">
        <f>IF('360 GRP '!AA113=0,"",'360 GRP '!AA113)</f>
        <v/>
      </c>
      <c r="Q73" s="1041" t="str">
        <f>IF('360 GRP '!AB113=0,"",'360 GRP '!AB113)</f>
        <v/>
      </c>
      <c r="R73" s="185" t="str">
        <f>IF('360 GRP '!AC113=0,"",'360 GRP '!AC113)</f>
        <v/>
      </c>
      <c r="S73" s="185" t="str">
        <f>IF('360 GRP '!AD113=0,"",'360 GRP '!AD113)</f>
        <v/>
      </c>
      <c r="T73" s="185" t="str">
        <f>IF('360 GRP '!AE113=0,"",'360 GRP '!AE113)</f>
        <v/>
      </c>
      <c r="U73" s="1044">
        <f t="shared" si="1"/>
        <v>0</v>
      </c>
      <c r="V73" s="1045">
        <f>U73*'360 GRP '!J113</f>
        <v>0</v>
      </c>
      <c r="W73" s="997">
        <f>U73*'360 GRP '!BJ113</f>
        <v>0</v>
      </c>
    </row>
    <row r="74" spans="1:23" ht="23.25" customHeight="1" x14ac:dyDescent="0.2">
      <c r="A74" s="163" t="str">
        <f>'360 GRP '!D114</f>
        <v>360-226-DT</v>
      </c>
      <c r="B74" s="166" t="s">
        <v>70</v>
      </c>
      <c r="C74" s="185" t="str">
        <f>IF('360 GRP '!N114=0,"",'360 GRP '!N114)</f>
        <v/>
      </c>
      <c r="D74" s="185" t="str">
        <f>IF('360 GRP '!O114=0,"",'360 GRP '!O114)</f>
        <v/>
      </c>
      <c r="E74" s="185" t="str">
        <f>IF('360 GRP '!P114=0,"",'360 GRP '!P114)</f>
        <v/>
      </c>
      <c r="F74" s="185" t="str">
        <f>IF('360 GRP '!Q114=0,"",'360 GRP '!Q114)</f>
        <v/>
      </c>
      <c r="G74" s="185" t="str">
        <f>IF('360 GRP '!R114=0,"",'360 GRP '!R114)</f>
        <v/>
      </c>
      <c r="H74" s="185" t="str">
        <f>IF('360 GRP '!S114=0,"",'360 GRP '!S114)</f>
        <v/>
      </c>
      <c r="I74" s="185" t="str">
        <f>IF('360 GRP '!T114=0,"",'360 GRP '!T114)</f>
        <v/>
      </c>
      <c r="J74" s="185" t="str">
        <f>IF('360 GRP '!U114=0,"",'360 GRP '!U114)</f>
        <v/>
      </c>
      <c r="K74" s="185" t="str">
        <f>IF('360 GRP '!V114=0,"",'360 GRP '!V114)</f>
        <v/>
      </c>
      <c r="L74" s="185" t="str">
        <f>IF('360 GRP '!W114=0,"",'360 GRP '!W114)</f>
        <v/>
      </c>
      <c r="M74" s="185" t="str">
        <f>IF('360 GRP '!X114=0,"",'360 GRP '!X114)</f>
        <v/>
      </c>
      <c r="N74" s="185" t="str">
        <f>IF('360 GRP '!Y114=0,"",'360 GRP '!Y114)</f>
        <v/>
      </c>
      <c r="O74" s="185" t="str">
        <f>IF('360 GRP '!Z114=0,"",'360 GRP '!Z114)</f>
        <v/>
      </c>
      <c r="P74" s="996" t="str">
        <f>IF('360 GRP '!AA114=0,"",'360 GRP '!AA114)</f>
        <v/>
      </c>
      <c r="Q74" s="1041" t="str">
        <f>IF('360 GRP '!AB114=0,"",'360 GRP '!AB114)</f>
        <v/>
      </c>
      <c r="R74" s="185" t="str">
        <f>IF('360 GRP '!AC114=0,"",'360 GRP '!AC114)</f>
        <v/>
      </c>
      <c r="S74" s="185" t="str">
        <f>IF('360 GRP '!AD114=0,"",'360 GRP '!AD114)</f>
        <v/>
      </c>
      <c r="T74" s="185" t="str">
        <f>IF('360 GRP '!AE114=0,"",'360 GRP '!AE114)</f>
        <v/>
      </c>
      <c r="U74" s="1044">
        <f t="shared" si="1"/>
        <v>0</v>
      </c>
      <c r="V74" s="1045">
        <f>U74*'360 GRP '!J114</f>
        <v>0</v>
      </c>
      <c r="W74" s="997">
        <f>U74*'360 GRP '!BJ114</f>
        <v>0</v>
      </c>
    </row>
    <row r="75" spans="1:23" ht="23.25" customHeight="1" x14ac:dyDescent="0.2">
      <c r="A75" s="163" t="str">
        <f>'360 GRP '!D115</f>
        <v>360-227-DT</v>
      </c>
      <c r="B75" s="166" t="s">
        <v>70</v>
      </c>
      <c r="C75" s="185" t="str">
        <f>IF('360 GRP '!N115=0,"",'360 GRP '!N115)</f>
        <v/>
      </c>
      <c r="D75" s="185" t="str">
        <f>IF('360 GRP '!O115=0,"",'360 GRP '!O115)</f>
        <v/>
      </c>
      <c r="E75" s="185" t="str">
        <f>IF('360 GRP '!P115=0,"",'360 GRP '!P115)</f>
        <v/>
      </c>
      <c r="F75" s="185" t="str">
        <f>IF('360 GRP '!Q115=0,"",'360 GRP '!Q115)</f>
        <v/>
      </c>
      <c r="G75" s="185" t="str">
        <f>IF('360 GRP '!R115=0,"",'360 GRP '!R115)</f>
        <v/>
      </c>
      <c r="H75" s="185" t="str">
        <f>IF('360 GRP '!S115=0,"",'360 GRP '!S115)</f>
        <v/>
      </c>
      <c r="I75" s="185" t="str">
        <f>IF('360 GRP '!T115=0,"",'360 GRP '!T115)</f>
        <v/>
      </c>
      <c r="J75" s="185" t="str">
        <f>IF('360 GRP '!U115=0,"",'360 GRP '!U115)</f>
        <v/>
      </c>
      <c r="K75" s="185" t="str">
        <f>IF('360 GRP '!V115=0,"",'360 GRP '!V115)</f>
        <v/>
      </c>
      <c r="L75" s="185" t="str">
        <f>IF('360 GRP '!W115=0,"",'360 GRP '!W115)</f>
        <v/>
      </c>
      <c r="M75" s="185" t="str">
        <f>IF('360 GRP '!X115=0,"",'360 GRP '!X115)</f>
        <v/>
      </c>
      <c r="N75" s="185" t="str">
        <f>IF('360 GRP '!Y115=0,"",'360 GRP '!Y115)</f>
        <v/>
      </c>
      <c r="O75" s="185" t="str">
        <f>IF('360 GRP '!Z115=0,"",'360 GRP '!Z115)</f>
        <v/>
      </c>
      <c r="P75" s="996" t="str">
        <f>IF('360 GRP '!AA115=0,"",'360 GRP '!AA115)</f>
        <v/>
      </c>
      <c r="Q75" s="1041" t="str">
        <f>IF('360 GRP '!AB115=0,"",'360 GRP '!AB115)</f>
        <v/>
      </c>
      <c r="R75" s="185" t="str">
        <f>IF('360 GRP '!AC115=0,"",'360 GRP '!AC115)</f>
        <v/>
      </c>
      <c r="S75" s="185" t="str">
        <f>IF('360 GRP '!AD115=0,"",'360 GRP '!AD115)</f>
        <v/>
      </c>
      <c r="T75" s="185" t="str">
        <f>IF('360 GRP '!AE115=0,"",'360 GRP '!AE115)</f>
        <v/>
      </c>
      <c r="U75" s="1044">
        <f t="shared" si="1"/>
        <v>0</v>
      </c>
      <c r="V75" s="1045">
        <f>U75*'360 GRP '!J115</f>
        <v>0</v>
      </c>
      <c r="W75" s="997">
        <f>U75*'360 GRP '!BJ115</f>
        <v>0</v>
      </c>
    </row>
    <row r="76" spans="1:23" ht="23.25" customHeight="1" x14ac:dyDescent="0.2">
      <c r="A76" s="163" t="str">
        <f>'360 GRP '!D116</f>
        <v>360-228-DT</v>
      </c>
      <c r="B76" s="166" t="s">
        <v>70</v>
      </c>
      <c r="C76" s="185" t="str">
        <f>IF('360 GRP '!N116=0,"",'360 GRP '!N116)</f>
        <v/>
      </c>
      <c r="D76" s="185" t="str">
        <f>IF('360 GRP '!O116=0,"",'360 GRP '!O116)</f>
        <v/>
      </c>
      <c r="E76" s="185" t="str">
        <f>IF('360 GRP '!P116=0,"",'360 GRP '!P116)</f>
        <v/>
      </c>
      <c r="F76" s="185" t="str">
        <f>IF('360 GRP '!Q116=0,"",'360 GRP '!Q116)</f>
        <v/>
      </c>
      <c r="G76" s="185" t="str">
        <f>IF('360 GRP '!R116=0,"",'360 GRP '!R116)</f>
        <v/>
      </c>
      <c r="H76" s="185" t="str">
        <f>IF('360 GRP '!S116=0,"",'360 GRP '!S116)</f>
        <v/>
      </c>
      <c r="I76" s="185" t="str">
        <f>IF('360 GRP '!T116=0,"",'360 GRP '!T116)</f>
        <v/>
      </c>
      <c r="J76" s="185" t="str">
        <f>IF('360 GRP '!U116=0,"",'360 GRP '!U116)</f>
        <v/>
      </c>
      <c r="K76" s="185" t="str">
        <f>IF('360 GRP '!V116=0,"",'360 GRP '!V116)</f>
        <v/>
      </c>
      <c r="L76" s="185" t="str">
        <f>IF('360 GRP '!W116=0,"",'360 GRP '!W116)</f>
        <v/>
      </c>
      <c r="M76" s="185" t="str">
        <f>IF('360 GRP '!X116=0,"",'360 GRP '!X116)</f>
        <v/>
      </c>
      <c r="N76" s="185" t="str">
        <f>IF('360 GRP '!Y116=0,"",'360 GRP '!Y116)</f>
        <v/>
      </c>
      <c r="O76" s="185" t="str">
        <f>IF('360 GRP '!Z116=0,"",'360 GRP '!Z116)</f>
        <v/>
      </c>
      <c r="P76" s="996" t="str">
        <f>IF('360 GRP '!AA116=0,"",'360 GRP '!AA116)</f>
        <v/>
      </c>
      <c r="Q76" s="1041" t="str">
        <f>IF('360 GRP '!AB116=0,"",'360 GRP '!AB116)</f>
        <v/>
      </c>
      <c r="R76" s="185" t="str">
        <f>IF('360 GRP '!AC116=0,"",'360 GRP '!AC116)</f>
        <v/>
      </c>
      <c r="S76" s="185" t="str">
        <f>IF('360 GRP '!AD116=0,"",'360 GRP '!AD116)</f>
        <v/>
      </c>
      <c r="T76" s="185" t="str">
        <f>IF('360 GRP '!AE116=0,"",'360 GRP '!AE116)</f>
        <v/>
      </c>
      <c r="U76" s="1044">
        <f t="shared" si="1"/>
        <v>0</v>
      </c>
      <c r="V76" s="1045">
        <f>U76*'360 GRP '!J116</f>
        <v>0</v>
      </c>
      <c r="W76" s="997">
        <f>U76*'360 GRP '!BJ116</f>
        <v>0</v>
      </c>
    </row>
    <row r="77" spans="1:23" ht="23.25" customHeight="1" x14ac:dyDescent="0.2">
      <c r="A77" s="163" t="str">
        <f>'360 GRP '!D117</f>
        <v>360-229-DT</v>
      </c>
      <c r="B77" s="166" t="s">
        <v>70</v>
      </c>
      <c r="C77" s="185" t="str">
        <f>IF('360 GRP '!N117=0,"",'360 GRP '!N117)</f>
        <v/>
      </c>
      <c r="D77" s="185" t="str">
        <f>IF('360 GRP '!O117=0,"",'360 GRP '!O117)</f>
        <v/>
      </c>
      <c r="E77" s="185" t="str">
        <f>IF('360 GRP '!P117=0,"",'360 GRP '!P117)</f>
        <v/>
      </c>
      <c r="F77" s="185" t="str">
        <f>IF('360 GRP '!Q117=0,"",'360 GRP '!Q117)</f>
        <v/>
      </c>
      <c r="G77" s="185" t="str">
        <f>IF('360 GRP '!R117=0,"",'360 GRP '!R117)</f>
        <v/>
      </c>
      <c r="H77" s="185" t="str">
        <f>IF('360 GRP '!S117=0,"",'360 GRP '!S117)</f>
        <v/>
      </c>
      <c r="I77" s="185" t="str">
        <f>IF('360 GRP '!T117=0,"",'360 GRP '!T117)</f>
        <v/>
      </c>
      <c r="J77" s="185" t="str">
        <f>IF('360 GRP '!U117=0,"",'360 GRP '!U117)</f>
        <v/>
      </c>
      <c r="K77" s="185" t="str">
        <f>IF('360 GRP '!V117=0,"",'360 GRP '!V117)</f>
        <v/>
      </c>
      <c r="L77" s="185" t="str">
        <f>IF('360 GRP '!W117=0,"",'360 GRP '!W117)</f>
        <v/>
      </c>
      <c r="M77" s="185" t="str">
        <f>IF('360 GRP '!X117=0,"",'360 GRP '!X117)</f>
        <v/>
      </c>
      <c r="N77" s="185" t="str">
        <f>IF('360 GRP '!Y117=0,"",'360 GRP '!Y117)</f>
        <v/>
      </c>
      <c r="O77" s="185" t="str">
        <f>IF('360 GRP '!Z117=0,"",'360 GRP '!Z117)</f>
        <v/>
      </c>
      <c r="P77" s="996" t="str">
        <f>IF('360 GRP '!AA117=0,"",'360 GRP '!AA117)</f>
        <v/>
      </c>
      <c r="Q77" s="1041" t="str">
        <f>IF('360 GRP '!AB117=0,"",'360 GRP '!AB117)</f>
        <v/>
      </c>
      <c r="R77" s="185" t="str">
        <f>IF('360 GRP '!AC117=0,"",'360 GRP '!AC117)</f>
        <v/>
      </c>
      <c r="S77" s="185" t="str">
        <f>IF('360 GRP '!AD117=0,"",'360 GRP '!AD117)</f>
        <v/>
      </c>
      <c r="T77" s="185" t="str">
        <f>IF('360 GRP '!AE117=0,"",'360 GRP '!AE117)</f>
        <v/>
      </c>
      <c r="U77" s="1044">
        <f t="shared" si="1"/>
        <v>0</v>
      </c>
      <c r="V77" s="1045">
        <f>U77*'360 GRP '!J117</f>
        <v>0</v>
      </c>
      <c r="W77" s="997">
        <f>U77*'360 GRP '!BJ117</f>
        <v>0</v>
      </c>
    </row>
    <row r="78" spans="1:23" ht="23.25" customHeight="1" x14ac:dyDescent="0.2">
      <c r="A78" s="163" t="str">
        <f>'360 GRP '!D118</f>
        <v>360-230-DT</v>
      </c>
      <c r="B78" s="166" t="s">
        <v>70</v>
      </c>
      <c r="C78" s="185" t="str">
        <f>IF('360 GRP '!N118=0,"",'360 GRP '!N118)</f>
        <v/>
      </c>
      <c r="D78" s="185" t="str">
        <f>IF('360 GRP '!O118=0,"",'360 GRP '!O118)</f>
        <v/>
      </c>
      <c r="E78" s="185" t="str">
        <f>IF('360 GRP '!P118=0,"",'360 GRP '!P118)</f>
        <v/>
      </c>
      <c r="F78" s="185" t="str">
        <f>IF('360 GRP '!Q118=0,"",'360 GRP '!Q118)</f>
        <v/>
      </c>
      <c r="G78" s="185" t="str">
        <f>IF('360 GRP '!R118=0,"",'360 GRP '!R118)</f>
        <v/>
      </c>
      <c r="H78" s="185" t="str">
        <f>IF('360 GRP '!S118=0,"",'360 GRP '!S118)</f>
        <v/>
      </c>
      <c r="I78" s="185" t="str">
        <f>IF('360 GRP '!T118=0,"",'360 GRP '!T118)</f>
        <v/>
      </c>
      <c r="J78" s="185" t="str">
        <f>IF('360 GRP '!U118=0,"",'360 GRP '!U118)</f>
        <v/>
      </c>
      <c r="K78" s="185" t="str">
        <f>IF('360 GRP '!V118=0,"",'360 GRP '!V118)</f>
        <v/>
      </c>
      <c r="L78" s="185" t="str">
        <f>IF('360 GRP '!W118=0,"",'360 GRP '!W118)</f>
        <v/>
      </c>
      <c r="M78" s="185" t="str">
        <f>IF('360 GRP '!X118=0,"",'360 GRP '!X118)</f>
        <v/>
      </c>
      <c r="N78" s="185" t="str">
        <f>IF('360 GRP '!Y118=0,"",'360 GRP '!Y118)</f>
        <v/>
      </c>
      <c r="O78" s="185" t="str">
        <f>IF('360 GRP '!Z118=0,"",'360 GRP '!Z118)</f>
        <v/>
      </c>
      <c r="P78" s="996" t="str">
        <f>IF('360 GRP '!AA118=0,"",'360 GRP '!AA118)</f>
        <v/>
      </c>
      <c r="Q78" s="1041" t="str">
        <f>IF('360 GRP '!AB118=0,"",'360 GRP '!AB118)</f>
        <v/>
      </c>
      <c r="R78" s="185" t="str">
        <f>IF('360 GRP '!AC118=0,"",'360 GRP '!AC118)</f>
        <v/>
      </c>
      <c r="S78" s="185" t="str">
        <f>IF('360 GRP '!AD118=0,"",'360 GRP '!AD118)</f>
        <v/>
      </c>
      <c r="T78" s="185" t="str">
        <f>IF('360 GRP '!AE118=0,"",'360 GRP '!AE118)</f>
        <v/>
      </c>
      <c r="U78" s="1044">
        <f t="shared" si="1"/>
        <v>0</v>
      </c>
      <c r="V78" s="1045">
        <f>U78*'360 GRP '!J118</f>
        <v>0</v>
      </c>
      <c r="W78" s="997">
        <f>U78*'360 GRP '!BJ118</f>
        <v>0</v>
      </c>
    </row>
    <row r="79" spans="1:23" ht="23.25" customHeight="1" x14ac:dyDescent="0.2">
      <c r="A79" s="163" t="str">
        <f>'360 GRP '!D119</f>
        <v>360-231</v>
      </c>
      <c r="B79" s="166"/>
      <c r="C79" s="185" t="str">
        <f>IF('360 GRP '!N119=0,"",'360 GRP '!N119)</f>
        <v/>
      </c>
      <c r="D79" s="185" t="str">
        <f>IF('360 GRP '!O119=0,"",'360 GRP '!O119)</f>
        <v/>
      </c>
      <c r="E79" s="185" t="str">
        <f>IF('360 GRP '!P119=0,"",'360 GRP '!P119)</f>
        <v/>
      </c>
      <c r="F79" s="185" t="str">
        <f>IF('360 GRP '!Q119=0,"",'360 GRP '!Q119)</f>
        <v/>
      </c>
      <c r="G79" s="185" t="str">
        <f>IF('360 GRP '!R119=0,"",'360 GRP '!R119)</f>
        <v/>
      </c>
      <c r="H79" s="185" t="str">
        <f>IF('360 GRP '!S119=0,"",'360 GRP '!S119)</f>
        <v/>
      </c>
      <c r="I79" s="185" t="str">
        <f>IF('360 GRP '!T119=0,"",'360 GRP '!T119)</f>
        <v/>
      </c>
      <c r="J79" s="185" t="str">
        <f>IF('360 GRP '!U119=0,"",'360 GRP '!U119)</f>
        <v/>
      </c>
      <c r="K79" s="185" t="str">
        <f>IF('360 GRP '!V119=0,"",'360 GRP '!V119)</f>
        <v/>
      </c>
      <c r="L79" s="185" t="str">
        <f>IF('360 GRP '!W119=0,"",'360 GRP '!W119)</f>
        <v/>
      </c>
      <c r="M79" s="185" t="str">
        <f>IF('360 GRP '!X119=0,"",'360 GRP '!X119)</f>
        <v/>
      </c>
      <c r="N79" s="185" t="str">
        <f>IF('360 GRP '!Y119=0,"",'360 GRP '!Y119)</f>
        <v/>
      </c>
      <c r="O79" s="185" t="str">
        <f>IF('360 GRP '!Z119=0,"",'360 GRP '!Z119)</f>
        <v/>
      </c>
      <c r="P79" s="996" t="str">
        <f>IF('360 GRP '!AA119=0,"",'360 GRP '!AA119)</f>
        <v/>
      </c>
      <c r="Q79" s="1041" t="str">
        <f>IF('360 GRP '!AB119=0,"",'360 GRP '!AB119)</f>
        <v/>
      </c>
      <c r="R79" s="185" t="str">
        <f>IF('360 GRP '!AC119=0,"",'360 GRP '!AC119)</f>
        <v/>
      </c>
      <c r="S79" s="185" t="str">
        <f>IF('360 GRP '!AD119=0,"",'360 GRP '!AD119)</f>
        <v/>
      </c>
      <c r="T79" s="185" t="str">
        <f>IF('360 GRP '!AE119=0,"",'360 GRP '!AE119)</f>
        <v/>
      </c>
      <c r="U79" s="1044">
        <f t="shared" si="1"/>
        <v>0</v>
      </c>
      <c r="V79" s="1045">
        <f>U79*'360 GRP '!J119</f>
        <v>0</v>
      </c>
      <c r="W79" s="997">
        <f>U79*'360 GRP '!BJ119</f>
        <v>0</v>
      </c>
    </row>
    <row r="80" spans="1:23" ht="23.25" customHeight="1" x14ac:dyDescent="0.2">
      <c r="A80" s="163" t="str">
        <f>'360 GRP '!D120</f>
        <v>360-232</v>
      </c>
      <c r="B80" s="166"/>
      <c r="C80" s="185" t="str">
        <f>IF('360 GRP '!N120=0,"",'360 GRP '!N120)</f>
        <v/>
      </c>
      <c r="D80" s="185" t="str">
        <f>IF('360 GRP '!O120=0,"",'360 GRP '!O120)</f>
        <v/>
      </c>
      <c r="E80" s="185" t="str">
        <f>IF('360 GRP '!P120=0,"",'360 GRP '!P120)</f>
        <v/>
      </c>
      <c r="F80" s="185" t="str">
        <f>IF('360 GRP '!Q120=0,"",'360 GRP '!Q120)</f>
        <v/>
      </c>
      <c r="G80" s="185" t="str">
        <f>IF('360 GRP '!R120=0,"",'360 GRP '!R120)</f>
        <v/>
      </c>
      <c r="H80" s="185" t="str">
        <f>IF('360 GRP '!S120=0,"",'360 GRP '!S120)</f>
        <v/>
      </c>
      <c r="I80" s="185" t="str">
        <f>IF('360 GRP '!T120=0,"",'360 GRP '!T120)</f>
        <v/>
      </c>
      <c r="J80" s="185" t="str">
        <f>IF('360 GRP '!U120=0,"",'360 GRP '!U120)</f>
        <v/>
      </c>
      <c r="K80" s="185" t="str">
        <f>IF('360 GRP '!V120=0,"",'360 GRP '!V120)</f>
        <v/>
      </c>
      <c r="L80" s="185" t="str">
        <f>IF('360 GRP '!W120=0,"",'360 GRP '!W120)</f>
        <v/>
      </c>
      <c r="M80" s="185" t="str">
        <f>IF('360 GRP '!X120=0,"",'360 GRP '!X120)</f>
        <v/>
      </c>
      <c r="N80" s="185" t="str">
        <f>IF('360 GRP '!Y120=0,"",'360 GRP '!Y120)</f>
        <v/>
      </c>
      <c r="O80" s="185" t="str">
        <f>IF('360 GRP '!Z120=0,"",'360 GRP '!Z120)</f>
        <v/>
      </c>
      <c r="P80" s="996" t="str">
        <f>IF('360 GRP '!AA120=0,"",'360 GRP '!AA120)</f>
        <v/>
      </c>
      <c r="Q80" s="1041" t="str">
        <f>IF('360 GRP '!AB120=0,"",'360 GRP '!AB120)</f>
        <v/>
      </c>
      <c r="R80" s="185" t="str">
        <f>IF('360 GRP '!AC120=0,"",'360 GRP '!AC120)</f>
        <v/>
      </c>
      <c r="S80" s="185" t="str">
        <f>IF('360 GRP '!AD120=0,"",'360 GRP '!AD120)</f>
        <v/>
      </c>
      <c r="T80" s="185" t="str">
        <f>IF('360 GRP '!AE120=0,"",'360 GRP '!AE120)</f>
        <v/>
      </c>
      <c r="U80" s="1044">
        <f t="shared" si="1"/>
        <v>0</v>
      </c>
      <c r="V80" s="1045">
        <f>U80*'360 GRP '!J120</f>
        <v>0</v>
      </c>
      <c r="W80" s="997">
        <f>U80*'360 GRP '!BJ120</f>
        <v>0</v>
      </c>
    </row>
    <row r="81" spans="1:23" ht="23.25" customHeight="1" x14ac:dyDescent="0.2">
      <c r="A81" s="163" t="str">
        <f>'360 GRP '!D121</f>
        <v>360-233</v>
      </c>
      <c r="B81" s="166"/>
      <c r="C81" s="185" t="str">
        <f>IF('360 GRP '!N121=0,"",'360 GRP '!N121)</f>
        <v/>
      </c>
      <c r="D81" s="185" t="str">
        <f>IF('360 GRP '!O121=0,"",'360 GRP '!O121)</f>
        <v/>
      </c>
      <c r="E81" s="185" t="str">
        <f>IF('360 GRP '!P121=0,"",'360 GRP '!P121)</f>
        <v/>
      </c>
      <c r="F81" s="185" t="str">
        <f>IF('360 GRP '!Q121=0,"",'360 GRP '!Q121)</f>
        <v/>
      </c>
      <c r="G81" s="185" t="str">
        <f>IF('360 GRP '!R121=0,"",'360 GRP '!R121)</f>
        <v/>
      </c>
      <c r="H81" s="185" t="str">
        <f>IF('360 GRP '!S121=0,"",'360 GRP '!S121)</f>
        <v/>
      </c>
      <c r="I81" s="185" t="str">
        <f>IF('360 GRP '!T121=0,"",'360 GRP '!T121)</f>
        <v/>
      </c>
      <c r="J81" s="185" t="str">
        <f>IF('360 GRP '!U121=0,"",'360 GRP '!U121)</f>
        <v/>
      </c>
      <c r="K81" s="185" t="str">
        <f>IF('360 GRP '!V121=0,"",'360 GRP '!V121)</f>
        <v/>
      </c>
      <c r="L81" s="185" t="str">
        <f>IF('360 GRP '!W121=0,"",'360 GRP '!W121)</f>
        <v/>
      </c>
      <c r="M81" s="185" t="str">
        <f>IF('360 GRP '!X121=0,"",'360 GRP '!X121)</f>
        <v/>
      </c>
      <c r="N81" s="185" t="str">
        <f>IF('360 GRP '!Y121=0,"",'360 GRP '!Y121)</f>
        <v/>
      </c>
      <c r="O81" s="185" t="str">
        <f>IF('360 GRP '!Z121=0,"",'360 GRP '!Z121)</f>
        <v/>
      </c>
      <c r="P81" s="996" t="str">
        <f>IF('360 GRP '!AA121=0,"",'360 GRP '!AA121)</f>
        <v/>
      </c>
      <c r="Q81" s="1041" t="str">
        <f>IF('360 GRP '!AB121=0,"",'360 GRP '!AB121)</f>
        <v/>
      </c>
      <c r="R81" s="185" t="str">
        <f>IF('360 GRP '!AC121=0,"",'360 GRP '!AC121)</f>
        <v/>
      </c>
      <c r="S81" s="185" t="str">
        <f>IF('360 GRP '!AD121=0,"",'360 GRP '!AD121)</f>
        <v/>
      </c>
      <c r="T81" s="185" t="str">
        <f>IF('360 GRP '!AE121=0,"",'360 GRP '!AE121)</f>
        <v/>
      </c>
      <c r="U81" s="1044">
        <f t="shared" si="1"/>
        <v>0</v>
      </c>
      <c r="V81" s="1045">
        <f>U81*'360 GRP '!J121</f>
        <v>0</v>
      </c>
      <c r="W81" s="997">
        <f>U81*'360 GRP '!BJ121</f>
        <v>0</v>
      </c>
    </row>
    <row r="82" spans="1:23" ht="23.25" customHeight="1" x14ac:dyDescent="0.2">
      <c r="A82" s="163" t="str">
        <f>'360 GRP '!D122</f>
        <v>360-234</v>
      </c>
      <c r="B82" s="166"/>
      <c r="C82" s="185" t="str">
        <f>IF('360 GRP '!N122=0,"",'360 GRP '!N122)</f>
        <v/>
      </c>
      <c r="D82" s="185" t="str">
        <f>IF('360 GRP '!O122=0,"",'360 GRP '!O122)</f>
        <v/>
      </c>
      <c r="E82" s="185" t="str">
        <f>IF('360 GRP '!P122=0,"",'360 GRP '!P122)</f>
        <v/>
      </c>
      <c r="F82" s="185" t="str">
        <f>IF('360 GRP '!Q122=0,"",'360 GRP '!Q122)</f>
        <v/>
      </c>
      <c r="G82" s="185" t="str">
        <f>IF('360 GRP '!R122=0,"",'360 GRP '!R122)</f>
        <v/>
      </c>
      <c r="H82" s="185" t="str">
        <f>IF('360 GRP '!S122=0,"",'360 GRP '!S122)</f>
        <v/>
      </c>
      <c r="I82" s="185" t="str">
        <f>IF('360 GRP '!T122=0,"",'360 GRP '!T122)</f>
        <v/>
      </c>
      <c r="J82" s="185" t="str">
        <f>IF('360 GRP '!U122=0,"",'360 GRP '!U122)</f>
        <v/>
      </c>
      <c r="K82" s="185" t="str">
        <f>IF('360 GRP '!V122=0,"",'360 GRP '!V122)</f>
        <v/>
      </c>
      <c r="L82" s="185" t="str">
        <f>IF('360 GRP '!W122=0,"",'360 GRP '!W122)</f>
        <v/>
      </c>
      <c r="M82" s="185" t="str">
        <f>IF('360 GRP '!X122=0,"",'360 GRP '!X122)</f>
        <v/>
      </c>
      <c r="N82" s="185" t="str">
        <f>IF('360 GRP '!Y122=0,"",'360 GRP '!Y122)</f>
        <v/>
      </c>
      <c r="O82" s="185" t="str">
        <f>IF('360 GRP '!Z122=0,"",'360 GRP '!Z122)</f>
        <v/>
      </c>
      <c r="P82" s="996" t="str">
        <f>IF('360 GRP '!AA122=0,"",'360 GRP '!AA122)</f>
        <v/>
      </c>
      <c r="Q82" s="1041" t="str">
        <f>IF('360 GRP '!AB122=0,"",'360 GRP '!AB122)</f>
        <v/>
      </c>
      <c r="R82" s="185" t="str">
        <f>IF('360 GRP '!AC122=0,"",'360 GRP '!AC122)</f>
        <v/>
      </c>
      <c r="S82" s="185" t="str">
        <f>IF('360 GRP '!AD122=0,"",'360 GRP '!AD122)</f>
        <v/>
      </c>
      <c r="T82" s="185" t="str">
        <f>IF('360 GRP '!AE122=0,"",'360 GRP '!AE122)</f>
        <v/>
      </c>
      <c r="U82" s="1044">
        <f t="shared" si="1"/>
        <v>0</v>
      </c>
      <c r="V82" s="1045">
        <f>U82*'360 GRP '!J122</f>
        <v>0</v>
      </c>
      <c r="W82" s="997">
        <f>U82*'360 GRP '!BJ122</f>
        <v>0</v>
      </c>
    </row>
    <row r="83" spans="1:23" ht="23.25" customHeight="1" x14ac:dyDescent="0.2">
      <c r="A83" s="163" t="str">
        <f>'360 GRP '!D123</f>
        <v>360-235</v>
      </c>
      <c r="B83" s="166"/>
      <c r="C83" s="185" t="str">
        <f>IF('360 GRP '!N123=0,"",'360 GRP '!N123)</f>
        <v/>
      </c>
      <c r="D83" s="185" t="str">
        <f>IF('360 GRP '!O123=0,"",'360 GRP '!O123)</f>
        <v/>
      </c>
      <c r="E83" s="185" t="str">
        <f>IF('360 GRP '!P123=0,"",'360 GRP '!P123)</f>
        <v/>
      </c>
      <c r="F83" s="185" t="str">
        <f>IF('360 GRP '!Q123=0,"",'360 GRP '!Q123)</f>
        <v/>
      </c>
      <c r="G83" s="185" t="str">
        <f>IF('360 GRP '!R123=0,"",'360 GRP '!R123)</f>
        <v/>
      </c>
      <c r="H83" s="185" t="str">
        <f>IF('360 GRP '!S123=0,"",'360 GRP '!S123)</f>
        <v/>
      </c>
      <c r="I83" s="185" t="str">
        <f>IF('360 GRP '!T123=0,"",'360 GRP '!T123)</f>
        <v/>
      </c>
      <c r="J83" s="185" t="str">
        <f>IF('360 GRP '!U123=0,"",'360 GRP '!U123)</f>
        <v/>
      </c>
      <c r="K83" s="185" t="str">
        <f>IF('360 GRP '!V123=0,"",'360 GRP '!V123)</f>
        <v/>
      </c>
      <c r="L83" s="185" t="str">
        <f>IF('360 GRP '!W123=0,"",'360 GRP '!W123)</f>
        <v/>
      </c>
      <c r="M83" s="185" t="str">
        <f>IF('360 GRP '!X123=0,"",'360 GRP '!X123)</f>
        <v/>
      </c>
      <c r="N83" s="185" t="str">
        <f>IF('360 GRP '!Y123=0,"",'360 GRP '!Y123)</f>
        <v/>
      </c>
      <c r="O83" s="185" t="str">
        <f>IF('360 GRP '!Z123=0,"",'360 GRP '!Z123)</f>
        <v/>
      </c>
      <c r="P83" s="996" t="str">
        <f>IF('360 GRP '!AA123=0,"",'360 GRP '!AA123)</f>
        <v/>
      </c>
      <c r="Q83" s="1041" t="str">
        <f>IF('360 GRP '!AB123=0,"",'360 GRP '!AB123)</f>
        <v/>
      </c>
      <c r="R83" s="185" t="str">
        <f>IF('360 GRP '!AC123=0,"",'360 GRP '!AC123)</f>
        <v/>
      </c>
      <c r="S83" s="185" t="str">
        <f>IF('360 GRP '!AD123=0,"",'360 GRP '!AD123)</f>
        <v/>
      </c>
      <c r="T83" s="185" t="str">
        <f>IF('360 GRP '!AE123=0,"",'360 GRP '!AE123)</f>
        <v/>
      </c>
      <c r="U83" s="1044">
        <f t="shared" si="1"/>
        <v>0</v>
      </c>
      <c r="V83" s="1045">
        <f>U83*'360 GRP '!J123</f>
        <v>0</v>
      </c>
      <c r="W83" s="997">
        <f>U83*'360 GRP '!BJ123</f>
        <v>0</v>
      </c>
    </row>
    <row r="84" spans="1:23" ht="23.25" customHeight="1" x14ac:dyDescent="0.2">
      <c r="A84" s="163" t="str">
        <f>'360 GRP '!D124</f>
        <v>360-236</v>
      </c>
      <c r="B84" s="166"/>
      <c r="C84" s="185" t="str">
        <f>IF('360 GRP '!N124=0,"",'360 GRP '!N124)</f>
        <v/>
      </c>
      <c r="D84" s="185" t="str">
        <f>IF('360 GRP '!O124=0,"",'360 GRP '!O124)</f>
        <v/>
      </c>
      <c r="E84" s="185" t="str">
        <f>IF('360 GRP '!P124=0,"",'360 GRP '!P124)</f>
        <v/>
      </c>
      <c r="F84" s="185" t="str">
        <f>IF('360 GRP '!Q124=0,"",'360 GRP '!Q124)</f>
        <v/>
      </c>
      <c r="G84" s="185" t="str">
        <f>IF('360 GRP '!R124=0,"",'360 GRP '!R124)</f>
        <v/>
      </c>
      <c r="H84" s="185" t="str">
        <f>IF('360 GRP '!S124=0,"",'360 GRP '!S124)</f>
        <v/>
      </c>
      <c r="I84" s="185" t="str">
        <f>IF('360 GRP '!T124=0,"",'360 GRP '!T124)</f>
        <v/>
      </c>
      <c r="J84" s="185" t="str">
        <f>IF('360 GRP '!U124=0,"",'360 GRP '!U124)</f>
        <v/>
      </c>
      <c r="K84" s="185" t="str">
        <f>IF('360 GRP '!V124=0,"",'360 GRP '!V124)</f>
        <v/>
      </c>
      <c r="L84" s="185" t="str">
        <f>IF('360 GRP '!W124=0,"",'360 GRP '!W124)</f>
        <v/>
      </c>
      <c r="M84" s="185" t="str">
        <f>IF('360 GRP '!X124=0,"",'360 GRP '!X124)</f>
        <v/>
      </c>
      <c r="N84" s="185" t="str">
        <f>IF('360 GRP '!Y124=0,"",'360 GRP '!Y124)</f>
        <v/>
      </c>
      <c r="O84" s="185" t="str">
        <f>IF('360 GRP '!Z124=0,"",'360 GRP '!Z124)</f>
        <v/>
      </c>
      <c r="P84" s="996" t="str">
        <f>IF('360 GRP '!AA124=0,"",'360 GRP '!AA124)</f>
        <v/>
      </c>
      <c r="Q84" s="1041" t="str">
        <f>IF('360 GRP '!AB124=0,"",'360 GRP '!AB124)</f>
        <v/>
      </c>
      <c r="R84" s="185" t="str">
        <f>IF('360 GRP '!AC124=0,"",'360 GRP '!AC124)</f>
        <v/>
      </c>
      <c r="S84" s="185" t="str">
        <f>IF('360 GRP '!AD124=0,"",'360 GRP '!AD124)</f>
        <v/>
      </c>
      <c r="T84" s="185" t="str">
        <f>IF('360 GRP '!AE124=0,"",'360 GRP '!AE124)</f>
        <v/>
      </c>
      <c r="U84" s="1044">
        <f t="shared" si="1"/>
        <v>0</v>
      </c>
      <c r="V84" s="1045">
        <f>U84*'360 GRP '!J124</f>
        <v>0</v>
      </c>
      <c r="W84" s="997">
        <f>U84*'360 GRP '!BJ124</f>
        <v>0</v>
      </c>
    </row>
    <row r="85" spans="1:23" ht="23.25" customHeight="1" x14ac:dyDescent="0.2">
      <c r="A85" s="163" t="str">
        <f>'360 GRP '!D125</f>
        <v>360-237</v>
      </c>
      <c r="B85" s="166"/>
      <c r="C85" s="185" t="str">
        <f>IF('360 GRP '!N125=0,"",'360 GRP '!N125)</f>
        <v/>
      </c>
      <c r="D85" s="185" t="str">
        <f>IF('360 GRP '!O125=0,"",'360 GRP '!O125)</f>
        <v/>
      </c>
      <c r="E85" s="185" t="str">
        <f>IF('360 GRP '!P125=0,"",'360 GRP '!P125)</f>
        <v/>
      </c>
      <c r="F85" s="185" t="str">
        <f>IF('360 GRP '!Q125=0,"",'360 GRP '!Q125)</f>
        <v/>
      </c>
      <c r="G85" s="185" t="str">
        <f>IF('360 GRP '!R125=0,"",'360 GRP '!R125)</f>
        <v/>
      </c>
      <c r="H85" s="185" t="str">
        <f>IF('360 GRP '!S125=0,"",'360 GRP '!S125)</f>
        <v/>
      </c>
      <c r="I85" s="185" t="str">
        <f>IF('360 GRP '!T125=0,"",'360 GRP '!T125)</f>
        <v/>
      </c>
      <c r="J85" s="185" t="str">
        <f>IF('360 GRP '!U125=0,"",'360 GRP '!U125)</f>
        <v/>
      </c>
      <c r="K85" s="185" t="str">
        <f>IF('360 GRP '!V125=0,"",'360 GRP '!V125)</f>
        <v/>
      </c>
      <c r="L85" s="185" t="str">
        <f>IF('360 GRP '!W125=0,"",'360 GRP '!W125)</f>
        <v/>
      </c>
      <c r="M85" s="185" t="str">
        <f>IF('360 GRP '!X125=0,"",'360 GRP '!X125)</f>
        <v/>
      </c>
      <c r="N85" s="185" t="str">
        <f>IF('360 GRP '!Y125=0,"",'360 GRP '!Y125)</f>
        <v/>
      </c>
      <c r="O85" s="185" t="str">
        <f>IF('360 GRP '!Z125=0,"",'360 GRP '!Z125)</f>
        <v/>
      </c>
      <c r="P85" s="996" t="str">
        <f>IF('360 GRP '!AA125=0,"",'360 GRP '!AA125)</f>
        <v/>
      </c>
      <c r="Q85" s="1041" t="str">
        <f>IF('360 GRP '!AB125=0,"",'360 GRP '!AB125)</f>
        <v/>
      </c>
      <c r="R85" s="185" t="str">
        <f>IF('360 GRP '!AC125=0,"",'360 GRP '!AC125)</f>
        <v/>
      </c>
      <c r="S85" s="185" t="str">
        <f>IF('360 GRP '!AD125=0,"",'360 GRP '!AD125)</f>
        <v/>
      </c>
      <c r="T85" s="185" t="str">
        <f>IF('360 GRP '!AE125=0,"",'360 GRP '!AE125)</f>
        <v/>
      </c>
      <c r="U85" s="1044">
        <f t="shared" si="1"/>
        <v>0</v>
      </c>
      <c r="V85" s="1045">
        <f>U85*'360 GRP '!J125</f>
        <v>0</v>
      </c>
      <c r="W85" s="997">
        <f>U85*'360 GRP '!BJ125</f>
        <v>0</v>
      </c>
    </row>
    <row r="86" spans="1:23" ht="23.25" customHeight="1" x14ac:dyDescent="0.2">
      <c r="A86" s="163" t="str">
        <f>'360 GRP '!D126</f>
        <v>360-238</v>
      </c>
      <c r="B86" s="166"/>
      <c r="C86" s="185" t="str">
        <f>IF('360 GRP '!N126=0,"",'360 GRP '!N126)</f>
        <v/>
      </c>
      <c r="D86" s="185" t="str">
        <f>IF('360 GRP '!O126=0,"",'360 GRP '!O126)</f>
        <v/>
      </c>
      <c r="E86" s="185" t="str">
        <f>IF('360 GRP '!P126=0,"",'360 GRP '!P126)</f>
        <v/>
      </c>
      <c r="F86" s="185" t="str">
        <f>IF('360 GRP '!Q126=0,"",'360 GRP '!Q126)</f>
        <v/>
      </c>
      <c r="G86" s="185" t="str">
        <f>IF('360 GRP '!R126=0,"",'360 GRP '!R126)</f>
        <v/>
      </c>
      <c r="H86" s="185" t="str">
        <f>IF('360 GRP '!S126=0,"",'360 GRP '!S126)</f>
        <v/>
      </c>
      <c r="I86" s="185" t="str">
        <f>IF('360 GRP '!T126=0,"",'360 GRP '!T126)</f>
        <v/>
      </c>
      <c r="J86" s="185" t="str">
        <f>IF('360 GRP '!U126=0,"",'360 GRP '!U126)</f>
        <v/>
      </c>
      <c r="K86" s="185" t="str">
        <f>IF('360 GRP '!V126=0,"",'360 GRP '!V126)</f>
        <v/>
      </c>
      <c r="L86" s="185" t="str">
        <f>IF('360 GRP '!W126=0,"",'360 GRP '!W126)</f>
        <v/>
      </c>
      <c r="M86" s="185" t="str">
        <f>IF('360 GRP '!X126=0,"",'360 GRP '!X126)</f>
        <v/>
      </c>
      <c r="N86" s="185" t="str">
        <f>IF('360 GRP '!Y126=0,"",'360 GRP '!Y126)</f>
        <v/>
      </c>
      <c r="O86" s="185" t="str">
        <f>IF('360 GRP '!Z126=0,"",'360 GRP '!Z126)</f>
        <v/>
      </c>
      <c r="P86" s="996" t="str">
        <f>IF('360 GRP '!AA126=0,"",'360 GRP '!AA126)</f>
        <v/>
      </c>
      <c r="Q86" s="1041" t="str">
        <f>IF('360 GRP '!AB126=0,"",'360 GRP '!AB126)</f>
        <v/>
      </c>
      <c r="R86" s="185" t="str">
        <f>IF('360 GRP '!AC126=0,"",'360 GRP '!AC126)</f>
        <v/>
      </c>
      <c r="S86" s="185" t="str">
        <f>IF('360 GRP '!AD126=0,"",'360 GRP '!AD126)</f>
        <v/>
      </c>
      <c r="T86" s="185" t="str">
        <f>IF('360 GRP '!AE126=0,"",'360 GRP '!AE126)</f>
        <v/>
      </c>
      <c r="U86" s="1044">
        <f t="shared" si="1"/>
        <v>0</v>
      </c>
      <c r="V86" s="1045">
        <f>U86*'360 GRP '!J126</f>
        <v>0</v>
      </c>
      <c r="W86" s="997">
        <f>U86*'360 GRP '!BJ126</f>
        <v>0</v>
      </c>
    </row>
    <row r="87" spans="1:23" ht="23.25" customHeight="1" x14ac:dyDescent="0.2">
      <c r="A87" s="163" t="str">
        <f>'360 GRP '!D127</f>
        <v>360-239</v>
      </c>
      <c r="B87" s="166"/>
      <c r="C87" s="185" t="str">
        <f>IF('360 GRP '!N127=0,"",'360 GRP '!N127)</f>
        <v/>
      </c>
      <c r="D87" s="185" t="str">
        <f>IF('360 GRP '!O127=0,"",'360 GRP '!O127)</f>
        <v/>
      </c>
      <c r="E87" s="185" t="str">
        <f>IF('360 GRP '!P127=0,"",'360 GRP '!P127)</f>
        <v/>
      </c>
      <c r="F87" s="185" t="str">
        <f>IF('360 GRP '!Q127=0,"",'360 GRP '!Q127)</f>
        <v/>
      </c>
      <c r="G87" s="185" t="str">
        <f>IF('360 GRP '!R127=0,"",'360 GRP '!R127)</f>
        <v/>
      </c>
      <c r="H87" s="185" t="str">
        <f>IF('360 GRP '!S127=0,"",'360 GRP '!S127)</f>
        <v/>
      </c>
      <c r="I87" s="185" t="str">
        <f>IF('360 GRP '!T127=0,"",'360 GRP '!T127)</f>
        <v/>
      </c>
      <c r="J87" s="185" t="str">
        <f>IF('360 GRP '!U127=0,"",'360 GRP '!U127)</f>
        <v/>
      </c>
      <c r="K87" s="185" t="str">
        <f>IF('360 GRP '!V127=0,"",'360 GRP '!V127)</f>
        <v/>
      </c>
      <c r="L87" s="185" t="str">
        <f>IF('360 GRP '!W127=0,"",'360 GRP '!W127)</f>
        <v/>
      </c>
      <c r="M87" s="185" t="str">
        <f>IF('360 GRP '!X127=0,"",'360 GRP '!X127)</f>
        <v/>
      </c>
      <c r="N87" s="185" t="str">
        <f>IF('360 GRP '!Y127=0,"",'360 GRP '!Y127)</f>
        <v/>
      </c>
      <c r="O87" s="185" t="str">
        <f>IF('360 GRP '!Z127=0,"",'360 GRP '!Z127)</f>
        <v/>
      </c>
      <c r="P87" s="996" t="str">
        <f>IF('360 GRP '!AA127=0,"",'360 GRP '!AA127)</f>
        <v/>
      </c>
      <c r="Q87" s="1041" t="str">
        <f>IF('360 GRP '!AB127=0,"",'360 GRP '!AB127)</f>
        <v/>
      </c>
      <c r="R87" s="185" t="str">
        <f>IF('360 GRP '!AC127=0,"",'360 GRP '!AC127)</f>
        <v/>
      </c>
      <c r="S87" s="185" t="str">
        <f>IF('360 GRP '!AD127=0,"",'360 GRP '!AD127)</f>
        <v/>
      </c>
      <c r="T87" s="185" t="str">
        <f>IF('360 GRP '!AE127=0,"",'360 GRP '!AE127)</f>
        <v/>
      </c>
      <c r="U87" s="1044">
        <f t="shared" si="1"/>
        <v>0</v>
      </c>
      <c r="V87" s="1045">
        <f>U87*'360 GRP '!J127</f>
        <v>0</v>
      </c>
      <c r="W87" s="997">
        <f>U87*'360 GRP '!BJ127</f>
        <v>0</v>
      </c>
    </row>
    <row r="88" spans="1:23" ht="23.25" customHeight="1" x14ac:dyDescent="0.2">
      <c r="A88" s="163" t="str">
        <f>'360 GRP '!D128</f>
        <v>360-240</v>
      </c>
      <c r="B88" s="166"/>
      <c r="C88" s="185" t="str">
        <f>IF('360 GRP '!N128=0,"",'360 GRP '!N128)</f>
        <v/>
      </c>
      <c r="D88" s="185" t="str">
        <f>IF('360 GRP '!O128=0,"",'360 GRP '!O128)</f>
        <v/>
      </c>
      <c r="E88" s="185" t="str">
        <f>IF('360 GRP '!P128=0,"",'360 GRP '!P128)</f>
        <v/>
      </c>
      <c r="F88" s="185" t="str">
        <f>IF('360 GRP '!Q128=0,"",'360 GRP '!Q128)</f>
        <v/>
      </c>
      <c r="G88" s="185" t="str">
        <f>IF('360 GRP '!R128=0,"",'360 GRP '!R128)</f>
        <v/>
      </c>
      <c r="H88" s="185" t="str">
        <f>IF('360 GRP '!S128=0,"",'360 GRP '!S128)</f>
        <v/>
      </c>
      <c r="I88" s="185" t="str">
        <f>IF('360 GRP '!T128=0,"",'360 GRP '!T128)</f>
        <v/>
      </c>
      <c r="J88" s="185" t="str">
        <f>IF('360 GRP '!U128=0,"",'360 GRP '!U128)</f>
        <v/>
      </c>
      <c r="K88" s="185" t="str">
        <f>IF('360 GRP '!V128=0,"",'360 GRP '!V128)</f>
        <v/>
      </c>
      <c r="L88" s="185" t="str">
        <f>IF('360 GRP '!W128=0,"",'360 GRP '!W128)</f>
        <v/>
      </c>
      <c r="M88" s="185" t="str">
        <f>IF('360 GRP '!X128=0,"",'360 GRP '!X128)</f>
        <v/>
      </c>
      <c r="N88" s="185" t="str">
        <f>IF('360 GRP '!Y128=0,"",'360 GRP '!Y128)</f>
        <v/>
      </c>
      <c r="O88" s="185" t="str">
        <f>IF('360 GRP '!Z128=0,"",'360 GRP '!Z128)</f>
        <v/>
      </c>
      <c r="P88" s="996" t="str">
        <f>IF('360 GRP '!AA128=0,"",'360 GRP '!AA128)</f>
        <v/>
      </c>
      <c r="Q88" s="1041" t="str">
        <f>IF('360 GRP '!AB128=0,"",'360 GRP '!AB128)</f>
        <v/>
      </c>
      <c r="R88" s="185" t="str">
        <f>IF('360 GRP '!AC128=0,"",'360 GRP '!AC128)</f>
        <v/>
      </c>
      <c r="S88" s="185" t="str">
        <f>IF('360 GRP '!AD128=0,"",'360 GRP '!AD128)</f>
        <v/>
      </c>
      <c r="T88" s="185" t="str">
        <f>IF('360 GRP '!AE128=0,"",'360 GRP '!AE128)</f>
        <v/>
      </c>
      <c r="U88" s="1044">
        <f t="shared" si="1"/>
        <v>0</v>
      </c>
      <c r="V88" s="1045">
        <f>U88*'360 GRP '!J128</f>
        <v>0</v>
      </c>
      <c r="W88" s="997">
        <f>U88*'360 GRP '!BJ128</f>
        <v>0</v>
      </c>
    </row>
    <row r="89" spans="1:23" ht="23.25" customHeight="1" x14ac:dyDescent="0.2">
      <c r="A89" s="163"/>
      <c r="B89" s="166"/>
      <c r="C89" s="185" t="str">
        <f>IF('360 GRP '!N129=0,"",'360 GRP '!N129)</f>
        <v/>
      </c>
      <c r="D89" s="185" t="str">
        <f>IF('360 GRP '!O129=0,"",'360 GRP '!O129)</f>
        <v/>
      </c>
      <c r="E89" s="185" t="str">
        <f>IF('360 GRP '!P129=0,"",'360 GRP '!P129)</f>
        <v/>
      </c>
      <c r="F89" s="185" t="str">
        <f>IF('360 GRP '!Q129=0,"",'360 GRP '!Q129)</f>
        <v/>
      </c>
      <c r="G89" s="185" t="str">
        <f>IF('360 GRP '!R129=0,"",'360 GRP '!R129)</f>
        <v/>
      </c>
      <c r="H89" s="185" t="str">
        <f>IF('360 GRP '!S129=0,"",'360 GRP '!S129)</f>
        <v/>
      </c>
      <c r="I89" s="185" t="str">
        <f>IF('360 GRP '!T129=0,"",'360 GRP '!T129)</f>
        <v/>
      </c>
      <c r="J89" s="185" t="str">
        <f>IF('360 GRP '!U129=0,"",'360 GRP '!U129)</f>
        <v/>
      </c>
      <c r="K89" s="185" t="str">
        <f>IF('360 GRP '!V129=0,"",'360 GRP '!V129)</f>
        <v/>
      </c>
      <c r="L89" s="185" t="str">
        <f>IF('360 GRP '!W129=0,"",'360 GRP '!W129)</f>
        <v/>
      </c>
      <c r="M89" s="185" t="str">
        <f>IF('360 GRP '!X129=0,"",'360 GRP '!X129)</f>
        <v/>
      </c>
      <c r="N89" s="185" t="str">
        <f>IF('360 GRP '!Y129=0,"",'360 GRP '!Y129)</f>
        <v/>
      </c>
      <c r="O89" s="185" t="str">
        <f>IF('360 GRP '!Z129=0,"",'360 GRP '!Z129)</f>
        <v/>
      </c>
      <c r="P89" s="996" t="str">
        <f>IF('360 GRP '!AA129=0,"",'360 GRP '!AA129)</f>
        <v/>
      </c>
      <c r="Q89" s="1041" t="str">
        <f>IF('360 GRP '!AB129=0,"",'360 GRP '!AB129)</f>
        <v/>
      </c>
      <c r="R89" s="185" t="str">
        <f>IF('360 GRP '!AC129=0,"",'360 GRP '!AC129)</f>
        <v/>
      </c>
      <c r="S89" s="185" t="str">
        <f>IF('360 GRP '!AD129=0,"",'360 GRP '!AD129)</f>
        <v/>
      </c>
      <c r="T89" s="185" t="str">
        <f>IF('360 GRP '!AE129=0,"",'360 GRP '!AE129)</f>
        <v/>
      </c>
      <c r="U89" s="1044"/>
      <c r="V89" s="1045"/>
      <c r="W89" s="997"/>
    </row>
    <row r="90" spans="1:23" ht="23.25" customHeight="1" x14ac:dyDescent="0.2">
      <c r="A90" s="163" t="str">
        <f>'360 GRP '!D130</f>
        <v>360-281</v>
      </c>
      <c r="B90" s="166"/>
      <c r="C90" s="185" t="str">
        <f>IF('360 GRP '!N130=0,"",'360 GRP '!N130)</f>
        <v/>
      </c>
      <c r="D90" s="185" t="str">
        <f>IF('360 GRP '!O130=0,"",'360 GRP '!O130)</f>
        <v/>
      </c>
      <c r="E90" s="185" t="str">
        <f>IF('360 GRP '!P130=0,"",'360 GRP '!P130)</f>
        <v/>
      </c>
      <c r="F90" s="185" t="str">
        <f>IF('360 GRP '!Q130=0,"",'360 GRP '!Q130)</f>
        <v/>
      </c>
      <c r="G90" s="185" t="str">
        <f>IF('360 GRP '!R130=0,"",'360 GRP '!R130)</f>
        <v/>
      </c>
      <c r="H90" s="185" t="str">
        <f>IF('360 GRP '!S130=0,"",'360 GRP '!S130)</f>
        <v/>
      </c>
      <c r="I90" s="185" t="str">
        <f>IF('360 GRP '!T130=0,"",'360 GRP '!T130)</f>
        <v/>
      </c>
      <c r="J90" s="185" t="str">
        <f>IF('360 GRP '!U130=0,"",'360 GRP '!U130)</f>
        <v/>
      </c>
      <c r="K90" s="185" t="str">
        <f>IF('360 GRP '!V130=0,"",'360 GRP '!V130)</f>
        <v/>
      </c>
      <c r="L90" s="185" t="str">
        <f>IF('360 GRP '!W130=0,"",'360 GRP '!W130)</f>
        <v/>
      </c>
      <c r="M90" s="185" t="str">
        <f>IF('360 GRP '!X130=0,"",'360 GRP '!X130)</f>
        <v/>
      </c>
      <c r="N90" s="185" t="str">
        <f>IF('360 GRP '!Y130=0,"",'360 GRP '!Y130)</f>
        <v/>
      </c>
      <c r="O90" s="185" t="str">
        <f>IF('360 GRP '!Z130=0,"",'360 GRP '!Z130)</f>
        <v/>
      </c>
      <c r="P90" s="996" t="str">
        <f>IF('360 GRP '!AA130=0,"",'360 GRP '!AA130)</f>
        <v/>
      </c>
      <c r="Q90" s="1041" t="str">
        <f>IF('360 GRP '!AB130=0,"",'360 GRP '!AB130)</f>
        <v/>
      </c>
      <c r="R90" s="185" t="str">
        <f>IF('360 GRP '!AC130=0,"",'360 GRP '!AC130)</f>
        <v/>
      </c>
      <c r="S90" s="185" t="str">
        <f>IF('360 GRP '!AD130=0,"",'360 GRP '!AD130)</f>
        <v/>
      </c>
      <c r="T90" s="185" t="str">
        <f>IF('360 GRP '!AE130=0,"",'360 GRP '!AE130)</f>
        <v/>
      </c>
      <c r="U90" s="1044">
        <f t="shared" si="1"/>
        <v>0</v>
      </c>
      <c r="V90" s="1045">
        <f>U90*'360 GRP '!J130</f>
        <v>0</v>
      </c>
      <c r="W90" s="997">
        <f>U90*'360 GRP '!BJ130</f>
        <v>0</v>
      </c>
    </row>
    <row r="91" spans="1:23" ht="23.25" customHeight="1" x14ac:dyDescent="0.2">
      <c r="A91" s="163" t="str">
        <f>'360 GRP '!D131</f>
        <v>360-289-B</v>
      </c>
      <c r="B91" s="166" t="s">
        <v>536</v>
      </c>
      <c r="C91" s="185" t="str">
        <f>IF('360 GRP '!N131=0,"",'360 GRP '!N131)</f>
        <v/>
      </c>
      <c r="D91" s="185" t="str">
        <f>IF('360 GRP '!O131=0,"",'360 GRP '!O131)</f>
        <v/>
      </c>
      <c r="E91" s="185" t="str">
        <f>IF('360 GRP '!P131=0,"",'360 GRP '!P131)</f>
        <v/>
      </c>
      <c r="F91" s="185" t="str">
        <f>IF('360 GRP '!Q131=0,"",'360 GRP '!Q131)</f>
        <v/>
      </c>
      <c r="G91" s="185" t="str">
        <f>IF('360 GRP '!R131=0,"",'360 GRP '!R131)</f>
        <v/>
      </c>
      <c r="H91" s="185" t="str">
        <f>IF('360 GRP '!S131=0,"",'360 GRP '!S131)</f>
        <v/>
      </c>
      <c r="I91" s="185" t="str">
        <f>IF('360 GRP '!T131=0,"",'360 GRP '!T131)</f>
        <v/>
      </c>
      <c r="J91" s="185" t="str">
        <f>IF('360 GRP '!U131=0,"",'360 GRP '!U131)</f>
        <v/>
      </c>
      <c r="K91" s="185" t="str">
        <f>IF('360 GRP '!V131=0,"",'360 GRP '!V131)</f>
        <v/>
      </c>
      <c r="L91" s="185" t="str">
        <f>IF('360 GRP '!W131=0,"",'360 GRP '!W131)</f>
        <v/>
      </c>
      <c r="M91" s="185" t="str">
        <f>IF('360 GRP '!X131=0,"",'360 GRP '!X131)</f>
        <v/>
      </c>
      <c r="N91" s="185" t="str">
        <f>IF('360 GRP '!Y131=0,"",'360 GRP '!Y131)</f>
        <v/>
      </c>
      <c r="O91" s="185" t="str">
        <f>IF('360 GRP '!Z131=0,"",'360 GRP '!Z131)</f>
        <v/>
      </c>
      <c r="P91" s="996" t="str">
        <f>IF('360 GRP '!AA131=0,"",'360 GRP '!AA131)</f>
        <v/>
      </c>
      <c r="Q91" s="1041" t="str">
        <f>IF('360 GRP '!AB131=0,"",'360 GRP '!AB131)</f>
        <v/>
      </c>
      <c r="R91" s="185" t="str">
        <f>IF('360 GRP '!AC131=0,"",'360 GRP '!AC131)</f>
        <v/>
      </c>
      <c r="S91" s="185" t="str">
        <f>IF('360 GRP '!AD131=0,"",'360 GRP '!AD131)</f>
        <v/>
      </c>
      <c r="T91" s="185" t="str">
        <f>IF('360 GRP '!AE131=0,"",'360 GRP '!AE131)</f>
        <v/>
      </c>
      <c r="U91" s="1044">
        <f t="shared" si="1"/>
        <v>0</v>
      </c>
      <c r="V91" s="1045">
        <f>U91*'360 GRP '!J131</f>
        <v>0</v>
      </c>
      <c r="W91" s="997">
        <f>U91*'360 GRP '!BJ131</f>
        <v>0</v>
      </c>
    </row>
    <row r="92" spans="1:23" ht="23.25" customHeight="1" x14ac:dyDescent="0.2">
      <c r="A92" s="163" t="str">
        <f>'360 GRP '!D132</f>
        <v>360-290-B</v>
      </c>
      <c r="B92" s="166" t="s">
        <v>536</v>
      </c>
      <c r="C92" s="185" t="str">
        <f>IF('360 GRP '!N132=0,"",'360 GRP '!N132)</f>
        <v/>
      </c>
      <c r="D92" s="185" t="str">
        <f>IF('360 GRP '!O132=0,"",'360 GRP '!O132)</f>
        <v/>
      </c>
      <c r="E92" s="185" t="str">
        <f>IF('360 GRP '!P132=0,"",'360 GRP '!P132)</f>
        <v/>
      </c>
      <c r="F92" s="185" t="str">
        <f>IF('360 GRP '!Q132=0,"",'360 GRP '!Q132)</f>
        <v/>
      </c>
      <c r="G92" s="185" t="str">
        <f>IF('360 GRP '!R132=0,"",'360 GRP '!R132)</f>
        <v/>
      </c>
      <c r="H92" s="185" t="str">
        <f>IF('360 GRP '!S132=0,"",'360 GRP '!S132)</f>
        <v/>
      </c>
      <c r="I92" s="185" t="str">
        <f>IF('360 GRP '!T132=0,"",'360 GRP '!T132)</f>
        <v/>
      </c>
      <c r="J92" s="185" t="str">
        <f>IF('360 GRP '!U132=0,"",'360 GRP '!U132)</f>
        <v/>
      </c>
      <c r="K92" s="185" t="str">
        <f>IF('360 GRP '!V132=0,"",'360 GRP '!V132)</f>
        <v/>
      </c>
      <c r="L92" s="185" t="str">
        <f>IF('360 GRP '!W132=0,"",'360 GRP '!W132)</f>
        <v/>
      </c>
      <c r="M92" s="185" t="str">
        <f>IF('360 GRP '!X132=0,"",'360 GRP '!X132)</f>
        <v/>
      </c>
      <c r="N92" s="185" t="str">
        <f>IF('360 GRP '!Y132=0,"",'360 GRP '!Y132)</f>
        <v/>
      </c>
      <c r="O92" s="185" t="str">
        <f>IF('360 GRP '!Z132=0,"",'360 GRP '!Z132)</f>
        <v/>
      </c>
      <c r="P92" s="996" t="str">
        <f>IF('360 GRP '!AA132=0,"",'360 GRP '!AA132)</f>
        <v/>
      </c>
      <c r="Q92" s="1041" t="str">
        <f>IF('360 GRP '!AB132=0,"",'360 GRP '!AB132)</f>
        <v/>
      </c>
      <c r="R92" s="185" t="str">
        <f>IF('360 GRP '!AC132=0,"",'360 GRP '!AC132)</f>
        <v/>
      </c>
      <c r="S92" s="185" t="str">
        <f>IF('360 GRP '!AD132=0,"",'360 GRP '!AD132)</f>
        <v/>
      </c>
      <c r="T92" s="185" t="str">
        <f>IF('360 GRP '!AE132=0,"",'360 GRP '!AE132)</f>
        <v/>
      </c>
      <c r="U92" s="1044">
        <f t="shared" si="1"/>
        <v>0</v>
      </c>
      <c r="V92" s="1045">
        <f>U92*'360 GRP '!J132</f>
        <v>0</v>
      </c>
      <c r="W92" s="997">
        <f>U92*'360 GRP '!BJ132</f>
        <v>0</v>
      </c>
    </row>
    <row r="93" spans="1:23" ht="23.25" customHeight="1" x14ac:dyDescent="0.2">
      <c r="A93" s="163" t="str">
        <f>'360 GRP '!D133</f>
        <v>360-291</v>
      </c>
      <c r="B93" s="166"/>
      <c r="C93" s="185" t="str">
        <f>IF('360 GRP '!N133=0,"",'360 GRP '!N133)</f>
        <v/>
      </c>
      <c r="D93" s="185" t="str">
        <f>IF('360 GRP '!O133=0,"",'360 GRP '!O133)</f>
        <v/>
      </c>
      <c r="E93" s="185" t="str">
        <f>IF('360 GRP '!P133=0,"",'360 GRP '!P133)</f>
        <v/>
      </c>
      <c r="F93" s="185" t="str">
        <f>IF('360 GRP '!Q133=0,"",'360 GRP '!Q133)</f>
        <v/>
      </c>
      <c r="G93" s="185" t="str">
        <f>IF('360 GRP '!R133=0,"",'360 GRP '!R133)</f>
        <v/>
      </c>
      <c r="H93" s="185" t="str">
        <f>IF('360 GRP '!S133=0,"",'360 GRP '!S133)</f>
        <v/>
      </c>
      <c r="I93" s="185" t="str">
        <f>IF('360 GRP '!T133=0,"",'360 GRP '!T133)</f>
        <v/>
      </c>
      <c r="J93" s="185" t="str">
        <f>IF('360 GRP '!U133=0,"",'360 GRP '!U133)</f>
        <v/>
      </c>
      <c r="K93" s="185" t="str">
        <f>IF('360 GRP '!V133=0,"",'360 GRP '!V133)</f>
        <v/>
      </c>
      <c r="L93" s="185" t="str">
        <f>IF('360 GRP '!W133=0,"",'360 GRP '!W133)</f>
        <v/>
      </c>
      <c r="M93" s="185" t="str">
        <f>IF('360 GRP '!X133=0,"",'360 GRP '!X133)</f>
        <v/>
      </c>
      <c r="N93" s="185" t="str">
        <f>IF('360 GRP '!Y133=0,"",'360 GRP '!Y133)</f>
        <v/>
      </c>
      <c r="O93" s="185" t="str">
        <f>IF('360 GRP '!Z133=0,"",'360 GRP '!Z133)</f>
        <v/>
      </c>
      <c r="P93" s="996" t="str">
        <f>IF('360 GRP '!AA133=0,"",'360 GRP '!AA133)</f>
        <v/>
      </c>
      <c r="Q93" s="1041" t="str">
        <f>IF('360 GRP '!AB133=0,"",'360 GRP '!AB133)</f>
        <v/>
      </c>
      <c r="R93" s="185" t="str">
        <f>IF('360 GRP '!AC133=0,"",'360 GRP '!AC133)</f>
        <v/>
      </c>
      <c r="S93" s="185" t="str">
        <f>IF('360 GRP '!AD133=0,"",'360 GRP '!AD133)</f>
        <v/>
      </c>
      <c r="T93" s="185" t="str">
        <f>IF('360 GRP '!AE133=0,"",'360 GRP '!AE133)</f>
        <v/>
      </c>
      <c r="U93" s="1044">
        <f t="shared" si="1"/>
        <v>0</v>
      </c>
      <c r="V93" s="1045">
        <f>U93*'360 GRP '!J133</f>
        <v>0</v>
      </c>
      <c r="W93" s="997">
        <f>U93*'360 GRP '!BJ133</f>
        <v>0</v>
      </c>
    </row>
    <row r="94" spans="1:23" ht="23.25" customHeight="1" x14ac:dyDescent="0.2">
      <c r="A94" s="163" t="str">
        <f>'360 GRP '!D134</f>
        <v>360-292</v>
      </c>
      <c r="B94" s="166"/>
      <c r="C94" s="185" t="str">
        <f>IF('360 GRP '!N134=0,"",'360 GRP '!N134)</f>
        <v/>
      </c>
      <c r="D94" s="185" t="str">
        <f>IF('360 GRP '!O134=0,"",'360 GRP '!O134)</f>
        <v/>
      </c>
      <c r="E94" s="185" t="str">
        <f>IF('360 GRP '!P134=0,"",'360 GRP '!P134)</f>
        <v/>
      </c>
      <c r="F94" s="185" t="str">
        <f>IF('360 GRP '!Q134=0,"",'360 GRP '!Q134)</f>
        <v/>
      </c>
      <c r="G94" s="185" t="str">
        <f>IF('360 GRP '!R134=0,"",'360 GRP '!R134)</f>
        <v/>
      </c>
      <c r="H94" s="185" t="str">
        <f>IF('360 GRP '!S134=0,"",'360 GRP '!S134)</f>
        <v/>
      </c>
      <c r="I94" s="185" t="str">
        <f>IF('360 GRP '!T134=0,"",'360 GRP '!T134)</f>
        <v/>
      </c>
      <c r="J94" s="185" t="str">
        <f>IF('360 GRP '!U134=0,"",'360 GRP '!U134)</f>
        <v/>
      </c>
      <c r="K94" s="185" t="str">
        <f>IF('360 GRP '!V134=0,"",'360 GRP '!V134)</f>
        <v/>
      </c>
      <c r="L94" s="185" t="str">
        <f>IF('360 GRP '!W134=0,"",'360 GRP '!W134)</f>
        <v/>
      </c>
      <c r="M94" s="185" t="str">
        <f>IF('360 GRP '!X134=0,"",'360 GRP '!X134)</f>
        <v/>
      </c>
      <c r="N94" s="185" t="str">
        <f>IF('360 GRP '!Y134=0,"",'360 GRP '!Y134)</f>
        <v/>
      </c>
      <c r="O94" s="185" t="str">
        <f>IF('360 GRP '!Z134=0,"",'360 GRP '!Z134)</f>
        <v/>
      </c>
      <c r="P94" s="996" t="str">
        <f>IF('360 GRP '!AA134=0,"",'360 GRP '!AA134)</f>
        <v/>
      </c>
      <c r="Q94" s="1041" t="str">
        <f>IF('360 GRP '!AB134=0,"",'360 GRP '!AB134)</f>
        <v/>
      </c>
      <c r="R94" s="185" t="str">
        <f>IF('360 GRP '!AC134=0,"",'360 GRP '!AC134)</f>
        <v/>
      </c>
      <c r="S94" s="185" t="str">
        <f>IF('360 GRP '!AD134=0,"",'360 GRP '!AD134)</f>
        <v/>
      </c>
      <c r="T94" s="185" t="str">
        <f>IF('360 GRP '!AE134=0,"",'360 GRP '!AE134)</f>
        <v/>
      </c>
      <c r="U94" s="1044">
        <f t="shared" si="1"/>
        <v>0</v>
      </c>
      <c r="V94" s="1045">
        <f>U94*'360 GRP '!J134</f>
        <v>0</v>
      </c>
      <c r="W94" s="997">
        <f>U94*'360 GRP '!BJ134</f>
        <v>0</v>
      </c>
    </row>
    <row r="95" spans="1:23" ht="23.25" customHeight="1" x14ac:dyDescent="0.2">
      <c r="A95" s="163" t="str">
        <f>'360 GRP '!D135</f>
        <v>360-293</v>
      </c>
      <c r="B95" s="166"/>
      <c r="C95" s="185" t="str">
        <f>IF('360 GRP '!N135=0,"",'360 GRP '!N135)</f>
        <v/>
      </c>
      <c r="D95" s="185" t="str">
        <f>IF('360 GRP '!O135=0,"",'360 GRP '!O135)</f>
        <v/>
      </c>
      <c r="E95" s="185" t="str">
        <f>IF('360 GRP '!P135=0,"",'360 GRP '!P135)</f>
        <v/>
      </c>
      <c r="F95" s="185" t="str">
        <f>IF('360 GRP '!Q135=0,"",'360 GRP '!Q135)</f>
        <v/>
      </c>
      <c r="G95" s="185" t="str">
        <f>IF('360 GRP '!R135=0,"",'360 GRP '!R135)</f>
        <v/>
      </c>
      <c r="H95" s="185" t="str">
        <f>IF('360 GRP '!S135=0,"",'360 GRP '!S135)</f>
        <v/>
      </c>
      <c r="I95" s="185" t="str">
        <f>IF('360 GRP '!T135=0,"",'360 GRP '!T135)</f>
        <v/>
      </c>
      <c r="J95" s="185" t="str">
        <f>IF('360 GRP '!U135=0,"",'360 GRP '!U135)</f>
        <v/>
      </c>
      <c r="K95" s="185" t="str">
        <f>IF('360 GRP '!V135=0,"",'360 GRP '!V135)</f>
        <v/>
      </c>
      <c r="L95" s="185" t="str">
        <f>IF('360 GRP '!W135=0,"",'360 GRP '!W135)</f>
        <v/>
      </c>
      <c r="M95" s="185" t="str">
        <f>IF('360 GRP '!X135=0,"",'360 GRP '!X135)</f>
        <v/>
      </c>
      <c r="N95" s="185" t="str">
        <f>IF('360 GRP '!Y135=0,"",'360 GRP '!Y135)</f>
        <v/>
      </c>
      <c r="O95" s="185" t="str">
        <f>IF('360 GRP '!Z135=0,"",'360 GRP '!Z135)</f>
        <v/>
      </c>
      <c r="P95" s="996" t="str">
        <f>IF('360 GRP '!AA135=0,"",'360 GRP '!AA135)</f>
        <v/>
      </c>
      <c r="Q95" s="1041" t="str">
        <f>IF('360 GRP '!AB135=0,"",'360 GRP '!AB135)</f>
        <v/>
      </c>
      <c r="R95" s="185" t="str">
        <f>IF('360 GRP '!AC135=0,"",'360 GRP '!AC135)</f>
        <v/>
      </c>
      <c r="S95" s="185" t="str">
        <f>IF('360 GRP '!AD135=0,"",'360 GRP '!AD135)</f>
        <v/>
      </c>
      <c r="T95" s="185" t="str">
        <f>IF('360 GRP '!AE135=0,"",'360 GRP '!AE135)</f>
        <v/>
      </c>
      <c r="U95" s="1044">
        <f t="shared" si="1"/>
        <v>0</v>
      </c>
      <c r="V95" s="1045">
        <f>U95*'360 GRP '!J135</f>
        <v>0</v>
      </c>
      <c r="W95" s="997">
        <f>U95*'360 GRP '!BJ135</f>
        <v>0</v>
      </c>
    </row>
    <row r="96" spans="1:23" ht="23.25" customHeight="1" x14ac:dyDescent="0.2">
      <c r="A96" s="163" t="str">
        <f>'360 GRP '!D136</f>
        <v>360-294</v>
      </c>
      <c r="B96" s="166"/>
      <c r="C96" s="185" t="str">
        <f>IF('360 GRP '!N136=0,"",'360 GRP '!N136)</f>
        <v/>
      </c>
      <c r="D96" s="185" t="str">
        <f>IF('360 GRP '!O136=0,"",'360 GRP '!O136)</f>
        <v/>
      </c>
      <c r="E96" s="185" t="str">
        <f>IF('360 GRP '!P136=0,"",'360 GRP '!P136)</f>
        <v/>
      </c>
      <c r="F96" s="185" t="str">
        <f>IF('360 GRP '!Q136=0,"",'360 GRP '!Q136)</f>
        <v/>
      </c>
      <c r="G96" s="185" t="str">
        <f>IF('360 GRP '!R136=0,"",'360 GRP '!R136)</f>
        <v/>
      </c>
      <c r="H96" s="185" t="str">
        <f>IF('360 GRP '!S136=0,"",'360 GRP '!S136)</f>
        <v/>
      </c>
      <c r="I96" s="185" t="str">
        <f>IF('360 GRP '!T136=0,"",'360 GRP '!T136)</f>
        <v/>
      </c>
      <c r="J96" s="185" t="str">
        <f>IF('360 GRP '!U136=0,"",'360 GRP '!U136)</f>
        <v/>
      </c>
      <c r="K96" s="185" t="str">
        <f>IF('360 GRP '!V136=0,"",'360 GRP '!V136)</f>
        <v/>
      </c>
      <c r="L96" s="185" t="str">
        <f>IF('360 GRP '!W136=0,"",'360 GRP '!W136)</f>
        <v/>
      </c>
      <c r="M96" s="185" t="str">
        <f>IF('360 GRP '!X136=0,"",'360 GRP '!X136)</f>
        <v/>
      </c>
      <c r="N96" s="185" t="str">
        <f>IF('360 GRP '!Y136=0,"",'360 GRP '!Y136)</f>
        <v/>
      </c>
      <c r="O96" s="185" t="str">
        <f>IF('360 GRP '!Z136=0,"",'360 GRP '!Z136)</f>
        <v/>
      </c>
      <c r="P96" s="996" t="str">
        <f>IF('360 GRP '!AA136=0,"",'360 GRP '!AA136)</f>
        <v/>
      </c>
      <c r="Q96" s="1041" t="str">
        <f>IF('360 GRP '!AB136=0,"",'360 GRP '!AB136)</f>
        <v/>
      </c>
      <c r="R96" s="185" t="str">
        <f>IF('360 GRP '!AC136=0,"",'360 GRP '!AC136)</f>
        <v/>
      </c>
      <c r="S96" s="185" t="str">
        <f>IF('360 GRP '!AD136=0,"",'360 GRP '!AD136)</f>
        <v/>
      </c>
      <c r="T96" s="185" t="str">
        <f>IF('360 GRP '!AE136=0,"",'360 GRP '!AE136)</f>
        <v/>
      </c>
      <c r="U96" s="1044">
        <f t="shared" si="1"/>
        <v>0</v>
      </c>
      <c r="V96" s="1045">
        <f>U96*'360 GRP '!J136</f>
        <v>0</v>
      </c>
      <c r="W96" s="997">
        <f>U96*'360 GRP '!BJ136</f>
        <v>0</v>
      </c>
    </row>
    <row r="97" spans="1:23" ht="23.25" customHeight="1" x14ac:dyDescent="0.2">
      <c r="A97" s="163" t="str">
        <f>'360 GRP '!D137</f>
        <v>360-295</v>
      </c>
      <c r="B97" s="166"/>
      <c r="C97" s="185" t="str">
        <f>IF('360 GRP '!N137=0,"",'360 GRP '!N137)</f>
        <v/>
      </c>
      <c r="D97" s="185" t="str">
        <f>IF('360 GRP '!O137=0,"",'360 GRP '!O137)</f>
        <v/>
      </c>
      <c r="E97" s="185" t="str">
        <f>IF('360 GRP '!P137=0,"",'360 GRP '!P137)</f>
        <v/>
      </c>
      <c r="F97" s="185" t="str">
        <f>IF('360 GRP '!Q137=0,"",'360 GRP '!Q137)</f>
        <v/>
      </c>
      <c r="G97" s="185" t="str">
        <f>IF('360 GRP '!R137=0,"",'360 GRP '!R137)</f>
        <v/>
      </c>
      <c r="H97" s="185" t="str">
        <f>IF('360 GRP '!S137=0,"",'360 GRP '!S137)</f>
        <v/>
      </c>
      <c r="I97" s="185" t="str">
        <f>IF('360 GRP '!T137=0,"",'360 GRP '!T137)</f>
        <v/>
      </c>
      <c r="J97" s="185" t="str">
        <f>IF('360 GRP '!U137=0,"",'360 GRP '!U137)</f>
        <v/>
      </c>
      <c r="K97" s="185" t="str">
        <f>IF('360 GRP '!V137=0,"",'360 GRP '!V137)</f>
        <v/>
      </c>
      <c r="L97" s="185" t="str">
        <f>IF('360 GRP '!W137=0,"",'360 GRP '!W137)</f>
        <v/>
      </c>
      <c r="M97" s="185" t="str">
        <f>IF('360 GRP '!X137=0,"",'360 GRP '!X137)</f>
        <v/>
      </c>
      <c r="N97" s="185" t="str">
        <f>IF('360 GRP '!Y137=0,"",'360 GRP '!Y137)</f>
        <v/>
      </c>
      <c r="O97" s="185" t="str">
        <f>IF('360 GRP '!Z137=0,"",'360 GRP '!Z137)</f>
        <v/>
      </c>
      <c r="P97" s="996" t="str">
        <f>IF('360 GRP '!AA137=0,"",'360 GRP '!AA137)</f>
        <v/>
      </c>
      <c r="Q97" s="1041" t="str">
        <f>IF('360 GRP '!AB137=0,"",'360 GRP '!AB137)</f>
        <v/>
      </c>
      <c r="R97" s="185" t="str">
        <f>IF('360 GRP '!AC137=0,"",'360 GRP '!AC137)</f>
        <v/>
      </c>
      <c r="S97" s="185" t="str">
        <f>IF('360 GRP '!AD137=0,"",'360 GRP '!AD137)</f>
        <v/>
      </c>
      <c r="T97" s="185" t="str">
        <f>IF('360 GRP '!AE137=0,"",'360 GRP '!AE137)</f>
        <v/>
      </c>
      <c r="U97" s="1044">
        <f t="shared" si="1"/>
        <v>0</v>
      </c>
      <c r="V97" s="1045">
        <f>U97*'360 GRP '!J137</f>
        <v>0</v>
      </c>
      <c r="W97" s="997">
        <f>U97*'360 GRP '!BJ137</f>
        <v>0</v>
      </c>
    </row>
    <row r="98" spans="1:23" ht="23.25" customHeight="1" x14ac:dyDescent="0.2">
      <c r="A98" s="163">
        <f>'360 GRP '!D138</f>
        <v>0</v>
      </c>
      <c r="B98" s="166"/>
      <c r="C98" s="185" t="str">
        <f>IF('360 GRP '!N138=0,"",'360 GRP '!N138)</f>
        <v/>
      </c>
      <c r="D98" s="185" t="str">
        <f>IF('360 GRP '!O138=0,"",'360 GRP '!O138)</f>
        <v/>
      </c>
      <c r="E98" s="185" t="str">
        <f>IF('360 GRP '!P138=0,"",'360 GRP '!P138)</f>
        <v/>
      </c>
      <c r="F98" s="185" t="str">
        <f>IF('360 GRP '!Q138=0,"",'360 GRP '!Q138)</f>
        <v/>
      </c>
      <c r="G98" s="185" t="str">
        <f>IF('360 GRP '!R138=0,"",'360 GRP '!R138)</f>
        <v/>
      </c>
      <c r="H98" s="185" t="str">
        <f>IF('360 GRP '!S138=0,"",'360 GRP '!S138)</f>
        <v/>
      </c>
      <c r="I98" s="185" t="str">
        <f>IF('360 GRP '!T138=0,"",'360 GRP '!T138)</f>
        <v/>
      </c>
      <c r="J98" s="185" t="str">
        <f>IF('360 GRP '!U138=0,"",'360 GRP '!U138)</f>
        <v/>
      </c>
      <c r="K98" s="185" t="str">
        <f>IF('360 GRP '!V138=0,"",'360 GRP '!V138)</f>
        <v/>
      </c>
      <c r="L98" s="185" t="str">
        <f>IF('360 GRP '!W138=0,"",'360 GRP '!W138)</f>
        <v/>
      </c>
      <c r="M98" s="185" t="str">
        <f>IF('360 GRP '!X138=0,"",'360 GRP '!X138)</f>
        <v/>
      </c>
      <c r="N98" s="185" t="str">
        <f>IF('360 GRP '!Y138=0,"",'360 GRP '!Y138)</f>
        <v/>
      </c>
      <c r="O98" s="185" t="str">
        <f>IF('360 GRP '!Z138=0,"",'360 GRP '!Z138)</f>
        <v/>
      </c>
      <c r="P98" s="996" t="str">
        <f>IF('360 GRP '!AA138=0,"",'360 GRP '!AA138)</f>
        <v/>
      </c>
      <c r="Q98" s="1041" t="str">
        <f>IF('360 GRP '!AB138=0,"",'360 GRP '!AB138)</f>
        <v/>
      </c>
      <c r="R98" s="185" t="str">
        <f>IF('360 GRP '!AC138=0,"",'360 GRP '!AC138)</f>
        <v/>
      </c>
      <c r="S98" s="185" t="str">
        <f>IF('360 GRP '!AD138=0,"",'360 GRP '!AD138)</f>
        <v/>
      </c>
      <c r="T98" s="185" t="str">
        <f>IF('360 GRP '!AE138=0,"",'360 GRP '!AE138)</f>
        <v/>
      </c>
      <c r="U98" s="1044">
        <f t="shared" si="1"/>
        <v>0</v>
      </c>
      <c r="V98" s="1045">
        <f>U98*'360 GRP '!J138</f>
        <v>0</v>
      </c>
      <c r="W98" s="997">
        <f>U98*'360 GRP '!BJ138</f>
        <v>0</v>
      </c>
    </row>
    <row r="99" spans="1:23" ht="23.25" customHeight="1" x14ac:dyDescent="0.2">
      <c r="A99" s="163" t="str">
        <f>'360 GRP '!D139</f>
        <v>360-301</v>
      </c>
      <c r="B99" s="166"/>
      <c r="C99" s="185" t="str">
        <f>IF('360 GRP '!N139=0,"",'360 GRP '!N139)</f>
        <v/>
      </c>
      <c r="D99" s="185" t="str">
        <f>IF('360 GRP '!O139=0,"",'360 GRP '!O139)</f>
        <v/>
      </c>
      <c r="E99" s="185" t="str">
        <f>IF('360 GRP '!P139=0,"",'360 GRP '!P139)</f>
        <v/>
      </c>
      <c r="F99" s="185" t="str">
        <f>IF('360 GRP '!Q139=0,"",'360 GRP '!Q139)</f>
        <v/>
      </c>
      <c r="G99" s="185" t="str">
        <f>IF('360 GRP '!R139=0,"",'360 GRP '!R139)</f>
        <v/>
      </c>
      <c r="H99" s="185" t="str">
        <f>IF('360 GRP '!S139=0,"",'360 GRP '!S139)</f>
        <v/>
      </c>
      <c r="I99" s="185" t="str">
        <f>IF('360 GRP '!T139=0,"",'360 GRP '!T139)</f>
        <v/>
      </c>
      <c r="J99" s="185" t="str">
        <f>IF('360 GRP '!U139=0,"",'360 GRP '!U139)</f>
        <v/>
      </c>
      <c r="K99" s="185" t="str">
        <f>IF('360 GRP '!V139=0,"",'360 GRP '!V139)</f>
        <v/>
      </c>
      <c r="L99" s="185" t="str">
        <f>IF('360 GRP '!W139=0,"",'360 GRP '!W139)</f>
        <v/>
      </c>
      <c r="M99" s="185" t="str">
        <f>IF('360 GRP '!X139=0,"",'360 GRP '!X139)</f>
        <v/>
      </c>
      <c r="N99" s="185" t="str">
        <f>IF('360 GRP '!Y139=0,"",'360 GRP '!Y139)</f>
        <v/>
      </c>
      <c r="O99" s="185" t="str">
        <f>IF('360 GRP '!Z139=0,"",'360 GRP '!Z139)</f>
        <v/>
      </c>
      <c r="P99" s="996" t="str">
        <f>IF('360 GRP '!AA139=0,"",'360 GRP '!AA139)</f>
        <v/>
      </c>
      <c r="Q99" s="1041" t="str">
        <f>IF('360 GRP '!AB139=0,"",'360 GRP '!AB139)</f>
        <v/>
      </c>
      <c r="R99" s="185" t="str">
        <f>IF('360 GRP '!AC139=0,"",'360 GRP '!AC139)</f>
        <v/>
      </c>
      <c r="S99" s="185" t="str">
        <f>IF('360 GRP '!AD139=0,"",'360 GRP '!AD139)</f>
        <v/>
      </c>
      <c r="T99" s="185" t="str">
        <f>IF('360 GRP '!AE139=0,"",'360 GRP '!AE139)</f>
        <v/>
      </c>
      <c r="U99" s="1044">
        <f t="shared" si="1"/>
        <v>0</v>
      </c>
      <c r="V99" s="1045">
        <f>U99*'360 GRP '!J139</f>
        <v>0</v>
      </c>
      <c r="W99" s="997">
        <f>U99*'360 GRP '!BJ139</f>
        <v>0</v>
      </c>
    </row>
    <row r="100" spans="1:23" ht="23.25" customHeight="1" x14ac:dyDescent="0.2">
      <c r="A100" s="163" t="str">
        <f>'360 GRP '!D140</f>
        <v>360-301-DT</v>
      </c>
      <c r="B100" s="166" t="s">
        <v>70</v>
      </c>
      <c r="C100" s="185" t="str">
        <f>IF('360 GRP '!N140=0,"",'360 GRP '!N140)</f>
        <v/>
      </c>
      <c r="D100" s="185" t="str">
        <f>IF('360 GRP '!O140=0,"",'360 GRP '!O140)</f>
        <v/>
      </c>
      <c r="E100" s="185" t="str">
        <f>IF('360 GRP '!P140=0,"",'360 GRP '!P140)</f>
        <v/>
      </c>
      <c r="F100" s="185" t="str">
        <f>IF('360 GRP '!Q140=0,"",'360 GRP '!Q140)</f>
        <v/>
      </c>
      <c r="G100" s="185" t="str">
        <f>IF('360 GRP '!R140=0,"",'360 GRP '!R140)</f>
        <v/>
      </c>
      <c r="H100" s="185" t="str">
        <f>IF('360 GRP '!S140=0,"",'360 GRP '!S140)</f>
        <v/>
      </c>
      <c r="I100" s="185" t="str">
        <f>IF('360 GRP '!T140=0,"",'360 GRP '!T140)</f>
        <v/>
      </c>
      <c r="J100" s="185" t="str">
        <f>IF('360 GRP '!U140=0,"",'360 GRP '!U140)</f>
        <v/>
      </c>
      <c r="K100" s="185" t="str">
        <f>IF('360 GRP '!V140=0,"",'360 GRP '!V140)</f>
        <v/>
      </c>
      <c r="L100" s="185" t="str">
        <f>IF('360 GRP '!W140=0,"",'360 GRP '!W140)</f>
        <v/>
      </c>
      <c r="M100" s="185" t="str">
        <f>IF('360 GRP '!X140=0,"",'360 GRP '!X140)</f>
        <v/>
      </c>
      <c r="N100" s="185" t="str">
        <f>IF('360 GRP '!Y140=0,"",'360 GRP '!Y140)</f>
        <v/>
      </c>
      <c r="O100" s="185" t="str">
        <f>IF('360 GRP '!Z140=0,"",'360 GRP '!Z140)</f>
        <v/>
      </c>
      <c r="P100" s="996" t="str">
        <f>IF('360 GRP '!AA140=0,"",'360 GRP '!AA140)</f>
        <v/>
      </c>
      <c r="Q100" s="1041" t="str">
        <f>IF('360 GRP '!AB140=0,"",'360 GRP '!AB140)</f>
        <v/>
      </c>
      <c r="R100" s="185" t="str">
        <f>IF('360 GRP '!AC140=0,"",'360 GRP '!AC140)</f>
        <v/>
      </c>
      <c r="S100" s="185" t="str">
        <f>IF('360 GRP '!AD140=0,"",'360 GRP '!AD140)</f>
        <v/>
      </c>
      <c r="T100" s="185" t="str">
        <f>IF('360 GRP '!AE140=0,"",'360 GRP '!AE140)</f>
        <v/>
      </c>
      <c r="U100" s="1044">
        <f t="shared" si="1"/>
        <v>0</v>
      </c>
      <c r="V100" s="1045">
        <f>U100*'360 GRP '!J140</f>
        <v>0</v>
      </c>
      <c r="W100" s="997">
        <f>U100*'360 GRP '!BJ140</f>
        <v>0</v>
      </c>
    </row>
    <row r="101" spans="1:23" ht="23.25" customHeight="1" x14ac:dyDescent="0.2">
      <c r="A101" s="163" t="str">
        <f>'360 GRP '!D141</f>
        <v>360-302</v>
      </c>
      <c r="B101" s="166"/>
      <c r="C101" s="185" t="str">
        <f>IF('360 GRP '!N141=0,"",'360 GRP '!N141)</f>
        <v/>
      </c>
      <c r="D101" s="185" t="str">
        <f>IF('360 GRP '!O141=0,"",'360 GRP '!O141)</f>
        <v/>
      </c>
      <c r="E101" s="185" t="str">
        <f>IF('360 GRP '!P141=0,"",'360 GRP '!P141)</f>
        <v/>
      </c>
      <c r="F101" s="185" t="str">
        <f>IF('360 GRP '!Q141=0,"",'360 GRP '!Q141)</f>
        <v/>
      </c>
      <c r="G101" s="185" t="str">
        <f>IF('360 GRP '!R141=0,"",'360 GRP '!R141)</f>
        <v/>
      </c>
      <c r="H101" s="185" t="str">
        <f>IF('360 GRP '!S141=0,"",'360 GRP '!S141)</f>
        <v/>
      </c>
      <c r="I101" s="185" t="str">
        <f>IF('360 GRP '!T141=0,"",'360 GRP '!T141)</f>
        <v/>
      </c>
      <c r="J101" s="185" t="str">
        <f>IF('360 GRP '!U141=0,"",'360 GRP '!U141)</f>
        <v/>
      </c>
      <c r="K101" s="185" t="str">
        <f>IF('360 GRP '!V141=0,"",'360 GRP '!V141)</f>
        <v/>
      </c>
      <c r="L101" s="185" t="str">
        <f>IF('360 GRP '!W141=0,"",'360 GRP '!W141)</f>
        <v/>
      </c>
      <c r="M101" s="185" t="str">
        <f>IF('360 GRP '!X141=0,"",'360 GRP '!X141)</f>
        <v/>
      </c>
      <c r="N101" s="185" t="str">
        <f>IF('360 GRP '!Y141=0,"",'360 GRP '!Y141)</f>
        <v/>
      </c>
      <c r="O101" s="185" t="str">
        <f>IF('360 GRP '!Z141=0,"",'360 GRP '!Z141)</f>
        <v/>
      </c>
      <c r="P101" s="996" t="str">
        <f>IF('360 GRP '!AA141=0,"",'360 GRP '!AA141)</f>
        <v/>
      </c>
      <c r="Q101" s="1041" t="str">
        <f>IF('360 GRP '!AB141=0,"",'360 GRP '!AB141)</f>
        <v/>
      </c>
      <c r="R101" s="185" t="str">
        <f>IF('360 GRP '!AC141=0,"",'360 GRP '!AC141)</f>
        <v/>
      </c>
      <c r="S101" s="185" t="str">
        <f>IF('360 GRP '!AD141=0,"",'360 GRP '!AD141)</f>
        <v/>
      </c>
      <c r="T101" s="185" t="str">
        <f>IF('360 GRP '!AE141=0,"",'360 GRP '!AE141)</f>
        <v/>
      </c>
      <c r="U101" s="1044">
        <f t="shared" si="1"/>
        <v>0</v>
      </c>
      <c r="V101" s="1045">
        <f>U101*'360 GRP '!J141</f>
        <v>0</v>
      </c>
      <c r="W101" s="997">
        <f>U101*'360 GRP '!BJ141</f>
        <v>0</v>
      </c>
    </row>
    <row r="102" spans="1:23" ht="23.25" customHeight="1" x14ac:dyDescent="0.2">
      <c r="A102" s="163" t="str">
        <f>'360 GRP '!D142</f>
        <v>360-302-DT</v>
      </c>
      <c r="B102" s="166" t="s">
        <v>70</v>
      </c>
      <c r="C102" s="185" t="str">
        <f>IF('360 GRP '!N142=0,"",'360 GRP '!N142)</f>
        <v/>
      </c>
      <c r="D102" s="185" t="str">
        <f>IF('360 GRP '!O142=0,"",'360 GRP '!O142)</f>
        <v/>
      </c>
      <c r="E102" s="185" t="str">
        <f>IF('360 GRP '!P142=0,"",'360 GRP '!P142)</f>
        <v/>
      </c>
      <c r="F102" s="185" t="str">
        <f>IF('360 GRP '!Q142=0,"",'360 GRP '!Q142)</f>
        <v/>
      </c>
      <c r="G102" s="185" t="str">
        <f>IF('360 GRP '!R142=0,"",'360 GRP '!R142)</f>
        <v/>
      </c>
      <c r="H102" s="185" t="str">
        <f>IF('360 GRP '!S142=0,"",'360 GRP '!S142)</f>
        <v/>
      </c>
      <c r="I102" s="185" t="str">
        <f>IF('360 GRP '!T142=0,"",'360 GRP '!T142)</f>
        <v/>
      </c>
      <c r="J102" s="185" t="str">
        <f>IF('360 GRP '!U142=0,"",'360 GRP '!U142)</f>
        <v/>
      </c>
      <c r="K102" s="185" t="str">
        <f>IF('360 GRP '!V142=0,"",'360 GRP '!V142)</f>
        <v/>
      </c>
      <c r="L102" s="185" t="str">
        <f>IF('360 GRP '!W142=0,"",'360 GRP '!W142)</f>
        <v/>
      </c>
      <c r="M102" s="185" t="str">
        <f>IF('360 GRP '!X142=0,"",'360 GRP '!X142)</f>
        <v/>
      </c>
      <c r="N102" s="185" t="str">
        <f>IF('360 GRP '!Y142=0,"",'360 GRP '!Y142)</f>
        <v/>
      </c>
      <c r="O102" s="185" t="str">
        <f>IF('360 GRP '!Z142=0,"",'360 GRP '!Z142)</f>
        <v/>
      </c>
      <c r="P102" s="996" t="str">
        <f>IF('360 GRP '!AA142=0,"",'360 GRP '!AA142)</f>
        <v/>
      </c>
      <c r="Q102" s="1041" t="str">
        <f>IF('360 GRP '!AB142=0,"",'360 GRP '!AB142)</f>
        <v/>
      </c>
      <c r="R102" s="185" t="str">
        <f>IF('360 GRP '!AC142=0,"",'360 GRP '!AC142)</f>
        <v/>
      </c>
      <c r="S102" s="185" t="str">
        <f>IF('360 GRP '!AD142=0,"",'360 GRP '!AD142)</f>
        <v/>
      </c>
      <c r="T102" s="185" t="str">
        <f>IF('360 GRP '!AE142=0,"",'360 GRP '!AE142)</f>
        <v/>
      </c>
      <c r="U102" s="1044">
        <f t="shared" si="1"/>
        <v>0</v>
      </c>
      <c r="V102" s="1045">
        <f>U102*'360 GRP '!J142</f>
        <v>0</v>
      </c>
      <c r="W102" s="997">
        <f>U102*'360 GRP '!BJ142</f>
        <v>0</v>
      </c>
    </row>
    <row r="103" spans="1:23" ht="23.25" customHeight="1" x14ac:dyDescent="0.2">
      <c r="A103" s="163" t="str">
        <f>'360 GRP '!D143</f>
        <v>360-303</v>
      </c>
      <c r="B103" s="166"/>
      <c r="C103" s="185" t="str">
        <f>IF('360 GRP '!N143=0,"",'360 GRP '!N143)</f>
        <v/>
      </c>
      <c r="D103" s="185" t="str">
        <f>IF('360 GRP '!O143=0,"",'360 GRP '!O143)</f>
        <v/>
      </c>
      <c r="E103" s="185" t="str">
        <f>IF('360 GRP '!P143=0,"",'360 GRP '!P143)</f>
        <v/>
      </c>
      <c r="F103" s="185" t="str">
        <f>IF('360 GRP '!Q143=0,"",'360 GRP '!Q143)</f>
        <v/>
      </c>
      <c r="G103" s="185" t="str">
        <f>IF('360 GRP '!R143=0,"",'360 GRP '!R143)</f>
        <v/>
      </c>
      <c r="H103" s="185" t="str">
        <f>IF('360 GRP '!S143=0,"",'360 GRP '!S143)</f>
        <v/>
      </c>
      <c r="I103" s="185" t="str">
        <f>IF('360 GRP '!T143=0,"",'360 GRP '!T143)</f>
        <v/>
      </c>
      <c r="J103" s="185" t="str">
        <f>IF('360 GRP '!U143=0,"",'360 GRP '!U143)</f>
        <v/>
      </c>
      <c r="K103" s="185" t="str">
        <f>IF('360 GRP '!V143=0,"",'360 GRP '!V143)</f>
        <v/>
      </c>
      <c r="L103" s="185" t="str">
        <f>IF('360 GRP '!W143=0,"",'360 GRP '!W143)</f>
        <v/>
      </c>
      <c r="M103" s="185" t="str">
        <f>IF('360 GRP '!X143=0,"",'360 GRP '!X143)</f>
        <v/>
      </c>
      <c r="N103" s="185" t="str">
        <f>IF('360 GRP '!Y143=0,"",'360 GRP '!Y143)</f>
        <v/>
      </c>
      <c r="O103" s="185" t="str">
        <f>IF('360 GRP '!Z143=0,"",'360 GRP '!Z143)</f>
        <v/>
      </c>
      <c r="P103" s="996" t="str">
        <f>IF('360 GRP '!AA143=0,"",'360 GRP '!AA143)</f>
        <v/>
      </c>
      <c r="Q103" s="1041" t="str">
        <f>IF('360 GRP '!AB143=0,"",'360 GRP '!AB143)</f>
        <v/>
      </c>
      <c r="R103" s="185" t="str">
        <f>IF('360 GRP '!AC143=0,"",'360 GRP '!AC143)</f>
        <v/>
      </c>
      <c r="S103" s="185" t="str">
        <f>IF('360 GRP '!AD143=0,"",'360 GRP '!AD143)</f>
        <v/>
      </c>
      <c r="T103" s="185" t="str">
        <f>IF('360 GRP '!AE143=0,"",'360 GRP '!AE143)</f>
        <v/>
      </c>
      <c r="U103" s="1044">
        <f t="shared" si="1"/>
        <v>0</v>
      </c>
      <c r="V103" s="1045">
        <f>U103*'360 GRP '!J143</f>
        <v>0</v>
      </c>
      <c r="W103" s="997">
        <f>U103*'360 GRP '!BJ143</f>
        <v>0</v>
      </c>
    </row>
    <row r="104" spans="1:23" ht="23.25" customHeight="1" x14ac:dyDescent="0.2">
      <c r="A104" s="163" t="str">
        <f>'360 GRP '!D144</f>
        <v>360-303-DT</v>
      </c>
      <c r="B104" s="166" t="s">
        <v>70</v>
      </c>
      <c r="C104" s="185" t="str">
        <f>IF('360 GRP '!N144=0,"",'360 GRP '!N144)</f>
        <v/>
      </c>
      <c r="D104" s="185" t="str">
        <f>IF('360 GRP '!O144=0,"",'360 GRP '!O144)</f>
        <v/>
      </c>
      <c r="E104" s="185" t="str">
        <f>IF('360 GRP '!P144=0,"",'360 GRP '!P144)</f>
        <v/>
      </c>
      <c r="F104" s="185" t="str">
        <f>IF('360 GRP '!Q144=0,"",'360 GRP '!Q144)</f>
        <v/>
      </c>
      <c r="G104" s="185" t="str">
        <f>IF('360 GRP '!R144=0,"",'360 GRP '!R144)</f>
        <v/>
      </c>
      <c r="H104" s="185" t="str">
        <f>IF('360 GRP '!S144=0,"",'360 GRP '!S144)</f>
        <v/>
      </c>
      <c r="I104" s="185" t="str">
        <f>IF('360 GRP '!T144=0,"",'360 GRP '!T144)</f>
        <v/>
      </c>
      <c r="J104" s="185" t="str">
        <f>IF('360 GRP '!U144=0,"",'360 GRP '!U144)</f>
        <v/>
      </c>
      <c r="K104" s="185" t="str">
        <f>IF('360 GRP '!V144=0,"",'360 GRP '!V144)</f>
        <v/>
      </c>
      <c r="L104" s="185" t="str">
        <f>IF('360 GRP '!W144=0,"",'360 GRP '!W144)</f>
        <v/>
      </c>
      <c r="M104" s="185" t="str">
        <f>IF('360 GRP '!X144=0,"",'360 GRP '!X144)</f>
        <v/>
      </c>
      <c r="N104" s="185" t="str">
        <f>IF('360 GRP '!Y144=0,"",'360 GRP '!Y144)</f>
        <v/>
      </c>
      <c r="O104" s="185" t="str">
        <f>IF('360 GRP '!Z144=0,"",'360 GRP '!Z144)</f>
        <v/>
      </c>
      <c r="P104" s="996" t="str">
        <f>IF('360 GRP '!AA144=0,"",'360 GRP '!AA144)</f>
        <v/>
      </c>
      <c r="Q104" s="1041" t="str">
        <f>IF('360 GRP '!AB144=0,"",'360 GRP '!AB144)</f>
        <v/>
      </c>
      <c r="R104" s="185" t="str">
        <f>IF('360 GRP '!AC144=0,"",'360 GRP '!AC144)</f>
        <v/>
      </c>
      <c r="S104" s="185" t="str">
        <f>IF('360 GRP '!AD144=0,"",'360 GRP '!AD144)</f>
        <v/>
      </c>
      <c r="T104" s="185" t="str">
        <f>IF('360 GRP '!AE144=0,"",'360 GRP '!AE144)</f>
        <v/>
      </c>
      <c r="U104" s="1044">
        <f t="shared" si="1"/>
        <v>0</v>
      </c>
      <c r="V104" s="1045">
        <f>U104*'360 GRP '!J144</f>
        <v>0</v>
      </c>
      <c r="W104" s="997">
        <f>U104*'360 GRP '!BJ144</f>
        <v>0</v>
      </c>
    </row>
    <row r="105" spans="1:23" ht="23.25" customHeight="1" x14ac:dyDescent="0.2">
      <c r="A105" s="163" t="str">
        <f>'360 GRP '!D145</f>
        <v>360-304</v>
      </c>
      <c r="B105" s="166"/>
      <c r="C105" s="185" t="str">
        <f>IF('360 GRP '!N145=0,"",'360 GRP '!N145)</f>
        <v/>
      </c>
      <c r="D105" s="185" t="str">
        <f>IF('360 GRP '!O145=0,"",'360 GRP '!O145)</f>
        <v/>
      </c>
      <c r="E105" s="185" t="str">
        <f>IF('360 GRP '!P145=0,"",'360 GRP '!P145)</f>
        <v/>
      </c>
      <c r="F105" s="185" t="str">
        <f>IF('360 GRP '!Q145=0,"",'360 GRP '!Q145)</f>
        <v/>
      </c>
      <c r="G105" s="185" t="str">
        <f>IF('360 GRP '!R145=0,"",'360 GRP '!R145)</f>
        <v/>
      </c>
      <c r="H105" s="185" t="str">
        <f>IF('360 GRP '!S145=0,"",'360 GRP '!S145)</f>
        <v/>
      </c>
      <c r="I105" s="185" t="str">
        <f>IF('360 GRP '!T145=0,"",'360 GRP '!T145)</f>
        <v/>
      </c>
      <c r="J105" s="185" t="str">
        <f>IF('360 GRP '!U145=0,"",'360 GRP '!U145)</f>
        <v/>
      </c>
      <c r="K105" s="185" t="str">
        <f>IF('360 GRP '!V145=0,"",'360 GRP '!V145)</f>
        <v/>
      </c>
      <c r="L105" s="185" t="str">
        <f>IF('360 GRP '!W145=0,"",'360 GRP '!W145)</f>
        <v/>
      </c>
      <c r="M105" s="185" t="str">
        <f>IF('360 GRP '!X145=0,"",'360 GRP '!X145)</f>
        <v/>
      </c>
      <c r="N105" s="185" t="str">
        <f>IF('360 GRP '!Y145=0,"",'360 GRP '!Y145)</f>
        <v/>
      </c>
      <c r="O105" s="185" t="str">
        <f>IF('360 GRP '!Z145=0,"",'360 GRP '!Z145)</f>
        <v/>
      </c>
      <c r="P105" s="996" t="str">
        <f>IF('360 GRP '!AA145=0,"",'360 GRP '!AA145)</f>
        <v/>
      </c>
      <c r="Q105" s="1041" t="str">
        <f>IF('360 GRP '!AB145=0,"",'360 GRP '!AB145)</f>
        <v/>
      </c>
      <c r="R105" s="185" t="str">
        <f>IF('360 GRP '!AC145=0,"",'360 GRP '!AC145)</f>
        <v/>
      </c>
      <c r="S105" s="185" t="str">
        <f>IF('360 GRP '!AD145=0,"",'360 GRP '!AD145)</f>
        <v/>
      </c>
      <c r="T105" s="185" t="str">
        <f>IF('360 GRP '!AE145=0,"",'360 GRP '!AE145)</f>
        <v/>
      </c>
      <c r="U105" s="1044">
        <f t="shared" si="1"/>
        <v>0</v>
      </c>
      <c r="V105" s="1045">
        <f>U105*'360 GRP '!J145</f>
        <v>0</v>
      </c>
      <c r="W105" s="997">
        <f>U105*'360 GRP '!BJ145</f>
        <v>0</v>
      </c>
    </row>
    <row r="106" spans="1:23" ht="23.25" customHeight="1" x14ac:dyDescent="0.2">
      <c r="A106" s="163" t="str">
        <f>'360 GRP '!D146</f>
        <v>360-304-DT</v>
      </c>
      <c r="B106" s="166" t="s">
        <v>70</v>
      </c>
      <c r="C106" s="185" t="str">
        <f>IF('360 GRP '!N146=0,"",'360 GRP '!N146)</f>
        <v/>
      </c>
      <c r="D106" s="185" t="str">
        <f>IF('360 GRP '!O146=0,"",'360 GRP '!O146)</f>
        <v/>
      </c>
      <c r="E106" s="185" t="str">
        <f>IF('360 GRP '!P146=0,"",'360 GRP '!P146)</f>
        <v/>
      </c>
      <c r="F106" s="185" t="str">
        <f>IF('360 GRP '!Q146=0,"",'360 GRP '!Q146)</f>
        <v/>
      </c>
      <c r="G106" s="185" t="str">
        <f>IF('360 GRP '!R146=0,"",'360 GRP '!R146)</f>
        <v/>
      </c>
      <c r="H106" s="185" t="str">
        <f>IF('360 GRP '!S146=0,"",'360 GRP '!S146)</f>
        <v/>
      </c>
      <c r="I106" s="185" t="str">
        <f>IF('360 GRP '!T146=0,"",'360 GRP '!T146)</f>
        <v/>
      </c>
      <c r="J106" s="185" t="str">
        <f>IF('360 GRP '!U146=0,"",'360 GRP '!U146)</f>
        <v/>
      </c>
      <c r="K106" s="185" t="str">
        <f>IF('360 GRP '!V146=0,"",'360 GRP '!V146)</f>
        <v/>
      </c>
      <c r="L106" s="185" t="str">
        <f>IF('360 GRP '!W146=0,"",'360 GRP '!W146)</f>
        <v/>
      </c>
      <c r="M106" s="185" t="str">
        <f>IF('360 GRP '!X146=0,"",'360 GRP '!X146)</f>
        <v/>
      </c>
      <c r="N106" s="185" t="str">
        <f>IF('360 GRP '!Y146=0,"",'360 GRP '!Y146)</f>
        <v/>
      </c>
      <c r="O106" s="185" t="str">
        <f>IF('360 GRP '!Z146=0,"",'360 GRP '!Z146)</f>
        <v/>
      </c>
      <c r="P106" s="996" t="str">
        <f>IF('360 GRP '!AA146=0,"",'360 GRP '!AA146)</f>
        <v/>
      </c>
      <c r="Q106" s="1041" t="str">
        <f>IF('360 GRP '!AB146=0,"",'360 GRP '!AB146)</f>
        <v/>
      </c>
      <c r="R106" s="185" t="str">
        <f>IF('360 GRP '!AC146=0,"",'360 GRP '!AC146)</f>
        <v/>
      </c>
      <c r="S106" s="185" t="str">
        <f>IF('360 GRP '!AD146=0,"",'360 GRP '!AD146)</f>
        <v/>
      </c>
      <c r="T106" s="185" t="str">
        <f>IF('360 GRP '!AE146=0,"",'360 GRP '!AE146)</f>
        <v/>
      </c>
      <c r="U106" s="1044">
        <f t="shared" si="1"/>
        <v>0</v>
      </c>
      <c r="V106" s="1045">
        <f>U106*'360 GRP '!J146</f>
        <v>0</v>
      </c>
      <c r="W106" s="997">
        <f>U106*'360 GRP '!BJ146</f>
        <v>0</v>
      </c>
    </row>
    <row r="107" spans="1:23" ht="23.25" customHeight="1" x14ac:dyDescent="0.2">
      <c r="A107" s="163" t="str">
        <f>'360 GRP '!D147</f>
        <v>360-305</v>
      </c>
      <c r="B107" s="166"/>
      <c r="C107" s="185" t="str">
        <f>IF('360 GRP '!N147=0,"",'360 GRP '!N147)</f>
        <v/>
      </c>
      <c r="D107" s="185" t="str">
        <f>IF('360 GRP '!O147=0,"",'360 GRP '!O147)</f>
        <v/>
      </c>
      <c r="E107" s="185" t="str">
        <f>IF('360 GRP '!P147=0,"",'360 GRP '!P147)</f>
        <v/>
      </c>
      <c r="F107" s="185" t="str">
        <f>IF('360 GRP '!Q147=0,"",'360 GRP '!Q147)</f>
        <v/>
      </c>
      <c r="G107" s="185" t="str">
        <f>IF('360 GRP '!R147=0,"",'360 GRP '!R147)</f>
        <v/>
      </c>
      <c r="H107" s="185" t="str">
        <f>IF('360 GRP '!S147=0,"",'360 GRP '!S147)</f>
        <v/>
      </c>
      <c r="I107" s="185" t="str">
        <f>IF('360 GRP '!T147=0,"",'360 GRP '!T147)</f>
        <v/>
      </c>
      <c r="J107" s="185" t="str">
        <f>IF('360 GRP '!U147=0,"",'360 GRP '!U147)</f>
        <v/>
      </c>
      <c r="K107" s="185" t="str">
        <f>IF('360 GRP '!V147=0,"",'360 GRP '!V147)</f>
        <v/>
      </c>
      <c r="L107" s="185" t="str">
        <f>IF('360 GRP '!W147=0,"",'360 GRP '!W147)</f>
        <v/>
      </c>
      <c r="M107" s="185" t="str">
        <f>IF('360 GRP '!X147=0,"",'360 GRP '!X147)</f>
        <v/>
      </c>
      <c r="N107" s="185" t="str">
        <f>IF('360 GRP '!Y147=0,"",'360 GRP '!Y147)</f>
        <v/>
      </c>
      <c r="O107" s="185" t="str">
        <f>IF('360 GRP '!Z147=0,"",'360 GRP '!Z147)</f>
        <v/>
      </c>
      <c r="P107" s="996" t="str">
        <f>IF('360 GRP '!AA147=0,"",'360 GRP '!AA147)</f>
        <v/>
      </c>
      <c r="Q107" s="1041" t="str">
        <f>IF('360 GRP '!AB147=0,"",'360 GRP '!AB147)</f>
        <v/>
      </c>
      <c r="R107" s="185" t="str">
        <f>IF('360 GRP '!AC147=0,"",'360 GRP '!AC147)</f>
        <v/>
      </c>
      <c r="S107" s="185" t="str">
        <f>IF('360 GRP '!AD147=0,"",'360 GRP '!AD147)</f>
        <v/>
      </c>
      <c r="T107" s="185" t="str">
        <f>IF('360 GRP '!AE147=0,"",'360 GRP '!AE147)</f>
        <v/>
      </c>
      <c r="U107" s="1044">
        <f t="shared" si="1"/>
        <v>0</v>
      </c>
      <c r="V107" s="1045">
        <f>U107*'360 GRP '!J147</f>
        <v>0</v>
      </c>
      <c r="W107" s="997">
        <f>U107*'360 GRP '!BJ147</f>
        <v>0</v>
      </c>
    </row>
    <row r="108" spans="1:23" ht="23.25" customHeight="1" x14ac:dyDescent="0.2">
      <c r="A108" s="163" t="str">
        <f>'360 GRP '!D148</f>
        <v>360-305-DT</v>
      </c>
      <c r="B108" s="166" t="s">
        <v>70</v>
      </c>
      <c r="C108" s="185" t="str">
        <f>IF('360 GRP '!N148=0,"",'360 GRP '!N148)</f>
        <v/>
      </c>
      <c r="D108" s="185" t="str">
        <f>IF('360 GRP '!O148=0,"",'360 GRP '!O148)</f>
        <v/>
      </c>
      <c r="E108" s="185" t="str">
        <f>IF('360 GRP '!P148=0,"",'360 GRP '!P148)</f>
        <v/>
      </c>
      <c r="F108" s="185" t="str">
        <f>IF('360 GRP '!Q148=0,"",'360 GRP '!Q148)</f>
        <v/>
      </c>
      <c r="G108" s="185" t="str">
        <f>IF('360 GRP '!R148=0,"",'360 GRP '!R148)</f>
        <v/>
      </c>
      <c r="H108" s="185" t="str">
        <f>IF('360 GRP '!S148=0,"",'360 GRP '!S148)</f>
        <v/>
      </c>
      <c r="I108" s="185" t="str">
        <f>IF('360 GRP '!T148=0,"",'360 GRP '!T148)</f>
        <v/>
      </c>
      <c r="J108" s="185" t="str">
        <f>IF('360 GRP '!U148=0,"",'360 GRP '!U148)</f>
        <v/>
      </c>
      <c r="K108" s="185" t="str">
        <f>IF('360 GRP '!V148=0,"",'360 GRP '!V148)</f>
        <v/>
      </c>
      <c r="L108" s="185" t="str">
        <f>IF('360 GRP '!W148=0,"",'360 GRP '!W148)</f>
        <v/>
      </c>
      <c r="M108" s="185" t="str">
        <f>IF('360 GRP '!X148=0,"",'360 GRP '!X148)</f>
        <v/>
      </c>
      <c r="N108" s="185" t="str">
        <f>IF('360 GRP '!Y148=0,"",'360 GRP '!Y148)</f>
        <v/>
      </c>
      <c r="O108" s="185" t="str">
        <f>IF('360 GRP '!Z148=0,"",'360 GRP '!Z148)</f>
        <v/>
      </c>
      <c r="P108" s="996" t="str">
        <f>IF('360 GRP '!AA148=0,"",'360 GRP '!AA148)</f>
        <v/>
      </c>
      <c r="Q108" s="1041" t="str">
        <f>IF('360 GRP '!AB148=0,"",'360 GRP '!AB148)</f>
        <v/>
      </c>
      <c r="R108" s="185" t="str">
        <f>IF('360 GRP '!AC148=0,"",'360 GRP '!AC148)</f>
        <v/>
      </c>
      <c r="S108" s="185" t="str">
        <f>IF('360 GRP '!AD148=0,"",'360 GRP '!AD148)</f>
        <v/>
      </c>
      <c r="T108" s="185" t="str">
        <f>IF('360 GRP '!AE148=0,"",'360 GRP '!AE148)</f>
        <v/>
      </c>
      <c r="U108" s="1044">
        <f t="shared" si="1"/>
        <v>0</v>
      </c>
      <c r="V108" s="1045">
        <f>U108*'360 GRP '!J148</f>
        <v>0</v>
      </c>
      <c r="W108" s="997">
        <f>U108*'360 GRP '!BJ148</f>
        <v>0</v>
      </c>
    </row>
    <row r="109" spans="1:23" ht="23.25" customHeight="1" x14ac:dyDescent="0.2">
      <c r="A109" s="163" t="str">
        <f>'360 GRP '!D149</f>
        <v>360-306</v>
      </c>
      <c r="B109" s="166"/>
      <c r="C109" s="185" t="str">
        <f>IF('360 GRP '!N149=0,"",'360 GRP '!N149)</f>
        <v/>
      </c>
      <c r="D109" s="185" t="str">
        <f>IF('360 GRP '!O149=0,"",'360 GRP '!O149)</f>
        <v/>
      </c>
      <c r="E109" s="185" t="str">
        <f>IF('360 GRP '!P149=0,"",'360 GRP '!P149)</f>
        <v/>
      </c>
      <c r="F109" s="185" t="str">
        <f>IF('360 GRP '!Q149=0,"",'360 GRP '!Q149)</f>
        <v/>
      </c>
      <c r="G109" s="185" t="str">
        <f>IF('360 GRP '!R149=0,"",'360 GRP '!R149)</f>
        <v/>
      </c>
      <c r="H109" s="185" t="str">
        <f>IF('360 GRP '!S149=0,"",'360 GRP '!S149)</f>
        <v/>
      </c>
      <c r="I109" s="185" t="str">
        <f>IF('360 GRP '!T149=0,"",'360 GRP '!T149)</f>
        <v/>
      </c>
      <c r="J109" s="185" t="str">
        <f>IF('360 GRP '!U149=0,"",'360 GRP '!U149)</f>
        <v/>
      </c>
      <c r="K109" s="185" t="str">
        <f>IF('360 GRP '!V149=0,"",'360 GRP '!V149)</f>
        <v/>
      </c>
      <c r="L109" s="185" t="str">
        <f>IF('360 GRP '!W149=0,"",'360 GRP '!W149)</f>
        <v/>
      </c>
      <c r="M109" s="185" t="str">
        <f>IF('360 GRP '!X149=0,"",'360 GRP '!X149)</f>
        <v/>
      </c>
      <c r="N109" s="185" t="str">
        <f>IF('360 GRP '!Y149=0,"",'360 GRP '!Y149)</f>
        <v/>
      </c>
      <c r="O109" s="185" t="str">
        <f>IF('360 GRP '!Z149=0,"",'360 GRP '!Z149)</f>
        <v/>
      </c>
      <c r="P109" s="996" t="str">
        <f>IF('360 GRP '!AA149=0,"",'360 GRP '!AA149)</f>
        <v/>
      </c>
      <c r="Q109" s="1041" t="str">
        <f>IF('360 GRP '!AB149=0,"",'360 GRP '!AB149)</f>
        <v/>
      </c>
      <c r="R109" s="185" t="str">
        <f>IF('360 GRP '!AC149=0,"",'360 GRP '!AC149)</f>
        <v/>
      </c>
      <c r="S109" s="185" t="str">
        <f>IF('360 GRP '!AD149=0,"",'360 GRP '!AD149)</f>
        <v/>
      </c>
      <c r="T109" s="185" t="str">
        <f>IF('360 GRP '!AE149=0,"",'360 GRP '!AE149)</f>
        <v/>
      </c>
      <c r="U109" s="1044">
        <f t="shared" si="1"/>
        <v>0</v>
      </c>
      <c r="V109" s="1045">
        <f>U109*'360 GRP '!J149</f>
        <v>0</v>
      </c>
      <c r="W109" s="997">
        <f>U109*'360 GRP '!BJ149</f>
        <v>0</v>
      </c>
    </row>
    <row r="110" spans="1:23" ht="23.25" customHeight="1" x14ac:dyDescent="0.2">
      <c r="A110" s="163" t="str">
        <f>'360 GRP '!D150</f>
        <v>360-306-DT</v>
      </c>
      <c r="B110" s="166" t="s">
        <v>70</v>
      </c>
      <c r="C110" s="185" t="str">
        <f>IF('360 GRP '!N150=0,"",'360 GRP '!N150)</f>
        <v/>
      </c>
      <c r="D110" s="185" t="str">
        <f>IF('360 GRP '!O150=0,"",'360 GRP '!O150)</f>
        <v/>
      </c>
      <c r="E110" s="185" t="str">
        <f>IF('360 GRP '!P150=0,"",'360 GRP '!P150)</f>
        <v/>
      </c>
      <c r="F110" s="185" t="str">
        <f>IF('360 GRP '!Q150=0,"",'360 GRP '!Q150)</f>
        <v/>
      </c>
      <c r="G110" s="185" t="str">
        <f>IF('360 GRP '!R150=0,"",'360 GRP '!R150)</f>
        <v/>
      </c>
      <c r="H110" s="185" t="str">
        <f>IF('360 GRP '!S150=0,"",'360 GRP '!S150)</f>
        <v/>
      </c>
      <c r="I110" s="185" t="str">
        <f>IF('360 GRP '!T150=0,"",'360 GRP '!T150)</f>
        <v/>
      </c>
      <c r="J110" s="185" t="str">
        <f>IF('360 GRP '!U150=0,"",'360 GRP '!U150)</f>
        <v/>
      </c>
      <c r="K110" s="185" t="str">
        <f>IF('360 GRP '!V150=0,"",'360 GRP '!V150)</f>
        <v/>
      </c>
      <c r="L110" s="185" t="str">
        <f>IF('360 GRP '!W150=0,"",'360 GRP '!W150)</f>
        <v/>
      </c>
      <c r="M110" s="185" t="str">
        <f>IF('360 GRP '!X150=0,"",'360 GRP '!X150)</f>
        <v/>
      </c>
      <c r="N110" s="185" t="str">
        <f>IF('360 GRP '!Y150=0,"",'360 GRP '!Y150)</f>
        <v/>
      </c>
      <c r="O110" s="185" t="str">
        <f>IF('360 GRP '!Z150=0,"",'360 GRP '!Z150)</f>
        <v/>
      </c>
      <c r="P110" s="996" t="str">
        <f>IF('360 GRP '!AA150=0,"",'360 GRP '!AA150)</f>
        <v/>
      </c>
      <c r="Q110" s="1041" t="str">
        <f>IF('360 GRP '!AB150=0,"",'360 GRP '!AB150)</f>
        <v/>
      </c>
      <c r="R110" s="185" t="str">
        <f>IF('360 GRP '!AC150=0,"",'360 GRP '!AC150)</f>
        <v/>
      </c>
      <c r="S110" s="185" t="str">
        <f>IF('360 GRP '!AD150=0,"",'360 GRP '!AD150)</f>
        <v/>
      </c>
      <c r="T110" s="185" t="str">
        <f>IF('360 GRP '!AE150=0,"",'360 GRP '!AE150)</f>
        <v/>
      </c>
      <c r="U110" s="1044">
        <f t="shared" si="1"/>
        <v>0</v>
      </c>
      <c r="V110" s="1045">
        <f>U110*'360 GRP '!J150</f>
        <v>0</v>
      </c>
      <c r="W110" s="997">
        <f>U110*'360 GRP '!BJ150</f>
        <v>0</v>
      </c>
    </row>
    <row r="111" spans="1:23" ht="23.25" customHeight="1" x14ac:dyDescent="0.2">
      <c r="A111" s="163" t="str">
        <f>'360 GRP '!D151</f>
        <v>360-307</v>
      </c>
      <c r="B111" s="166"/>
      <c r="C111" s="185" t="str">
        <f>IF('360 GRP '!N151=0,"",'360 GRP '!N151)</f>
        <v/>
      </c>
      <c r="D111" s="185" t="str">
        <f>IF('360 GRP '!O151=0,"",'360 GRP '!O151)</f>
        <v/>
      </c>
      <c r="E111" s="185" t="str">
        <f>IF('360 GRP '!P151=0,"",'360 GRP '!P151)</f>
        <v/>
      </c>
      <c r="F111" s="185" t="str">
        <f>IF('360 GRP '!Q151=0,"",'360 GRP '!Q151)</f>
        <v/>
      </c>
      <c r="G111" s="185" t="str">
        <f>IF('360 GRP '!R151=0,"",'360 GRP '!R151)</f>
        <v/>
      </c>
      <c r="H111" s="185" t="str">
        <f>IF('360 GRP '!S151=0,"",'360 GRP '!S151)</f>
        <v/>
      </c>
      <c r="I111" s="185" t="str">
        <f>IF('360 GRP '!T151=0,"",'360 GRP '!T151)</f>
        <v/>
      </c>
      <c r="J111" s="185" t="str">
        <f>IF('360 GRP '!U151=0,"",'360 GRP '!U151)</f>
        <v/>
      </c>
      <c r="K111" s="185" t="str">
        <f>IF('360 GRP '!V151=0,"",'360 GRP '!V151)</f>
        <v/>
      </c>
      <c r="L111" s="185" t="str">
        <f>IF('360 GRP '!W151=0,"",'360 GRP '!W151)</f>
        <v/>
      </c>
      <c r="M111" s="185" t="str">
        <f>IF('360 GRP '!X151=0,"",'360 GRP '!X151)</f>
        <v/>
      </c>
      <c r="N111" s="185" t="str">
        <f>IF('360 GRP '!Y151=0,"",'360 GRP '!Y151)</f>
        <v/>
      </c>
      <c r="O111" s="185" t="str">
        <f>IF('360 GRP '!Z151=0,"",'360 GRP '!Z151)</f>
        <v/>
      </c>
      <c r="P111" s="996" t="str">
        <f>IF('360 GRP '!AA151=0,"",'360 GRP '!AA151)</f>
        <v/>
      </c>
      <c r="Q111" s="1041" t="str">
        <f>IF('360 GRP '!AB151=0,"",'360 GRP '!AB151)</f>
        <v/>
      </c>
      <c r="R111" s="185" t="str">
        <f>IF('360 GRP '!AC151=0,"",'360 GRP '!AC151)</f>
        <v/>
      </c>
      <c r="S111" s="185" t="str">
        <f>IF('360 GRP '!AD151=0,"",'360 GRP '!AD151)</f>
        <v/>
      </c>
      <c r="T111" s="185" t="str">
        <f>IF('360 GRP '!AE151=0,"",'360 GRP '!AE151)</f>
        <v/>
      </c>
      <c r="U111" s="1044">
        <f t="shared" si="1"/>
        <v>0</v>
      </c>
      <c r="V111" s="1045">
        <f>U111*'360 GRP '!J151</f>
        <v>0</v>
      </c>
      <c r="W111" s="997">
        <f>U111*'360 GRP '!BJ151</f>
        <v>0</v>
      </c>
    </row>
    <row r="112" spans="1:23" ht="23.25" customHeight="1" x14ac:dyDescent="0.2">
      <c r="A112" s="163" t="str">
        <f>'360 GRP '!D152</f>
        <v>360-307-DT</v>
      </c>
      <c r="B112" s="166" t="s">
        <v>70</v>
      </c>
      <c r="C112" s="185" t="str">
        <f>IF('360 GRP '!N152=0,"",'360 GRP '!N152)</f>
        <v/>
      </c>
      <c r="D112" s="185" t="str">
        <f>IF('360 GRP '!O152=0,"",'360 GRP '!O152)</f>
        <v/>
      </c>
      <c r="E112" s="185" t="str">
        <f>IF('360 GRP '!P152=0,"",'360 GRP '!P152)</f>
        <v/>
      </c>
      <c r="F112" s="185" t="str">
        <f>IF('360 GRP '!Q152=0,"",'360 GRP '!Q152)</f>
        <v/>
      </c>
      <c r="G112" s="185" t="str">
        <f>IF('360 GRP '!R152=0,"",'360 GRP '!R152)</f>
        <v/>
      </c>
      <c r="H112" s="185" t="str">
        <f>IF('360 GRP '!S152=0,"",'360 GRP '!S152)</f>
        <v/>
      </c>
      <c r="I112" s="185" t="str">
        <f>IF('360 GRP '!T152=0,"",'360 GRP '!T152)</f>
        <v/>
      </c>
      <c r="J112" s="185" t="str">
        <f>IF('360 GRP '!U152=0,"",'360 GRP '!U152)</f>
        <v/>
      </c>
      <c r="K112" s="185" t="str">
        <f>IF('360 GRP '!V152=0,"",'360 GRP '!V152)</f>
        <v/>
      </c>
      <c r="L112" s="185" t="str">
        <f>IF('360 GRP '!W152=0,"",'360 GRP '!W152)</f>
        <v/>
      </c>
      <c r="M112" s="185" t="str">
        <f>IF('360 GRP '!X152=0,"",'360 GRP '!X152)</f>
        <v/>
      </c>
      <c r="N112" s="185" t="str">
        <f>IF('360 GRP '!Y152=0,"",'360 GRP '!Y152)</f>
        <v/>
      </c>
      <c r="O112" s="185" t="str">
        <f>IF('360 GRP '!Z152=0,"",'360 GRP '!Z152)</f>
        <v/>
      </c>
      <c r="P112" s="996" t="str">
        <f>IF('360 GRP '!AA152=0,"",'360 GRP '!AA152)</f>
        <v/>
      </c>
      <c r="Q112" s="1041" t="str">
        <f>IF('360 GRP '!AB152=0,"",'360 GRP '!AB152)</f>
        <v/>
      </c>
      <c r="R112" s="185" t="str">
        <f>IF('360 GRP '!AC152=0,"",'360 GRP '!AC152)</f>
        <v/>
      </c>
      <c r="S112" s="185" t="str">
        <f>IF('360 GRP '!AD152=0,"",'360 GRP '!AD152)</f>
        <v/>
      </c>
      <c r="T112" s="185" t="str">
        <f>IF('360 GRP '!AE152=0,"",'360 GRP '!AE152)</f>
        <v/>
      </c>
      <c r="U112" s="1044">
        <f t="shared" si="1"/>
        <v>0</v>
      </c>
      <c r="V112" s="1045">
        <f>U112*'360 GRP '!J152</f>
        <v>0</v>
      </c>
      <c r="W112" s="997">
        <f>U112*'360 GRP '!BJ152</f>
        <v>0</v>
      </c>
    </row>
    <row r="113" spans="1:23" ht="23.25" customHeight="1" x14ac:dyDescent="0.2">
      <c r="A113" s="163" t="str">
        <f>'360 GRP '!D153</f>
        <v>360-308</v>
      </c>
      <c r="B113" s="166"/>
      <c r="C113" s="185" t="str">
        <f>IF('360 GRP '!N153=0,"",'360 GRP '!N153)</f>
        <v/>
      </c>
      <c r="D113" s="185" t="str">
        <f>IF('360 GRP '!O153=0,"",'360 GRP '!O153)</f>
        <v/>
      </c>
      <c r="E113" s="185" t="str">
        <f>IF('360 GRP '!P153=0,"",'360 GRP '!P153)</f>
        <v/>
      </c>
      <c r="F113" s="185" t="str">
        <f>IF('360 GRP '!Q153=0,"",'360 GRP '!Q153)</f>
        <v/>
      </c>
      <c r="G113" s="185" t="str">
        <f>IF('360 GRP '!R153=0,"",'360 GRP '!R153)</f>
        <v/>
      </c>
      <c r="H113" s="185" t="str">
        <f>IF('360 GRP '!S153=0,"",'360 GRP '!S153)</f>
        <v/>
      </c>
      <c r="I113" s="185" t="str">
        <f>IF('360 GRP '!T153=0,"",'360 GRP '!T153)</f>
        <v/>
      </c>
      <c r="J113" s="185" t="str">
        <f>IF('360 GRP '!U153=0,"",'360 GRP '!U153)</f>
        <v/>
      </c>
      <c r="K113" s="185" t="str">
        <f>IF('360 GRP '!V153=0,"",'360 GRP '!V153)</f>
        <v/>
      </c>
      <c r="L113" s="185" t="str">
        <f>IF('360 GRP '!W153=0,"",'360 GRP '!W153)</f>
        <v/>
      </c>
      <c r="M113" s="185" t="str">
        <f>IF('360 GRP '!X153=0,"",'360 GRP '!X153)</f>
        <v/>
      </c>
      <c r="N113" s="185" t="str">
        <f>IF('360 GRP '!Y153=0,"",'360 GRP '!Y153)</f>
        <v/>
      </c>
      <c r="O113" s="185" t="str">
        <f>IF('360 GRP '!Z153=0,"",'360 GRP '!Z153)</f>
        <v/>
      </c>
      <c r="P113" s="996" t="str">
        <f>IF('360 GRP '!AA153=0,"",'360 GRP '!AA153)</f>
        <v/>
      </c>
      <c r="Q113" s="1041" t="str">
        <f>IF('360 GRP '!AB153=0,"",'360 GRP '!AB153)</f>
        <v/>
      </c>
      <c r="R113" s="185" t="str">
        <f>IF('360 GRP '!AC153=0,"",'360 GRP '!AC153)</f>
        <v/>
      </c>
      <c r="S113" s="185" t="str">
        <f>IF('360 GRP '!AD153=0,"",'360 GRP '!AD153)</f>
        <v/>
      </c>
      <c r="T113" s="185" t="str">
        <f>IF('360 GRP '!AE153=0,"",'360 GRP '!AE153)</f>
        <v/>
      </c>
      <c r="U113" s="1044">
        <f t="shared" si="1"/>
        <v>0</v>
      </c>
      <c r="V113" s="1045">
        <f>U113*'360 GRP '!J153</f>
        <v>0</v>
      </c>
      <c r="W113" s="997">
        <f>U113*'360 GRP '!BJ153</f>
        <v>0</v>
      </c>
    </row>
    <row r="114" spans="1:23" ht="23.25" customHeight="1" x14ac:dyDescent="0.2">
      <c r="A114" s="163" t="str">
        <f>'360 GRP '!D154</f>
        <v>360-308-DT</v>
      </c>
      <c r="B114" s="166" t="s">
        <v>70</v>
      </c>
      <c r="C114" s="185" t="str">
        <f>IF('360 GRP '!N154=0,"",'360 GRP '!N154)</f>
        <v/>
      </c>
      <c r="D114" s="185" t="str">
        <f>IF('360 GRP '!O154=0,"",'360 GRP '!O154)</f>
        <v/>
      </c>
      <c r="E114" s="185" t="str">
        <f>IF('360 GRP '!P154=0,"",'360 GRP '!P154)</f>
        <v/>
      </c>
      <c r="F114" s="185" t="str">
        <f>IF('360 GRP '!Q154=0,"",'360 GRP '!Q154)</f>
        <v/>
      </c>
      <c r="G114" s="185" t="str">
        <f>IF('360 GRP '!R154=0,"",'360 GRP '!R154)</f>
        <v/>
      </c>
      <c r="H114" s="185" t="str">
        <f>IF('360 GRP '!S154=0,"",'360 GRP '!S154)</f>
        <v/>
      </c>
      <c r="I114" s="185" t="str">
        <f>IF('360 GRP '!T154=0,"",'360 GRP '!T154)</f>
        <v/>
      </c>
      <c r="J114" s="185" t="str">
        <f>IF('360 GRP '!U154=0,"",'360 GRP '!U154)</f>
        <v/>
      </c>
      <c r="K114" s="185" t="str">
        <f>IF('360 GRP '!V154=0,"",'360 GRP '!V154)</f>
        <v/>
      </c>
      <c r="L114" s="185" t="str">
        <f>IF('360 GRP '!W154=0,"",'360 GRP '!W154)</f>
        <v/>
      </c>
      <c r="M114" s="185" t="str">
        <f>IF('360 GRP '!X154=0,"",'360 GRP '!X154)</f>
        <v/>
      </c>
      <c r="N114" s="185" t="str">
        <f>IF('360 GRP '!Y154=0,"",'360 GRP '!Y154)</f>
        <v/>
      </c>
      <c r="O114" s="185" t="str">
        <f>IF('360 GRP '!Z154=0,"",'360 GRP '!Z154)</f>
        <v/>
      </c>
      <c r="P114" s="996" t="str">
        <f>IF('360 GRP '!AA154=0,"",'360 GRP '!AA154)</f>
        <v/>
      </c>
      <c r="Q114" s="1041" t="str">
        <f>IF('360 GRP '!AB154=0,"",'360 GRP '!AB154)</f>
        <v/>
      </c>
      <c r="R114" s="185" t="str">
        <f>IF('360 GRP '!AC154=0,"",'360 GRP '!AC154)</f>
        <v/>
      </c>
      <c r="S114" s="185" t="str">
        <f>IF('360 GRP '!AD154=0,"",'360 GRP '!AD154)</f>
        <v/>
      </c>
      <c r="T114" s="185" t="str">
        <f>IF('360 GRP '!AE154=0,"",'360 GRP '!AE154)</f>
        <v/>
      </c>
      <c r="U114" s="1044">
        <f t="shared" si="1"/>
        <v>0</v>
      </c>
      <c r="V114" s="1045">
        <f>U114*'360 GRP '!J154</f>
        <v>0</v>
      </c>
      <c r="W114" s="997">
        <f>U114*'360 GRP '!BJ154</f>
        <v>0</v>
      </c>
    </row>
    <row r="115" spans="1:23" ht="23.25" customHeight="1" x14ac:dyDescent="0.2">
      <c r="A115" s="163" t="str">
        <f>'360 GRP '!D155</f>
        <v>360-309</v>
      </c>
      <c r="B115" s="166"/>
      <c r="C115" s="185" t="str">
        <f>IF('360 GRP '!N155=0,"",'360 GRP '!N155)</f>
        <v/>
      </c>
      <c r="D115" s="185" t="str">
        <f>IF('360 GRP '!O155=0,"",'360 GRP '!O155)</f>
        <v/>
      </c>
      <c r="E115" s="185" t="str">
        <f>IF('360 GRP '!P155=0,"",'360 GRP '!P155)</f>
        <v/>
      </c>
      <c r="F115" s="185" t="str">
        <f>IF('360 GRP '!Q155=0,"",'360 GRP '!Q155)</f>
        <v/>
      </c>
      <c r="G115" s="185" t="str">
        <f>IF('360 GRP '!R155=0,"",'360 GRP '!R155)</f>
        <v/>
      </c>
      <c r="H115" s="185" t="str">
        <f>IF('360 GRP '!S155=0,"",'360 GRP '!S155)</f>
        <v/>
      </c>
      <c r="I115" s="185" t="str">
        <f>IF('360 GRP '!T155=0,"",'360 GRP '!T155)</f>
        <v/>
      </c>
      <c r="J115" s="185" t="str">
        <f>IF('360 GRP '!U155=0,"",'360 GRP '!U155)</f>
        <v/>
      </c>
      <c r="K115" s="185" t="str">
        <f>IF('360 GRP '!V155=0,"",'360 GRP '!V155)</f>
        <v/>
      </c>
      <c r="L115" s="185" t="str">
        <f>IF('360 GRP '!W155=0,"",'360 GRP '!W155)</f>
        <v/>
      </c>
      <c r="M115" s="185" t="str">
        <f>IF('360 GRP '!X155=0,"",'360 GRP '!X155)</f>
        <v/>
      </c>
      <c r="N115" s="185" t="str">
        <f>IF('360 GRP '!Y155=0,"",'360 GRP '!Y155)</f>
        <v/>
      </c>
      <c r="O115" s="185" t="str">
        <f>IF('360 GRP '!Z155=0,"",'360 GRP '!Z155)</f>
        <v/>
      </c>
      <c r="P115" s="996" t="str">
        <f>IF('360 GRP '!AA155=0,"",'360 GRP '!AA155)</f>
        <v/>
      </c>
      <c r="Q115" s="1041" t="str">
        <f>IF('360 GRP '!AB155=0,"",'360 GRP '!AB155)</f>
        <v/>
      </c>
      <c r="R115" s="185" t="str">
        <f>IF('360 GRP '!AC155=0,"",'360 GRP '!AC155)</f>
        <v/>
      </c>
      <c r="S115" s="185" t="str">
        <f>IF('360 GRP '!AD155=0,"",'360 GRP '!AD155)</f>
        <v/>
      </c>
      <c r="T115" s="185" t="str">
        <f>IF('360 GRP '!AE155=0,"",'360 GRP '!AE155)</f>
        <v/>
      </c>
      <c r="U115" s="1044">
        <f t="shared" si="1"/>
        <v>0</v>
      </c>
      <c r="V115" s="1045">
        <f>U115*'360 GRP '!J155</f>
        <v>0</v>
      </c>
      <c r="W115" s="997">
        <f>U115*'360 GRP '!BJ155</f>
        <v>0</v>
      </c>
    </row>
    <row r="116" spans="1:23" ht="23.25" customHeight="1" x14ac:dyDescent="0.2">
      <c r="A116" s="163" t="str">
        <f>'360 GRP '!D156</f>
        <v>360-309-DT</v>
      </c>
      <c r="B116" s="166" t="s">
        <v>70</v>
      </c>
      <c r="C116" s="185" t="str">
        <f>IF('360 GRP '!N156=0,"",'360 GRP '!N156)</f>
        <v/>
      </c>
      <c r="D116" s="185" t="str">
        <f>IF('360 GRP '!O156=0,"",'360 GRP '!O156)</f>
        <v/>
      </c>
      <c r="E116" s="185" t="str">
        <f>IF('360 GRP '!P156=0,"",'360 GRP '!P156)</f>
        <v/>
      </c>
      <c r="F116" s="185" t="str">
        <f>IF('360 GRP '!Q156=0,"",'360 GRP '!Q156)</f>
        <v/>
      </c>
      <c r="G116" s="185" t="str">
        <f>IF('360 GRP '!R156=0,"",'360 GRP '!R156)</f>
        <v/>
      </c>
      <c r="H116" s="185" t="str">
        <f>IF('360 GRP '!S156=0,"",'360 GRP '!S156)</f>
        <v/>
      </c>
      <c r="I116" s="185" t="str">
        <f>IF('360 GRP '!T156=0,"",'360 GRP '!T156)</f>
        <v/>
      </c>
      <c r="J116" s="185" t="str">
        <f>IF('360 GRP '!U156=0,"",'360 GRP '!U156)</f>
        <v/>
      </c>
      <c r="K116" s="185" t="str">
        <f>IF('360 GRP '!V156=0,"",'360 GRP '!V156)</f>
        <v/>
      </c>
      <c r="L116" s="185" t="str">
        <f>IF('360 GRP '!W156=0,"",'360 GRP '!W156)</f>
        <v/>
      </c>
      <c r="M116" s="185" t="str">
        <f>IF('360 GRP '!X156=0,"",'360 GRP '!X156)</f>
        <v/>
      </c>
      <c r="N116" s="185" t="str">
        <f>IF('360 GRP '!Y156=0,"",'360 GRP '!Y156)</f>
        <v/>
      </c>
      <c r="O116" s="185" t="str">
        <f>IF('360 GRP '!Z156=0,"",'360 GRP '!Z156)</f>
        <v/>
      </c>
      <c r="P116" s="996" t="str">
        <f>IF('360 GRP '!AA156=0,"",'360 GRP '!AA156)</f>
        <v/>
      </c>
      <c r="Q116" s="1041" t="str">
        <f>IF('360 GRP '!AB156=0,"",'360 GRP '!AB156)</f>
        <v/>
      </c>
      <c r="R116" s="185" t="str">
        <f>IF('360 GRP '!AC156=0,"",'360 GRP '!AC156)</f>
        <v/>
      </c>
      <c r="S116" s="185" t="str">
        <f>IF('360 GRP '!AD156=0,"",'360 GRP '!AD156)</f>
        <v/>
      </c>
      <c r="T116" s="185" t="str">
        <f>IF('360 GRP '!AE156=0,"",'360 GRP '!AE156)</f>
        <v/>
      </c>
      <c r="U116" s="1044">
        <f t="shared" si="1"/>
        <v>0</v>
      </c>
      <c r="V116" s="1045">
        <f>U116*'360 GRP '!J156</f>
        <v>0</v>
      </c>
      <c r="W116" s="997">
        <f>U116*'360 GRP '!BJ156</f>
        <v>0</v>
      </c>
    </row>
    <row r="117" spans="1:23" ht="23.25" customHeight="1" x14ac:dyDescent="0.2">
      <c r="A117" s="163" t="str">
        <f>'360 GRP '!D157</f>
        <v>360-310</v>
      </c>
      <c r="B117" s="166"/>
      <c r="C117" s="185" t="str">
        <f>IF('360 GRP '!N157=0,"",'360 GRP '!N157)</f>
        <v/>
      </c>
      <c r="D117" s="185" t="str">
        <f>IF('360 GRP '!O157=0,"",'360 GRP '!O157)</f>
        <v/>
      </c>
      <c r="E117" s="185" t="str">
        <f>IF('360 GRP '!P157=0,"",'360 GRP '!P157)</f>
        <v/>
      </c>
      <c r="F117" s="185" t="str">
        <f>IF('360 GRP '!Q157=0,"",'360 GRP '!Q157)</f>
        <v/>
      </c>
      <c r="G117" s="185" t="str">
        <f>IF('360 GRP '!R157=0,"",'360 GRP '!R157)</f>
        <v/>
      </c>
      <c r="H117" s="185" t="str">
        <f>IF('360 GRP '!S157=0,"",'360 GRP '!S157)</f>
        <v/>
      </c>
      <c r="I117" s="185" t="str">
        <f>IF('360 GRP '!T157=0,"",'360 GRP '!T157)</f>
        <v/>
      </c>
      <c r="J117" s="185" t="str">
        <f>IF('360 GRP '!U157=0,"",'360 GRP '!U157)</f>
        <v/>
      </c>
      <c r="K117" s="185" t="str">
        <f>IF('360 GRP '!V157=0,"",'360 GRP '!V157)</f>
        <v/>
      </c>
      <c r="L117" s="185" t="str">
        <f>IF('360 GRP '!W157=0,"",'360 GRP '!W157)</f>
        <v/>
      </c>
      <c r="M117" s="185" t="str">
        <f>IF('360 GRP '!X157=0,"",'360 GRP '!X157)</f>
        <v/>
      </c>
      <c r="N117" s="185" t="str">
        <f>IF('360 GRP '!Y157=0,"",'360 GRP '!Y157)</f>
        <v/>
      </c>
      <c r="O117" s="185" t="str">
        <f>IF('360 GRP '!Z157=0,"",'360 GRP '!Z157)</f>
        <v/>
      </c>
      <c r="P117" s="996" t="str">
        <f>IF('360 GRP '!AA157=0,"",'360 GRP '!AA157)</f>
        <v/>
      </c>
      <c r="Q117" s="1041" t="str">
        <f>IF('360 GRP '!AB157=0,"",'360 GRP '!AB157)</f>
        <v/>
      </c>
      <c r="R117" s="185" t="str">
        <f>IF('360 GRP '!AC157=0,"",'360 GRP '!AC157)</f>
        <v/>
      </c>
      <c r="S117" s="185" t="str">
        <f>IF('360 GRP '!AD157=0,"",'360 GRP '!AD157)</f>
        <v/>
      </c>
      <c r="T117" s="185" t="str">
        <f>IF('360 GRP '!AE157=0,"",'360 GRP '!AE157)</f>
        <v/>
      </c>
      <c r="U117" s="1044">
        <f t="shared" si="1"/>
        <v>0</v>
      </c>
      <c r="V117" s="1045">
        <f>U117*'360 GRP '!J157</f>
        <v>0</v>
      </c>
      <c r="W117" s="997">
        <f>U117*'360 GRP '!BJ157</f>
        <v>0</v>
      </c>
    </row>
    <row r="118" spans="1:23" ht="23.25" customHeight="1" x14ac:dyDescent="0.2">
      <c r="A118" s="163" t="str">
        <f>'360 GRP '!D158</f>
        <v>360-310-DT</v>
      </c>
      <c r="B118" s="166" t="s">
        <v>70</v>
      </c>
      <c r="C118" s="185" t="str">
        <f>IF('360 GRP '!N158=0,"",'360 GRP '!N158)</f>
        <v/>
      </c>
      <c r="D118" s="185" t="str">
        <f>IF('360 GRP '!O158=0,"",'360 GRP '!O158)</f>
        <v/>
      </c>
      <c r="E118" s="185" t="str">
        <f>IF('360 GRP '!P158=0,"",'360 GRP '!P158)</f>
        <v/>
      </c>
      <c r="F118" s="185" t="str">
        <f>IF('360 GRP '!Q158=0,"",'360 GRP '!Q158)</f>
        <v/>
      </c>
      <c r="G118" s="185" t="str">
        <f>IF('360 GRP '!R158=0,"",'360 GRP '!R158)</f>
        <v/>
      </c>
      <c r="H118" s="185" t="str">
        <f>IF('360 GRP '!S158=0,"",'360 GRP '!S158)</f>
        <v/>
      </c>
      <c r="I118" s="185" t="str">
        <f>IF('360 GRP '!T158=0,"",'360 GRP '!T158)</f>
        <v/>
      </c>
      <c r="J118" s="185" t="str">
        <f>IF('360 GRP '!U158=0,"",'360 GRP '!U158)</f>
        <v/>
      </c>
      <c r="K118" s="185" t="str">
        <f>IF('360 GRP '!V158=0,"",'360 GRP '!V158)</f>
        <v/>
      </c>
      <c r="L118" s="185" t="str">
        <f>IF('360 GRP '!W158=0,"",'360 GRP '!W158)</f>
        <v/>
      </c>
      <c r="M118" s="185" t="str">
        <f>IF('360 GRP '!X158=0,"",'360 GRP '!X158)</f>
        <v/>
      </c>
      <c r="N118" s="185" t="str">
        <f>IF('360 GRP '!Y158=0,"",'360 GRP '!Y158)</f>
        <v/>
      </c>
      <c r="O118" s="185" t="str">
        <f>IF('360 GRP '!Z158=0,"",'360 GRP '!Z158)</f>
        <v/>
      </c>
      <c r="P118" s="996" t="str">
        <f>IF('360 GRP '!AA158=0,"",'360 GRP '!AA158)</f>
        <v/>
      </c>
      <c r="Q118" s="1041" t="str">
        <f>IF('360 GRP '!AB158=0,"",'360 GRP '!AB158)</f>
        <v/>
      </c>
      <c r="R118" s="185" t="str">
        <f>IF('360 GRP '!AC158=0,"",'360 GRP '!AC158)</f>
        <v/>
      </c>
      <c r="S118" s="185" t="str">
        <f>IF('360 GRP '!AD158=0,"",'360 GRP '!AD158)</f>
        <v/>
      </c>
      <c r="T118" s="185" t="str">
        <f>IF('360 GRP '!AE158=0,"",'360 GRP '!AE158)</f>
        <v/>
      </c>
      <c r="U118" s="1044">
        <f t="shared" si="1"/>
        <v>0</v>
      </c>
      <c r="V118" s="1045">
        <f>U118*'360 GRP '!J158</f>
        <v>0</v>
      </c>
      <c r="W118" s="997">
        <f>U118*'360 GRP '!BJ158</f>
        <v>0</v>
      </c>
    </row>
    <row r="119" spans="1:23" ht="23.25" customHeight="1" x14ac:dyDescent="0.2">
      <c r="A119" s="163" t="str">
        <f>'360 GRP '!D159</f>
        <v>360-311</v>
      </c>
      <c r="B119" s="166"/>
      <c r="C119" s="185" t="str">
        <f>IF('360 GRP '!N159=0,"",'360 GRP '!N159)</f>
        <v/>
      </c>
      <c r="D119" s="185" t="str">
        <f>IF('360 GRP '!O159=0,"",'360 GRP '!O159)</f>
        <v/>
      </c>
      <c r="E119" s="185" t="str">
        <f>IF('360 GRP '!P159=0,"",'360 GRP '!P159)</f>
        <v/>
      </c>
      <c r="F119" s="185" t="str">
        <f>IF('360 GRP '!Q159=0,"",'360 GRP '!Q159)</f>
        <v/>
      </c>
      <c r="G119" s="185" t="str">
        <f>IF('360 GRP '!R159=0,"",'360 GRP '!R159)</f>
        <v/>
      </c>
      <c r="H119" s="185" t="str">
        <f>IF('360 GRP '!S159=0,"",'360 GRP '!S159)</f>
        <v/>
      </c>
      <c r="I119" s="185" t="str">
        <f>IF('360 GRP '!T159=0,"",'360 GRP '!T159)</f>
        <v/>
      </c>
      <c r="J119" s="185" t="str">
        <f>IF('360 GRP '!U159=0,"",'360 GRP '!U159)</f>
        <v/>
      </c>
      <c r="K119" s="185" t="str">
        <f>IF('360 GRP '!V159=0,"",'360 GRP '!V159)</f>
        <v/>
      </c>
      <c r="L119" s="185" t="str">
        <f>IF('360 GRP '!W159=0,"",'360 GRP '!W159)</f>
        <v/>
      </c>
      <c r="M119" s="185" t="str">
        <f>IF('360 GRP '!X159=0,"",'360 GRP '!X159)</f>
        <v/>
      </c>
      <c r="N119" s="185" t="str">
        <f>IF('360 GRP '!Y159=0,"",'360 GRP '!Y159)</f>
        <v/>
      </c>
      <c r="O119" s="185" t="str">
        <f>IF('360 GRP '!Z159=0,"",'360 GRP '!Z159)</f>
        <v/>
      </c>
      <c r="P119" s="996" t="str">
        <f>IF('360 GRP '!AA159=0,"",'360 GRP '!AA159)</f>
        <v/>
      </c>
      <c r="Q119" s="1041" t="str">
        <f>IF('360 GRP '!AB159=0,"",'360 GRP '!AB159)</f>
        <v/>
      </c>
      <c r="R119" s="185" t="str">
        <f>IF('360 GRP '!AC159=0,"",'360 GRP '!AC159)</f>
        <v/>
      </c>
      <c r="S119" s="185" t="str">
        <f>IF('360 GRP '!AD159=0,"",'360 GRP '!AD159)</f>
        <v/>
      </c>
      <c r="T119" s="185" t="str">
        <f>IF('360 GRP '!AE159=0,"",'360 GRP '!AE159)</f>
        <v/>
      </c>
      <c r="U119" s="1044">
        <f t="shared" si="1"/>
        <v>0</v>
      </c>
      <c r="V119" s="1045">
        <f>U119*'360 GRP '!J159</f>
        <v>0</v>
      </c>
      <c r="W119" s="997">
        <f>U119*'360 GRP '!BJ159</f>
        <v>0</v>
      </c>
    </row>
    <row r="120" spans="1:23" ht="23.25" customHeight="1" x14ac:dyDescent="0.2">
      <c r="A120" s="163" t="str">
        <f>'360 GRP '!D160</f>
        <v>360-311-DT</v>
      </c>
      <c r="B120" s="166" t="s">
        <v>70</v>
      </c>
      <c r="C120" s="185" t="str">
        <f>IF('360 GRP '!N160=0,"",'360 GRP '!N160)</f>
        <v/>
      </c>
      <c r="D120" s="185" t="str">
        <f>IF('360 GRP '!O160=0,"",'360 GRP '!O160)</f>
        <v/>
      </c>
      <c r="E120" s="185" t="str">
        <f>IF('360 GRP '!P160=0,"",'360 GRP '!P160)</f>
        <v/>
      </c>
      <c r="F120" s="185" t="str">
        <f>IF('360 GRP '!Q160=0,"",'360 GRP '!Q160)</f>
        <v/>
      </c>
      <c r="G120" s="185" t="str">
        <f>IF('360 GRP '!R160=0,"",'360 GRP '!R160)</f>
        <v/>
      </c>
      <c r="H120" s="185" t="str">
        <f>IF('360 GRP '!S160=0,"",'360 GRP '!S160)</f>
        <v/>
      </c>
      <c r="I120" s="185" t="str">
        <f>IF('360 GRP '!T160=0,"",'360 GRP '!T160)</f>
        <v/>
      </c>
      <c r="J120" s="185" t="str">
        <f>IF('360 GRP '!U160=0,"",'360 GRP '!U160)</f>
        <v/>
      </c>
      <c r="K120" s="185" t="str">
        <f>IF('360 GRP '!V160=0,"",'360 GRP '!V160)</f>
        <v/>
      </c>
      <c r="L120" s="185" t="str">
        <f>IF('360 GRP '!W160=0,"",'360 GRP '!W160)</f>
        <v/>
      </c>
      <c r="M120" s="185" t="str">
        <f>IF('360 GRP '!X160=0,"",'360 GRP '!X160)</f>
        <v/>
      </c>
      <c r="N120" s="185" t="str">
        <f>IF('360 GRP '!Y160=0,"",'360 GRP '!Y160)</f>
        <v/>
      </c>
      <c r="O120" s="185" t="str">
        <f>IF('360 GRP '!Z160=0,"",'360 GRP '!Z160)</f>
        <v/>
      </c>
      <c r="P120" s="996" t="str">
        <f>IF('360 GRP '!AA160=0,"",'360 GRP '!AA160)</f>
        <v/>
      </c>
      <c r="Q120" s="1041" t="str">
        <f>IF('360 GRP '!AB160=0,"",'360 GRP '!AB160)</f>
        <v/>
      </c>
      <c r="R120" s="185" t="str">
        <f>IF('360 GRP '!AC160=0,"",'360 GRP '!AC160)</f>
        <v/>
      </c>
      <c r="S120" s="185" t="str">
        <f>IF('360 GRP '!AD160=0,"",'360 GRP '!AD160)</f>
        <v/>
      </c>
      <c r="T120" s="185" t="str">
        <f>IF('360 GRP '!AE160=0,"",'360 GRP '!AE160)</f>
        <v/>
      </c>
      <c r="U120" s="1044">
        <f t="shared" si="1"/>
        <v>0</v>
      </c>
      <c r="V120" s="1045">
        <f>U120*'360 GRP '!J160</f>
        <v>0</v>
      </c>
      <c r="W120" s="997">
        <f>U120*'360 GRP '!BJ160</f>
        <v>0</v>
      </c>
    </row>
    <row r="121" spans="1:23" ht="23.25" customHeight="1" x14ac:dyDescent="0.2">
      <c r="A121" s="163" t="str">
        <f>'360 GRP '!D161</f>
        <v>360-312</v>
      </c>
      <c r="B121" s="166"/>
      <c r="C121" s="185" t="str">
        <f>IF('360 GRP '!N161=0,"",'360 GRP '!N161)</f>
        <v/>
      </c>
      <c r="D121" s="185" t="str">
        <f>IF('360 GRP '!O161=0,"",'360 GRP '!O161)</f>
        <v/>
      </c>
      <c r="E121" s="185" t="str">
        <f>IF('360 GRP '!P161=0,"",'360 GRP '!P161)</f>
        <v/>
      </c>
      <c r="F121" s="185" t="str">
        <f>IF('360 GRP '!Q161=0,"",'360 GRP '!Q161)</f>
        <v/>
      </c>
      <c r="G121" s="185" t="str">
        <f>IF('360 GRP '!R161=0,"",'360 GRP '!R161)</f>
        <v/>
      </c>
      <c r="H121" s="185" t="str">
        <f>IF('360 GRP '!S161=0,"",'360 GRP '!S161)</f>
        <v/>
      </c>
      <c r="I121" s="185" t="str">
        <f>IF('360 GRP '!T161=0,"",'360 GRP '!T161)</f>
        <v/>
      </c>
      <c r="J121" s="185" t="str">
        <f>IF('360 GRP '!U161=0,"",'360 GRP '!U161)</f>
        <v/>
      </c>
      <c r="K121" s="185" t="str">
        <f>IF('360 GRP '!V161=0,"",'360 GRP '!V161)</f>
        <v/>
      </c>
      <c r="L121" s="185" t="str">
        <f>IF('360 GRP '!W161=0,"",'360 GRP '!W161)</f>
        <v/>
      </c>
      <c r="M121" s="185" t="str">
        <f>IF('360 GRP '!X161=0,"",'360 GRP '!X161)</f>
        <v/>
      </c>
      <c r="N121" s="185" t="str">
        <f>IF('360 GRP '!Y161=0,"",'360 GRP '!Y161)</f>
        <v/>
      </c>
      <c r="O121" s="185" t="str">
        <f>IF('360 GRP '!Z161=0,"",'360 GRP '!Z161)</f>
        <v/>
      </c>
      <c r="P121" s="996" t="str">
        <f>IF('360 GRP '!AA161=0,"",'360 GRP '!AA161)</f>
        <v/>
      </c>
      <c r="Q121" s="1041" t="str">
        <f>IF('360 GRP '!AB161=0,"",'360 GRP '!AB161)</f>
        <v/>
      </c>
      <c r="R121" s="185" t="str">
        <f>IF('360 GRP '!AC161=0,"",'360 GRP '!AC161)</f>
        <v/>
      </c>
      <c r="S121" s="185" t="str">
        <f>IF('360 GRP '!AD161=0,"",'360 GRP '!AD161)</f>
        <v/>
      </c>
      <c r="T121" s="185" t="str">
        <f>IF('360 GRP '!AE161=0,"",'360 GRP '!AE161)</f>
        <v/>
      </c>
      <c r="U121" s="1044">
        <f t="shared" si="1"/>
        <v>0</v>
      </c>
      <c r="V121" s="1045">
        <f>U121*'360 GRP '!J161</f>
        <v>0</v>
      </c>
      <c r="W121" s="997">
        <f>U121*'360 GRP '!BJ161</f>
        <v>0</v>
      </c>
    </row>
    <row r="122" spans="1:23" ht="23.25" customHeight="1" x14ac:dyDescent="0.2">
      <c r="A122" s="163" t="str">
        <f>'360 GRP '!D162</f>
        <v>360-312-DT</v>
      </c>
      <c r="B122" s="166" t="s">
        <v>70</v>
      </c>
      <c r="C122" s="185" t="str">
        <f>IF('360 GRP '!N162=0,"",'360 GRP '!N162)</f>
        <v/>
      </c>
      <c r="D122" s="185" t="str">
        <f>IF('360 GRP '!O162=0,"",'360 GRP '!O162)</f>
        <v/>
      </c>
      <c r="E122" s="185" t="str">
        <f>IF('360 GRP '!P162=0,"",'360 GRP '!P162)</f>
        <v/>
      </c>
      <c r="F122" s="185" t="str">
        <f>IF('360 GRP '!Q162=0,"",'360 GRP '!Q162)</f>
        <v/>
      </c>
      <c r="G122" s="185" t="str">
        <f>IF('360 GRP '!R162=0,"",'360 GRP '!R162)</f>
        <v/>
      </c>
      <c r="H122" s="185" t="str">
        <f>IF('360 GRP '!S162=0,"",'360 GRP '!S162)</f>
        <v/>
      </c>
      <c r="I122" s="185" t="str">
        <f>IF('360 GRP '!T162=0,"",'360 GRP '!T162)</f>
        <v/>
      </c>
      <c r="J122" s="185" t="str">
        <f>IF('360 GRP '!U162=0,"",'360 GRP '!U162)</f>
        <v/>
      </c>
      <c r="K122" s="185" t="str">
        <f>IF('360 GRP '!V162=0,"",'360 GRP '!V162)</f>
        <v/>
      </c>
      <c r="L122" s="185" t="str">
        <f>IF('360 GRP '!W162=0,"",'360 GRP '!W162)</f>
        <v/>
      </c>
      <c r="M122" s="185" t="str">
        <f>IF('360 GRP '!X162=0,"",'360 GRP '!X162)</f>
        <v/>
      </c>
      <c r="N122" s="185" t="str">
        <f>IF('360 GRP '!Y162=0,"",'360 GRP '!Y162)</f>
        <v/>
      </c>
      <c r="O122" s="185" t="str">
        <f>IF('360 GRP '!Z162=0,"",'360 GRP '!Z162)</f>
        <v/>
      </c>
      <c r="P122" s="996" t="str">
        <f>IF('360 GRP '!AA162=0,"",'360 GRP '!AA162)</f>
        <v/>
      </c>
      <c r="Q122" s="1041" t="str">
        <f>IF('360 GRP '!AB162=0,"",'360 GRP '!AB162)</f>
        <v/>
      </c>
      <c r="R122" s="185" t="str">
        <f>IF('360 GRP '!AC162=0,"",'360 GRP '!AC162)</f>
        <v/>
      </c>
      <c r="S122" s="185" t="str">
        <f>IF('360 GRP '!AD162=0,"",'360 GRP '!AD162)</f>
        <v/>
      </c>
      <c r="T122" s="185" t="str">
        <f>IF('360 GRP '!AE162=0,"",'360 GRP '!AE162)</f>
        <v/>
      </c>
      <c r="U122" s="1044">
        <f t="shared" si="1"/>
        <v>0</v>
      </c>
      <c r="V122" s="1045">
        <f>U122*'360 GRP '!J162</f>
        <v>0</v>
      </c>
      <c r="W122" s="997">
        <f>U122*'360 GRP '!BJ162</f>
        <v>0</v>
      </c>
    </row>
    <row r="123" spans="1:23" ht="23.25" customHeight="1" x14ac:dyDescent="0.2">
      <c r="A123" s="163" t="str">
        <f>'360 GRP '!D163</f>
        <v>360-313</v>
      </c>
      <c r="B123" s="166"/>
      <c r="C123" s="185" t="str">
        <f>IF('360 GRP '!N163=0,"",'360 GRP '!N163)</f>
        <v/>
      </c>
      <c r="D123" s="185" t="str">
        <f>IF('360 GRP '!O163=0,"",'360 GRP '!O163)</f>
        <v/>
      </c>
      <c r="E123" s="185" t="str">
        <f>IF('360 GRP '!P163=0,"",'360 GRP '!P163)</f>
        <v/>
      </c>
      <c r="F123" s="185" t="str">
        <f>IF('360 GRP '!Q163=0,"",'360 GRP '!Q163)</f>
        <v/>
      </c>
      <c r="G123" s="185" t="str">
        <f>IF('360 GRP '!R163=0,"",'360 GRP '!R163)</f>
        <v/>
      </c>
      <c r="H123" s="185" t="str">
        <f>IF('360 GRP '!S163=0,"",'360 GRP '!S163)</f>
        <v/>
      </c>
      <c r="I123" s="185" t="str">
        <f>IF('360 GRP '!T163=0,"",'360 GRP '!T163)</f>
        <v/>
      </c>
      <c r="J123" s="185" t="str">
        <f>IF('360 GRP '!U163=0,"",'360 GRP '!U163)</f>
        <v/>
      </c>
      <c r="K123" s="185" t="str">
        <f>IF('360 GRP '!V163=0,"",'360 GRP '!V163)</f>
        <v/>
      </c>
      <c r="L123" s="185" t="str">
        <f>IF('360 GRP '!W163=0,"",'360 GRP '!W163)</f>
        <v/>
      </c>
      <c r="M123" s="185" t="str">
        <f>IF('360 GRP '!X163=0,"",'360 GRP '!X163)</f>
        <v/>
      </c>
      <c r="N123" s="185" t="str">
        <f>IF('360 GRP '!Y163=0,"",'360 GRP '!Y163)</f>
        <v/>
      </c>
      <c r="O123" s="185" t="str">
        <f>IF('360 GRP '!Z163=0,"",'360 GRP '!Z163)</f>
        <v/>
      </c>
      <c r="P123" s="996" t="str">
        <f>IF('360 GRP '!AA163=0,"",'360 GRP '!AA163)</f>
        <v/>
      </c>
      <c r="Q123" s="1041" t="str">
        <f>IF('360 GRP '!AB163=0,"",'360 GRP '!AB163)</f>
        <v/>
      </c>
      <c r="R123" s="185" t="str">
        <f>IF('360 GRP '!AC163=0,"",'360 GRP '!AC163)</f>
        <v/>
      </c>
      <c r="S123" s="185" t="str">
        <f>IF('360 GRP '!AD163=0,"",'360 GRP '!AD163)</f>
        <v/>
      </c>
      <c r="T123" s="185" t="str">
        <f>IF('360 GRP '!AE163=0,"",'360 GRP '!AE163)</f>
        <v/>
      </c>
      <c r="U123" s="1044">
        <f t="shared" si="1"/>
        <v>0</v>
      </c>
      <c r="V123" s="1045">
        <f>U123*'360 GRP '!J163</f>
        <v>0</v>
      </c>
      <c r="W123" s="997">
        <f>U123*'360 GRP '!BJ163</f>
        <v>0</v>
      </c>
    </row>
    <row r="124" spans="1:23" ht="23.25" customHeight="1" x14ac:dyDescent="0.2">
      <c r="A124" s="163" t="str">
        <f>'360 GRP '!D164</f>
        <v>360-313-DT</v>
      </c>
      <c r="B124" s="166" t="s">
        <v>70</v>
      </c>
      <c r="C124" s="185" t="str">
        <f>IF('360 GRP '!N164=0,"",'360 GRP '!N164)</f>
        <v/>
      </c>
      <c r="D124" s="185" t="str">
        <f>IF('360 GRP '!O164=0,"",'360 GRP '!O164)</f>
        <v/>
      </c>
      <c r="E124" s="185" t="str">
        <f>IF('360 GRP '!P164=0,"",'360 GRP '!P164)</f>
        <v/>
      </c>
      <c r="F124" s="185" t="str">
        <f>IF('360 GRP '!Q164=0,"",'360 GRP '!Q164)</f>
        <v/>
      </c>
      <c r="G124" s="185" t="str">
        <f>IF('360 GRP '!R164=0,"",'360 GRP '!R164)</f>
        <v/>
      </c>
      <c r="H124" s="185" t="str">
        <f>IF('360 GRP '!S164=0,"",'360 GRP '!S164)</f>
        <v/>
      </c>
      <c r="I124" s="185" t="str">
        <f>IF('360 GRP '!T164=0,"",'360 GRP '!T164)</f>
        <v/>
      </c>
      <c r="J124" s="185" t="str">
        <f>IF('360 GRP '!U164=0,"",'360 GRP '!U164)</f>
        <v/>
      </c>
      <c r="K124" s="185" t="str">
        <f>IF('360 GRP '!V164=0,"",'360 GRP '!V164)</f>
        <v/>
      </c>
      <c r="L124" s="185" t="str">
        <f>IF('360 GRP '!W164=0,"",'360 GRP '!W164)</f>
        <v/>
      </c>
      <c r="M124" s="185" t="str">
        <f>IF('360 GRP '!X164=0,"",'360 GRP '!X164)</f>
        <v/>
      </c>
      <c r="N124" s="185" t="str">
        <f>IF('360 GRP '!Y164=0,"",'360 GRP '!Y164)</f>
        <v/>
      </c>
      <c r="O124" s="185" t="str">
        <f>IF('360 GRP '!Z164=0,"",'360 GRP '!Z164)</f>
        <v/>
      </c>
      <c r="P124" s="996" t="str">
        <f>IF('360 GRP '!AA164=0,"",'360 GRP '!AA164)</f>
        <v/>
      </c>
      <c r="Q124" s="1041" t="str">
        <f>IF('360 GRP '!AB164=0,"",'360 GRP '!AB164)</f>
        <v/>
      </c>
      <c r="R124" s="185" t="str">
        <f>IF('360 GRP '!AC164=0,"",'360 GRP '!AC164)</f>
        <v/>
      </c>
      <c r="S124" s="185" t="str">
        <f>IF('360 GRP '!AD164=0,"",'360 GRP '!AD164)</f>
        <v/>
      </c>
      <c r="T124" s="185" t="str">
        <f>IF('360 GRP '!AE164=0,"",'360 GRP '!AE164)</f>
        <v/>
      </c>
      <c r="U124" s="1044">
        <f t="shared" si="1"/>
        <v>0</v>
      </c>
      <c r="V124" s="1045">
        <f>U124*'360 GRP '!J164</f>
        <v>0</v>
      </c>
      <c r="W124" s="997">
        <f>U124*'360 GRP '!BJ164</f>
        <v>0</v>
      </c>
    </row>
    <row r="125" spans="1:23" ht="23.25" customHeight="1" x14ac:dyDescent="0.2">
      <c r="A125" s="163" t="str">
        <f>'360 GRP '!D165</f>
        <v>360-314</v>
      </c>
      <c r="B125" s="166"/>
      <c r="C125" s="185" t="str">
        <f>IF('360 GRP '!N165=0,"",'360 GRP '!N165)</f>
        <v/>
      </c>
      <c r="D125" s="185" t="str">
        <f>IF('360 GRP '!O165=0,"",'360 GRP '!O165)</f>
        <v/>
      </c>
      <c r="E125" s="185" t="str">
        <f>IF('360 GRP '!P165=0,"",'360 GRP '!P165)</f>
        <v/>
      </c>
      <c r="F125" s="185" t="str">
        <f>IF('360 GRP '!Q165=0,"",'360 GRP '!Q165)</f>
        <v/>
      </c>
      <c r="G125" s="185" t="str">
        <f>IF('360 GRP '!R165=0,"",'360 GRP '!R165)</f>
        <v/>
      </c>
      <c r="H125" s="185" t="str">
        <f>IF('360 GRP '!S165=0,"",'360 GRP '!S165)</f>
        <v/>
      </c>
      <c r="I125" s="185" t="str">
        <f>IF('360 GRP '!T165=0,"",'360 GRP '!T165)</f>
        <v/>
      </c>
      <c r="J125" s="185" t="str">
        <f>IF('360 GRP '!U165=0,"",'360 GRP '!U165)</f>
        <v/>
      </c>
      <c r="K125" s="185" t="str">
        <f>IF('360 GRP '!V165=0,"",'360 GRP '!V165)</f>
        <v/>
      </c>
      <c r="L125" s="185" t="str">
        <f>IF('360 GRP '!W165=0,"",'360 GRP '!W165)</f>
        <v/>
      </c>
      <c r="M125" s="185" t="str">
        <f>IF('360 GRP '!X165=0,"",'360 GRP '!X165)</f>
        <v/>
      </c>
      <c r="N125" s="185" t="str">
        <f>IF('360 GRP '!Y165=0,"",'360 GRP '!Y165)</f>
        <v/>
      </c>
      <c r="O125" s="185" t="str">
        <f>IF('360 GRP '!Z165=0,"",'360 GRP '!Z165)</f>
        <v/>
      </c>
      <c r="P125" s="996" t="str">
        <f>IF('360 GRP '!AA165=0,"",'360 GRP '!AA165)</f>
        <v/>
      </c>
      <c r="Q125" s="1041" t="str">
        <f>IF('360 GRP '!AB165=0,"",'360 GRP '!AB165)</f>
        <v/>
      </c>
      <c r="R125" s="185" t="str">
        <f>IF('360 GRP '!AC165=0,"",'360 GRP '!AC165)</f>
        <v/>
      </c>
      <c r="S125" s="185" t="str">
        <f>IF('360 GRP '!AD165=0,"",'360 GRP '!AD165)</f>
        <v/>
      </c>
      <c r="T125" s="185" t="str">
        <f>IF('360 GRP '!AE165=0,"",'360 GRP '!AE165)</f>
        <v/>
      </c>
      <c r="U125" s="1044">
        <f t="shared" si="1"/>
        <v>0</v>
      </c>
      <c r="V125" s="1045">
        <f>U125*'360 GRP '!J165</f>
        <v>0</v>
      </c>
      <c r="W125" s="997">
        <f>U125*'360 GRP '!BJ165</f>
        <v>0</v>
      </c>
    </row>
    <row r="126" spans="1:23" ht="23.25" customHeight="1" x14ac:dyDescent="0.2">
      <c r="A126" s="163" t="str">
        <f>'360 GRP '!D166</f>
        <v>360-314-DT</v>
      </c>
      <c r="B126" s="166" t="s">
        <v>70</v>
      </c>
      <c r="C126" s="185" t="str">
        <f>IF('360 GRP '!N166=0,"",'360 GRP '!N166)</f>
        <v/>
      </c>
      <c r="D126" s="185" t="str">
        <f>IF('360 GRP '!O166=0,"",'360 GRP '!O166)</f>
        <v/>
      </c>
      <c r="E126" s="185" t="str">
        <f>IF('360 GRP '!P166=0,"",'360 GRP '!P166)</f>
        <v/>
      </c>
      <c r="F126" s="185" t="str">
        <f>IF('360 GRP '!Q166=0,"",'360 GRP '!Q166)</f>
        <v/>
      </c>
      <c r="G126" s="185" t="str">
        <f>IF('360 GRP '!R166=0,"",'360 GRP '!R166)</f>
        <v/>
      </c>
      <c r="H126" s="185" t="str">
        <f>IF('360 GRP '!S166=0,"",'360 GRP '!S166)</f>
        <v/>
      </c>
      <c r="I126" s="185" t="str">
        <f>IF('360 GRP '!T166=0,"",'360 GRP '!T166)</f>
        <v/>
      </c>
      <c r="J126" s="185" t="str">
        <f>IF('360 GRP '!U166=0,"",'360 GRP '!U166)</f>
        <v/>
      </c>
      <c r="K126" s="185" t="str">
        <f>IF('360 GRP '!V166=0,"",'360 GRP '!V166)</f>
        <v/>
      </c>
      <c r="L126" s="185" t="str">
        <f>IF('360 GRP '!W166=0,"",'360 GRP '!W166)</f>
        <v/>
      </c>
      <c r="M126" s="185" t="str">
        <f>IF('360 GRP '!X166=0,"",'360 GRP '!X166)</f>
        <v/>
      </c>
      <c r="N126" s="185" t="str">
        <f>IF('360 GRP '!Y166=0,"",'360 GRP '!Y166)</f>
        <v/>
      </c>
      <c r="O126" s="185" t="str">
        <f>IF('360 GRP '!Z166=0,"",'360 GRP '!Z166)</f>
        <v/>
      </c>
      <c r="P126" s="996" t="str">
        <f>IF('360 GRP '!AA166=0,"",'360 GRP '!AA166)</f>
        <v/>
      </c>
      <c r="Q126" s="1041" t="str">
        <f>IF('360 GRP '!AB166=0,"",'360 GRP '!AB166)</f>
        <v/>
      </c>
      <c r="R126" s="185" t="str">
        <f>IF('360 GRP '!AC166=0,"",'360 GRP '!AC166)</f>
        <v/>
      </c>
      <c r="S126" s="185" t="str">
        <f>IF('360 GRP '!AD166=0,"",'360 GRP '!AD166)</f>
        <v/>
      </c>
      <c r="T126" s="185" t="str">
        <f>IF('360 GRP '!AE166=0,"",'360 GRP '!AE166)</f>
        <v/>
      </c>
      <c r="U126" s="1044">
        <f t="shared" ref="U126:U189" si="2">SUM(C126:T126)</f>
        <v>0</v>
      </c>
      <c r="V126" s="1045">
        <f>U126*'360 GRP '!J166</f>
        <v>0</v>
      </c>
      <c r="W126" s="997">
        <f>U126*'360 GRP '!BJ166</f>
        <v>0</v>
      </c>
    </row>
    <row r="127" spans="1:23" ht="23.25" customHeight="1" x14ac:dyDescent="0.2">
      <c r="A127" s="163" t="str">
        <f>'360 GRP '!D167</f>
        <v>360-315</v>
      </c>
      <c r="B127" s="166"/>
      <c r="C127" s="185" t="str">
        <f>IF('360 GRP '!N167=0,"",'360 GRP '!N167)</f>
        <v/>
      </c>
      <c r="D127" s="185" t="str">
        <f>IF('360 GRP '!O167=0,"",'360 GRP '!O167)</f>
        <v/>
      </c>
      <c r="E127" s="185" t="str">
        <f>IF('360 GRP '!P167=0,"",'360 GRP '!P167)</f>
        <v/>
      </c>
      <c r="F127" s="185" t="str">
        <f>IF('360 GRP '!Q167=0,"",'360 GRP '!Q167)</f>
        <v/>
      </c>
      <c r="G127" s="185" t="str">
        <f>IF('360 GRP '!R167=0,"",'360 GRP '!R167)</f>
        <v/>
      </c>
      <c r="H127" s="185" t="str">
        <f>IF('360 GRP '!S167=0,"",'360 GRP '!S167)</f>
        <v/>
      </c>
      <c r="I127" s="185" t="str">
        <f>IF('360 GRP '!T167=0,"",'360 GRP '!T167)</f>
        <v/>
      </c>
      <c r="J127" s="185" t="str">
        <f>IF('360 GRP '!U167=0,"",'360 GRP '!U167)</f>
        <v/>
      </c>
      <c r="K127" s="185" t="str">
        <f>IF('360 GRP '!V167=0,"",'360 GRP '!V167)</f>
        <v/>
      </c>
      <c r="L127" s="185" t="str">
        <f>IF('360 GRP '!W167=0,"",'360 GRP '!W167)</f>
        <v/>
      </c>
      <c r="M127" s="185" t="str">
        <f>IF('360 GRP '!X167=0,"",'360 GRP '!X167)</f>
        <v/>
      </c>
      <c r="N127" s="185" t="str">
        <f>IF('360 GRP '!Y167=0,"",'360 GRP '!Y167)</f>
        <v/>
      </c>
      <c r="O127" s="185" t="str">
        <f>IF('360 GRP '!Z167=0,"",'360 GRP '!Z167)</f>
        <v/>
      </c>
      <c r="P127" s="996" t="str">
        <f>IF('360 GRP '!AA167=0,"",'360 GRP '!AA167)</f>
        <v/>
      </c>
      <c r="Q127" s="1041" t="str">
        <f>IF('360 GRP '!AB167=0,"",'360 GRP '!AB167)</f>
        <v/>
      </c>
      <c r="R127" s="185" t="str">
        <f>IF('360 GRP '!AC167=0,"",'360 GRP '!AC167)</f>
        <v/>
      </c>
      <c r="S127" s="185" t="str">
        <f>IF('360 GRP '!AD167=0,"",'360 GRP '!AD167)</f>
        <v/>
      </c>
      <c r="T127" s="185" t="str">
        <f>IF('360 GRP '!AE167=0,"",'360 GRP '!AE167)</f>
        <v/>
      </c>
      <c r="U127" s="1044">
        <f t="shared" si="2"/>
        <v>0</v>
      </c>
      <c r="V127" s="1045">
        <f>U127*'360 GRP '!J167</f>
        <v>0</v>
      </c>
      <c r="W127" s="997">
        <f>U127*'360 GRP '!BJ167</f>
        <v>0</v>
      </c>
    </row>
    <row r="128" spans="1:23" ht="23.25" customHeight="1" x14ac:dyDescent="0.2">
      <c r="A128" s="163" t="str">
        <f>'360 GRP '!D168</f>
        <v>360-315-DT</v>
      </c>
      <c r="B128" s="166" t="s">
        <v>70</v>
      </c>
      <c r="C128" s="185" t="str">
        <f>IF('360 GRP '!N168=0,"",'360 GRP '!N168)</f>
        <v/>
      </c>
      <c r="D128" s="185" t="str">
        <f>IF('360 GRP '!O168=0,"",'360 GRP '!O168)</f>
        <v/>
      </c>
      <c r="E128" s="185" t="str">
        <f>IF('360 GRP '!P168=0,"",'360 GRP '!P168)</f>
        <v/>
      </c>
      <c r="F128" s="185" t="str">
        <f>IF('360 GRP '!Q168=0,"",'360 GRP '!Q168)</f>
        <v/>
      </c>
      <c r="G128" s="185" t="str">
        <f>IF('360 GRP '!R168=0,"",'360 GRP '!R168)</f>
        <v/>
      </c>
      <c r="H128" s="185" t="str">
        <f>IF('360 GRP '!S168=0,"",'360 GRP '!S168)</f>
        <v/>
      </c>
      <c r="I128" s="185" t="str">
        <f>IF('360 GRP '!T168=0,"",'360 GRP '!T168)</f>
        <v/>
      </c>
      <c r="J128" s="185" t="str">
        <f>IF('360 GRP '!U168=0,"",'360 GRP '!U168)</f>
        <v/>
      </c>
      <c r="K128" s="185" t="str">
        <f>IF('360 GRP '!V168=0,"",'360 GRP '!V168)</f>
        <v/>
      </c>
      <c r="L128" s="185" t="str">
        <f>IF('360 GRP '!W168=0,"",'360 GRP '!W168)</f>
        <v/>
      </c>
      <c r="M128" s="185" t="str">
        <f>IF('360 GRP '!X168=0,"",'360 GRP '!X168)</f>
        <v/>
      </c>
      <c r="N128" s="185" t="str">
        <f>IF('360 GRP '!Y168=0,"",'360 GRP '!Y168)</f>
        <v/>
      </c>
      <c r="O128" s="185" t="str">
        <f>IF('360 GRP '!Z168=0,"",'360 GRP '!Z168)</f>
        <v/>
      </c>
      <c r="P128" s="996" t="str">
        <f>IF('360 GRP '!AA168=0,"",'360 GRP '!AA168)</f>
        <v/>
      </c>
      <c r="Q128" s="1041" t="str">
        <f>IF('360 GRP '!AB168=0,"",'360 GRP '!AB168)</f>
        <v/>
      </c>
      <c r="R128" s="185" t="str">
        <f>IF('360 GRP '!AC168=0,"",'360 GRP '!AC168)</f>
        <v/>
      </c>
      <c r="S128" s="185" t="str">
        <f>IF('360 GRP '!AD168=0,"",'360 GRP '!AD168)</f>
        <v/>
      </c>
      <c r="T128" s="185" t="str">
        <f>IF('360 GRP '!AE168=0,"",'360 GRP '!AE168)</f>
        <v/>
      </c>
      <c r="U128" s="1044">
        <f t="shared" si="2"/>
        <v>0</v>
      </c>
      <c r="V128" s="1045">
        <f>U128*'360 GRP '!J168</f>
        <v>0</v>
      </c>
      <c r="W128" s="997">
        <f>U128*'360 GRP '!BJ168</f>
        <v>0</v>
      </c>
    </row>
    <row r="129" spans="1:23" ht="23.25" customHeight="1" x14ac:dyDescent="0.2">
      <c r="A129" s="163" t="str">
        <f>'360 GRP '!D169</f>
        <v>360-316</v>
      </c>
      <c r="B129" s="166"/>
      <c r="C129" s="185" t="str">
        <f>IF('360 GRP '!N169=0,"",'360 GRP '!N169)</f>
        <v/>
      </c>
      <c r="D129" s="185" t="str">
        <f>IF('360 GRP '!O169=0,"",'360 GRP '!O169)</f>
        <v/>
      </c>
      <c r="E129" s="185" t="str">
        <f>IF('360 GRP '!P169=0,"",'360 GRP '!P169)</f>
        <v/>
      </c>
      <c r="F129" s="185" t="str">
        <f>IF('360 GRP '!Q169=0,"",'360 GRP '!Q169)</f>
        <v/>
      </c>
      <c r="G129" s="185" t="str">
        <f>IF('360 GRP '!R169=0,"",'360 GRP '!R169)</f>
        <v/>
      </c>
      <c r="H129" s="185" t="str">
        <f>IF('360 GRP '!S169=0,"",'360 GRP '!S169)</f>
        <v/>
      </c>
      <c r="I129" s="185" t="str">
        <f>IF('360 GRP '!T169=0,"",'360 GRP '!T169)</f>
        <v/>
      </c>
      <c r="J129" s="185" t="str">
        <f>IF('360 GRP '!U169=0,"",'360 GRP '!U169)</f>
        <v/>
      </c>
      <c r="K129" s="185" t="str">
        <f>IF('360 GRP '!V169=0,"",'360 GRP '!V169)</f>
        <v/>
      </c>
      <c r="L129" s="185" t="str">
        <f>IF('360 GRP '!W169=0,"",'360 GRP '!W169)</f>
        <v/>
      </c>
      <c r="M129" s="185" t="str">
        <f>IF('360 GRP '!X169=0,"",'360 GRP '!X169)</f>
        <v/>
      </c>
      <c r="N129" s="185" t="str">
        <f>IF('360 GRP '!Y169=0,"",'360 GRP '!Y169)</f>
        <v/>
      </c>
      <c r="O129" s="185" t="str">
        <f>IF('360 GRP '!Z169=0,"",'360 GRP '!Z169)</f>
        <v/>
      </c>
      <c r="P129" s="996" t="str">
        <f>IF('360 GRP '!AA169=0,"",'360 GRP '!AA169)</f>
        <v/>
      </c>
      <c r="Q129" s="1041" t="str">
        <f>IF('360 GRP '!AB169=0,"",'360 GRP '!AB169)</f>
        <v/>
      </c>
      <c r="R129" s="185" t="str">
        <f>IF('360 GRP '!AC169=0,"",'360 GRP '!AC169)</f>
        <v/>
      </c>
      <c r="S129" s="185" t="str">
        <f>IF('360 GRP '!AD169=0,"",'360 GRP '!AD169)</f>
        <v/>
      </c>
      <c r="T129" s="185" t="str">
        <f>IF('360 GRP '!AE169=0,"",'360 GRP '!AE169)</f>
        <v/>
      </c>
      <c r="U129" s="1044">
        <f t="shared" si="2"/>
        <v>0</v>
      </c>
      <c r="V129" s="1045">
        <f>U129*'360 GRP '!J169</f>
        <v>0</v>
      </c>
      <c r="W129" s="997">
        <f>U129*'360 GRP '!BJ169</f>
        <v>0</v>
      </c>
    </row>
    <row r="130" spans="1:23" ht="23.25" customHeight="1" x14ac:dyDescent="0.2">
      <c r="A130" s="163" t="str">
        <f>'360 GRP '!D170</f>
        <v>360-316-DT</v>
      </c>
      <c r="B130" s="166" t="s">
        <v>70</v>
      </c>
      <c r="C130" s="185" t="str">
        <f>IF('360 GRP '!N170=0,"",'360 GRP '!N170)</f>
        <v/>
      </c>
      <c r="D130" s="185" t="str">
        <f>IF('360 GRP '!O170=0,"",'360 GRP '!O170)</f>
        <v/>
      </c>
      <c r="E130" s="185" t="str">
        <f>IF('360 GRP '!P170=0,"",'360 GRP '!P170)</f>
        <v/>
      </c>
      <c r="F130" s="185" t="str">
        <f>IF('360 GRP '!Q170=0,"",'360 GRP '!Q170)</f>
        <v/>
      </c>
      <c r="G130" s="185" t="str">
        <f>IF('360 GRP '!R170=0,"",'360 GRP '!R170)</f>
        <v/>
      </c>
      <c r="H130" s="185" t="str">
        <f>IF('360 GRP '!S170=0,"",'360 GRP '!S170)</f>
        <v/>
      </c>
      <c r="I130" s="185" t="str">
        <f>IF('360 GRP '!T170=0,"",'360 GRP '!T170)</f>
        <v/>
      </c>
      <c r="J130" s="185" t="str">
        <f>IF('360 GRP '!U170=0,"",'360 GRP '!U170)</f>
        <v/>
      </c>
      <c r="K130" s="185" t="str">
        <f>IF('360 GRP '!V170=0,"",'360 GRP '!V170)</f>
        <v/>
      </c>
      <c r="L130" s="185" t="str">
        <f>IF('360 GRP '!W170=0,"",'360 GRP '!W170)</f>
        <v/>
      </c>
      <c r="M130" s="185" t="str">
        <f>IF('360 GRP '!X170=0,"",'360 GRP '!X170)</f>
        <v/>
      </c>
      <c r="N130" s="185" t="str">
        <f>IF('360 GRP '!Y170=0,"",'360 GRP '!Y170)</f>
        <v/>
      </c>
      <c r="O130" s="185" t="str">
        <f>IF('360 GRP '!Z170=0,"",'360 GRP '!Z170)</f>
        <v/>
      </c>
      <c r="P130" s="996" t="str">
        <f>IF('360 GRP '!AA170=0,"",'360 GRP '!AA170)</f>
        <v/>
      </c>
      <c r="Q130" s="1041" t="str">
        <f>IF('360 GRP '!AB170=0,"",'360 GRP '!AB170)</f>
        <v/>
      </c>
      <c r="R130" s="185" t="str">
        <f>IF('360 GRP '!AC170=0,"",'360 GRP '!AC170)</f>
        <v/>
      </c>
      <c r="S130" s="185" t="str">
        <f>IF('360 GRP '!AD170=0,"",'360 GRP '!AD170)</f>
        <v/>
      </c>
      <c r="T130" s="185" t="str">
        <f>IF('360 GRP '!AE170=0,"",'360 GRP '!AE170)</f>
        <v/>
      </c>
      <c r="U130" s="1044">
        <f t="shared" si="2"/>
        <v>0</v>
      </c>
      <c r="V130" s="1045">
        <f>U130*'360 GRP '!J170</f>
        <v>0</v>
      </c>
      <c r="W130" s="997">
        <f>U130*'360 GRP '!BJ170</f>
        <v>0</v>
      </c>
    </row>
    <row r="131" spans="1:23" ht="23.25" customHeight="1" x14ac:dyDescent="0.2">
      <c r="A131" s="163" t="str">
        <f>'360 GRP '!D171</f>
        <v>360-317</v>
      </c>
      <c r="B131" s="166"/>
      <c r="C131" s="185" t="str">
        <f>IF('360 GRP '!N171=0,"",'360 GRP '!N171)</f>
        <v/>
      </c>
      <c r="D131" s="185" t="str">
        <f>IF('360 GRP '!O171=0,"",'360 GRP '!O171)</f>
        <v/>
      </c>
      <c r="E131" s="185" t="str">
        <f>IF('360 GRP '!P171=0,"",'360 GRP '!P171)</f>
        <v/>
      </c>
      <c r="F131" s="185" t="str">
        <f>IF('360 GRP '!Q171=0,"",'360 GRP '!Q171)</f>
        <v/>
      </c>
      <c r="G131" s="185" t="str">
        <f>IF('360 GRP '!R171=0,"",'360 GRP '!R171)</f>
        <v/>
      </c>
      <c r="H131" s="185" t="str">
        <f>IF('360 GRP '!S171=0,"",'360 GRP '!S171)</f>
        <v/>
      </c>
      <c r="I131" s="185" t="str">
        <f>IF('360 GRP '!T171=0,"",'360 GRP '!T171)</f>
        <v/>
      </c>
      <c r="J131" s="185" t="str">
        <f>IF('360 GRP '!U171=0,"",'360 GRP '!U171)</f>
        <v/>
      </c>
      <c r="K131" s="185" t="str">
        <f>IF('360 GRP '!V171=0,"",'360 GRP '!V171)</f>
        <v/>
      </c>
      <c r="L131" s="185" t="str">
        <f>IF('360 GRP '!W171=0,"",'360 GRP '!W171)</f>
        <v/>
      </c>
      <c r="M131" s="185" t="str">
        <f>IF('360 GRP '!X171=0,"",'360 GRP '!X171)</f>
        <v/>
      </c>
      <c r="N131" s="185" t="str">
        <f>IF('360 GRP '!Y171=0,"",'360 GRP '!Y171)</f>
        <v/>
      </c>
      <c r="O131" s="185" t="str">
        <f>IF('360 GRP '!Z171=0,"",'360 GRP '!Z171)</f>
        <v/>
      </c>
      <c r="P131" s="996" t="str">
        <f>IF('360 GRP '!AA171=0,"",'360 GRP '!AA171)</f>
        <v/>
      </c>
      <c r="Q131" s="1041" t="str">
        <f>IF('360 GRP '!AB171=0,"",'360 GRP '!AB171)</f>
        <v/>
      </c>
      <c r="R131" s="185" t="str">
        <f>IF('360 GRP '!AC171=0,"",'360 GRP '!AC171)</f>
        <v/>
      </c>
      <c r="S131" s="185" t="str">
        <f>IF('360 GRP '!AD171=0,"",'360 GRP '!AD171)</f>
        <v/>
      </c>
      <c r="T131" s="185" t="str">
        <f>IF('360 GRP '!AE171=0,"",'360 GRP '!AE171)</f>
        <v/>
      </c>
      <c r="U131" s="1044">
        <f t="shared" si="2"/>
        <v>0</v>
      </c>
      <c r="V131" s="1045">
        <f>U131*'360 GRP '!J171</f>
        <v>0</v>
      </c>
      <c r="W131" s="997">
        <f>U131*'360 GRP '!BJ171</f>
        <v>0</v>
      </c>
    </row>
    <row r="132" spans="1:23" ht="23.25" customHeight="1" x14ac:dyDescent="0.2">
      <c r="A132" s="163" t="str">
        <f>'360 GRP '!D172</f>
        <v>360-317-DT</v>
      </c>
      <c r="B132" s="166" t="s">
        <v>70</v>
      </c>
      <c r="C132" s="185" t="str">
        <f>IF('360 GRP '!N172=0,"",'360 GRP '!N172)</f>
        <v/>
      </c>
      <c r="D132" s="185" t="str">
        <f>IF('360 GRP '!O172=0,"",'360 GRP '!O172)</f>
        <v/>
      </c>
      <c r="E132" s="185" t="str">
        <f>IF('360 GRP '!P172=0,"",'360 GRP '!P172)</f>
        <v/>
      </c>
      <c r="F132" s="185" t="str">
        <f>IF('360 GRP '!Q172=0,"",'360 GRP '!Q172)</f>
        <v/>
      </c>
      <c r="G132" s="185" t="str">
        <f>IF('360 GRP '!R172=0,"",'360 GRP '!R172)</f>
        <v/>
      </c>
      <c r="H132" s="185" t="str">
        <f>IF('360 GRP '!S172=0,"",'360 GRP '!S172)</f>
        <v/>
      </c>
      <c r="I132" s="185" t="str">
        <f>IF('360 GRP '!T172=0,"",'360 GRP '!T172)</f>
        <v/>
      </c>
      <c r="J132" s="185" t="str">
        <f>IF('360 GRP '!U172=0,"",'360 GRP '!U172)</f>
        <v/>
      </c>
      <c r="K132" s="185" t="str">
        <f>IF('360 GRP '!V172=0,"",'360 GRP '!V172)</f>
        <v/>
      </c>
      <c r="L132" s="185" t="str">
        <f>IF('360 GRP '!W172=0,"",'360 GRP '!W172)</f>
        <v/>
      </c>
      <c r="M132" s="185" t="str">
        <f>IF('360 GRP '!X172=0,"",'360 GRP '!X172)</f>
        <v/>
      </c>
      <c r="N132" s="185" t="str">
        <f>IF('360 GRP '!Y172=0,"",'360 GRP '!Y172)</f>
        <v/>
      </c>
      <c r="O132" s="185" t="str">
        <f>IF('360 GRP '!Z172=0,"",'360 GRP '!Z172)</f>
        <v/>
      </c>
      <c r="P132" s="996" t="str">
        <f>IF('360 GRP '!AA172=0,"",'360 GRP '!AA172)</f>
        <v/>
      </c>
      <c r="Q132" s="1041" t="str">
        <f>IF('360 GRP '!AB172=0,"",'360 GRP '!AB172)</f>
        <v/>
      </c>
      <c r="R132" s="185" t="str">
        <f>IF('360 GRP '!AC172=0,"",'360 GRP '!AC172)</f>
        <v/>
      </c>
      <c r="S132" s="185" t="str">
        <f>IF('360 GRP '!AD172=0,"",'360 GRP '!AD172)</f>
        <v/>
      </c>
      <c r="T132" s="185" t="str">
        <f>IF('360 GRP '!AE172=0,"",'360 GRP '!AE172)</f>
        <v/>
      </c>
      <c r="U132" s="1044">
        <f t="shared" si="2"/>
        <v>0</v>
      </c>
      <c r="V132" s="1045">
        <f>U132*'360 GRP '!J172</f>
        <v>0</v>
      </c>
      <c r="W132" s="997">
        <f>U132*'360 GRP '!BJ172</f>
        <v>0</v>
      </c>
    </row>
    <row r="133" spans="1:23" ht="23.25" customHeight="1" x14ac:dyDescent="0.2">
      <c r="A133" s="163" t="str">
        <f>'360 GRP '!D173</f>
        <v>360-318</v>
      </c>
      <c r="B133" s="166"/>
      <c r="C133" s="185" t="str">
        <f>IF('360 GRP '!N173=0,"",'360 GRP '!N173)</f>
        <v/>
      </c>
      <c r="D133" s="185" t="str">
        <f>IF('360 GRP '!O173=0,"",'360 GRP '!O173)</f>
        <v/>
      </c>
      <c r="E133" s="185" t="str">
        <f>IF('360 GRP '!P173=0,"",'360 GRP '!P173)</f>
        <v/>
      </c>
      <c r="F133" s="185" t="str">
        <f>IF('360 GRP '!Q173=0,"",'360 GRP '!Q173)</f>
        <v/>
      </c>
      <c r="G133" s="185" t="str">
        <f>IF('360 GRP '!R173=0,"",'360 GRP '!R173)</f>
        <v/>
      </c>
      <c r="H133" s="185" t="str">
        <f>IF('360 GRP '!S173=0,"",'360 GRP '!S173)</f>
        <v/>
      </c>
      <c r="I133" s="185" t="str">
        <f>IF('360 GRP '!T173=0,"",'360 GRP '!T173)</f>
        <v/>
      </c>
      <c r="J133" s="185" t="str">
        <f>IF('360 GRP '!U173=0,"",'360 GRP '!U173)</f>
        <v/>
      </c>
      <c r="K133" s="185" t="str">
        <f>IF('360 GRP '!V173=0,"",'360 GRP '!V173)</f>
        <v/>
      </c>
      <c r="L133" s="185" t="str">
        <f>IF('360 GRP '!W173=0,"",'360 GRP '!W173)</f>
        <v/>
      </c>
      <c r="M133" s="185" t="str">
        <f>IF('360 GRP '!X173=0,"",'360 GRP '!X173)</f>
        <v/>
      </c>
      <c r="N133" s="185" t="str">
        <f>IF('360 GRP '!Y173=0,"",'360 GRP '!Y173)</f>
        <v/>
      </c>
      <c r="O133" s="185" t="str">
        <f>IF('360 GRP '!Z173=0,"",'360 GRP '!Z173)</f>
        <v/>
      </c>
      <c r="P133" s="996" t="str">
        <f>IF('360 GRP '!AA173=0,"",'360 GRP '!AA173)</f>
        <v/>
      </c>
      <c r="Q133" s="1041" t="str">
        <f>IF('360 GRP '!AB173=0,"",'360 GRP '!AB173)</f>
        <v/>
      </c>
      <c r="R133" s="185" t="str">
        <f>IF('360 GRP '!AC173=0,"",'360 GRP '!AC173)</f>
        <v/>
      </c>
      <c r="S133" s="185" t="str">
        <f>IF('360 GRP '!AD173=0,"",'360 GRP '!AD173)</f>
        <v/>
      </c>
      <c r="T133" s="185" t="str">
        <f>IF('360 GRP '!AE173=0,"",'360 GRP '!AE173)</f>
        <v/>
      </c>
      <c r="U133" s="1044">
        <f t="shared" si="2"/>
        <v>0</v>
      </c>
      <c r="V133" s="1045">
        <f>U133*'360 GRP '!J173</f>
        <v>0</v>
      </c>
      <c r="W133" s="997">
        <f>U133*'360 GRP '!BJ173</f>
        <v>0</v>
      </c>
    </row>
    <row r="134" spans="1:23" ht="23.25" customHeight="1" x14ac:dyDescent="0.2">
      <c r="A134" s="163" t="str">
        <f>'360 GRP '!D174</f>
        <v>360-318-DT</v>
      </c>
      <c r="B134" s="166" t="s">
        <v>70</v>
      </c>
      <c r="C134" s="185" t="str">
        <f>IF('360 GRP '!N174=0,"",'360 GRP '!N174)</f>
        <v/>
      </c>
      <c r="D134" s="185" t="str">
        <f>IF('360 GRP '!O174=0,"",'360 GRP '!O174)</f>
        <v/>
      </c>
      <c r="E134" s="185" t="str">
        <f>IF('360 GRP '!P174=0,"",'360 GRP '!P174)</f>
        <v/>
      </c>
      <c r="F134" s="185" t="str">
        <f>IF('360 GRP '!Q174=0,"",'360 GRP '!Q174)</f>
        <v/>
      </c>
      <c r="G134" s="185" t="str">
        <f>IF('360 GRP '!R174=0,"",'360 GRP '!R174)</f>
        <v/>
      </c>
      <c r="H134" s="185" t="str">
        <f>IF('360 GRP '!S174=0,"",'360 GRP '!S174)</f>
        <v/>
      </c>
      <c r="I134" s="185" t="str">
        <f>IF('360 GRP '!T174=0,"",'360 GRP '!T174)</f>
        <v/>
      </c>
      <c r="J134" s="185" t="str">
        <f>IF('360 GRP '!U174=0,"",'360 GRP '!U174)</f>
        <v/>
      </c>
      <c r="K134" s="185" t="str">
        <f>IF('360 GRP '!V174=0,"",'360 GRP '!V174)</f>
        <v/>
      </c>
      <c r="L134" s="185" t="str">
        <f>IF('360 GRP '!W174=0,"",'360 GRP '!W174)</f>
        <v/>
      </c>
      <c r="M134" s="185" t="str">
        <f>IF('360 GRP '!X174=0,"",'360 GRP '!X174)</f>
        <v/>
      </c>
      <c r="N134" s="185" t="str">
        <f>IF('360 GRP '!Y174=0,"",'360 GRP '!Y174)</f>
        <v/>
      </c>
      <c r="O134" s="185" t="str">
        <f>IF('360 GRP '!Z174=0,"",'360 GRP '!Z174)</f>
        <v/>
      </c>
      <c r="P134" s="996" t="str">
        <f>IF('360 GRP '!AA174=0,"",'360 GRP '!AA174)</f>
        <v/>
      </c>
      <c r="Q134" s="1041" t="str">
        <f>IF('360 GRP '!AB174=0,"",'360 GRP '!AB174)</f>
        <v/>
      </c>
      <c r="R134" s="185" t="str">
        <f>IF('360 GRP '!AC174=0,"",'360 GRP '!AC174)</f>
        <v/>
      </c>
      <c r="S134" s="185" t="str">
        <f>IF('360 GRP '!AD174=0,"",'360 GRP '!AD174)</f>
        <v/>
      </c>
      <c r="T134" s="185" t="str">
        <f>IF('360 GRP '!AE174=0,"",'360 GRP '!AE174)</f>
        <v/>
      </c>
      <c r="U134" s="1044">
        <f t="shared" si="2"/>
        <v>0</v>
      </c>
      <c r="V134" s="1045">
        <f>U134*'360 GRP '!J174</f>
        <v>0</v>
      </c>
      <c r="W134" s="997">
        <f>U134*'360 GRP '!BJ174</f>
        <v>0</v>
      </c>
    </row>
    <row r="135" spans="1:23" ht="23.25" customHeight="1" x14ac:dyDescent="0.2">
      <c r="A135" s="163" t="str">
        <f>'360 GRP '!D175</f>
        <v>360-319</v>
      </c>
      <c r="B135" s="166"/>
      <c r="C135" s="185" t="str">
        <f>IF('360 GRP '!N175=0,"",'360 GRP '!N175)</f>
        <v/>
      </c>
      <c r="D135" s="185" t="str">
        <f>IF('360 GRP '!O175=0,"",'360 GRP '!O175)</f>
        <v/>
      </c>
      <c r="E135" s="185" t="str">
        <f>IF('360 GRP '!P175=0,"",'360 GRP '!P175)</f>
        <v/>
      </c>
      <c r="F135" s="185" t="str">
        <f>IF('360 GRP '!Q175=0,"",'360 GRP '!Q175)</f>
        <v/>
      </c>
      <c r="G135" s="185" t="str">
        <f>IF('360 GRP '!R175=0,"",'360 GRP '!R175)</f>
        <v/>
      </c>
      <c r="H135" s="185" t="str">
        <f>IF('360 GRP '!S175=0,"",'360 GRP '!S175)</f>
        <v/>
      </c>
      <c r="I135" s="185" t="str">
        <f>IF('360 GRP '!T175=0,"",'360 GRP '!T175)</f>
        <v/>
      </c>
      <c r="J135" s="185" t="str">
        <f>IF('360 GRP '!U175=0,"",'360 GRP '!U175)</f>
        <v/>
      </c>
      <c r="K135" s="185" t="str">
        <f>IF('360 GRP '!V175=0,"",'360 GRP '!V175)</f>
        <v/>
      </c>
      <c r="L135" s="185" t="str">
        <f>IF('360 GRP '!W175=0,"",'360 GRP '!W175)</f>
        <v/>
      </c>
      <c r="M135" s="185" t="str">
        <f>IF('360 GRP '!X175=0,"",'360 GRP '!X175)</f>
        <v/>
      </c>
      <c r="N135" s="185" t="str">
        <f>IF('360 GRP '!Y175=0,"",'360 GRP '!Y175)</f>
        <v/>
      </c>
      <c r="O135" s="185" t="str">
        <f>IF('360 GRP '!Z175=0,"",'360 GRP '!Z175)</f>
        <v/>
      </c>
      <c r="P135" s="996" t="str">
        <f>IF('360 GRP '!AA175=0,"",'360 GRP '!AA175)</f>
        <v/>
      </c>
      <c r="Q135" s="1041" t="str">
        <f>IF('360 GRP '!AB175=0,"",'360 GRP '!AB175)</f>
        <v/>
      </c>
      <c r="R135" s="185" t="str">
        <f>IF('360 GRP '!AC175=0,"",'360 GRP '!AC175)</f>
        <v/>
      </c>
      <c r="S135" s="185" t="str">
        <f>IF('360 GRP '!AD175=0,"",'360 GRP '!AD175)</f>
        <v/>
      </c>
      <c r="T135" s="185" t="str">
        <f>IF('360 GRP '!AE175=0,"",'360 GRP '!AE175)</f>
        <v/>
      </c>
      <c r="U135" s="1044">
        <f t="shared" si="2"/>
        <v>0</v>
      </c>
      <c r="V135" s="1045">
        <f>U135*'360 GRP '!J175</f>
        <v>0</v>
      </c>
      <c r="W135" s="997">
        <f>U135*'360 GRP '!BJ175</f>
        <v>0</v>
      </c>
    </row>
    <row r="136" spans="1:23" ht="23.25" customHeight="1" x14ac:dyDescent="0.2">
      <c r="A136" s="163" t="str">
        <f>'360 GRP '!D176</f>
        <v>360-319-DT</v>
      </c>
      <c r="B136" s="166" t="s">
        <v>70</v>
      </c>
      <c r="C136" s="185" t="str">
        <f>IF('360 GRP '!N176=0,"",'360 GRP '!N176)</f>
        <v/>
      </c>
      <c r="D136" s="185" t="str">
        <f>IF('360 GRP '!O176=0,"",'360 GRP '!O176)</f>
        <v/>
      </c>
      <c r="E136" s="185" t="str">
        <f>IF('360 GRP '!P176=0,"",'360 GRP '!P176)</f>
        <v/>
      </c>
      <c r="F136" s="185" t="str">
        <f>IF('360 GRP '!Q176=0,"",'360 GRP '!Q176)</f>
        <v/>
      </c>
      <c r="G136" s="185" t="str">
        <f>IF('360 GRP '!R176=0,"",'360 GRP '!R176)</f>
        <v/>
      </c>
      <c r="H136" s="185" t="str">
        <f>IF('360 GRP '!S176=0,"",'360 GRP '!S176)</f>
        <v/>
      </c>
      <c r="I136" s="185" t="str">
        <f>IF('360 GRP '!T176=0,"",'360 GRP '!T176)</f>
        <v/>
      </c>
      <c r="J136" s="185" t="str">
        <f>IF('360 GRP '!U176=0,"",'360 GRP '!U176)</f>
        <v/>
      </c>
      <c r="K136" s="185" t="str">
        <f>IF('360 GRP '!V176=0,"",'360 GRP '!V176)</f>
        <v/>
      </c>
      <c r="L136" s="185" t="str">
        <f>IF('360 GRP '!W176=0,"",'360 GRP '!W176)</f>
        <v/>
      </c>
      <c r="M136" s="185" t="str">
        <f>IF('360 GRP '!X176=0,"",'360 GRP '!X176)</f>
        <v/>
      </c>
      <c r="N136" s="185" t="str">
        <f>IF('360 GRP '!Y176=0,"",'360 GRP '!Y176)</f>
        <v/>
      </c>
      <c r="O136" s="185" t="str">
        <f>IF('360 GRP '!Z176=0,"",'360 GRP '!Z176)</f>
        <v/>
      </c>
      <c r="P136" s="996" t="str">
        <f>IF('360 GRP '!AA176=0,"",'360 GRP '!AA176)</f>
        <v/>
      </c>
      <c r="Q136" s="1041" t="str">
        <f>IF('360 GRP '!AB176=0,"",'360 GRP '!AB176)</f>
        <v/>
      </c>
      <c r="R136" s="185" t="str">
        <f>IF('360 GRP '!AC176=0,"",'360 GRP '!AC176)</f>
        <v/>
      </c>
      <c r="S136" s="185" t="str">
        <f>IF('360 GRP '!AD176=0,"",'360 GRP '!AD176)</f>
        <v/>
      </c>
      <c r="T136" s="185" t="str">
        <f>IF('360 GRP '!AE176=0,"",'360 GRP '!AE176)</f>
        <v/>
      </c>
      <c r="U136" s="1044">
        <f t="shared" si="2"/>
        <v>0</v>
      </c>
      <c r="V136" s="1045">
        <f>U136*'360 GRP '!J176</f>
        <v>0</v>
      </c>
      <c r="W136" s="997">
        <f>U136*'360 GRP '!BJ176</f>
        <v>0</v>
      </c>
    </row>
    <row r="137" spans="1:23" ht="23.25" customHeight="1" x14ac:dyDescent="0.2">
      <c r="A137" s="163" t="str">
        <f>'360 GRP '!D177</f>
        <v>360-320</v>
      </c>
      <c r="B137" s="166"/>
      <c r="C137" s="185" t="str">
        <f>IF('360 GRP '!N177=0,"",'360 GRP '!N177)</f>
        <v/>
      </c>
      <c r="D137" s="185" t="str">
        <f>IF('360 GRP '!O177=0,"",'360 GRP '!O177)</f>
        <v/>
      </c>
      <c r="E137" s="185" t="str">
        <f>IF('360 GRP '!P177=0,"",'360 GRP '!P177)</f>
        <v/>
      </c>
      <c r="F137" s="185" t="str">
        <f>IF('360 GRP '!Q177=0,"",'360 GRP '!Q177)</f>
        <v/>
      </c>
      <c r="G137" s="185" t="str">
        <f>IF('360 GRP '!R177=0,"",'360 GRP '!R177)</f>
        <v/>
      </c>
      <c r="H137" s="185" t="str">
        <f>IF('360 GRP '!S177=0,"",'360 GRP '!S177)</f>
        <v/>
      </c>
      <c r="I137" s="185" t="str">
        <f>IF('360 GRP '!T177=0,"",'360 GRP '!T177)</f>
        <v/>
      </c>
      <c r="J137" s="185" t="str">
        <f>IF('360 GRP '!U177=0,"",'360 GRP '!U177)</f>
        <v/>
      </c>
      <c r="K137" s="185" t="str">
        <f>IF('360 GRP '!V177=0,"",'360 GRP '!V177)</f>
        <v/>
      </c>
      <c r="L137" s="185" t="str">
        <f>IF('360 GRP '!W177=0,"",'360 GRP '!W177)</f>
        <v/>
      </c>
      <c r="M137" s="185" t="str">
        <f>IF('360 GRP '!X177=0,"",'360 GRP '!X177)</f>
        <v/>
      </c>
      <c r="N137" s="185" t="str">
        <f>IF('360 GRP '!Y177=0,"",'360 GRP '!Y177)</f>
        <v/>
      </c>
      <c r="O137" s="185" t="str">
        <f>IF('360 GRP '!Z177=0,"",'360 GRP '!Z177)</f>
        <v/>
      </c>
      <c r="P137" s="996" t="str">
        <f>IF('360 GRP '!AA177=0,"",'360 GRP '!AA177)</f>
        <v/>
      </c>
      <c r="Q137" s="1041" t="str">
        <f>IF('360 GRP '!AB177=0,"",'360 GRP '!AB177)</f>
        <v/>
      </c>
      <c r="R137" s="185" t="str">
        <f>IF('360 GRP '!AC177=0,"",'360 GRP '!AC177)</f>
        <v/>
      </c>
      <c r="S137" s="185" t="str">
        <f>IF('360 GRP '!AD177=0,"",'360 GRP '!AD177)</f>
        <v/>
      </c>
      <c r="T137" s="185" t="str">
        <f>IF('360 GRP '!AE177=0,"",'360 GRP '!AE177)</f>
        <v/>
      </c>
      <c r="U137" s="1044">
        <f t="shared" si="2"/>
        <v>0</v>
      </c>
      <c r="V137" s="1045">
        <f>U137*'360 GRP '!J177</f>
        <v>0</v>
      </c>
      <c r="W137" s="997">
        <f>U137*'360 GRP '!BJ177</f>
        <v>0</v>
      </c>
    </row>
    <row r="138" spans="1:23" ht="23.25" customHeight="1" x14ac:dyDescent="0.2">
      <c r="A138" s="163" t="str">
        <f>'360 GRP '!D178</f>
        <v>360-320-DT</v>
      </c>
      <c r="B138" s="166" t="s">
        <v>70</v>
      </c>
      <c r="C138" s="185" t="str">
        <f>IF('360 GRP '!N178=0,"",'360 GRP '!N178)</f>
        <v/>
      </c>
      <c r="D138" s="185" t="str">
        <f>IF('360 GRP '!O178=0,"",'360 GRP '!O178)</f>
        <v/>
      </c>
      <c r="E138" s="185" t="str">
        <f>IF('360 GRP '!P178=0,"",'360 GRP '!P178)</f>
        <v/>
      </c>
      <c r="F138" s="185" t="str">
        <f>IF('360 GRP '!Q178=0,"",'360 GRP '!Q178)</f>
        <v/>
      </c>
      <c r="G138" s="185" t="str">
        <f>IF('360 GRP '!R178=0,"",'360 GRP '!R178)</f>
        <v/>
      </c>
      <c r="H138" s="185" t="str">
        <f>IF('360 GRP '!S178=0,"",'360 GRP '!S178)</f>
        <v/>
      </c>
      <c r="I138" s="185" t="str">
        <f>IF('360 GRP '!T178=0,"",'360 GRP '!T178)</f>
        <v/>
      </c>
      <c r="J138" s="185" t="str">
        <f>IF('360 GRP '!U178=0,"",'360 GRP '!U178)</f>
        <v/>
      </c>
      <c r="K138" s="185" t="str">
        <f>IF('360 GRP '!V178=0,"",'360 GRP '!V178)</f>
        <v/>
      </c>
      <c r="L138" s="185" t="str">
        <f>IF('360 GRP '!W178=0,"",'360 GRP '!W178)</f>
        <v/>
      </c>
      <c r="M138" s="185" t="str">
        <f>IF('360 GRP '!X178=0,"",'360 GRP '!X178)</f>
        <v/>
      </c>
      <c r="N138" s="185" t="str">
        <f>IF('360 GRP '!Y178=0,"",'360 GRP '!Y178)</f>
        <v/>
      </c>
      <c r="O138" s="185" t="str">
        <f>IF('360 GRP '!Z178=0,"",'360 GRP '!Z178)</f>
        <v/>
      </c>
      <c r="P138" s="996" t="str">
        <f>IF('360 GRP '!AA178=0,"",'360 GRP '!AA178)</f>
        <v/>
      </c>
      <c r="Q138" s="1041" t="str">
        <f>IF('360 GRP '!AB178=0,"",'360 GRP '!AB178)</f>
        <v/>
      </c>
      <c r="R138" s="185" t="str">
        <f>IF('360 GRP '!AC178=0,"",'360 GRP '!AC178)</f>
        <v/>
      </c>
      <c r="S138" s="185" t="str">
        <f>IF('360 GRP '!AD178=0,"",'360 GRP '!AD178)</f>
        <v/>
      </c>
      <c r="T138" s="185" t="str">
        <f>IF('360 GRP '!AE178=0,"",'360 GRP '!AE178)</f>
        <v/>
      </c>
      <c r="U138" s="1044">
        <f t="shared" si="2"/>
        <v>0</v>
      </c>
      <c r="V138" s="1045">
        <f>U138*'360 GRP '!J178</f>
        <v>0</v>
      </c>
      <c r="W138" s="997">
        <f>U138*'360 GRP '!BJ178</f>
        <v>0</v>
      </c>
    </row>
    <row r="139" spans="1:23" ht="23.25" customHeight="1" x14ac:dyDescent="0.2">
      <c r="A139" s="163">
        <f>'360 GRP '!D179</f>
        <v>0</v>
      </c>
      <c r="B139" s="166"/>
      <c r="C139" s="185" t="str">
        <f>IF('360 GRP '!N179=0,"",'360 GRP '!N179)</f>
        <v/>
      </c>
      <c r="D139" s="185" t="str">
        <f>IF('360 GRP '!O179=0,"",'360 GRP '!O179)</f>
        <v/>
      </c>
      <c r="E139" s="185" t="str">
        <f>IF('360 GRP '!P179=0,"",'360 GRP '!P179)</f>
        <v/>
      </c>
      <c r="F139" s="185" t="str">
        <f>IF('360 GRP '!Q179=0,"",'360 GRP '!Q179)</f>
        <v/>
      </c>
      <c r="G139" s="185" t="str">
        <f>IF('360 GRP '!R179=0,"",'360 GRP '!R179)</f>
        <v/>
      </c>
      <c r="H139" s="185" t="str">
        <f>IF('360 GRP '!S179=0,"",'360 GRP '!S179)</f>
        <v/>
      </c>
      <c r="I139" s="185" t="str">
        <f>IF('360 GRP '!T179=0,"",'360 GRP '!T179)</f>
        <v/>
      </c>
      <c r="J139" s="185" t="str">
        <f>IF('360 GRP '!U179=0,"",'360 GRP '!U179)</f>
        <v/>
      </c>
      <c r="K139" s="185" t="str">
        <f>IF('360 GRP '!V179=0,"",'360 GRP '!V179)</f>
        <v/>
      </c>
      <c r="L139" s="185" t="str">
        <f>IF('360 GRP '!W179=0,"",'360 GRP '!W179)</f>
        <v/>
      </c>
      <c r="M139" s="185" t="str">
        <f>IF('360 GRP '!X179=0,"",'360 GRP '!X179)</f>
        <v/>
      </c>
      <c r="N139" s="185" t="str">
        <f>IF('360 GRP '!Y179=0,"",'360 GRP '!Y179)</f>
        <v/>
      </c>
      <c r="O139" s="185" t="str">
        <f>IF('360 GRP '!Z179=0,"",'360 GRP '!Z179)</f>
        <v/>
      </c>
      <c r="P139" s="996" t="str">
        <f>IF('360 GRP '!AA179=0,"",'360 GRP '!AA179)</f>
        <v/>
      </c>
      <c r="Q139" s="1041" t="str">
        <f>IF('360 GRP '!AB179=0,"",'360 GRP '!AB179)</f>
        <v/>
      </c>
      <c r="R139" s="185" t="str">
        <f>IF('360 GRP '!AC179=0,"",'360 GRP '!AC179)</f>
        <v/>
      </c>
      <c r="S139" s="185" t="str">
        <f>IF('360 GRP '!AD179=0,"",'360 GRP '!AD179)</f>
        <v/>
      </c>
      <c r="T139" s="185" t="str">
        <f>IF('360 GRP '!AE179=0,"",'360 GRP '!AE179)</f>
        <v/>
      </c>
      <c r="U139" s="1044">
        <f t="shared" si="2"/>
        <v>0</v>
      </c>
      <c r="V139" s="1045">
        <f>U139*'360 GRP '!J179</f>
        <v>0</v>
      </c>
      <c r="W139" s="997">
        <f>U139*'360 GRP '!BJ179</f>
        <v>0</v>
      </c>
    </row>
    <row r="140" spans="1:23" ht="23.25" customHeight="1" x14ac:dyDescent="0.2">
      <c r="A140" s="163" t="str">
        <f>'360 GRP '!D180</f>
        <v>360-325</v>
      </c>
      <c r="B140" s="166"/>
      <c r="C140" s="185" t="str">
        <f>IF('360 GRP '!N180=0,"",'360 GRP '!N180)</f>
        <v/>
      </c>
      <c r="D140" s="185" t="str">
        <f>IF('360 GRP '!O180=0,"",'360 GRP '!O180)</f>
        <v/>
      </c>
      <c r="E140" s="185" t="str">
        <f>IF('360 GRP '!P180=0,"",'360 GRP '!P180)</f>
        <v/>
      </c>
      <c r="F140" s="185" t="str">
        <f>IF('360 GRP '!Q180=0,"",'360 GRP '!Q180)</f>
        <v/>
      </c>
      <c r="G140" s="185" t="str">
        <f>IF('360 GRP '!R180=0,"",'360 GRP '!R180)</f>
        <v/>
      </c>
      <c r="H140" s="185" t="str">
        <f>IF('360 GRP '!S180=0,"",'360 GRP '!S180)</f>
        <v/>
      </c>
      <c r="I140" s="185" t="str">
        <f>IF('360 GRP '!T180=0,"",'360 GRP '!T180)</f>
        <v/>
      </c>
      <c r="J140" s="185" t="str">
        <f>IF('360 GRP '!U180=0,"",'360 GRP '!U180)</f>
        <v/>
      </c>
      <c r="K140" s="185" t="str">
        <f>IF('360 GRP '!V180=0,"",'360 GRP '!V180)</f>
        <v/>
      </c>
      <c r="L140" s="185" t="str">
        <f>IF('360 GRP '!W180=0,"",'360 GRP '!W180)</f>
        <v/>
      </c>
      <c r="M140" s="185" t="str">
        <f>IF('360 GRP '!X180=0,"",'360 GRP '!X180)</f>
        <v/>
      </c>
      <c r="N140" s="185" t="str">
        <f>IF('360 GRP '!Y180=0,"",'360 GRP '!Y180)</f>
        <v/>
      </c>
      <c r="O140" s="185" t="str">
        <f>IF('360 GRP '!Z180=0,"",'360 GRP '!Z180)</f>
        <v/>
      </c>
      <c r="P140" s="996" t="str">
        <f>IF('360 GRP '!AA180=0,"",'360 GRP '!AA180)</f>
        <v/>
      </c>
      <c r="Q140" s="1041" t="str">
        <f>IF('360 GRP '!AB180=0,"",'360 GRP '!AB180)</f>
        <v/>
      </c>
      <c r="R140" s="185" t="str">
        <f>IF('360 GRP '!AC180=0,"",'360 GRP '!AC180)</f>
        <v/>
      </c>
      <c r="S140" s="185" t="str">
        <f>IF('360 GRP '!AD180=0,"",'360 GRP '!AD180)</f>
        <v/>
      </c>
      <c r="T140" s="185" t="str">
        <f>IF('360 GRP '!AE180=0,"",'360 GRP '!AE180)</f>
        <v/>
      </c>
      <c r="U140" s="1044">
        <f t="shared" si="2"/>
        <v>0</v>
      </c>
      <c r="V140" s="1045">
        <f>U140*'360 GRP '!J180</f>
        <v>0</v>
      </c>
      <c r="W140" s="997">
        <f>U140*'360 GRP '!BJ180</f>
        <v>0</v>
      </c>
    </row>
    <row r="141" spans="1:23" ht="23.25" customHeight="1" x14ac:dyDescent="0.2">
      <c r="A141" s="163" t="str">
        <f>'360 GRP '!D181</f>
        <v>360-327</v>
      </c>
      <c r="B141" s="166"/>
      <c r="C141" s="185" t="str">
        <f>IF('360 GRP '!N181=0,"",'360 GRP '!N181)</f>
        <v/>
      </c>
      <c r="D141" s="185" t="str">
        <f>IF('360 GRP '!O181=0,"",'360 GRP '!O181)</f>
        <v/>
      </c>
      <c r="E141" s="185" t="str">
        <f>IF('360 GRP '!P181=0,"",'360 GRP '!P181)</f>
        <v/>
      </c>
      <c r="F141" s="185" t="str">
        <f>IF('360 GRP '!Q181=0,"",'360 GRP '!Q181)</f>
        <v/>
      </c>
      <c r="G141" s="185" t="str">
        <f>IF('360 GRP '!R181=0,"",'360 GRP '!R181)</f>
        <v/>
      </c>
      <c r="H141" s="185" t="str">
        <f>IF('360 GRP '!S181=0,"",'360 GRP '!S181)</f>
        <v/>
      </c>
      <c r="I141" s="185" t="str">
        <f>IF('360 GRP '!T181=0,"",'360 GRP '!T181)</f>
        <v/>
      </c>
      <c r="J141" s="185" t="str">
        <f>IF('360 GRP '!U181=0,"",'360 GRP '!U181)</f>
        <v/>
      </c>
      <c r="K141" s="185" t="str">
        <f>IF('360 GRP '!V181=0,"",'360 GRP '!V181)</f>
        <v/>
      </c>
      <c r="L141" s="185" t="str">
        <f>IF('360 GRP '!W181=0,"",'360 GRP '!W181)</f>
        <v/>
      </c>
      <c r="M141" s="185" t="str">
        <f>IF('360 GRP '!X181=0,"",'360 GRP '!X181)</f>
        <v/>
      </c>
      <c r="N141" s="185" t="str">
        <f>IF('360 GRP '!Y181=0,"",'360 GRP '!Y181)</f>
        <v/>
      </c>
      <c r="O141" s="185" t="str">
        <f>IF('360 GRP '!Z181=0,"",'360 GRP '!Z181)</f>
        <v/>
      </c>
      <c r="P141" s="996" t="str">
        <f>IF('360 GRP '!AA181=0,"",'360 GRP '!AA181)</f>
        <v/>
      </c>
      <c r="Q141" s="1041" t="str">
        <f>IF('360 GRP '!AB181=0,"",'360 GRP '!AB181)</f>
        <v/>
      </c>
      <c r="R141" s="185" t="str">
        <f>IF('360 GRP '!AC181=0,"",'360 GRP '!AC181)</f>
        <v/>
      </c>
      <c r="S141" s="185" t="str">
        <f>IF('360 GRP '!AD181=0,"",'360 GRP '!AD181)</f>
        <v/>
      </c>
      <c r="T141" s="185" t="str">
        <f>IF('360 GRP '!AE181=0,"",'360 GRP '!AE181)</f>
        <v/>
      </c>
      <c r="U141" s="1044">
        <f t="shared" si="2"/>
        <v>0</v>
      </c>
      <c r="V141" s="1045">
        <f>U141*'360 GRP '!J181</f>
        <v>0</v>
      </c>
      <c r="W141" s="997">
        <f>U141*'360 GRP '!BJ181</f>
        <v>0</v>
      </c>
    </row>
    <row r="142" spans="1:23" ht="23.25" customHeight="1" x14ac:dyDescent="0.2">
      <c r="A142" s="163" t="str">
        <f>'360 GRP '!D182</f>
        <v>360-331</v>
      </c>
      <c r="B142" s="166"/>
      <c r="C142" s="185" t="str">
        <f>IF('360 GRP '!N182=0,"",'360 GRP '!N182)</f>
        <v/>
      </c>
      <c r="D142" s="185" t="str">
        <f>IF('360 GRP '!O182=0,"",'360 GRP '!O182)</f>
        <v/>
      </c>
      <c r="E142" s="185" t="str">
        <f>IF('360 GRP '!P182=0,"",'360 GRP '!P182)</f>
        <v/>
      </c>
      <c r="F142" s="185" t="str">
        <f>IF('360 GRP '!Q182=0,"",'360 GRP '!Q182)</f>
        <v/>
      </c>
      <c r="G142" s="185" t="str">
        <f>IF('360 GRP '!R182=0,"",'360 GRP '!R182)</f>
        <v/>
      </c>
      <c r="H142" s="185" t="str">
        <f>IF('360 GRP '!S182=0,"",'360 GRP '!S182)</f>
        <v/>
      </c>
      <c r="I142" s="185" t="str">
        <f>IF('360 GRP '!T182=0,"",'360 GRP '!T182)</f>
        <v/>
      </c>
      <c r="J142" s="185" t="str">
        <f>IF('360 GRP '!U182=0,"",'360 GRP '!U182)</f>
        <v/>
      </c>
      <c r="K142" s="185" t="str">
        <f>IF('360 GRP '!V182=0,"",'360 GRP '!V182)</f>
        <v/>
      </c>
      <c r="L142" s="185" t="str">
        <f>IF('360 GRP '!W182=0,"",'360 GRP '!W182)</f>
        <v/>
      </c>
      <c r="M142" s="185" t="str">
        <f>IF('360 GRP '!X182=0,"",'360 GRP '!X182)</f>
        <v/>
      </c>
      <c r="N142" s="185" t="str">
        <f>IF('360 GRP '!Y182=0,"",'360 GRP '!Y182)</f>
        <v/>
      </c>
      <c r="O142" s="185" t="str">
        <f>IF('360 GRP '!Z182=0,"",'360 GRP '!Z182)</f>
        <v/>
      </c>
      <c r="P142" s="996" t="str">
        <f>IF('360 GRP '!AA182=0,"",'360 GRP '!AA182)</f>
        <v/>
      </c>
      <c r="Q142" s="1041" t="str">
        <f>IF('360 GRP '!AB182=0,"",'360 GRP '!AB182)</f>
        <v/>
      </c>
      <c r="R142" s="185" t="str">
        <f>IF('360 GRP '!AC182=0,"",'360 GRP '!AC182)</f>
        <v/>
      </c>
      <c r="S142" s="185" t="str">
        <f>IF('360 GRP '!AD182=0,"",'360 GRP '!AD182)</f>
        <v/>
      </c>
      <c r="T142" s="185" t="str">
        <f>IF('360 GRP '!AE182=0,"",'360 GRP '!AE182)</f>
        <v/>
      </c>
      <c r="U142" s="1044">
        <f t="shared" si="2"/>
        <v>0</v>
      </c>
      <c r="V142" s="1045">
        <f>U142*'360 GRP '!J182</f>
        <v>0</v>
      </c>
      <c r="W142" s="997">
        <f>U142*'360 GRP '!BJ182</f>
        <v>0</v>
      </c>
    </row>
    <row r="143" spans="1:23" ht="23.25" customHeight="1" x14ac:dyDescent="0.2">
      <c r="A143" s="163" t="str">
        <f>'360 GRP '!D183</f>
        <v>360-332</v>
      </c>
      <c r="B143" s="166"/>
      <c r="C143" s="185" t="str">
        <f>IF('360 GRP '!N183=0,"",'360 GRP '!N183)</f>
        <v/>
      </c>
      <c r="D143" s="185" t="str">
        <f>IF('360 GRP '!O183=0,"",'360 GRP '!O183)</f>
        <v/>
      </c>
      <c r="E143" s="185" t="str">
        <f>IF('360 GRP '!P183=0,"",'360 GRP '!P183)</f>
        <v/>
      </c>
      <c r="F143" s="185" t="str">
        <f>IF('360 GRP '!Q183=0,"",'360 GRP '!Q183)</f>
        <v/>
      </c>
      <c r="G143" s="185" t="str">
        <f>IF('360 GRP '!R183=0,"",'360 GRP '!R183)</f>
        <v/>
      </c>
      <c r="H143" s="185" t="str">
        <f>IF('360 GRP '!S183=0,"",'360 GRP '!S183)</f>
        <v/>
      </c>
      <c r="I143" s="185" t="str">
        <f>IF('360 GRP '!T183=0,"",'360 GRP '!T183)</f>
        <v/>
      </c>
      <c r="J143" s="185" t="str">
        <f>IF('360 GRP '!U183=0,"",'360 GRP '!U183)</f>
        <v/>
      </c>
      <c r="K143" s="185" t="str">
        <f>IF('360 GRP '!V183=0,"",'360 GRP '!V183)</f>
        <v/>
      </c>
      <c r="L143" s="185" t="str">
        <f>IF('360 GRP '!W183=0,"",'360 GRP '!W183)</f>
        <v/>
      </c>
      <c r="M143" s="185" t="str">
        <f>IF('360 GRP '!X183=0,"",'360 GRP '!X183)</f>
        <v/>
      </c>
      <c r="N143" s="185" t="str">
        <f>IF('360 GRP '!Y183=0,"",'360 GRP '!Y183)</f>
        <v/>
      </c>
      <c r="O143" s="185" t="str">
        <f>IF('360 GRP '!Z183=0,"",'360 GRP '!Z183)</f>
        <v/>
      </c>
      <c r="P143" s="996" t="str">
        <f>IF('360 GRP '!AA183=0,"",'360 GRP '!AA183)</f>
        <v/>
      </c>
      <c r="Q143" s="1041" t="str">
        <f>IF('360 GRP '!AB183=0,"",'360 GRP '!AB183)</f>
        <v/>
      </c>
      <c r="R143" s="185" t="str">
        <f>IF('360 GRP '!AC183=0,"",'360 GRP '!AC183)</f>
        <v/>
      </c>
      <c r="S143" s="185" t="str">
        <f>IF('360 GRP '!AD183=0,"",'360 GRP '!AD183)</f>
        <v/>
      </c>
      <c r="T143" s="185" t="str">
        <f>IF('360 GRP '!AE183=0,"",'360 GRP '!AE183)</f>
        <v/>
      </c>
      <c r="U143" s="1044">
        <f t="shared" si="2"/>
        <v>0</v>
      </c>
      <c r="V143" s="1045">
        <f>U143*'360 GRP '!J183</f>
        <v>0</v>
      </c>
      <c r="W143" s="997">
        <f>U143*'360 GRP '!BJ183</f>
        <v>0</v>
      </c>
    </row>
    <row r="144" spans="1:23" ht="23.25" customHeight="1" x14ac:dyDescent="0.2">
      <c r="A144" s="163">
        <f>'360 GRP '!D184</f>
        <v>0</v>
      </c>
      <c r="B144" s="166"/>
      <c r="C144" s="185" t="str">
        <f>IF('360 GRP '!N184=0,"",'360 GRP '!N184)</f>
        <v/>
      </c>
      <c r="D144" s="185" t="str">
        <f>IF('360 GRP '!O184=0,"",'360 GRP '!O184)</f>
        <v/>
      </c>
      <c r="E144" s="185" t="str">
        <f>IF('360 GRP '!P184=0,"",'360 GRP '!P184)</f>
        <v/>
      </c>
      <c r="F144" s="185" t="str">
        <f>IF('360 GRP '!Q184=0,"",'360 GRP '!Q184)</f>
        <v/>
      </c>
      <c r="G144" s="185" t="str">
        <f>IF('360 GRP '!R184=0,"",'360 GRP '!R184)</f>
        <v/>
      </c>
      <c r="H144" s="185" t="str">
        <f>IF('360 GRP '!S184=0,"",'360 GRP '!S184)</f>
        <v/>
      </c>
      <c r="I144" s="185" t="str">
        <f>IF('360 GRP '!T184=0,"",'360 GRP '!T184)</f>
        <v/>
      </c>
      <c r="J144" s="185" t="str">
        <f>IF('360 GRP '!U184=0,"",'360 GRP '!U184)</f>
        <v/>
      </c>
      <c r="K144" s="185" t="str">
        <f>IF('360 GRP '!V184=0,"",'360 GRP '!V184)</f>
        <v/>
      </c>
      <c r="L144" s="185" t="str">
        <f>IF('360 GRP '!W184=0,"",'360 GRP '!W184)</f>
        <v/>
      </c>
      <c r="M144" s="185" t="str">
        <f>IF('360 GRP '!X184=0,"",'360 GRP '!X184)</f>
        <v/>
      </c>
      <c r="N144" s="185" t="str">
        <f>IF('360 GRP '!Y184=0,"",'360 GRP '!Y184)</f>
        <v/>
      </c>
      <c r="O144" s="185" t="str">
        <f>IF('360 GRP '!Z184=0,"",'360 GRP '!Z184)</f>
        <v/>
      </c>
      <c r="P144" s="996" t="str">
        <f>IF('360 GRP '!AA184=0,"",'360 GRP '!AA184)</f>
        <v/>
      </c>
      <c r="Q144" s="1041" t="str">
        <f>IF('360 GRP '!AB184=0,"",'360 GRP '!AB184)</f>
        <v/>
      </c>
      <c r="R144" s="185" t="str">
        <f>IF('360 GRP '!AC184=0,"",'360 GRP '!AC184)</f>
        <v/>
      </c>
      <c r="S144" s="185" t="str">
        <f>IF('360 GRP '!AD184=0,"",'360 GRP '!AD184)</f>
        <v/>
      </c>
      <c r="T144" s="185" t="str">
        <f>IF('360 GRP '!AE184=0,"",'360 GRP '!AE184)</f>
        <v/>
      </c>
      <c r="U144" s="1044">
        <f t="shared" si="2"/>
        <v>0</v>
      </c>
      <c r="V144" s="1045">
        <f>U144*'360 GRP '!J184</f>
        <v>0</v>
      </c>
      <c r="W144" s="997">
        <f>U144*'360 GRP '!BJ184</f>
        <v>0</v>
      </c>
    </row>
    <row r="145" spans="1:23" ht="23.25" customHeight="1" x14ac:dyDescent="0.2">
      <c r="A145" s="163" t="str">
        <f>'360 GRP '!D185</f>
        <v>360-381</v>
      </c>
      <c r="B145" s="166"/>
      <c r="C145" s="185" t="str">
        <f>IF('360 GRP '!N185=0,"",'360 GRP '!N185)</f>
        <v/>
      </c>
      <c r="D145" s="185" t="str">
        <f>IF('360 GRP '!O185=0,"",'360 GRP '!O185)</f>
        <v/>
      </c>
      <c r="E145" s="185" t="str">
        <f>IF('360 GRP '!P185=0,"",'360 GRP '!P185)</f>
        <v/>
      </c>
      <c r="F145" s="185" t="str">
        <f>IF('360 GRP '!Q185=0,"",'360 GRP '!Q185)</f>
        <v/>
      </c>
      <c r="G145" s="185" t="str">
        <f>IF('360 GRP '!R185=0,"",'360 GRP '!R185)</f>
        <v/>
      </c>
      <c r="H145" s="185" t="str">
        <f>IF('360 GRP '!S185=0,"",'360 GRP '!S185)</f>
        <v/>
      </c>
      <c r="I145" s="185" t="str">
        <f>IF('360 GRP '!T185=0,"",'360 GRP '!T185)</f>
        <v/>
      </c>
      <c r="J145" s="185" t="str">
        <f>IF('360 GRP '!U185=0,"",'360 GRP '!U185)</f>
        <v/>
      </c>
      <c r="K145" s="185" t="str">
        <f>IF('360 GRP '!V185=0,"",'360 GRP '!V185)</f>
        <v/>
      </c>
      <c r="L145" s="185" t="str">
        <f>IF('360 GRP '!W185=0,"",'360 GRP '!W185)</f>
        <v/>
      </c>
      <c r="M145" s="185" t="str">
        <f>IF('360 GRP '!X185=0,"",'360 GRP '!X185)</f>
        <v/>
      </c>
      <c r="N145" s="185" t="str">
        <f>IF('360 GRP '!Y185=0,"",'360 GRP '!Y185)</f>
        <v/>
      </c>
      <c r="O145" s="185" t="str">
        <f>IF('360 GRP '!Z185=0,"",'360 GRP '!Z185)</f>
        <v/>
      </c>
      <c r="P145" s="996" t="str">
        <f>IF('360 GRP '!AA185=0,"",'360 GRP '!AA185)</f>
        <v/>
      </c>
      <c r="Q145" s="1041" t="str">
        <f>IF('360 GRP '!AB185=0,"",'360 GRP '!AB185)</f>
        <v/>
      </c>
      <c r="R145" s="185" t="str">
        <f>IF('360 GRP '!AC185=0,"",'360 GRP '!AC185)</f>
        <v/>
      </c>
      <c r="S145" s="185" t="str">
        <f>IF('360 GRP '!AD185=0,"",'360 GRP '!AD185)</f>
        <v/>
      </c>
      <c r="T145" s="185" t="str">
        <f>IF('360 GRP '!AE185=0,"",'360 GRP '!AE185)</f>
        <v/>
      </c>
      <c r="U145" s="1044">
        <f t="shared" si="2"/>
        <v>0</v>
      </c>
      <c r="V145" s="1045">
        <f>U145*'360 GRP '!J185</f>
        <v>0</v>
      </c>
      <c r="W145" s="997">
        <f>U145*'360 GRP '!BJ185</f>
        <v>0</v>
      </c>
    </row>
    <row r="146" spans="1:23" ht="23.25" customHeight="1" x14ac:dyDescent="0.2">
      <c r="A146" s="163" t="str">
        <f>'360 GRP '!D186</f>
        <v>360-382</v>
      </c>
      <c r="B146" s="166"/>
      <c r="C146" s="185" t="str">
        <f>IF('360 GRP '!N186=0,"",'360 GRP '!N186)</f>
        <v/>
      </c>
      <c r="D146" s="185" t="str">
        <f>IF('360 GRP '!O186=0,"",'360 GRP '!O186)</f>
        <v/>
      </c>
      <c r="E146" s="185" t="str">
        <f>IF('360 GRP '!P186=0,"",'360 GRP '!P186)</f>
        <v/>
      </c>
      <c r="F146" s="185" t="str">
        <f>IF('360 GRP '!Q186=0,"",'360 GRP '!Q186)</f>
        <v/>
      </c>
      <c r="G146" s="185" t="str">
        <f>IF('360 GRP '!R186=0,"",'360 GRP '!R186)</f>
        <v/>
      </c>
      <c r="H146" s="185" t="str">
        <f>IF('360 GRP '!S186=0,"",'360 GRP '!S186)</f>
        <v/>
      </c>
      <c r="I146" s="185" t="str">
        <f>IF('360 GRP '!T186=0,"",'360 GRP '!T186)</f>
        <v/>
      </c>
      <c r="J146" s="185" t="str">
        <f>IF('360 GRP '!U186=0,"",'360 GRP '!U186)</f>
        <v/>
      </c>
      <c r="K146" s="185" t="str">
        <f>IF('360 GRP '!V186=0,"",'360 GRP '!V186)</f>
        <v/>
      </c>
      <c r="L146" s="185" t="str">
        <f>IF('360 GRP '!W186=0,"",'360 GRP '!W186)</f>
        <v/>
      </c>
      <c r="M146" s="185" t="str">
        <f>IF('360 GRP '!X186=0,"",'360 GRP '!X186)</f>
        <v/>
      </c>
      <c r="N146" s="185" t="str">
        <f>IF('360 GRP '!Y186=0,"",'360 GRP '!Y186)</f>
        <v/>
      </c>
      <c r="O146" s="185" t="str">
        <f>IF('360 GRP '!Z186=0,"",'360 GRP '!Z186)</f>
        <v/>
      </c>
      <c r="P146" s="996" t="str">
        <f>IF('360 GRP '!AA186=0,"",'360 GRP '!AA186)</f>
        <v/>
      </c>
      <c r="Q146" s="1041" t="str">
        <f>IF('360 GRP '!AB186=0,"",'360 GRP '!AB186)</f>
        <v/>
      </c>
      <c r="R146" s="185" t="str">
        <f>IF('360 GRP '!AC186=0,"",'360 GRP '!AC186)</f>
        <v/>
      </c>
      <c r="S146" s="185" t="str">
        <f>IF('360 GRP '!AD186=0,"",'360 GRP '!AD186)</f>
        <v/>
      </c>
      <c r="T146" s="185" t="str">
        <f>IF('360 GRP '!AE186=0,"",'360 GRP '!AE186)</f>
        <v/>
      </c>
      <c r="U146" s="1044">
        <f t="shared" si="2"/>
        <v>0</v>
      </c>
      <c r="V146" s="1045">
        <f>U146*'360 GRP '!J186</f>
        <v>0</v>
      </c>
      <c r="W146" s="997">
        <f>U146*'360 GRP '!BJ186</f>
        <v>0</v>
      </c>
    </row>
    <row r="147" spans="1:23" ht="23.25" customHeight="1" x14ac:dyDescent="0.2">
      <c r="A147" s="163" t="str">
        <f>'360 GRP '!D187</f>
        <v>360-384</v>
      </c>
      <c r="B147" s="166"/>
      <c r="C147" s="185" t="str">
        <f>IF('360 GRP '!N187=0,"",'360 GRP '!N187)</f>
        <v/>
      </c>
      <c r="D147" s="185" t="str">
        <f>IF('360 GRP '!O187=0,"",'360 GRP '!O187)</f>
        <v/>
      </c>
      <c r="E147" s="185" t="str">
        <f>IF('360 GRP '!P187=0,"",'360 GRP '!P187)</f>
        <v/>
      </c>
      <c r="F147" s="185" t="str">
        <f>IF('360 GRP '!Q187=0,"",'360 GRP '!Q187)</f>
        <v/>
      </c>
      <c r="G147" s="185" t="str">
        <f>IF('360 GRP '!R187=0,"",'360 GRP '!R187)</f>
        <v/>
      </c>
      <c r="H147" s="185" t="str">
        <f>IF('360 GRP '!S187=0,"",'360 GRP '!S187)</f>
        <v/>
      </c>
      <c r="I147" s="185" t="str">
        <f>IF('360 GRP '!T187=0,"",'360 GRP '!T187)</f>
        <v/>
      </c>
      <c r="J147" s="185" t="str">
        <f>IF('360 GRP '!U187=0,"",'360 GRP '!U187)</f>
        <v/>
      </c>
      <c r="K147" s="185" t="str">
        <f>IF('360 GRP '!V187=0,"",'360 GRP '!V187)</f>
        <v/>
      </c>
      <c r="L147" s="185" t="str">
        <f>IF('360 GRP '!W187=0,"",'360 GRP '!W187)</f>
        <v/>
      </c>
      <c r="M147" s="185" t="str">
        <f>IF('360 GRP '!X187=0,"",'360 GRP '!X187)</f>
        <v/>
      </c>
      <c r="N147" s="185" t="str">
        <f>IF('360 GRP '!Y187=0,"",'360 GRP '!Y187)</f>
        <v/>
      </c>
      <c r="O147" s="185" t="str">
        <f>IF('360 GRP '!Z187=0,"",'360 GRP '!Z187)</f>
        <v/>
      </c>
      <c r="P147" s="996" t="str">
        <f>IF('360 GRP '!AA187=0,"",'360 GRP '!AA187)</f>
        <v/>
      </c>
      <c r="Q147" s="1041" t="str">
        <f>IF('360 GRP '!AB187=0,"",'360 GRP '!AB187)</f>
        <v/>
      </c>
      <c r="R147" s="185" t="str">
        <f>IF('360 GRP '!AC187=0,"",'360 GRP '!AC187)</f>
        <v/>
      </c>
      <c r="S147" s="185" t="str">
        <f>IF('360 GRP '!AD187=0,"",'360 GRP '!AD187)</f>
        <v/>
      </c>
      <c r="T147" s="185" t="str">
        <f>IF('360 GRP '!AE187=0,"",'360 GRP '!AE187)</f>
        <v/>
      </c>
      <c r="U147" s="1044">
        <f t="shared" si="2"/>
        <v>0</v>
      </c>
      <c r="V147" s="1045">
        <f>U147*'360 GRP '!J187</f>
        <v>0</v>
      </c>
      <c r="W147" s="997">
        <f>U147*'360 GRP '!BJ187</f>
        <v>0</v>
      </c>
    </row>
    <row r="148" spans="1:23" ht="23.25" customHeight="1" x14ac:dyDescent="0.2">
      <c r="A148" s="163" t="str">
        <f>'360 GRP '!D188</f>
        <v>360-385</v>
      </c>
      <c r="B148" s="166"/>
      <c r="C148" s="185" t="str">
        <f>IF('360 GRP '!N188=0,"",'360 GRP '!N188)</f>
        <v/>
      </c>
      <c r="D148" s="185" t="str">
        <f>IF('360 GRP '!O188=0,"",'360 GRP '!O188)</f>
        <v/>
      </c>
      <c r="E148" s="185" t="str">
        <f>IF('360 GRP '!P188=0,"",'360 GRP '!P188)</f>
        <v/>
      </c>
      <c r="F148" s="185" t="str">
        <f>IF('360 GRP '!Q188=0,"",'360 GRP '!Q188)</f>
        <v/>
      </c>
      <c r="G148" s="185" t="str">
        <f>IF('360 GRP '!R188=0,"",'360 GRP '!R188)</f>
        <v/>
      </c>
      <c r="H148" s="185" t="str">
        <f>IF('360 GRP '!S188=0,"",'360 GRP '!S188)</f>
        <v/>
      </c>
      <c r="I148" s="185" t="str">
        <f>IF('360 GRP '!T188=0,"",'360 GRP '!T188)</f>
        <v/>
      </c>
      <c r="J148" s="185" t="str">
        <f>IF('360 GRP '!U188=0,"",'360 GRP '!U188)</f>
        <v/>
      </c>
      <c r="K148" s="185" t="str">
        <f>IF('360 GRP '!V188=0,"",'360 GRP '!V188)</f>
        <v/>
      </c>
      <c r="L148" s="185" t="str">
        <f>IF('360 GRP '!W188=0,"",'360 GRP '!W188)</f>
        <v/>
      </c>
      <c r="M148" s="185" t="str">
        <f>IF('360 GRP '!X188=0,"",'360 GRP '!X188)</f>
        <v/>
      </c>
      <c r="N148" s="185" t="str">
        <f>IF('360 GRP '!Y188=0,"",'360 GRP '!Y188)</f>
        <v/>
      </c>
      <c r="O148" s="185" t="str">
        <f>IF('360 GRP '!Z188=0,"",'360 GRP '!Z188)</f>
        <v/>
      </c>
      <c r="P148" s="996" t="str">
        <f>IF('360 GRP '!AA188=0,"",'360 GRP '!AA188)</f>
        <v/>
      </c>
      <c r="Q148" s="1041" t="str">
        <f>IF('360 GRP '!AB188=0,"",'360 GRP '!AB188)</f>
        <v/>
      </c>
      <c r="R148" s="185" t="str">
        <f>IF('360 GRP '!AC188=0,"",'360 GRP '!AC188)</f>
        <v/>
      </c>
      <c r="S148" s="185" t="str">
        <f>IF('360 GRP '!AD188=0,"",'360 GRP '!AD188)</f>
        <v/>
      </c>
      <c r="T148" s="185" t="str">
        <f>IF('360 GRP '!AE188=0,"",'360 GRP '!AE188)</f>
        <v/>
      </c>
      <c r="U148" s="1044">
        <f t="shared" si="2"/>
        <v>0</v>
      </c>
      <c r="V148" s="1045">
        <f>U148*'360 GRP '!J188</f>
        <v>0</v>
      </c>
      <c r="W148" s="997">
        <f>U148*'360 GRP '!BJ188</f>
        <v>0</v>
      </c>
    </row>
    <row r="149" spans="1:23" ht="23.25" customHeight="1" x14ac:dyDescent="0.2">
      <c r="A149" s="163" t="str">
        <f>'360 GRP '!D189</f>
        <v>360-388</v>
      </c>
      <c r="B149" s="166"/>
      <c r="C149" s="185" t="str">
        <f>IF('360 GRP '!N189=0,"",'360 GRP '!N189)</f>
        <v/>
      </c>
      <c r="D149" s="185" t="str">
        <f>IF('360 GRP '!O189=0,"",'360 GRP '!O189)</f>
        <v/>
      </c>
      <c r="E149" s="185" t="str">
        <f>IF('360 GRP '!P189=0,"",'360 GRP '!P189)</f>
        <v/>
      </c>
      <c r="F149" s="185" t="str">
        <f>IF('360 GRP '!Q189=0,"",'360 GRP '!Q189)</f>
        <v/>
      </c>
      <c r="G149" s="185" t="str">
        <f>IF('360 GRP '!R189=0,"",'360 GRP '!R189)</f>
        <v/>
      </c>
      <c r="H149" s="185" t="str">
        <f>IF('360 GRP '!S189=0,"",'360 GRP '!S189)</f>
        <v/>
      </c>
      <c r="I149" s="185" t="str">
        <f>IF('360 GRP '!T189=0,"",'360 GRP '!T189)</f>
        <v/>
      </c>
      <c r="J149" s="185" t="str">
        <f>IF('360 GRP '!U189=0,"",'360 GRP '!U189)</f>
        <v/>
      </c>
      <c r="K149" s="185" t="str">
        <f>IF('360 GRP '!V189=0,"",'360 GRP '!V189)</f>
        <v/>
      </c>
      <c r="L149" s="185" t="str">
        <f>IF('360 GRP '!W189=0,"",'360 GRP '!W189)</f>
        <v/>
      </c>
      <c r="M149" s="185" t="str">
        <f>IF('360 GRP '!X189=0,"",'360 GRP '!X189)</f>
        <v/>
      </c>
      <c r="N149" s="185" t="str">
        <f>IF('360 GRP '!Y189=0,"",'360 GRP '!Y189)</f>
        <v/>
      </c>
      <c r="O149" s="185" t="str">
        <f>IF('360 GRP '!Z189=0,"",'360 GRP '!Z189)</f>
        <v/>
      </c>
      <c r="P149" s="996" t="str">
        <f>IF('360 GRP '!AA189=0,"",'360 GRP '!AA189)</f>
        <v/>
      </c>
      <c r="Q149" s="1041" t="str">
        <f>IF('360 GRP '!AB189=0,"",'360 GRP '!AB189)</f>
        <v/>
      </c>
      <c r="R149" s="185" t="str">
        <f>IF('360 GRP '!AC189=0,"",'360 GRP '!AC189)</f>
        <v/>
      </c>
      <c r="S149" s="185" t="str">
        <f>IF('360 GRP '!AD189=0,"",'360 GRP '!AD189)</f>
        <v/>
      </c>
      <c r="T149" s="185" t="str">
        <f>IF('360 GRP '!AE189=0,"",'360 GRP '!AE189)</f>
        <v/>
      </c>
      <c r="U149" s="1044">
        <f t="shared" si="2"/>
        <v>0</v>
      </c>
      <c r="V149" s="1045">
        <f>U149*'360 GRP '!J189</f>
        <v>0</v>
      </c>
      <c r="W149" s="997">
        <f>U149*'360 GRP '!BJ189</f>
        <v>0</v>
      </c>
    </row>
    <row r="150" spans="1:23" ht="23.25" customHeight="1" x14ac:dyDescent="0.2">
      <c r="A150" s="163" t="str">
        <f>'360 GRP '!D190</f>
        <v>360-389</v>
      </c>
      <c r="B150" s="166"/>
      <c r="C150" s="185" t="str">
        <f>IF('360 GRP '!N190=0,"",'360 GRP '!N190)</f>
        <v/>
      </c>
      <c r="D150" s="185" t="str">
        <f>IF('360 GRP '!O190=0,"",'360 GRP '!O190)</f>
        <v/>
      </c>
      <c r="E150" s="185" t="str">
        <f>IF('360 GRP '!P190=0,"",'360 GRP '!P190)</f>
        <v/>
      </c>
      <c r="F150" s="185" t="str">
        <f>IF('360 GRP '!Q190=0,"",'360 GRP '!Q190)</f>
        <v/>
      </c>
      <c r="G150" s="185" t="str">
        <f>IF('360 GRP '!R190=0,"",'360 GRP '!R190)</f>
        <v/>
      </c>
      <c r="H150" s="185" t="str">
        <f>IF('360 GRP '!S190=0,"",'360 GRP '!S190)</f>
        <v/>
      </c>
      <c r="I150" s="185" t="str">
        <f>IF('360 GRP '!T190=0,"",'360 GRP '!T190)</f>
        <v/>
      </c>
      <c r="J150" s="185" t="str">
        <f>IF('360 GRP '!U190=0,"",'360 GRP '!U190)</f>
        <v/>
      </c>
      <c r="K150" s="185" t="str">
        <f>IF('360 GRP '!V190=0,"",'360 GRP '!V190)</f>
        <v/>
      </c>
      <c r="L150" s="185" t="str">
        <f>IF('360 GRP '!W190=0,"",'360 GRP '!W190)</f>
        <v/>
      </c>
      <c r="M150" s="185" t="str">
        <f>IF('360 GRP '!X190=0,"",'360 GRP '!X190)</f>
        <v/>
      </c>
      <c r="N150" s="185" t="str">
        <f>IF('360 GRP '!Y190=0,"",'360 GRP '!Y190)</f>
        <v/>
      </c>
      <c r="O150" s="185" t="str">
        <f>IF('360 GRP '!Z190=0,"",'360 GRP '!Z190)</f>
        <v/>
      </c>
      <c r="P150" s="996" t="str">
        <f>IF('360 GRP '!AA190=0,"",'360 GRP '!AA190)</f>
        <v/>
      </c>
      <c r="Q150" s="1041" t="str">
        <f>IF('360 GRP '!AB190=0,"",'360 GRP '!AB190)</f>
        <v/>
      </c>
      <c r="R150" s="185" t="str">
        <f>IF('360 GRP '!AC190=0,"",'360 GRP '!AC190)</f>
        <v/>
      </c>
      <c r="S150" s="185" t="str">
        <f>IF('360 GRP '!AD190=0,"",'360 GRP '!AD190)</f>
        <v/>
      </c>
      <c r="T150" s="185" t="str">
        <f>IF('360 GRP '!AE190=0,"",'360 GRP '!AE190)</f>
        <v/>
      </c>
      <c r="U150" s="1044">
        <f t="shared" si="2"/>
        <v>0</v>
      </c>
      <c r="V150" s="1045">
        <f>U150*'360 GRP '!J190</f>
        <v>0</v>
      </c>
      <c r="W150" s="997">
        <f>U150*'360 GRP '!BJ190</f>
        <v>0</v>
      </c>
    </row>
    <row r="151" spans="1:23" ht="23.25" customHeight="1" x14ac:dyDescent="0.2">
      <c r="A151" s="163" t="str">
        <f>'360 GRP '!D191</f>
        <v>360-392</v>
      </c>
      <c r="B151" s="166"/>
      <c r="C151" s="185" t="str">
        <f>IF('360 GRP '!N191=0,"",'360 GRP '!N191)</f>
        <v/>
      </c>
      <c r="D151" s="185" t="str">
        <f>IF('360 GRP '!O191=0,"",'360 GRP '!O191)</f>
        <v/>
      </c>
      <c r="E151" s="185" t="str">
        <f>IF('360 GRP '!P191=0,"",'360 GRP '!P191)</f>
        <v/>
      </c>
      <c r="F151" s="185" t="str">
        <f>IF('360 GRP '!Q191=0,"",'360 GRP '!Q191)</f>
        <v/>
      </c>
      <c r="G151" s="185" t="str">
        <f>IF('360 GRP '!R191=0,"",'360 GRP '!R191)</f>
        <v/>
      </c>
      <c r="H151" s="185" t="str">
        <f>IF('360 GRP '!S191=0,"",'360 GRP '!S191)</f>
        <v/>
      </c>
      <c r="I151" s="185" t="str">
        <f>IF('360 GRP '!T191=0,"",'360 GRP '!T191)</f>
        <v/>
      </c>
      <c r="J151" s="185" t="str">
        <f>IF('360 GRP '!U191=0,"",'360 GRP '!U191)</f>
        <v/>
      </c>
      <c r="K151" s="185" t="str">
        <f>IF('360 GRP '!V191=0,"",'360 GRP '!V191)</f>
        <v/>
      </c>
      <c r="L151" s="185" t="str">
        <f>IF('360 GRP '!W191=0,"",'360 GRP '!W191)</f>
        <v/>
      </c>
      <c r="M151" s="185" t="str">
        <f>IF('360 GRP '!X191=0,"",'360 GRP '!X191)</f>
        <v/>
      </c>
      <c r="N151" s="185" t="str">
        <f>IF('360 GRP '!Y191=0,"",'360 GRP '!Y191)</f>
        <v/>
      </c>
      <c r="O151" s="185" t="str">
        <f>IF('360 GRP '!Z191=0,"",'360 GRP '!Z191)</f>
        <v/>
      </c>
      <c r="P151" s="996" t="str">
        <f>IF('360 GRP '!AA191=0,"",'360 GRP '!AA191)</f>
        <v/>
      </c>
      <c r="Q151" s="1041" t="str">
        <f>IF('360 GRP '!AB191=0,"",'360 GRP '!AB191)</f>
        <v/>
      </c>
      <c r="R151" s="185" t="str">
        <f>IF('360 GRP '!AC191=0,"",'360 GRP '!AC191)</f>
        <v/>
      </c>
      <c r="S151" s="185" t="str">
        <f>IF('360 GRP '!AD191=0,"",'360 GRP '!AD191)</f>
        <v/>
      </c>
      <c r="T151" s="185" t="str">
        <f>IF('360 GRP '!AE191=0,"",'360 GRP '!AE191)</f>
        <v/>
      </c>
      <c r="U151" s="1044">
        <f t="shared" si="2"/>
        <v>0</v>
      </c>
      <c r="V151" s="1045">
        <f>U151*'360 GRP '!J191</f>
        <v>0</v>
      </c>
      <c r="W151" s="997">
        <f>U151*'360 GRP '!BJ191</f>
        <v>0</v>
      </c>
    </row>
    <row r="152" spans="1:23" ht="21" customHeight="1" x14ac:dyDescent="0.2">
      <c r="A152" s="163" t="str">
        <f>'360 GRP '!D192</f>
        <v>360-393</v>
      </c>
      <c r="B152" s="166"/>
      <c r="C152" s="185" t="str">
        <f>IF('360 GRP '!N192=0,"",'360 GRP '!N192)</f>
        <v/>
      </c>
      <c r="D152" s="185" t="str">
        <f>IF('360 GRP '!O192=0,"",'360 GRP '!O192)</f>
        <v/>
      </c>
      <c r="E152" s="185" t="str">
        <f>IF('360 GRP '!P192=0,"",'360 GRP '!P192)</f>
        <v/>
      </c>
      <c r="F152" s="185" t="str">
        <f>IF('360 GRP '!Q192=0,"",'360 GRP '!Q192)</f>
        <v/>
      </c>
      <c r="G152" s="185" t="str">
        <f>IF('360 GRP '!R192=0,"",'360 GRP '!R192)</f>
        <v/>
      </c>
      <c r="H152" s="185" t="str">
        <f>IF('360 GRP '!S192=0,"",'360 GRP '!S192)</f>
        <v/>
      </c>
      <c r="I152" s="185" t="str">
        <f>IF('360 GRP '!T192=0,"",'360 GRP '!T192)</f>
        <v/>
      </c>
      <c r="J152" s="185" t="str">
        <f>IF('360 GRP '!U192=0,"",'360 GRP '!U192)</f>
        <v/>
      </c>
      <c r="K152" s="185" t="str">
        <f>IF('360 GRP '!V192=0,"",'360 GRP '!V192)</f>
        <v/>
      </c>
      <c r="L152" s="185" t="str">
        <f>IF('360 GRP '!W192=0,"",'360 GRP '!W192)</f>
        <v/>
      </c>
      <c r="M152" s="185" t="str">
        <f>IF('360 GRP '!X192=0,"",'360 GRP '!X192)</f>
        <v/>
      </c>
      <c r="N152" s="185" t="str">
        <f>IF('360 GRP '!Y192=0,"",'360 GRP '!Y192)</f>
        <v/>
      </c>
      <c r="O152" s="185" t="str">
        <f>IF('360 GRP '!Z192=0,"",'360 GRP '!Z192)</f>
        <v/>
      </c>
      <c r="P152" s="996" t="str">
        <f>IF('360 GRP '!AA192=0,"",'360 GRP '!AA192)</f>
        <v/>
      </c>
      <c r="Q152" s="1041" t="str">
        <f>IF('360 GRP '!AB192=0,"",'360 GRP '!AB192)</f>
        <v/>
      </c>
      <c r="R152" s="185" t="str">
        <f>IF('360 GRP '!AC192=0,"",'360 GRP '!AC192)</f>
        <v/>
      </c>
      <c r="S152" s="185" t="str">
        <f>IF('360 GRP '!AD192=0,"",'360 GRP '!AD192)</f>
        <v/>
      </c>
      <c r="T152" s="185" t="str">
        <f>IF('360 GRP '!AE192=0,"",'360 GRP '!AE192)</f>
        <v/>
      </c>
      <c r="U152" s="1044">
        <f t="shared" si="2"/>
        <v>0</v>
      </c>
      <c r="V152" s="1045">
        <f>U152*'360 GRP '!J192</f>
        <v>0</v>
      </c>
      <c r="W152" s="997">
        <f>U152*'360 GRP '!BJ192</f>
        <v>0</v>
      </c>
    </row>
    <row r="153" spans="1:23" ht="23.25" customHeight="1" x14ac:dyDescent="0.2">
      <c r="A153" s="163" t="str">
        <f>'360 GRP '!D193</f>
        <v>360-396</v>
      </c>
      <c r="B153" s="166"/>
      <c r="C153" s="185" t="str">
        <f>IF('360 GRP '!N193=0,"",'360 GRP '!N193)</f>
        <v/>
      </c>
      <c r="D153" s="185" t="str">
        <f>IF('360 GRP '!O193=0,"",'360 GRP '!O193)</f>
        <v/>
      </c>
      <c r="E153" s="185" t="str">
        <f>IF('360 GRP '!P193=0,"",'360 GRP '!P193)</f>
        <v/>
      </c>
      <c r="F153" s="185" t="str">
        <f>IF('360 GRP '!Q193=0,"",'360 GRP '!Q193)</f>
        <v/>
      </c>
      <c r="G153" s="185" t="str">
        <f>IF('360 GRP '!R193=0,"",'360 GRP '!R193)</f>
        <v/>
      </c>
      <c r="H153" s="185" t="str">
        <f>IF('360 GRP '!S193=0,"",'360 GRP '!S193)</f>
        <v/>
      </c>
      <c r="I153" s="185" t="str">
        <f>IF('360 GRP '!T193=0,"",'360 GRP '!T193)</f>
        <v/>
      </c>
      <c r="J153" s="185" t="str">
        <f>IF('360 GRP '!U193=0,"",'360 GRP '!U193)</f>
        <v/>
      </c>
      <c r="K153" s="185" t="str">
        <f>IF('360 GRP '!V193=0,"",'360 GRP '!V193)</f>
        <v/>
      </c>
      <c r="L153" s="185" t="str">
        <f>IF('360 GRP '!W193=0,"",'360 GRP '!W193)</f>
        <v/>
      </c>
      <c r="M153" s="185" t="str">
        <f>IF('360 GRP '!X193=0,"",'360 GRP '!X193)</f>
        <v/>
      </c>
      <c r="N153" s="185" t="str">
        <f>IF('360 GRP '!Y193=0,"",'360 GRP '!Y193)</f>
        <v/>
      </c>
      <c r="O153" s="185" t="str">
        <f>IF('360 GRP '!Z193=0,"",'360 GRP '!Z193)</f>
        <v/>
      </c>
      <c r="P153" s="996" t="str">
        <f>IF('360 GRP '!AA193=0,"",'360 GRP '!AA193)</f>
        <v/>
      </c>
      <c r="Q153" s="1041" t="str">
        <f>IF('360 GRP '!AB193=0,"",'360 GRP '!AB193)</f>
        <v/>
      </c>
      <c r="R153" s="185" t="str">
        <f>IF('360 GRP '!AC193=0,"",'360 GRP '!AC193)</f>
        <v/>
      </c>
      <c r="S153" s="185" t="str">
        <f>IF('360 GRP '!AD193=0,"",'360 GRP '!AD193)</f>
        <v/>
      </c>
      <c r="T153" s="185" t="str">
        <f>IF('360 GRP '!AE193=0,"",'360 GRP '!AE193)</f>
        <v/>
      </c>
      <c r="U153" s="1044">
        <f t="shared" si="2"/>
        <v>0</v>
      </c>
      <c r="V153" s="1045">
        <f>U153*'360 GRP '!J193</f>
        <v>0</v>
      </c>
      <c r="W153" s="997">
        <f>U153*'360 GRP '!BJ193</f>
        <v>0</v>
      </c>
    </row>
    <row r="154" spans="1:23" ht="23.25" customHeight="1" x14ac:dyDescent="0.2">
      <c r="A154" s="163" t="str">
        <f>'360 GRP '!D194</f>
        <v>360-395-DT</v>
      </c>
      <c r="B154" s="166" t="s">
        <v>70</v>
      </c>
      <c r="C154" s="185" t="str">
        <f>IF('360 GRP '!N194=0,"",'360 GRP '!N194)</f>
        <v/>
      </c>
      <c r="D154" s="185" t="str">
        <f>IF('360 GRP '!O194=0,"",'360 GRP '!O194)</f>
        <v/>
      </c>
      <c r="E154" s="185" t="str">
        <f>IF('360 GRP '!P194=0,"",'360 GRP '!P194)</f>
        <v/>
      </c>
      <c r="F154" s="185" t="str">
        <f>IF('360 GRP '!Q194=0,"",'360 GRP '!Q194)</f>
        <v/>
      </c>
      <c r="G154" s="185" t="str">
        <f>IF('360 GRP '!R194=0,"",'360 GRP '!R194)</f>
        <v/>
      </c>
      <c r="H154" s="185" t="str">
        <f>IF('360 GRP '!S194=0,"",'360 GRP '!S194)</f>
        <v/>
      </c>
      <c r="I154" s="185" t="str">
        <f>IF('360 GRP '!T194=0,"",'360 GRP '!T194)</f>
        <v/>
      </c>
      <c r="J154" s="185" t="str">
        <f>IF('360 GRP '!U194=0,"",'360 GRP '!U194)</f>
        <v/>
      </c>
      <c r="K154" s="185" t="str">
        <f>IF('360 GRP '!V194=0,"",'360 GRP '!V194)</f>
        <v/>
      </c>
      <c r="L154" s="185" t="str">
        <f>IF('360 GRP '!W194=0,"",'360 GRP '!W194)</f>
        <v/>
      </c>
      <c r="M154" s="185" t="str">
        <f>IF('360 GRP '!X194=0,"",'360 GRP '!X194)</f>
        <v/>
      </c>
      <c r="N154" s="185" t="str">
        <f>IF('360 GRP '!Y194=0,"",'360 GRP '!Y194)</f>
        <v/>
      </c>
      <c r="O154" s="185" t="str">
        <f>IF('360 GRP '!Z194=0,"",'360 GRP '!Z194)</f>
        <v/>
      </c>
      <c r="P154" s="996" t="str">
        <f>IF('360 GRP '!AA194=0,"",'360 GRP '!AA194)</f>
        <v/>
      </c>
      <c r="Q154" s="1041" t="str">
        <f>IF('360 GRP '!AB194=0,"",'360 GRP '!AB194)</f>
        <v/>
      </c>
      <c r="R154" s="185" t="str">
        <f>IF('360 GRP '!AC194=0,"",'360 GRP '!AC194)</f>
        <v/>
      </c>
      <c r="S154" s="185" t="str">
        <f>IF('360 GRP '!AD194=0,"",'360 GRP '!AD194)</f>
        <v/>
      </c>
      <c r="T154" s="185" t="str">
        <f>IF('360 GRP '!AE194=0,"",'360 GRP '!AE194)</f>
        <v/>
      </c>
      <c r="U154" s="1044">
        <f t="shared" si="2"/>
        <v>0</v>
      </c>
      <c r="V154" s="1045">
        <f>U154*'360 GRP '!J194</f>
        <v>0</v>
      </c>
      <c r="W154" s="997">
        <f>U154*'360 GRP '!BJ194</f>
        <v>0</v>
      </c>
    </row>
    <row r="155" spans="1:23" ht="23.25" customHeight="1" x14ac:dyDescent="0.2">
      <c r="A155" s="163" t="str">
        <f>'360 GRP '!D195</f>
        <v>360-397</v>
      </c>
      <c r="B155" s="166"/>
      <c r="C155" s="185" t="str">
        <f>IF('360 GRP '!N195=0,"",'360 GRP '!N195)</f>
        <v/>
      </c>
      <c r="D155" s="185" t="str">
        <f>IF('360 GRP '!O195=0,"",'360 GRP '!O195)</f>
        <v/>
      </c>
      <c r="E155" s="185" t="str">
        <f>IF('360 GRP '!P195=0,"",'360 GRP '!P195)</f>
        <v/>
      </c>
      <c r="F155" s="185" t="str">
        <f>IF('360 GRP '!Q195=0,"",'360 GRP '!Q195)</f>
        <v/>
      </c>
      <c r="G155" s="185" t="str">
        <f>IF('360 GRP '!R195=0,"",'360 GRP '!R195)</f>
        <v/>
      </c>
      <c r="H155" s="185" t="str">
        <f>IF('360 GRP '!S195=0,"",'360 GRP '!S195)</f>
        <v/>
      </c>
      <c r="I155" s="185" t="str">
        <f>IF('360 GRP '!T195=0,"",'360 GRP '!T195)</f>
        <v/>
      </c>
      <c r="J155" s="185" t="str">
        <f>IF('360 GRP '!U195=0,"",'360 GRP '!U195)</f>
        <v/>
      </c>
      <c r="K155" s="185" t="str">
        <f>IF('360 GRP '!V195=0,"",'360 GRP '!V195)</f>
        <v/>
      </c>
      <c r="L155" s="185" t="str">
        <f>IF('360 GRP '!W195=0,"",'360 GRP '!W195)</f>
        <v/>
      </c>
      <c r="M155" s="185" t="str">
        <f>IF('360 GRP '!X195=0,"",'360 GRP '!X195)</f>
        <v/>
      </c>
      <c r="N155" s="185" t="str">
        <f>IF('360 GRP '!Y195=0,"",'360 GRP '!Y195)</f>
        <v/>
      </c>
      <c r="O155" s="185" t="str">
        <f>IF('360 GRP '!Z195=0,"",'360 GRP '!Z195)</f>
        <v/>
      </c>
      <c r="P155" s="996" t="str">
        <f>IF('360 GRP '!AA195=0,"",'360 GRP '!AA195)</f>
        <v/>
      </c>
      <c r="Q155" s="1041" t="str">
        <f>IF('360 GRP '!AB195=0,"",'360 GRP '!AB195)</f>
        <v/>
      </c>
      <c r="R155" s="185" t="str">
        <f>IF('360 GRP '!AC195=0,"",'360 GRP '!AC195)</f>
        <v/>
      </c>
      <c r="S155" s="185" t="str">
        <f>IF('360 GRP '!AD195=0,"",'360 GRP '!AD195)</f>
        <v/>
      </c>
      <c r="T155" s="185" t="str">
        <f>IF('360 GRP '!AE195=0,"",'360 GRP '!AE195)</f>
        <v/>
      </c>
      <c r="U155" s="1044">
        <f t="shared" si="2"/>
        <v>0</v>
      </c>
      <c r="V155" s="1045">
        <f>U155*'360 GRP '!J195</f>
        <v>0</v>
      </c>
      <c r="W155" s="997">
        <f>U155*'360 GRP '!BJ195</f>
        <v>0</v>
      </c>
    </row>
    <row r="156" spans="1:23" ht="23.25" customHeight="1" x14ac:dyDescent="0.2">
      <c r="A156" s="163" t="str">
        <f>'360 GRP '!D196</f>
        <v>360-397-DT</v>
      </c>
      <c r="B156" s="166" t="s">
        <v>70</v>
      </c>
      <c r="C156" s="185" t="str">
        <f>IF('360 GRP '!N196=0,"",'360 GRP '!N196)</f>
        <v/>
      </c>
      <c r="D156" s="185" t="str">
        <f>IF('360 GRP '!O196=0,"",'360 GRP '!O196)</f>
        <v/>
      </c>
      <c r="E156" s="185" t="str">
        <f>IF('360 GRP '!P196=0,"",'360 GRP '!P196)</f>
        <v/>
      </c>
      <c r="F156" s="185" t="str">
        <f>IF('360 GRP '!Q196=0,"",'360 GRP '!Q196)</f>
        <v/>
      </c>
      <c r="G156" s="185" t="str">
        <f>IF('360 GRP '!R196=0,"",'360 GRP '!R196)</f>
        <v/>
      </c>
      <c r="H156" s="185" t="str">
        <f>IF('360 GRP '!S196=0,"",'360 GRP '!S196)</f>
        <v/>
      </c>
      <c r="I156" s="185" t="str">
        <f>IF('360 GRP '!T196=0,"",'360 GRP '!T196)</f>
        <v/>
      </c>
      <c r="J156" s="185" t="str">
        <f>IF('360 GRP '!U196=0,"",'360 GRP '!U196)</f>
        <v/>
      </c>
      <c r="K156" s="185" t="str">
        <f>IF('360 GRP '!V196=0,"",'360 GRP '!V196)</f>
        <v/>
      </c>
      <c r="L156" s="185" t="str">
        <f>IF('360 GRP '!W196=0,"",'360 GRP '!W196)</f>
        <v/>
      </c>
      <c r="M156" s="185" t="str">
        <f>IF('360 GRP '!X196=0,"",'360 GRP '!X196)</f>
        <v/>
      </c>
      <c r="N156" s="185" t="str">
        <f>IF('360 GRP '!Y196=0,"",'360 GRP '!Y196)</f>
        <v/>
      </c>
      <c r="O156" s="185" t="str">
        <f>IF('360 GRP '!Z196=0,"",'360 GRP '!Z196)</f>
        <v/>
      </c>
      <c r="P156" s="996" t="str">
        <f>IF('360 GRP '!AA196=0,"",'360 GRP '!AA196)</f>
        <v/>
      </c>
      <c r="Q156" s="1041" t="str">
        <f>IF('360 GRP '!AB196=0,"",'360 GRP '!AB196)</f>
        <v/>
      </c>
      <c r="R156" s="185" t="str">
        <f>IF('360 GRP '!AC196=0,"",'360 GRP '!AC196)</f>
        <v/>
      </c>
      <c r="S156" s="185" t="str">
        <f>IF('360 GRP '!AD196=0,"",'360 GRP '!AD196)</f>
        <v/>
      </c>
      <c r="T156" s="185" t="str">
        <f>IF('360 GRP '!AE196=0,"",'360 GRP '!AE196)</f>
        <v/>
      </c>
      <c r="U156" s="1044">
        <f t="shared" si="2"/>
        <v>0</v>
      </c>
      <c r="V156" s="1045">
        <f>U156*'360 GRP '!J196</f>
        <v>0</v>
      </c>
      <c r="W156" s="997">
        <f>U156*'360 GRP '!BJ196</f>
        <v>0</v>
      </c>
    </row>
    <row r="157" spans="1:23" ht="23.25" customHeight="1" x14ac:dyDescent="0.2">
      <c r="A157" s="163" t="str">
        <f>'360 GRP '!D197</f>
        <v>360-400</v>
      </c>
      <c r="B157" s="166"/>
      <c r="C157" s="185" t="str">
        <f>IF('360 GRP '!N197=0,"",'360 GRP '!N197)</f>
        <v/>
      </c>
      <c r="D157" s="185" t="str">
        <f>IF('360 GRP '!O197=0,"",'360 GRP '!O197)</f>
        <v/>
      </c>
      <c r="E157" s="185" t="str">
        <f>IF('360 GRP '!P197=0,"",'360 GRP '!P197)</f>
        <v/>
      </c>
      <c r="F157" s="185" t="str">
        <f>IF('360 GRP '!Q197=0,"",'360 GRP '!Q197)</f>
        <v/>
      </c>
      <c r="G157" s="185" t="str">
        <f>IF('360 GRP '!R197=0,"",'360 GRP '!R197)</f>
        <v/>
      </c>
      <c r="H157" s="185" t="str">
        <f>IF('360 GRP '!S197=0,"",'360 GRP '!S197)</f>
        <v/>
      </c>
      <c r="I157" s="185" t="str">
        <f>IF('360 GRP '!T197=0,"",'360 GRP '!T197)</f>
        <v/>
      </c>
      <c r="J157" s="185" t="str">
        <f>IF('360 GRP '!U197=0,"",'360 GRP '!U197)</f>
        <v/>
      </c>
      <c r="K157" s="185" t="str">
        <f>IF('360 GRP '!V197=0,"",'360 GRP '!V197)</f>
        <v/>
      </c>
      <c r="L157" s="185" t="str">
        <f>IF('360 GRP '!W197=0,"",'360 GRP '!W197)</f>
        <v/>
      </c>
      <c r="M157" s="185" t="str">
        <f>IF('360 GRP '!X197=0,"",'360 GRP '!X197)</f>
        <v/>
      </c>
      <c r="N157" s="185" t="str">
        <f>IF('360 GRP '!Y197=0,"",'360 GRP '!Y197)</f>
        <v/>
      </c>
      <c r="O157" s="185" t="str">
        <f>IF('360 GRP '!Z197=0,"",'360 GRP '!Z197)</f>
        <v/>
      </c>
      <c r="P157" s="996" t="str">
        <f>IF('360 GRP '!AA197=0,"",'360 GRP '!AA197)</f>
        <v/>
      </c>
      <c r="Q157" s="1041" t="str">
        <f>IF('360 GRP '!AB197=0,"",'360 GRP '!AB197)</f>
        <v/>
      </c>
      <c r="R157" s="185" t="str">
        <f>IF('360 GRP '!AC197=0,"",'360 GRP '!AC197)</f>
        <v/>
      </c>
      <c r="S157" s="185" t="str">
        <f>IF('360 GRP '!AD197=0,"",'360 GRP '!AD197)</f>
        <v/>
      </c>
      <c r="T157" s="185" t="str">
        <f>IF('360 GRP '!AE197=0,"",'360 GRP '!AE197)</f>
        <v/>
      </c>
      <c r="U157" s="1044">
        <f t="shared" si="2"/>
        <v>0</v>
      </c>
      <c r="V157" s="1045">
        <f>U157*'360 GRP '!J197</f>
        <v>0</v>
      </c>
      <c r="W157" s="997">
        <f>U157*'360 GRP '!BJ197</f>
        <v>0</v>
      </c>
    </row>
    <row r="158" spans="1:23" ht="23.25" customHeight="1" x14ac:dyDescent="0.2">
      <c r="A158" s="163" t="str">
        <f>'360 GRP '!D198</f>
        <v>360-400-DT</v>
      </c>
      <c r="B158" s="166" t="s">
        <v>70</v>
      </c>
      <c r="C158" s="185" t="str">
        <f>IF('360 GRP '!N198=0,"",'360 GRP '!N198)</f>
        <v/>
      </c>
      <c r="D158" s="185" t="str">
        <f>IF('360 GRP '!O198=0,"",'360 GRP '!O198)</f>
        <v/>
      </c>
      <c r="E158" s="185" t="str">
        <f>IF('360 GRP '!P198=0,"",'360 GRP '!P198)</f>
        <v/>
      </c>
      <c r="F158" s="185" t="str">
        <f>IF('360 GRP '!Q198=0,"",'360 GRP '!Q198)</f>
        <v/>
      </c>
      <c r="G158" s="185" t="str">
        <f>IF('360 GRP '!R198=0,"",'360 GRP '!R198)</f>
        <v/>
      </c>
      <c r="H158" s="185" t="str">
        <f>IF('360 GRP '!S198=0,"",'360 GRP '!S198)</f>
        <v/>
      </c>
      <c r="I158" s="185" t="str">
        <f>IF('360 GRP '!T198=0,"",'360 GRP '!T198)</f>
        <v/>
      </c>
      <c r="J158" s="185" t="str">
        <f>IF('360 GRP '!U198=0,"",'360 GRP '!U198)</f>
        <v/>
      </c>
      <c r="K158" s="185" t="str">
        <f>IF('360 GRP '!V198=0,"",'360 GRP '!V198)</f>
        <v/>
      </c>
      <c r="L158" s="185" t="str">
        <f>IF('360 GRP '!W198=0,"",'360 GRP '!W198)</f>
        <v/>
      </c>
      <c r="M158" s="185" t="str">
        <f>IF('360 GRP '!X198=0,"",'360 GRP '!X198)</f>
        <v/>
      </c>
      <c r="N158" s="185" t="str">
        <f>IF('360 GRP '!Y198=0,"",'360 GRP '!Y198)</f>
        <v/>
      </c>
      <c r="O158" s="185" t="str">
        <f>IF('360 GRP '!Z198=0,"",'360 GRP '!Z198)</f>
        <v/>
      </c>
      <c r="P158" s="996" t="str">
        <f>IF('360 GRP '!AA198=0,"",'360 GRP '!AA198)</f>
        <v/>
      </c>
      <c r="Q158" s="1041" t="str">
        <f>IF('360 GRP '!AB198=0,"",'360 GRP '!AB198)</f>
        <v/>
      </c>
      <c r="R158" s="185" t="str">
        <f>IF('360 GRP '!AC198=0,"",'360 GRP '!AC198)</f>
        <v/>
      </c>
      <c r="S158" s="185" t="str">
        <f>IF('360 GRP '!AD198=0,"",'360 GRP '!AD198)</f>
        <v/>
      </c>
      <c r="T158" s="185" t="str">
        <f>IF('360 GRP '!AE198=0,"",'360 GRP '!AE198)</f>
        <v/>
      </c>
      <c r="U158" s="1044">
        <f t="shared" si="2"/>
        <v>0</v>
      </c>
      <c r="V158" s="1045">
        <f>U158*'360 GRP '!J198</f>
        <v>0</v>
      </c>
      <c r="W158" s="997">
        <f>U158*'360 GRP '!BJ198</f>
        <v>0</v>
      </c>
    </row>
    <row r="159" spans="1:23" ht="23.25" customHeight="1" x14ac:dyDescent="0.2">
      <c r="A159" s="163" t="str">
        <f>'360 GRP '!D199</f>
        <v>360-399-DT</v>
      </c>
      <c r="B159" s="166" t="s">
        <v>70</v>
      </c>
      <c r="C159" s="185" t="str">
        <f>IF('360 GRP '!N199=0,"",'360 GRP '!N199)</f>
        <v/>
      </c>
      <c r="D159" s="185" t="str">
        <f>IF('360 GRP '!O199=0,"",'360 GRP '!O199)</f>
        <v/>
      </c>
      <c r="E159" s="185" t="str">
        <f>IF('360 GRP '!P199=0,"",'360 GRP '!P199)</f>
        <v/>
      </c>
      <c r="F159" s="185" t="str">
        <f>IF('360 GRP '!Q199=0,"",'360 GRP '!Q199)</f>
        <v/>
      </c>
      <c r="G159" s="185" t="str">
        <f>IF('360 GRP '!R199=0,"",'360 GRP '!R199)</f>
        <v/>
      </c>
      <c r="H159" s="185" t="str">
        <f>IF('360 GRP '!S199=0,"",'360 GRP '!S199)</f>
        <v/>
      </c>
      <c r="I159" s="185" t="str">
        <f>IF('360 GRP '!T199=0,"",'360 GRP '!T199)</f>
        <v/>
      </c>
      <c r="J159" s="185" t="str">
        <f>IF('360 GRP '!U199=0,"",'360 GRP '!U199)</f>
        <v/>
      </c>
      <c r="K159" s="185" t="str">
        <f>IF('360 GRP '!V199=0,"",'360 GRP '!V199)</f>
        <v/>
      </c>
      <c r="L159" s="185" t="str">
        <f>IF('360 GRP '!W199=0,"",'360 GRP '!W199)</f>
        <v/>
      </c>
      <c r="M159" s="185" t="str">
        <f>IF('360 GRP '!X199=0,"",'360 GRP '!X199)</f>
        <v/>
      </c>
      <c r="N159" s="185" t="str">
        <f>IF('360 GRP '!Y199=0,"",'360 GRP '!Y199)</f>
        <v/>
      </c>
      <c r="O159" s="185" t="str">
        <f>IF('360 GRP '!Z199=0,"",'360 GRP '!Z199)</f>
        <v/>
      </c>
      <c r="P159" s="996" t="str">
        <f>IF('360 GRP '!AA199=0,"",'360 GRP '!AA199)</f>
        <v/>
      </c>
      <c r="Q159" s="1041" t="str">
        <f>IF('360 GRP '!AB199=0,"",'360 GRP '!AB199)</f>
        <v/>
      </c>
      <c r="R159" s="185" t="str">
        <f>IF('360 GRP '!AC199=0,"",'360 GRP '!AC199)</f>
        <v/>
      </c>
      <c r="S159" s="185" t="str">
        <f>IF('360 GRP '!AD199=0,"",'360 GRP '!AD199)</f>
        <v/>
      </c>
      <c r="T159" s="185" t="str">
        <f>IF('360 GRP '!AE199=0,"",'360 GRP '!AE199)</f>
        <v/>
      </c>
      <c r="U159" s="1044">
        <f t="shared" si="2"/>
        <v>0</v>
      </c>
      <c r="V159" s="1045">
        <f>U159*'360 GRP '!J199</f>
        <v>0</v>
      </c>
      <c r="W159" s="997">
        <f>U159*'360 GRP '!BJ199</f>
        <v>0</v>
      </c>
    </row>
    <row r="160" spans="1:23" ht="23.25" customHeight="1" x14ac:dyDescent="0.2">
      <c r="A160" s="163">
        <f>'360 GRP '!D200</f>
        <v>0</v>
      </c>
      <c r="B160" s="166"/>
      <c r="C160" s="185" t="str">
        <f>IF('360 GRP '!N200=0,"",'360 GRP '!N200)</f>
        <v/>
      </c>
      <c r="D160" s="185" t="str">
        <f>IF('360 GRP '!O200=0,"",'360 GRP '!O200)</f>
        <v/>
      </c>
      <c r="E160" s="185" t="str">
        <f>IF('360 GRP '!P200=0,"",'360 GRP '!P200)</f>
        <v/>
      </c>
      <c r="F160" s="185" t="str">
        <f>IF('360 GRP '!Q200=0,"",'360 GRP '!Q200)</f>
        <v/>
      </c>
      <c r="G160" s="185" t="str">
        <f>IF('360 GRP '!R200=0,"",'360 GRP '!R200)</f>
        <v/>
      </c>
      <c r="H160" s="185" t="str">
        <f>IF('360 GRP '!S200=0,"",'360 GRP '!S200)</f>
        <v/>
      </c>
      <c r="I160" s="185" t="str">
        <f>IF('360 GRP '!T200=0,"",'360 GRP '!T200)</f>
        <v/>
      </c>
      <c r="J160" s="185" t="str">
        <f>IF('360 GRP '!U200=0,"",'360 GRP '!U200)</f>
        <v/>
      </c>
      <c r="K160" s="185" t="str">
        <f>IF('360 GRP '!V200=0,"",'360 GRP '!V200)</f>
        <v/>
      </c>
      <c r="L160" s="185" t="str">
        <f>IF('360 GRP '!W200=0,"",'360 GRP '!W200)</f>
        <v/>
      </c>
      <c r="M160" s="185" t="str">
        <f>IF('360 GRP '!X200=0,"",'360 GRP '!X200)</f>
        <v/>
      </c>
      <c r="N160" s="185" t="str">
        <f>IF('360 GRP '!Y200=0,"",'360 GRP '!Y200)</f>
        <v/>
      </c>
      <c r="O160" s="185" t="str">
        <f>IF('360 GRP '!Z200=0,"",'360 GRP '!Z200)</f>
        <v/>
      </c>
      <c r="P160" s="996" t="str">
        <f>IF('360 GRP '!AA200=0,"",'360 GRP '!AA200)</f>
        <v/>
      </c>
      <c r="Q160" s="1041" t="str">
        <f>IF('360 GRP '!AB200=0,"",'360 GRP '!AB200)</f>
        <v/>
      </c>
      <c r="R160" s="185" t="str">
        <f>IF('360 GRP '!AC200=0,"",'360 GRP '!AC200)</f>
        <v/>
      </c>
      <c r="S160" s="185" t="str">
        <f>IF('360 GRP '!AD200=0,"",'360 GRP '!AD200)</f>
        <v/>
      </c>
      <c r="T160" s="185" t="str">
        <f>IF('360 GRP '!AE200=0,"",'360 GRP '!AE200)</f>
        <v/>
      </c>
      <c r="U160" s="1044">
        <f t="shared" si="2"/>
        <v>0</v>
      </c>
      <c r="V160" s="1045">
        <f>U160*'360 GRP '!J200</f>
        <v>0</v>
      </c>
      <c r="W160" s="997">
        <f>U160*'360 GRP '!BJ200</f>
        <v>0</v>
      </c>
    </row>
    <row r="161" spans="1:23" ht="23.25" customHeight="1" x14ac:dyDescent="0.2">
      <c r="A161" s="163" t="str">
        <f>'360 GRP '!D201</f>
        <v>360-421</v>
      </c>
      <c r="B161" s="166"/>
      <c r="C161" s="185" t="str">
        <f>IF('360 GRP '!N201=0,"",'360 GRP '!N201)</f>
        <v/>
      </c>
      <c r="D161" s="185" t="str">
        <f>IF('360 GRP '!O201=0,"",'360 GRP '!O201)</f>
        <v/>
      </c>
      <c r="E161" s="185" t="str">
        <f>IF('360 GRP '!P201=0,"",'360 GRP '!P201)</f>
        <v/>
      </c>
      <c r="F161" s="185" t="str">
        <f>IF('360 GRP '!Q201=0,"",'360 GRP '!Q201)</f>
        <v/>
      </c>
      <c r="G161" s="185" t="str">
        <f>IF('360 GRP '!R201=0,"",'360 GRP '!R201)</f>
        <v/>
      </c>
      <c r="H161" s="185" t="str">
        <f>IF('360 GRP '!S201=0,"",'360 GRP '!S201)</f>
        <v/>
      </c>
      <c r="I161" s="185" t="str">
        <f>IF('360 GRP '!T201=0,"",'360 GRP '!T201)</f>
        <v/>
      </c>
      <c r="J161" s="185" t="str">
        <f>IF('360 GRP '!U201=0,"",'360 GRP '!U201)</f>
        <v/>
      </c>
      <c r="K161" s="185" t="str">
        <f>IF('360 GRP '!V201=0,"",'360 GRP '!V201)</f>
        <v/>
      </c>
      <c r="L161" s="185" t="str">
        <f>IF('360 GRP '!W201=0,"",'360 GRP '!W201)</f>
        <v/>
      </c>
      <c r="M161" s="185" t="str">
        <f>IF('360 GRP '!X201=0,"",'360 GRP '!X201)</f>
        <v/>
      </c>
      <c r="N161" s="185" t="str">
        <f>IF('360 GRP '!Y201=0,"",'360 GRP '!Y201)</f>
        <v/>
      </c>
      <c r="O161" s="185" t="str">
        <f>IF('360 GRP '!Z201=0,"",'360 GRP '!Z201)</f>
        <v/>
      </c>
      <c r="P161" s="996" t="str">
        <f>IF('360 GRP '!AA201=0,"",'360 GRP '!AA201)</f>
        <v/>
      </c>
      <c r="Q161" s="1041" t="str">
        <f>IF('360 GRP '!AB201=0,"",'360 GRP '!AB201)</f>
        <v/>
      </c>
      <c r="R161" s="185" t="str">
        <f>IF('360 GRP '!AC201=0,"",'360 GRP '!AC201)</f>
        <v/>
      </c>
      <c r="S161" s="185" t="str">
        <f>IF('360 GRP '!AD201=0,"",'360 GRP '!AD201)</f>
        <v/>
      </c>
      <c r="T161" s="185" t="str">
        <f>IF('360 GRP '!AE201=0,"",'360 GRP '!AE201)</f>
        <v/>
      </c>
      <c r="U161" s="1044">
        <f t="shared" si="2"/>
        <v>0</v>
      </c>
      <c r="V161" s="1045">
        <f>U161*'360 GRP '!J201</f>
        <v>0</v>
      </c>
      <c r="W161" s="997">
        <f>U161*'360 GRP '!BJ201</f>
        <v>0</v>
      </c>
    </row>
    <row r="162" spans="1:23" ht="23.25" customHeight="1" x14ac:dyDescent="0.2">
      <c r="A162" s="163" t="str">
        <f>'360 GRP '!D202</f>
        <v>360-422</v>
      </c>
      <c r="B162" s="166"/>
      <c r="C162" s="185" t="str">
        <f>IF('360 GRP '!N202=0,"",'360 GRP '!N202)</f>
        <v/>
      </c>
      <c r="D162" s="185" t="str">
        <f>IF('360 GRP '!O202=0,"",'360 GRP '!O202)</f>
        <v/>
      </c>
      <c r="E162" s="185" t="str">
        <f>IF('360 GRP '!P202=0,"",'360 GRP '!P202)</f>
        <v/>
      </c>
      <c r="F162" s="185" t="str">
        <f>IF('360 GRP '!Q202=0,"",'360 GRP '!Q202)</f>
        <v/>
      </c>
      <c r="G162" s="185" t="str">
        <f>IF('360 GRP '!R202=0,"",'360 GRP '!R202)</f>
        <v/>
      </c>
      <c r="H162" s="185" t="str">
        <f>IF('360 GRP '!S202=0,"",'360 GRP '!S202)</f>
        <v/>
      </c>
      <c r="I162" s="185" t="str">
        <f>IF('360 GRP '!T202=0,"",'360 GRP '!T202)</f>
        <v/>
      </c>
      <c r="J162" s="185" t="str">
        <f>IF('360 GRP '!U202=0,"",'360 GRP '!U202)</f>
        <v/>
      </c>
      <c r="K162" s="185" t="str">
        <f>IF('360 GRP '!V202=0,"",'360 GRP '!V202)</f>
        <v/>
      </c>
      <c r="L162" s="185" t="str">
        <f>IF('360 GRP '!W202=0,"",'360 GRP '!W202)</f>
        <v/>
      </c>
      <c r="M162" s="185" t="str">
        <f>IF('360 GRP '!X202=0,"",'360 GRP '!X202)</f>
        <v/>
      </c>
      <c r="N162" s="185" t="str">
        <f>IF('360 GRP '!Y202=0,"",'360 GRP '!Y202)</f>
        <v/>
      </c>
      <c r="O162" s="185" t="str">
        <f>IF('360 GRP '!Z202=0,"",'360 GRP '!Z202)</f>
        <v/>
      </c>
      <c r="P162" s="996" t="str">
        <f>IF('360 GRP '!AA202=0,"",'360 GRP '!AA202)</f>
        <v/>
      </c>
      <c r="Q162" s="1041" t="str">
        <f>IF('360 GRP '!AB202=0,"",'360 GRP '!AB202)</f>
        <v/>
      </c>
      <c r="R162" s="185" t="str">
        <f>IF('360 GRP '!AC202=0,"",'360 GRP '!AC202)</f>
        <v/>
      </c>
      <c r="S162" s="185" t="str">
        <f>IF('360 GRP '!AD202=0,"",'360 GRP '!AD202)</f>
        <v/>
      </c>
      <c r="T162" s="185" t="str">
        <f>IF('360 GRP '!AE202=0,"",'360 GRP '!AE202)</f>
        <v/>
      </c>
      <c r="U162" s="1044">
        <f t="shared" si="2"/>
        <v>0</v>
      </c>
      <c r="V162" s="1045">
        <f>U162*'360 GRP '!J202</f>
        <v>0</v>
      </c>
      <c r="W162" s="997">
        <f>U162*'360 GRP '!BJ202</f>
        <v>0</v>
      </c>
    </row>
    <row r="163" spans="1:23" ht="23.25" customHeight="1" x14ac:dyDescent="0.2">
      <c r="A163" s="163" t="str">
        <f>'360 GRP '!D203</f>
        <v>360-423</v>
      </c>
      <c r="B163" s="166"/>
      <c r="C163" s="185" t="str">
        <f>IF('360 GRP '!N203=0,"",'360 GRP '!N203)</f>
        <v/>
      </c>
      <c r="D163" s="185" t="str">
        <f>IF('360 GRP '!O203=0,"",'360 GRP '!O203)</f>
        <v/>
      </c>
      <c r="E163" s="185" t="str">
        <f>IF('360 GRP '!P203=0,"",'360 GRP '!P203)</f>
        <v/>
      </c>
      <c r="F163" s="185" t="str">
        <f>IF('360 GRP '!Q203=0,"",'360 GRP '!Q203)</f>
        <v/>
      </c>
      <c r="G163" s="185" t="str">
        <f>IF('360 GRP '!R203=0,"",'360 GRP '!R203)</f>
        <v/>
      </c>
      <c r="H163" s="185" t="str">
        <f>IF('360 GRP '!S203=0,"",'360 GRP '!S203)</f>
        <v/>
      </c>
      <c r="I163" s="185" t="str">
        <f>IF('360 GRP '!T203=0,"",'360 GRP '!T203)</f>
        <v/>
      </c>
      <c r="J163" s="185" t="str">
        <f>IF('360 GRP '!U203=0,"",'360 GRP '!U203)</f>
        <v/>
      </c>
      <c r="K163" s="185" t="str">
        <f>IF('360 GRP '!V203=0,"",'360 GRP '!V203)</f>
        <v/>
      </c>
      <c r="L163" s="185" t="str">
        <f>IF('360 GRP '!W203=0,"",'360 GRP '!W203)</f>
        <v/>
      </c>
      <c r="M163" s="185" t="str">
        <f>IF('360 GRP '!X203=0,"",'360 GRP '!X203)</f>
        <v/>
      </c>
      <c r="N163" s="185" t="str">
        <f>IF('360 GRP '!Y203=0,"",'360 GRP '!Y203)</f>
        <v/>
      </c>
      <c r="O163" s="185" t="str">
        <f>IF('360 GRP '!Z203=0,"",'360 GRP '!Z203)</f>
        <v/>
      </c>
      <c r="P163" s="996" t="str">
        <f>IF('360 GRP '!AA203=0,"",'360 GRP '!AA203)</f>
        <v/>
      </c>
      <c r="Q163" s="1041" t="str">
        <f>IF('360 GRP '!AB203=0,"",'360 GRP '!AB203)</f>
        <v/>
      </c>
      <c r="R163" s="185" t="str">
        <f>IF('360 GRP '!AC203=0,"",'360 GRP '!AC203)</f>
        <v/>
      </c>
      <c r="S163" s="185" t="str">
        <f>IF('360 GRP '!AD203=0,"",'360 GRP '!AD203)</f>
        <v/>
      </c>
      <c r="T163" s="185" t="str">
        <f>IF('360 GRP '!AE203=0,"",'360 GRP '!AE203)</f>
        <v/>
      </c>
      <c r="U163" s="1044">
        <f t="shared" si="2"/>
        <v>0</v>
      </c>
      <c r="V163" s="1045">
        <f>U163*'360 GRP '!J203</f>
        <v>0</v>
      </c>
      <c r="W163" s="997">
        <f>U163*'360 GRP '!BJ203</f>
        <v>0</v>
      </c>
    </row>
    <row r="164" spans="1:23" ht="23.25" customHeight="1" x14ac:dyDescent="0.2">
      <c r="A164" s="163">
        <f>'360 GRP '!D204</f>
        <v>0</v>
      </c>
      <c r="B164" s="166"/>
      <c r="C164" s="185" t="str">
        <f>IF('360 GRP '!N204=0,"",'360 GRP '!N204)</f>
        <v/>
      </c>
      <c r="D164" s="185" t="str">
        <f>IF('360 GRP '!O204=0,"",'360 GRP '!O204)</f>
        <v/>
      </c>
      <c r="E164" s="185" t="str">
        <f>IF('360 GRP '!P204=0,"",'360 GRP '!P204)</f>
        <v/>
      </c>
      <c r="F164" s="185" t="str">
        <f>IF('360 GRP '!Q204=0,"",'360 GRP '!Q204)</f>
        <v/>
      </c>
      <c r="G164" s="185" t="str">
        <f>IF('360 GRP '!R204=0,"",'360 GRP '!R204)</f>
        <v/>
      </c>
      <c r="H164" s="185" t="str">
        <f>IF('360 GRP '!S204=0,"",'360 GRP '!S204)</f>
        <v/>
      </c>
      <c r="I164" s="185" t="str">
        <f>IF('360 GRP '!T204=0,"",'360 GRP '!T204)</f>
        <v/>
      </c>
      <c r="J164" s="185" t="str">
        <f>IF('360 GRP '!U204=0,"",'360 GRP '!U204)</f>
        <v/>
      </c>
      <c r="K164" s="185" t="str">
        <f>IF('360 GRP '!V204=0,"",'360 GRP '!V204)</f>
        <v/>
      </c>
      <c r="L164" s="185" t="str">
        <f>IF('360 GRP '!W204=0,"",'360 GRP '!W204)</f>
        <v/>
      </c>
      <c r="M164" s="185" t="str">
        <f>IF('360 GRP '!X204=0,"",'360 GRP '!X204)</f>
        <v/>
      </c>
      <c r="N164" s="185" t="str">
        <f>IF('360 GRP '!Y204=0,"",'360 GRP '!Y204)</f>
        <v/>
      </c>
      <c r="O164" s="185" t="str">
        <f>IF('360 GRP '!Z204=0,"",'360 GRP '!Z204)</f>
        <v/>
      </c>
      <c r="P164" s="996" t="str">
        <f>IF('360 GRP '!AA204=0,"",'360 GRP '!AA204)</f>
        <v/>
      </c>
      <c r="Q164" s="1041" t="str">
        <f>IF('360 GRP '!AB204=0,"",'360 GRP '!AB204)</f>
        <v/>
      </c>
      <c r="R164" s="185" t="str">
        <f>IF('360 GRP '!AC204=0,"",'360 GRP '!AC204)</f>
        <v/>
      </c>
      <c r="S164" s="185" t="str">
        <f>IF('360 GRP '!AD204=0,"",'360 GRP '!AD204)</f>
        <v/>
      </c>
      <c r="T164" s="185" t="str">
        <f>IF('360 GRP '!AE204=0,"",'360 GRP '!AE204)</f>
        <v/>
      </c>
      <c r="U164" s="1044">
        <f t="shared" si="2"/>
        <v>0</v>
      </c>
      <c r="V164" s="1045">
        <f>U164*'360 GRP '!J204</f>
        <v>0</v>
      </c>
      <c r="W164" s="997">
        <f>U164*'360 GRP '!BJ204</f>
        <v>0</v>
      </c>
    </row>
    <row r="165" spans="1:23" ht="23.25" customHeight="1" x14ac:dyDescent="0.2">
      <c r="A165" s="163" t="str">
        <f>'360 GRP '!D205</f>
        <v>360-461</v>
      </c>
      <c r="B165" s="166"/>
      <c r="C165" s="185" t="str">
        <f>IF('360 GRP '!N205=0,"",'360 GRP '!N205)</f>
        <v/>
      </c>
      <c r="D165" s="185" t="str">
        <f>IF('360 GRP '!O205=0,"",'360 GRP '!O205)</f>
        <v/>
      </c>
      <c r="E165" s="185" t="str">
        <f>IF('360 GRP '!P205=0,"",'360 GRP '!P205)</f>
        <v/>
      </c>
      <c r="F165" s="185" t="str">
        <f>IF('360 GRP '!Q205=0,"",'360 GRP '!Q205)</f>
        <v/>
      </c>
      <c r="G165" s="185" t="str">
        <f>IF('360 GRP '!R205=0,"",'360 GRP '!R205)</f>
        <v/>
      </c>
      <c r="H165" s="185" t="str">
        <f>IF('360 GRP '!S205=0,"",'360 GRP '!S205)</f>
        <v/>
      </c>
      <c r="I165" s="185" t="str">
        <f>IF('360 GRP '!T205=0,"",'360 GRP '!T205)</f>
        <v/>
      </c>
      <c r="J165" s="185" t="str">
        <f>IF('360 GRP '!U205=0,"",'360 GRP '!U205)</f>
        <v/>
      </c>
      <c r="K165" s="185" t="str">
        <f>IF('360 GRP '!V205=0,"",'360 GRP '!V205)</f>
        <v/>
      </c>
      <c r="L165" s="185" t="str">
        <f>IF('360 GRP '!W205=0,"",'360 GRP '!W205)</f>
        <v/>
      </c>
      <c r="M165" s="185" t="str">
        <f>IF('360 GRP '!X205=0,"",'360 GRP '!X205)</f>
        <v/>
      </c>
      <c r="N165" s="185" t="str">
        <f>IF('360 GRP '!Y205=0,"",'360 GRP '!Y205)</f>
        <v/>
      </c>
      <c r="O165" s="185" t="str">
        <f>IF('360 GRP '!Z205=0,"",'360 GRP '!Z205)</f>
        <v/>
      </c>
      <c r="P165" s="996" t="str">
        <f>IF('360 GRP '!AA205=0,"",'360 GRP '!AA205)</f>
        <v/>
      </c>
      <c r="Q165" s="1041" t="str">
        <f>IF('360 GRP '!AB205=0,"",'360 GRP '!AB205)</f>
        <v/>
      </c>
      <c r="R165" s="185" t="str">
        <f>IF('360 GRP '!AC205=0,"",'360 GRP '!AC205)</f>
        <v/>
      </c>
      <c r="S165" s="185" t="str">
        <f>IF('360 GRP '!AD205=0,"",'360 GRP '!AD205)</f>
        <v/>
      </c>
      <c r="T165" s="185" t="str">
        <f>IF('360 GRP '!AE205=0,"",'360 GRP '!AE205)</f>
        <v/>
      </c>
      <c r="U165" s="1044">
        <f t="shared" si="2"/>
        <v>0</v>
      </c>
      <c r="V165" s="1045">
        <f>U165*'360 GRP '!J205</f>
        <v>0</v>
      </c>
      <c r="W165" s="997">
        <f>U165*'360 GRP '!BJ205</f>
        <v>0</v>
      </c>
    </row>
    <row r="166" spans="1:23" ht="23.25" customHeight="1" x14ac:dyDescent="0.2">
      <c r="A166" s="163" t="str">
        <f>'360 GRP '!D206</f>
        <v>360-461-DT</v>
      </c>
      <c r="B166" s="166" t="s">
        <v>70</v>
      </c>
      <c r="C166" s="185" t="str">
        <f>IF('360 GRP '!N206=0,"",'360 GRP '!N206)</f>
        <v/>
      </c>
      <c r="D166" s="185" t="str">
        <f>IF('360 GRP '!O206=0,"",'360 GRP '!O206)</f>
        <v/>
      </c>
      <c r="E166" s="185" t="str">
        <f>IF('360 GRP '!P206=0,"",'360 GRP '!P206)</f>
        <v/>
      </c>
      <c r="F166" s="185" t="str">
        <f>IF('360 GRP '!Q206=0,"",'360 GRP '!Q206)</f>
        <v/>
      </c>
      <c r="G166" s="185" t="str">
        <f>IF('360 GRP '!R206=0,"",'360 GRP '!R206)</f>
        <v/>
      </c>
      <c r="H166" s="185" t="str">
        <f>IF('360 GRP '!S206=0,"",'360 GRP '!S206)</f>
        <v/>
      </c>
      <c r="I166" s="185" t="str">
        <f>IF('360 GRP '!T206=0,"",'360 GRP '!T206)</f>
        <v/>
      </c>
      <c r="J166" s="185" t="str">
        <f>IF('360 GRP '!U206=0,"",'360 GRP '!U206)</f>
        <v/>
      </c>
      <c r="K166" s="185" t="str">
        <f>IF('360 GRP '!V206=0,"",'360 GRP '!V206)</f>
        <v/>
      </c>
      <c r="L166" s="185" t="str">
        <f>IF('360 GRP '!W206=0,"",'360 GRP '!W206)</f>
        <v/>
      </c>
      <c r="M166" s="185" t="str">
        <f>IF('360 GRP '!X206=0,"",'360 GRP '!X206)</f>
        <v/>
      </c>
      <c r="N166" s="185" t="str">
        <f>IF('360 GRP '!Y206=0,"",'360 GRP '!Y206)</f>
        <v/>
      </c>
      <c r="O166" s="185" t="str">
        <f>IF('360 GRP '!Z206=0,"",'360 GRP '!Z206)</f>
        <v/>
      </c>
      <c r="P166" s="996" t="str">
        <f>IF('360 GRP '!AA206=0,"",'360 GRP '!AA206)</f>
        <v/>
      </c>
      <c r="Q166" s="1041" t="str">
        <f>IF('360 GRP '!AB206=0,"",'360 GRP '!AB206)</f>
        <v/>
      </c>
      <c r="R166" s="185" t="str">
        <f>IF('360 GRP '!AC206=0,"",'360 GRP '!AC206)</f>
        <v/>
      </c>
      <c r="S166" s="185" t="str">
        <f>IF('360 GRP '!AD206=0,"",'360 GRP '!AD206)</f>
        <v/>
      </c>
      <c r="T166" s="185" t="str">
        <f>IF('360 GRP '!AE206=0,"",'360 GRP '!AE206)</f>
        <v/>
      </c>
      <c r="U166" s="1044">
        <f t="shared" si="2"/>
        <v>0</v>
      </c>
      <c r="V166" s="1045">
        <f>U166*'360 GRP '!J206</f>
        <v>0</v>
      </c>
      <c r="W166" s="997">
        <f>U166*'360 GRP '!BJ206</f>
        <v>0</v>
      </c>
    </row>
    <row r="167" spans="1:23" ht="23.25" customHeight="1" x14ac:dyDescent="0.2">
      <c r="A167" s="163" t="str">
        <f>'360 GRP '!D207</f>
        <v>360-463</v>
      </c>
      <c r="B167" s="166"/>
      <c r="C167" s="185" t="str">
        <f>IF('360 GRP '!N207=0,"",'360 GRP '!N207)</f>
        <v/>
      </c>
      <c r="D167" s="185" t="str">
        <f>IF('360 GRP '!O207=0,"",'360 GRP '!O207)</f>
        <v/>
      </c>
      <c r="E167" s="185" t="str">
        <f>IF('360 GRP '!P207=0,"",'360 GRP '!P207)</f>
        <v/>
      </c>
      <c r="F167" s="185" t="str">
        <f>IF('360 GRP '!Q207=0,"",'360 GRP '!Q207)</f>
        <v/>
      </c>
      <c r="G167" s="185" t="str">
        <f>IF('360 GRP '!R207=0,"",'360 GRP '!R207)</f>
        <v/>
      </c>
      <c r="H167" s="185" t="str">
        <f>IF('360 GRP '!S207=0,"",'360 GRP '!S207)</f>
        <v/>
      </c>
      <c r="I167" s="185" t="str">
        <f>IF('360 GRP '!T207=0,"",'360 GRP '!T207)</f>
        <v/>
      </c>
      <c r="J167" s="185" t="str">
        <f>IF('360 GRP '!U207=0,"",'360 GRP '!U207)</f>
        <v/>
      </c>
      <c r="K167" s="185" t="str">
        <f>IF('360 GRP '!V207=0,"",'360 GRP '!V207)</f>
        <v/>
      </c>
      <c r="L167" s="185" t="str">
        <f>IF('360 GRP '!W207=0,"",'360 GRP '!W207)</f>
        <v/>
      </c>
      <c r="M167" s="185" t="str">
        <f>IF('360 GRP '!X207=0,"",'360 GRP '!X207)</f>
        <v/>
      </c>
      <c r="N167" s="185" t="str">
        <f>IF('360 GRP '!Y207=0,"",'360 GRP '!Y207)</f>
        <v/>
      </c>
      <c r="O167" s="185" t="str">
        <f>IF('360 GRP '!Z207=0,"",'360 GRP '!Z207)</f>
        <v/>
      </c>
      <c r="P167" s="996" t="str">
        <f>IF('360 GRP '!AA207=0,"",'360 GRP '!AA207)</f>
        <v/>
      </c>
      <c r="Q167" s="1041" t="str">
        <f>IF('360 GRP '!AB207=0,"",'360 GRP '!AB207)</f>
        <v/>
      </c>
      <c r="R167" s="185" t="str">
        <f>IF('360 GRP '!AC207=0,"",'360 GRP '!AC207)</f>
        <v/>
      </c>
      <c r="S167" s="185" t="str">
        <f>IF('360 GRP '!AD207=0,"",'360 GRP '!AD207)</f>
        <v/>
      </c>
      <c r="T167" s="185" t="str">
        <f>IF('360 GRP '!AE207=0,"",'360 GRP '!AE207)</f>
        <v/>
      </c>
      <c r="U167" s="1044">
        <f t="shared" si="2"/>
        <v>0</v>
      </c>
      <c r="V167" s="1045">
        <f>U167*'360 GRP '!J207</f>
        <v>0</v>
      </c>
      <c r="W167" s="997">
        <f>U167*'360 GRP '!BJ207</f>
        <v>0</v>
      </c>
    </row>
    <row r="168" spans="1:23" ht="23.25" customHeight="1" x14ac:dyDescent="0.2">
      <c r="A168" s="163" t="str">
        <f>'360 GRP '!D208</f>
        <v>360-463-DT</v>
      </c>
      <c r="B168" s="166" t="s">
        <v>70</v>
      </c>
      <c r="C168" s="185" t="str">
        <f>IF('360 GRP '!N208=0,"",'360 GRP '!N208)</f>
        <v/>
      </c>
      <c r="D168" s="185" t="str">
        <f>IF('360 GRP '!O208=0,"",'360 GRP '!O208)</f>
        <v/>
      </c>
      <c r="E168" s="185" t="str">
        <f>IF('360 GRP '!P208=0,"",'360 GRP '!P208)</f>
        <v/>
      </c>
      <c r="F168" s="185" t="str">
        <f>IF('360 GRP '!Q208=0,"",'360 GRP '!Q208)</f>
        <v/>
      </c>
      <c r="G168" s="185" t="str">
        <f>IF('360 GRP '!R208=0,"",'360 GRP '!R208)</f>
        <v/>
      </c>
      <c r="H168" s="185" t="str">
        <f>IF('360 GRP '!S208=0,"",'360 GRP '!S208)</f>
        <v/>
      </c>
      <c r="I168" s="185" t="str">
        <f>IF('360 GRP '!T208=0,"",'360 GRP '!T208)</f>
        <v/>
      </c>
      <c r="J168" s="185" t="str">
        <f>IF('360 GRP '!U208=0,"",'360 GRP '!U208)</f>
        <v/>
      </c>
      <c r="K168" s="185" t="str">
        <f>IF('360 GRP '!V208=0,"",'360 GRP '!V208)</f>
        <v/>
      </c>
      <c r="L168" s="185" t="str">
        <f>IF('360 GRP '!W208=0,"",'360 GRP '!W208)</f>
        <v/>
      </c>
      <c r="M168" s="185" t="str">
        <f>IF('360 GRP '!X208=0,"",'360 GRP '!X208)</f>
        <v/>
      </c>
      <c r="N168" s="185" t="str">
        <f>IF('360 GRP '!Y208=0,"",'360 GRP '!Y208)</f>
        <v/>
      </c>
      <c r="O168" s="185" t="str">
        <f>IF('360 GRP '!Z208=0,"",'360 GRP '!Z208)</f>
        <v/>
      </c>
      <c r="P168" s="996" t="str">
        <f>IF('360 GRP '!AA208=0,"",'360 GRP '!AA208)</f>
        <v/>
      </c>
      <c r="Q168" s="1041" t="str">
        <f>IF('360 GRP '!AB208=0,"",'360 GRP '!AB208)</f>
        <v/>
      </c>
      <c r="R168" s="185" t="str">
        <f>IF('360 GRP '!AC208=0,"",'360 GRP '!AC208)</f>
        <v/>
      </c>
      <c r="S168" s="185" t="str">
        <f>IF('360 GRP '!AD208=0,"",'360 GRP '!AD208)</f>
        <v/>
      </c>
      <c r="T168" s="185" t="str">
        <f>IF('360 GRP '!AE208=0,"",'360 GRP '!AE208)</f>
        <v/>
      </c>
      <c r="U168" s="1044">
        <f t="shared" si="2"/>
        <v>0</v>
      </c>
      <c r="V168" s="1045">
        <f>U168*'360 GRP '!J208</f>
        <v>0</v>
      </c>
      <c r="W168" s="997">
        <f>U168*'360 GRP '!BJ208</f>
        <v>0</v>
      </c>
    </row>
    <row r="169" spans="1:23" ht="23.25" customHeight="1" x14ac:dyDescent="0.2">
      <c r="A169" s="163" t="str">
        <f>'360 GRP '!D209</f>
        <v>360-464</v>
      </c>
      <c r="B169" s="166"/>
      <c r="C169" s="185" t="str">
        <f>IF('360 GRP '!N209=0,"",'360 GRP '!N209)</f>
        <v/>
      </c>
      <c r="D169" s="185" t="str">
        <f>IF('360 GRP '!O209=0,"",'360 GRP '!O209)</f>
        <v/>
      </c>
      <c r="E169" s="185" t="str">
        <f>IF('360 GRP '!P209=0,"",'360 GRP '!P209)</f>
        <v/>
      </c>
      <c r="F169" s="185" t="str">
        <f>IF('360 GRP '!Q209=0,"",'360 GRP '!Q209)</f>
        <v/>
      </c>
      <c r="G169" s="185" t="str">
        <f>IF('360 GRP '!R209=0,"",'360 GRP '!R209)</f>
        <v/>
      </c>
      <c r="H169" s="185" t="str">
        <f>IF('360 GRP '!S209=0,"",'360 GRP '!S209)</f>
        <v/>
      </c>
      <c r="I169" s="185" t="str">
        <f>IF('360 GRP '!T209=0,"",'360 GRP '!T209)</f>
        <v/>
      </c>
      <c r="J169" s="185" t="str">
        <f>IF('360 GRP '!U209=0,"",'360 GRP '!U209)</f>
        <v/>
      </c>
      <c r="K169" s="185" t="str">
        <f>IF('360 GRP '!V209=0,"",'360 GRP '!V209)</f>
        <v/>
      </c>
      <c r="L169" s="185" t="str">
        <f>IF('360 GRP '!W209=0,"",'360 GRP '!W209)</f>
        <v/>
      </c>
      <c r="M169" s="185" t="str">
        <f>IF('360 GRP '!X209=0,"",'360 GRP '!X209)</f>
        <v/>
      </c>
      <c r="N169" s="185" t="str">
        <f>IF('360 GRP '!Y209=0,"",'360 GRP '!Y209)</f>
        <v/>
      </c>
      <c r="O169" s="185" t="str">
        <f>IF('360 GRP '!Z209=0,"",'360 GRP '!Z209)</f>
        <v/>
      </c>
      <c r="P169" s="996" t="str">
        <f>IF('360 GRP '!AA209=0,"",'360 GRP '!AA209)</f>
        <v/>
      </c>
      <c r="Q169" s="1041" t="str">
        <f>IF('360 GRP '!AB209=0,"",'360 GRP '!AB209)</f>
        <v/>
      </c>
      <c r="R169" s="185" t="str">
        <f>IF('360 GRP '!AC209=0,"",'360 GRP '!AC209)</f>
        <v/>
      </c>
      <c r="S169" s="185" t="str">
        <f>IF('360 GRP '!AD209=0,"",'360 GRP '!AD209)</f>
        <v/>
      </c>
      <c r="T169" s="185" t="str">
        <f>IF('360 GRP '!AE209=0,"",'360 GRP '!AE209)</f>
        <v/>
      </c>
      <c r="U169" s="1044">
        <f t="shared" si="2"/>
        <v>0</v>
      </c>
      <c r="V169" s="1045">
        <f>U169*'360 GRP '!J209</f>
        <v>0</v>
      </c>
      <c r="W169" s="997">
        <f>U169*'360 GRP '!BJ209</f>
        <v>0</v>
      </c>
    </row>
    <row r="170" spans="1:23" ht="23.25" customHeight="1" x14ac:dyDescent="0.2">
      <c r="A170" s="163" t="str">
        <f>'360 GRP '!D210</f>
        <v>360-464-DT</v>
      </c>
      <c r="B170" s="166" t="s">
        <v>70</v>
      </c>
      <c r="C170" s="185" t="str">
        <f>IF('360 GRP '!N210=0,"",'360 GRP '!N210)</f>
        <v/>
      </c>
      <c r="D170" s="185" t="str">
        <f>IF('360 GRP '!O210=0,"",'360 GRP '!O210)</f>
        <v/>
      </c>
      <c r="E170" s="185" t="str">
        <f>IF('360 GRP '!P210=0,"",'360 GRP '!P210)</f>
        <v/>
      </c>
      <c r="F170" s="185" t="str">
        <f>IF('360 GRP '!Q210=0,"",'360 GRP '!Q210)</f>
        <v/>
      </c>
      <c r="G170" s="185" t="str">
        <f>IF('360 GRP '!R210=0,"",'360 GRP '!R210)</f>
        <v/>
      </c>
      <c r="H170" s="185" t="str">
        <f>IF('360 GRP '!S210=0,"",'360 GRP '!S210)</f>
        <v/>
      </c>
      <c r="I170" s="185" t="str">
        <f>IF('360 GRP '!T210=0,"",'360 GRP '!T210)</f>
        <v/>
      </c>
      <c r="J170" s="185" t="str">
        <f>IF('360 GRP '!U210=0,"",'360 GRP '!U210)</f>
        <v/>
      </c>
      <c r="K170" s="185" t="str">
        <f>IF('360 GRP '!V210=0,"",'360 GRP '!V210)</f>
        <v/>
      </c>
      <c r="L170" s="185" t="str">
        <f>IF('360 GRP '!W210=0,"",'360 GRP '!W210)</f>
        <v/>
      </c>
      <c r="M170" s="185" t="str">
        <f>IF('360 GRP '!X210=0,"",'360 GRP '!X210)</f>
        <v/>
      </c>
      <c r="N170" s="185" t="str">
        <f>IF('360 GRP '!Y210=0,"",'360 GRP '!Y210)</f>
        <v/>
      </c>
      <c r="O170" s="185" t="str">
        <f>IF('360 GRP '!Z210=0,"",'360 GRP '!Z210)</f>
        <v/>
      </c>
      <c r="P170" s="996" t="str">
        <f>IF('360 GRP '!AA210=0,"",'360 GRP '!AA210)</f>
        <v/>
      </c>
      <c r="Q170" s="1041" t="str">
        <f>IF('360 GRP '!AB210=0,"",'360 GRP '!AB210)</f>
        <v/>
      </c>
      <c r="R170" s="185" t="str">
        <f>IF('360 GRP '!AC210=0,"",'360 GRP '!AC210)</f>
        <v/>
      </c>
      <c r="S170" s="185" t="str">
        <f>IF('360 GRP '!AD210=0,"",'360 GRP '!AD210)</f>
        <v/>
      </c>
      <c r="T170" s="185" t="str">
        <f>IF('360 GRP '!AE210=0,"",'360 GRP '!AE210)</f>
        <v/>
      </c>
      <c r="U170" s="1044">
        <f t="shared" si="2"/>
        <v>0</v>
      </c>
      <c r="V170" s="1045">
        <f>U170*'360 GRP '!J210</f>
        <v>0</v>
      </c>
      <c r="W170" s="997">
        <f>U170*'360 GRP '!BJ210</f>
        <v>0</v>
      </c>
    </row>
    <row r="171" spans="1:23" ht="23.25" customHeight="1" x14ac:dyDescent="0.2">
      <c r="A171" s="163" t="str">
        <f>'360 GRP '!D211</f>
        <v>360-470</v>
      </c>
      <c r="B171" s="166"/>
      <c r="C171" s="185" t="str">
        <f>IF('360 GRP '!N211=0,"",'360 GRP '!N211)</f>
        <v/>
      </c>
      <c r="D171" s="185" t="str">
        <f>IF('360 GRP '!O211=0,"",'360 GRP '!O211)</f>
        <v/>
      </c>
      <c r="E171" s="185" t="str">
        <f>IF('360 GRP '!P211=0,"",'360 GRP '!P211)</f>
        <v/>
      </c>
      <c r="F171" s="185" t="str">
        <f>IF('360 GRP '!Q211=0,"",'360 GRP '!Q211)</f>
        <v/>
      </c>
      <c r="G171" s="185" t="str">
        <f>IF('360 GRP '!R211=0,"",'360 GRP '!R211)</f>
        <v/>
      </c>
      <c r="H171" s="185" t="str">
        <f>IF('360 GRP '!S211=0,"",'360 GRP '!S211)</f>
        <v/>
      </c>
      <c r="I171" s="185" t="str">
        <f>IF('360 GRP '!T211=0,"",'360 GRP '!T211)</f>
        <v/>
      </c>
      <c r="J171" s="185" t="str">
        <f>IF('360 GRP '!U211=0,"",'360 GRP '!U211)</f>
        <v/>
      </c>
      <c r="K171" s="185" t="str">
        <f>IF('360 GRP '!V211=0,"",'360 GRP '!V211)</f>
        <v/>
      </c>
      <c r="L171" s="185" t="str">
        <f>IF('360 GRP '!W211=0,"",'360 GRP '!W211)</f>
        <v/>
      </c>
      <c r="M171" s="185" t="str">
        <f>IF('360 GRP '!X211=0,"",'360 GRP '!X211)</f>
        <v/>
      </c>
      <c r="N171" s="185" t="str">
        <f>IF('360 GRP '!Y211=0,"",'360 GRP '!Y211)</f>
        <v/>
      </c>
      <c r="O171" s="185" t="str">
        <f>IF('360 GRP '!Z211=0,"",'360 GRP '!Z211)</f>
        <v/>
      </c>
      <c r="P171" s="996" t="str">
        <f>IF('360 GRP '!AA211=0,"",'360 GRP '!AA211)</f>
        <v/>
      </c>
      <c r="Q171" s="1041" t="str">
        <f>IF('360 GRP '!AB211=0,"",'360 GRP '!AB211)</f>
        <v/>
      </c>
      <c r="R171" s="185" t="str">
        <f>IF('360 GRP '!AC211=0,"",'360 GRP '!AC211)</f>
        <v/>
      </c>
      <c r="S171" s="185" t="str">
        <f>IF('360 GRP '!AD211=0,"",'360 GRP '!AD211)</f>
        <v/>
      </c>
      <c r="T171" s="185" t="str">
        <f>IF('360 GRP '!AE211=0,"",'360 GRP '!AE211)</f>
        <v/>
      </c>
      <c r="U171" s="1044">
        <f t="shared" si="2"/>
        <v>0</v>
      </c>
      <c r="V171" s="1045">
        <f>U171*'360 GRP '!J211</f>
        <v>0</v>
      </c>
      <c r="W171" s="997">
        <f>U171*'360 GRP '!BJ211</f>
        <v>0</v>
      </c>
    </row>
    <row r="172" spans="1:23" ht="23.25" customHeight="1" x14ac:dyDescent="0.2">
      <c r="A172" s="163" t="str">
        <f>'360 GRP '!D212</f>
        <v>360-470-DT</v>
      </c>
      <c r="B172" s="166" t="s">
        <v>70</v>
      </c>
      <c r="C172" s="185" t="str">
        <f>IF('360 GRP '!N212=0,"",'360 GRP '!N212)</f>
        <v/>
      </c>
      <c r="D172" s="185" t="str">
        <f>IF('360 GRP '!O212=0,"",'360 GRP '!O212)</f>
        <v/>
      </c>
      <c r="E172" s="185" t="str">
        <f>IF('360 GRP '!P212=0,"",'360 GRP '!P212)</f>
        <v/>
      </c>
      <c r="F172" s="185" t="str">
        <f>IF('360 GRP '!Q212=0,"",'360 GRP '!Q212)</f>
        <v/>
      </c>
      <c r="G172" s="185" t="str">
        <f>IF('360 GRP '!R212=0,"",'360 GRP '!R212)</f>
        <v/>
      </c>
      <c r="H172" s="185" t="str">
        <f>IF('360 GRP '!S212=0,"",'360 GRP '!S212)</f>
        <v/>
      </c>
      <c r="I172" s="185" t="str">
        <f>IF('360 GRP '!T212=0,"",'360 GRP '!T212)</f>
        <v/>
      </c>
      <c r="J172" s="185" t="str">
        <f>IF('360 GRP '!U212=0,"",'360 GRP '!U212)</f>
        <v/>
      </c>
      <c r="K172" s="185" t="str">
        <f>IF('360 GRP '!V212=0,"",'360 GRP '!V212)</f>
        <v/>
      </c>
      <c r="L172" s="185" t="str">
        <f>IF('360 GRP '!W212=0,"",'360 GRP '!W212)</f>
        <v/>
      </c>
      <c r="M172" s="185" t="str">
        <f>IF('360 GRP '!X212=0,"",'360 GRP '!X212)</f>
        <v/>
      </c>
      <c r="N172" s="185" t="str">
        <f>IF('360 GRP '!Y212=0,"",'360 GRP '!Y212)</f>
        <v/>
      </c>
      <c r="O172" s="185" t="str">
        <f>IF('360 GRP '!Z212=0,"",'360 GRP '!Z212)</f>
        <v/>
      </c>
      <c r="P172" s="996" t="str">
        <f>IF('360 GRP '!AA212=0,"",'360 GRP '!AA212)</f>
        <v/>
      </c>
      <c r="Q172" s="1041" t="str">
        <f>IF('360 GRP '!AB212=0,"",'360 GRP '!AB212)</f>
        <v/>
      </c>
      <c r="R172" s="185" t="str">
        <f>IF('360 GRP '!AC212=0,"",'360 GRP '!AC212)</f>
        <v/>
      </c>
      <c r="S172" s="185" t="str">
        <f>IF('360 GRP '!AD212=0,"",'360 GRP '!AD212)</f>
        <v/>
      </c>
      <c r="T172" s="185" t="str">
        <f>IF('360 GRP '!AE212=0,"",'360 GRP '!AE212)</f>
        <v/>
      </c>
      <c r="U172" s="1044">
        <f t="shared" si="2"/>
        <v>0</v>
      </c>
      <c r="V172" s="1045">
        <f>U172*'360 GRP '!J212</f>
        <v>0</v>
      </c>
      <c r="W172" s="997">
        <f>U172*'360 GRP '!BJ212</f>
        <v>0</v>
      </c>
    </row>
    <row r="173" spans="1:23" ht="23.25" customHeight="1" x14ac:dyDescent="0.2">
      <c r="A173" s="163" t="str">
        <f>'360 GRP '!D213</f>
        <v>360-471</v>
      </c>
      <c r="B173" s="166"/>
      <c r="C173" s="185" t="str">
        <f>IF('360 GRP '!N213=0,"",'360 GRP '!N213)</f>
        <v/>
      </c>
      <c r="D173" s="185" t="str">
        <f>IF('360 GRP '!O213=0,"",'360 GRP '!O213)</f>
        <v/>
      </c>
      <c r="E173" s="185" t="str">
        <f>IF('360 GRP '!P213=0,"",'360 GRP '!P213)</f>
        <v/>
      </c>
      <c r="F173" s="185" t="str">
        <f>IF('360 GRP '!Q213=0,"",'360 GRP '!Q213)</f>
        <v/>
      </c>
      <c r="G173" s="185" t="str">
        <f>IF('360 GRP '!R213=0,"",'360 GRP '!R213)</f>
        <v/>
      </c>
      <c r="H173" s="185" t="str">
        <f>IF('360 GRP '!S213=0,"",'360 GRP '!S213)</f>
        <v/>
      </c>
      <c r="I173" s="185" t="str">
        <f>IF('360 GRP '!T213=0,"",'360 GRP '!T213)</f>
        <v/>
      </c>
      <c r="J173" s="185" t="str">
        <f>IF('360 GRP '!U213=0,"",'360 GRP '!U213)</f>
        <v/>
      </c>
      <c r="K173" s="185" t="str">
        <f>IF('360 GRP '!V213=0,"",'360 GRP '!V213)</f>
        <v/>
      </c>
      <c r="L173" s="185" t="str">
        <f>IF('360 GRP '!W213=0,"",'360 GRP '!W213)</f>
        <v/>
      </c>
      <c r="M173" s="185" t="str">
        <f>IF('360 GRP '!X213=0,"",'360 GRP '!X213)</f>
        <v/>
      </c>
      <c r="N173" s="185" t="str">
        <f>IF('360 GRP '!Y213=0,"",'360 GRP '!Y213)</f>
        <v/>
      </c>
      <c r="O173" s="185" t="str">
        <f>IF('360 GRP '!Z213=0,"",'360 GRP '!Z213)</f>
        <v/>
      </c>
      <c r="P173" s="996" t="str">
        <f>IF('360 GRP '!AA213=0,"",'360 GRP '!AA213)</f>
        <v/>
      </c>
      <c r="Q173" s="1041" t="str">
        <f>IF('360 GRP '!AB213=0,"",'360 GRP '!AB213)</f>
        <v/>
      </c>
      <c r="R173" s="185" t="str">
        <f>IF('360 GRP '!AC213=0,"",'360 GRP '!AC213)</f>
        <v/>
      </c>
      <c r="S173" s="185" t="str">
        <f>IF('360 GRP '!AD213=0,"",'360 GRP '!AD213)</f>
        <v/>
      </c>
      <c r="T173" s="185" t="str">
        <f>IF('360 GRP '!AE213=0,"",'360 GRP '!AE213)</f>
        <v/>
      </c>
      <c r="U173" s="1044">
        <f t="shared" si="2"/>
        <v>0</v>
      </c>
      <c r="V173" s="1045">
        <f>U173*'360 GRP '!J213</f>
        <v>0</v>
      </c>
      <c r="W173" s="997">
        <f>U173*'360 GRP '!BJ213</f>
        <v>0</v>
      </c>
    </row>
    <row r="174" spans="1:23" ht="23.25" customHeight="1" x14ac:dyDescent="0.2">
      <c r="A174" s="163" t="str">
        <f>'360 GRP '!D214</f>
        <v>360-471-DT</v>
      </c>
      <c r="B174" s="166" t="s">
        <v>70</v>
      </c>
      <c r="C174" s="185" t="str">
        <f>IF('360 GRP '!N214=0,"",'360 GRP '!N214)</f>
        <v/>
      </c>
      <c r="D174" s="185" t="str">
        <f>IF('360 GRP '!O214=0,"",'360 GRP '!O214)</f>
        <v/>
      </c>
      <c r="E174" s="185" t="str">
        <f>IF('360 GRP '!P214=0,"",'360 GRP '!P214)</f>
        <v/>
      </c>
      <c r="F174" s="185" t="str">
        <f>IF('360 GRP '!Q214=0,"",'360 GRP '!Q214)</f>
        <v/>
      </c>
      <c r="G174" s="185" t="str">
        <f>IF('360 GRP '!R214=0,"",'360 GRP '!R214)</f>
        <v/>
      </c>
      <c r="H174" s="185" t="str">
        <f>IF('360 GRP '!S214=0,"",'360 GRP '!S214)</f>
        <v/>
      </c>
      <c r="I174" s="185" t="str">
        <f>IF('360 GRP '!T214=0,"",'360 GRP '!T214)</f>
        <v/>
      </c>
      <c r="J174" s="185" t="str">
        <f>IF('360 GRP '!U214=0,"",'360 GRP '!U214)</f>
        <v/>
      </c>
      <c r="K174" s="185" t="str">
        <f>IF('360 GRP '!V214=0,"",'360 GRP '!V214)</f>
        <v/>
      </c>
      <c r="L174" s="185" t="str">
        <f>IF('360 GRP '!W214=0,"",'360 GRP '!W214)</f>
        <v/>
      </c>
      <c r="M174" s="185" t="str">
        <f>IF('360 GRP '!X214=0,"",'360 GRP '!X214)</f>
        <v/>
      </c>
      <c r="N174" s="185" t="str">
        <f>IF('360 GRP '!Y214=0,"",'360 GRP '!Y214)</f>
        <v/>
      </c>
      <c r="O174" s="185" t="str">
        <f>IF('360 GRP '!Z214=0,"",'360 GRP '!Z214)</f>
        <v/>
      </c>
      <c r="P174" s="996" t="str">
        <f>IF('360 GRP '!AA214=0,"",'360 GRP '!AA214)</f>
        <v/>
      </c>
      <c r="Q174" s="1041" t="str">
        <f>IF('360 GRP '!AB214=0,"",'360 GRP '!AB214)</f>
        <v/>
      </c>
      <c r="R174" s="185" t="str">
        <f>IF('360 GRP '!AC214=0,"",'360 GRP '!AC214)</f>
        <v/>
      </c>
      <c r="S174" s="185" t="str">
        <f>IF('360 GRP '!AD214=0,"",'360 GRP '!AD214)</f>
        <v/>
      </c>
      <c r="T174" s="185" t="str">
        <f>IF('360 GRP '!AE214=0,"",'360 GRP '!AE214)</f>
        <v/>
      </c>
      <c r="U174" s="1044">
        <f t="shared" si="2"/>
        <v>0</v>
      </c>
      <c r="V174" s="1045">
        <f>U174*'360 GRP '!J214</f>
        <v>0</v>
      </c>
      <c r="W174" s="997">
        <f>U174*'360 GRP '!BJ214</f>
        <v>0</v>
      </c>
    </row>
    <row r="175" spans="1:23" ht="23.25" customHeight="1" x14ac:dyDescent="0.2">
      <c r="A175" s="163" t="str">
        <f>'360 GRP '!D215</f>
        <v>360-474</v>
      </c>
      <c r="B175" s="166"/>
      <c r="C175" s="185" t="str">
        <f>IF('360 GRP '!N215=0,"",'360 GRP '!N215)</f>
        <v/>
      </c>
      <c r="D175" s="185" t="str">
        <f>IF('360 GRP '!O215=0,"",'360 GRP '!O215)</f>
        <v/>
      </c>
      <c r="E175" s="185" t="str">
        <f>IF('360 GRP '!P215=0,"",'360 GRP '!P215)</f>
        <v/>
      </c>
      <c r="F175" s="185" t="str">
        <f>IF('360 GRP '!Q215=0,"",'360 GRP '!Q215)</f>
        <v/>
      </c>
      <c r="G175" s="185" t="str">
        <f>IF('360 GRP '!R215=0,"",'360 GRP '!R215)</f>
        <v/>
      </c>
      <c r="H175" s="185" t="str">
        <f>IF('360 GRP '!S215=0,"",'360 GRP '!S215)</f>
        <v/>
      </c>
      <c r="I175" s="185" t="str">
        <f>IF('360 GRP '!T215=0,"",'360 GRP '!T215)</f>
        <v/>
      </c>
      <c r="J175" s="185" t="str">
        <f>IF('360 GRP '!U215=0,"",'360 GRP '!U215)</f>
        <v/>
      </c>
      <c r="K175" s="185" t="str">
        <f>IF('360 GRP '!V215=0,"",'360 GRP '!V215)</f>
        <v/>
      </c>
      <c r="L175" s="185" t="str">
        <f>IF('360 GRP '!W215=0,"",'360 GRP '!W215)</f>
        <v/>
      </c>
      <c r="M175" s="185" t="str">
        <f>IF('360 GRP '!X215=0,"",'360 GRP '!X215)</f>
        <v/>
      </c>
      <c r="N175" s="185" t="str">
        <f>IF('360 GRP '!Y215=0,"",'360 GRP '!Y215)</f>
        <v/>
      </c>
      <c r="O175" s="185" t="str">
        <f>IF('360 GRP '!Z215=0,"",'360 GRP '!Z215)</f>
        <v/>
      </c>
      <c r="P175" s="996" t="str">
        <f>IF('360 GRP '!AA215=0,"",'360 GRP '!AA215)</f>
        <v/>
      </c>
      <c r="Q175" s="1041" t="str">
        <f>IF('360 GRP '!AB215=0,"",'360 GRP '!AB215)</f>
        <v/>
      </c>
      <c r="R175" s="185" t="str">
        <f>IF('360 GRP '!AC215=0,"",'360 GRP '!AC215)</f>
        <v/>
      </c>
      <c r="S175" s="185" t="str">
        <f>IF('360 GRP '!AD215=0,"",'360 GRP '!AD215)</f>
        <v/>
      </c>
      <c r="T175" s="185" t="str">
        <f>IF('360 GRP '!AE215=0,"",'360 GRP '!AE215)</f>
        <v/>
      </c>
      <c r="U175" s="1044">
        <f t="shared" si="2"/>
        <v>0</v>
      </c>
      <c r="V175" s="1045">
        <f>U175*'360 GRP '!J215</f>
        <v>0</v>
      </c>
      <c r="W175" s="997">
        <f>U175*'360 GRP '!BJ215</f>
        <v>0</v>
      </c>
    </row>
    <row r="176" spans="1:23" ht="23.25" customHeight="1" x14ac:dyDescent="0.2">
      <c r="A176" s="163" t="str">
        <f>'360 GRP '!D216</f>
        <v>360-474-DT</v>
      </c>
      <c r="B176" s="166" t="s">
        <v>70</v>
      </c>
      <c r="C176" s="185" t="str">
        <f>IF('360 GRP '!N216=0,"",'360 GRP '!N216)</f>
        <v/>
      </c>
      <c r="D176" s="185" t="str">
        <f>IF('360 GRP '!O216=0,"",'360 GRP '!O216)</f>
        <v/>
      </c>
      <c r="E176" s="185" t="str">
        <f>IF('360 GRP '!P216=0,"",'360 GRP '!P216)</f>
        <v/>
      </c>
      <c r="F176" s="185" t="str">
        <f>IF('360 GRP '!Q216=0,"",'360 GRP '!Q216)</f>
        <v/>
      </c>
      <c r="G176" s="185" t="str">
        <f>IF('360 GRP '!R216=0,"",'360 GRP '!R216)</f>
        <v/>
      </c>
      <c r="H176" s="185" t="str">
        <f>IF('360 GRP '!S216=0,"",'360 GRP '!S216)</f>
        <v/>
      </c>
      <c r="I176" s="185" t="str">
        <f>IF('360 GRP '!T216=0,"",'360 GRP '!T216)</f>
        <v/>
      </c>
      <c r="J176" s="185" t="str">
        <f>IF('360 GRP '!U216=0,"",'360 GRP '!U216)</f>
        <v/>
      </c>
      <c r="K176" s="185" t="str">
        <f>IF('360 GRP '!V216=0,"",'360 GRP '!V216)</f>
        <v/>
      </c>
      <c r="L176" s="185" t="str">
        <f>IF('360 GRP '!W216=0,"",'360 GRP '!W216)</f>
        <v/>
      </c>
      <c r="M176" s="185" t="str">
        <f>IF('360 GRP '!X216=0,"",'360 GRP '!X216)</f>
        <v/>
      </c>
      <c r="N176" s="185" t="str">
        <f>IF('360 GRP '!Y216=0,"",'360 GRP '!Y216)</f>
        <v/>
      </c>
      <c r="O176" s="185" t="str">
        <f>IF('360 GRP '!Z216=0,"",'360 GRP '!Z216)</f>
        <v/>
      </c>
      <c r="P176" s="996" t="str">
        <f>IF('360 GRP '!AA216=0,"",'360 GRP '!AA216)</f>
        <v/>
      </c>
      <c r="Q176" s="1041" t="str">
        <f>IF('360 GRP '!AB216=0,"",'360 GRP '!AB216)</f>
        <v/>
      </c>
      <c r="R176" s="185" t="str">
        <f>IF('360 GRP '!AC216=0,"",'360 GRP '!AC216)</f>
        <v/>
      </c>
      <c r="S176" s="185" t="str">
        <f>IF('360 GRP '!AD216=0,"",'360 GRP '!AD216)</f>
        <v/>
      </c>
      <c r="T176" s="185" t="str">
        <f>IF('360 GRP '!AE216=0,"",'360 GRP '!AE216)</f>
        <v/>
      </c>
      <c r="U176" s="1044">
        <f t="shared" si="2"/>
        <v>0</v>
      </c>
      <c r="V176" s="1045">
        <f>U176*'360 GRP '!J216</f>
        <v>0</v>
      </c>
      <c r="W176" s="997">
        <f>U176*'360 GRP '!BJ216</f>
        <v>0</v>
      </c>
    </row>
    <row r="177" spans="1:23" ht="23.25" customHeight="1" x14ac:dyDescent="0.2">
      <c r="A177" s="163" t="str">
        <f>'360 GRP '!D217</f>
        <v>360-478</v>
      </c>
      <c r="B177" s="166"/>
      <c r="C177" s="185" t="str">
        <f>IF('360 GRP '!N217=0,"",'360 GRP '!N217)</f>
        <v/>
      </c>
      <c r="D177" s="185" t="str">
        <f>IF('360 GRP '!O217=0,"",'360 GRP '!O217)</f>
        <v/>
      </c>
      <c r="E177" s="185" t="str">
        <f>IF('360 GRP '!P217=0,"",'360 GRP '!P217)</f>
        <v/>
      </c>
      <c r="F177" s="185" t="str">
        <f>IF('360 GRP '!Q217=0,"",'360 GRP '!Q217)</f>
        <v/>
      </c>
      <c r="G177" s="185" t="str">
        <f>IF('360 GRP '!R217=0,"",'360 GRP '!R217)</f>
        <v/>
      </c>
      <c r="H177" s="185" t="str">
        <f>IF('360 GRP '!S217=0,"",'360 GRP '!S217)</f>
        <v/>
      </c>
      <c r="I177" s="185" t="str">
        <f>IF('360 GRP '!T217=0,"",'360 GRP '!T217)</f>
        <v/>
      </c>
      <c r="J177" s="185" t="str">
        <f>IF('360 GRP '!U217=0,"",'360 GRP '!U217)</f>
        <v/>
      </c>
      <c r="K177" s="185" t="str">
        <f>IF('360 GRP '!V217=0,"",'360 GRP '!V217)</f>
        <v/>
      </c>
      <c r="L177" s="185" t="str">
        <f>IF('360 GRP '!W217=0,"",'360 GRP '!W217)</f>
        <v/>
      </c>
      <c r="M177" s="185" t="str">
        <f>IF('360 GRP '!X217=0,"",'360 GRP '!X217)</f>
        <v/>
      </c>
      <c r="N177" s="185" t="str">
        <f>IF('360 GRP '!Y217=0,"",'360 GRP '!Y217)</f>
        <v/>
      </c>
      <c r="O177" s="185" t="str">
        <f>IF('360 GRP '!Z217=0,"",'360 GRP '!Z217)</f>
        <v/>
      </c>
      <c r="P177" s="996" t="str">
        <f>IF('360 GRP '!AA217=0,"",'360 GRP '!AA217)</f>
        <v/>
      </c>
      <c r="Q177" s="1041" t="str">
        <f>IF('360 GRP '!AB217=0,"",'360 GRP '!AB217)</f>
        <v/>
      </c>
      <c r="R177" s="185" t="str">
        <f>IF('360 GRP '!AC217=0,"",'360 GRP '!AC217)</f>
        <v/>
      </c>
      <c r="S177" s="185" t="str">
        <f>IF('360 GRP '!AD217=0,"",'360 GRP '!AD217)</f>
        <v/>
      </c>
      <c r="T177" s="185" t="str">
        <f>IF('360 GRP '!AE217=0,"",'360 GRP '!AE217)</f>
        <v/>
      </c>
      <c r="U177" s="1044">
        <f t="shared" si="2"/>
        <v>0</v>
      </c>
      <c r="V177" s="1045">
        <f>U177*'360 GRP '!J217</f>
        <v>0</v>
      </c>
      <c r="W177" s="997">
        <f>U177*'360 GRP '!BJ217</f>
        <v>0</v>
      </c>
    </row>
    <row r="178" spans="1:23" ht="23.25" customHeight="1" x14ac:dyDescent="0.2">
      <c r="A178" s="163" t="str">
        <f>'360 GRP '!D218</f>
        <v>360-478-DT</v>
      </c>
      <c r="B178" s="166" t="s">
        <v>70</v>
      </c>
      <c r="C178" s="185" t="str">
        <f>IF('360 GRP '!N218=0,"",'360 GRP '!N218)</f>
        <v/>
      </c>
      <c r="D178" s="185" t="str">
        <f>IF('360 GRP '!O218=0,"",'360 GRP '!O218)</f>
        <v/>
      </c>
      <c r="E178" s="185" t="str">
        <f>IF('360 GRP '!P218=0,"",'360 GRP '!P218)</f>
        <v/>
      </c>
      <c r="F178" s="185" t="str">
        <f>IF('360 GRP '!Q218=0,"",'360 GRP '!Q218)</f>
        <v/>
      </c>
      <c r="G178" s="185" t="str">
        <f>IF('360 GRP '!R218=0,"",'360 GRP '!R218)</f>
        <v/>
      </c>
      <c r="H178" s="185" t="str">
        <f>IF('360 GRP '!S218=0,"",'360 GRP '!S218)</f>
        <v/>
      </c>
      <c r="I178" s="185" t="str">
        <f>IF('360 GRP '!T218=0,"",'360 GRP '!T218)</f>
        <v/>
      </c>
      <c r="J178" s="185" t="str">
        <f>IF('360 GRP '!U218=0,"",'360 GRP '!U218)</f>
        <v/>
      </c>
      <c r="K178" s="185" t="str">
        <f>IF('360 GRP '!V218=0,"",'360 GRP '!V218)</f>
        <v/>
      </c>
      <c r="L178" s="185" t="str">
        <f>IF('360 GRP '!W218=0,"",'360 GRP '!W218)</f>
        <v/>
      </c>
      <c r="M178" s="185" t="str">
        <f>IF('360 GRP '!X218=0,"",'360 GRP '!X218)</f>
        <v/>
      </c>
      <c r="N178" s="185" t="str">
        <f>IF('360 GRP '!Y218=0,"",'360 GRP '!Y218)</f>
        <v/>
      </c>
      <c r="O178" s="185" t="str">
        <f>IF('360 GRP '!Z218=0,"",'360 GRP '!Z218)</f>
        <v/>
      </c>
      <c r="P178" s="996" t="str">
        <f>IF('360 GRP '!AA218=0,"",'360 GRP '!AA218)</f>
        <v/>
      </c>
      <c r="Q178" s="1041" t="str">
        <f>IF('360 GRP '!AB218=0,"",'360 GRP '!AB218)</f>
        <v/>
      </c>
      <c r="R178" s="185" t="str">
        <f>IF('360 GRP '!AC218=0,"",'360 GRP '!AC218)</f>
        <v/>
      </c>
      <c r="S178" s="185" t="str">
        <f>IF('360 GRP '!AD218=0,"",'360 GRP '!AD218)</f>
        <v/>
      </c>
      <c r="T178" s="185" t="str">
        <f>IF('360 GRP '!AE218=0,"",'360 GRP '!AE218)</f>
        <v/>
      </c>
      <c r="U178" s="1044">
        <f t="shared" si="2"/>
        <v>0</v>
      </c>
      <c r="V178" s="1045">
        <f>U178*'360 GRP '!J218</f>
        <v>0</v>
      </c>
      <c r="W178" s="997">
        <f>U178*'360 GRP '!BJ218</f>
        <v>0</v>
      </c>
    </row>
    <row r="179" spans="1:23" ht="23.25" customHeight="1" x14ac:dyDescent="0.2">
      <c r="A179" s="163" t="str">
        <f>'360 GRP '!D219</f>
        <v>360-479</v>
      </c>
      <c r="B179" s="166"/>
      <c r="C179" s="185" t="str">
        <f>IF('360 GRP '!N219=0,"",'360 GRP '!N219)</f>
        <v/>
      </c>
      <c r="D179" s="185" t="str">
        <f>IF('360 GRP '!O219=0,"",'360 GRP '!O219)</f>
        <v/>
      </c>
      <c r="E179" s="185" t="str">
        <f>IF('360 GRP '!P219=0,"",'360 GRP '!P219)</f>
        <v/>
      </c>
      <c r="F179" s="185" t="str">
        <f>IF('360 GRP '!Q219=0,"",'360 GRP '!Q219)</f>
        <v/>
      </c>
      <c r="G179" s="185" t="str">
        <f>IF('360 GRP '!R219=0,"",'360 GRP '!R219)</f>
        <v/>
      </c>
      <c r="H179" s="185" t="str">
        <f>IF('360 GRP '!S219=0,"",'360 GRP '!S219)</f>
        <v/>
      </c>
      <c r="I179" s="185" t="str">
        <f>IF('360 GRP '!T219=0,"",'360 GRP '!T219)</f>
        <v/>
      </c>
      <c r="J179" s="185" t="str">
        <f>IF('360 GRP '!U219=0,"",'360 GRP '!U219)</f>
        <v/>
      </c>
      <c r="K179" s="185" t="str">
        <f>IF('360 GRP '!V219=0,"",'360 GRP '!V219)</f>
        <v/>
      </c>
      <c r="L179" s="185" t="str">
        <f>IF('360 GRP '!W219=0,"",'360 GRP '!W219)</f>
        <v/>
      </c>
      <c r="M179" s="185" t="str">
        <f>IF('360 GRP '!X219=0,"",'360 GRP '!X219)</f>
        <v/>
      </c>
      <c r="N179" s="185" t="str">
        <f>IF('360 GRP '!Y219=0,"",'360 GRP '!Y219)</f>
        <v/>
      </c>
      <c r="O179" s="185" t="str">
        <f>IF('360 GRP '!Z219=0,"",'360 GRP '!Z219)</f>
        <v/>
      </c>
      <c r="P179" s="996" t="str">
        <f>IF('360 GRP '!AA219=0,"",'360 GRP '!AA219)</f>
        <v/>
      </c>
      <c r="Q179" s="1041" t="str">
        <f>IF('360 GRP '!AB219=0,"",'360 GRP '!AB219)</f>
        <v/>
      </c>
      <c r="R179" s="185" t="str">
        <f>IF('360 GRP '!AC219=0,"",'360 GRP '!AC219)</f>
        <v/>
      </c>
      <c r="S179" s="185" t="str">
        <f>IF('360 GRP '!AD219=0,"",'360 GRP '!AD219)</f>
        <v/>
      </c>
      <c r="T179" s="185" t="str">
        <f>IF('360 GRP '!AE219=0,"",'360 GRP '!AE219)</f>
        <v/>
      </c>
      <c r="U179" s="1044">
        <f t="shared" si="2"/>
        <v>0</v>
      </c>
      <c r="V179" s="1045">
        <f>U179*'360 GRP '!J219</f>
        <v>0</v>
      </c>
      <c r="W179" s="997">
        <f>U179*'360 GRP '!BJ219</f>
        <v>0</v>
      </c>
    </row>
    <row r="180" spans="1:23" ht="23.25" customHeight="1" x14ac:dyDescent="0.2">
      <c r="A180" s="163" t="str">
        <f>'360 GRP '!D220</f>
        <v>360-479-DT</v>
      </c>
      <c r="B180" s="166" t="s">
        <v>70</v>
      </c>
      <c r="C180" s="185" t="str">
        <f>IF('360 GRP '!N220=0,"",'360 GRP '!N220)</f>
        <v/>
      </c>
      <c r="D180" s="185" t="str">
        <f>IF('360 GRP '!O220=0,"",'360 GRP '!O220)</f>
        <v/>
      </c>
      <c r="E180" s="185" t="str">
        <f>IF('360 GRP '!P220=0,"",'360 GRP '!P220)</f>
        <v/>
      </c>
      <c r="F180" s="185" t="str">
        <f>IF('360 GRP '!Q220=0,"",'360 GRP '!Q220)</f>
        <v/>
      </c>
      <c r="G180" s="185" t="str">
        <f>IF('360 GRP '!R220=0,"",'360 GRP '!R220)</f>
        <v/>
      </c>
      <c r="H180" s="185" t="str">
        <f>IF('360 GRP '!S220=0,"",'360 GRP '!S220)</f>
        <v/>
      </c>
      <c r="I180" s="185" t="str">
        <f>IF('360 GRP '!T220=0,"",'360 GRP '!T220)</f>
        <v/>
      </c>
      <c r="J180" s="185" t="str">
        <f>IF('360 GRP '!U220=0,"",'360 GRP '!U220)</f>
        <v/>
      </c>
      <c r="K180" s="185" t="str">
        <f>IF('360 GRP '!V220=0,"",'360 GRP '!V220)</f>
        <v/>
      </c>
      <c r="L180" s="185" t="str">
        <f>IF('360 GRP '!W220=0,"",'360 GRP '!W220)</f>
        <v/>
      </c>
      <c r="M180" s="185" t="str">
        <f>IF('360 GRP '!X220=0,"",'360 GRP '!X220)</f>
        <v/>
      </c>
      <c r="N180" s="185" t="str">
        <f>IF('360 GRP '!Y220=0,"",'360 GRP '!Y220)</f>
        <v/>
      </c>
      <c r="O180" s="185" t="str">
        <f>IF('360 GRP '!Z220=0,"",'360 GRP '!Z220)</f>
        <v/>
      </c>
      <c r="P180" s="996" t="str">
        <f>IF('360 GRP '!AA220=0,"",'360 GRP '!AA220)</f>
        <v/>
      </c>
      <c r="Q180" s="1041" t="str">
        <f>IF('360 GRP '!AB220=0,"",'360 GRP '!AB220)</f>
        <v/>
      </c>
      <c r="R180" s="185" t="str">
        <f>IF('360 GRP '!AC220=0,"",'360 GRP '!AC220)</f>
        <v/>
      </c>
      <c r="S180" s="185" t="str">
        <f>IF('360 GRP '!AD220=0,"",'360 GRP '!AD220)</f>
        <v/>
      </c>
      <c r="T180" s="185" t="str">
        <f>IF('360 GRP '!AE220=0,"",'360 GRP '!AE220)</f>
        <v/>
      </c>
      <c r="U180" s="1044">
        <f t="shared" si="2"/>
        <v>0</v>
      </c>
      <c r="V180" s="1045">
        <f>U180*'360 GRP '!J220</f>
        <v>0</v>
      </c>
      <c r="W180" s="997">
        <f>U180*'360 GRP '!BJ220</f>
        <v>0</v>
      </c>
    </row>
    <row r="181" spans="1:23" ht="23.25" customHeight="1" x14ac:dyDescent="0.2">
      <c r="A181" s="163"/>
      <c r="B181" s="166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996"/>
      <c r="Q181" s="1041"/>
      <c r="R181" s="185"/>
      <c r="S181" s="185"/>
      <c r="T181" s="185"/>
      <c r="U181" s="1044">
        <f t="shared" si="2"/>
        <v>0</v>
      </c>
      <c r="V181" s="1045">
        <f>U181*'360 GRP '!J221</f>
        <v>0</v>
      </c>
      <c r="W181" s="997">
        <f>U181*'360 GRP '!BJ221</f>
        <v>0</v>
      </c>
    </row>
    <row r="182" spans="1:23" ht="23.25" customHeight="1" x14ac:dyDescent="0.2">
      <c r="A182" s="163" t="str">
        <f>'360 GRP '!D27</f>
        <v>360-481-DT</v>
      </c>
      <c r="B182" s="166" t="s">
        <v>70</v>
      </c>
      <c r="C182" s="185" t="str">
        <f>IF('360 GRP '!N27=0,"",'360 GRP '!N27)</f>
        <v/>
      </c>
      <c r="D182" s="185" t="str">
        <f>IF('360 GRP '!O27=0,"",'360 GRP '!O27)</f>
        <v/>
      </c>
      <c r="E182" s="185" t="str">
        <f>IF('360 GRP '!P27=0,"",'360 GRP '!P27)</f>
        <v/>
      </c>
      <c r="F182" s="185" t="str">
        <f>IF('360 GRP '!Q27=0,"",'360 GRP '!Q27)</f>
        <v/>
      </c>
      <c r="G182" s="185" t="str">
        <f>IF('360 GRP '!R27=0,"",'360 GRP '!R27)</f>
        <v/>
      </c>
      <c r="H182" s="185" t="str">
        <f>IF('360 GRP '!S27=0,"",'360 GRP '!S27)</f>
        <v/>
      </c>
      <c r="I182" s="185" t="str">
        <f>IF('360 GRP '!T27=0,"",'360 GRP '!T27)</f>
        <v/>
      </c>
      <c r="J182" s="185" t="str">
        <f>IF('360 GRP '!U27=0,"",'360 GRP '!U27)</f>
        <v/>
      </c>
      <c r="K182" s="185" t="str">
        <f>IF('360 GRP '!V27=0,"",'360 GRP '!V27)</f>
        <v/>
      </c>
      <c r="L182" s="185" t="str">
        <f>IF('360 GRP '!W27=0,"",'360 GRP '!W27)</f>
        <v/>
      </c>
      <c r="M182" s="185" t="str">
        <f>IF('360 GRP '!X27=0,"",'360 GRP '!X27)</f>
        <v/>
      </c>
      <c r="N182" s="185" t="str">
        <f>IF('360 GRP '!Y27=0,"",'360 GRP '!Y27)</f>
        <v/>
      </c>
      <c r="O182" s="185" t="str">
        <f>IF('360 GRP '!Z27=0,"",'360 GRP '!Z27)</f>
        <v/>
      </c>
      <c r="P182" s="996" t="str">
        <f>IF('360 GRP '!AA27=0,"",'360 GRP '!AA27)</f>
        <v/>
      </c>
      <c r="Q182" s="1041" t="str">
        <f>IF('360 GRP '!AB27=0,"",'360 GRP '!AB27)</f>
        <v/>
      </c>
      <c r="R182" s="185" t="str">
        <f>IF('360 GRP '!AC27=0,"",'360 GRP '!AC27)</f>
        <v/>
      </c>
      <c r="S182" s="185" t="str">
        <f>IF('360 GRP '!AD27=0,"",'360 GRP '!AD27)</f>
        <v/>
      </c>
      <c r="T182" s="185" t="str">
        <f>IF('360 GRP '!AE27=0,"",'360 GRP '!AE27)</f>
        <v/>
      </c>
      <c r="U182" s="1044">
        <f t="shared" si="2"/>
        <v>0</v>
      </c>
      <c r="V182" s="1045">
        <f>U182*'360 GRP '!J27</f>
        <v>0</v>
      </c>
      <c r="W182" s="997">
        <f>U182*'360 GRP '!BJ27</f>
        <v>0</v>
      </c>
    </row>
    <row r="183" spans="1:23" ht="23.25" customHeight="1" x14ac:dyDescent="0.2">
      <c r="A183" s="163" t="str">
        <f>'360 GRP '!D28</f>
        <v>360-482-B-DT</v>
      </c>
      <c r="B183" s="166" t="s">
        <v>954</v>
      </c>
      <c r="C183" s="185" t="str">
        <f>IF('360 GRP '!N28=0,"",'360 GRP '!N28)</f>
        <v/>
      </c>
      <c r="D183" s="185" t="str">
        <f>IF('360 GRP '!O28=0,"",'360 GRP '!O28)</f>
        <v/>
      </c>
      <c r="E183" s="185" t="str">
        <f>IF('360 GRP '!P28=0,"",'360 GRP '!P28)</f>
        <v/>
      </c>
      <c r="F183" s="185" t="str">
        <f>IF('360 GRP '!Q28=0,"",'360 GRP '!Q28)</f>
        <v/>
      </c>
      <c r="G183" s="185" t="str">
        <f>IF('360 GRP '!R28=0,"",'360 GRP '!R28)</f>
        <v/>
      </c>
      <c r="H183" s="185" t="str">
        <f>IF('360 GRP '!S28=0,"",'360 GRP '!S28)</f>
        <v/>
      </c>
      <c r="I183" s="185" t="str">
        <f>IF('360 GRP '!T28=0,"",'360 GRP '!T28)</f>
        <v/>
      </c>
      <c r="J183" s="185" t="str">
        <f>IF('360 GRP '!U28=0,"",'360 GRP '!U28)</f>
        <v/>
      </c>
      <c r="K183" s="185" t="str">
        <f>IF('360 GRP '!V28=0,"",'360 GRP '!V28)</f>
        <v/>
      </c>
      <c r="L183" s="185" t="str">
        <f>IF('360 GRP '!W28=0,"",'360 GRP '!W28)</f>
        <v/>
      </c>
      <c r="M183" s="185" t="str">
        <f>IF('360 GRP '!X28=0,"",'360 GRP '!X28)</f>
        <v/>
      </c>
      <c r="N183" s="185" t="str">
        <f>IF('360 GRP '!Y28=0,"",'360 GRP '!Y28)</f>
        <v/>
      </c>
      <c r="O183" s="185" t="str">
        <f>IF('360 GRP '!Z28=0,"",'360 GRP '!Z28)</f>
        <v/>
      </c>
      <c r="P183" s="996" t="str">
        <f>IF('360 GRP '!AA28=0,"",'360 GRP '!AA28)</f>
        <v/>
      </c>
      <c r="Q183" s="1041" t="str">
        <f>IF('360 GRP '!AB28=0,"",'360 GRP '!AB28)</f>
        <v/>
      </c>
      <c r="R183" s="185" t="str">
        <f>IF('360 GRP '!AC28=0,"",'360 GRP '!AC28)</f>
        <v/>
      </c>
      <c r="S183" s="185" t="str">
        <f>IF('360 GRP '!AD28=0,"",'360 GRP '!AD28)</f>
        <v/>
      </c>
      <c r="T183" s="185" t="str">
        <f>IF('360 GRP '!AE28=0,"",'360 GRP '!AE28)</f>
        <v/>
      </c>
      <c r="U183" s="1044">
        <f t="shared" si="2"/>
        <v>0</v>
      </c>
      <c r="V183" s="1045">
        <f>U183*'360 GRP '!J28</f>
        <v>0</v>
      </c>
      <c r="W183" s="997">
        <f>U183*'360 GRP '!BJ28</f>
        <v>0</v>
      </c>
    </row>
    <row r="184" spans="1:23" ht="23.25" customHeight="1" x14ac:dyDescent="0.2">
      <c r="A184" s="163" t="str">
        <f>'360 GRP '!D29</f>
        <v>360-483-B-DT</v>
      </c>
      <c r="B184" s="166" t="s">
        <v>954</v>
      </c>
      <c r="C184" s="185" t="str">
        <f>IF('360 GRP '!N29=0,"",'360 GRP '!N29)</f>
        <v/>
      </c>
      <c r="D184" s="185" t="str">
        <f>IF('360 GRP '!O29=0,"",'360 GRP '!O29)</f>
        <v/>
      </c>
      <c r="E184" s="185" t="str">
        <f>IF('360 GRP '!P29=0,"",'360 GRP '!P29)</f>
        <v/>
      </c>
      <c r="F184" s="185" t="str">
        <f>IF('360 GRP '!Q29=0,"",'360 GRP '!Q29)</f>
        <v/>
      </c>
      <c r="G184" s="185" t="str">
        <f>IF('360 GRP '!R29=0,"",'360 GRP '!R29)</f>
        <v/>
      </c>
      <c r="H184" s="185" t="str">
        <f>IF('360 GRP '!S29=0,"",'360 GRP '!S29)</f>
        <v/>
      </c>
      <c r="I184" s="185" t="str">
        <f>IF('360 GRP '!T29=0,"",'360 GRP '!T29)</f>
        <v/>
      </c>
      <c r="J184" s="185" t="str">
        <f>IF('360 GRP '!U29=0,"",'360 GRP '!U29)</f>
        <v/>
      </c>
      <c r="K184" s="185" t="str">
        <f>IF('360 GRP '!V29=0,"",'360 GRP '!V29)</f>
        <v/>
      </c>
      <c r="L184" s="185" t="str">
        <f>IF('360 GRP '!W29=0,"",'360 GRP '!W29)</f>
        <v/>
      </c>
      <c r="M184" s="185" t="str">
        <f>IF('360 GRP '!X29=0,"",'360 GRP '!X29)</f>
        <v/>
      </c>
      <c r="N184" s="185" t="str">
        <f>IF('360 GRP '!Y29=0,"",'360 GRP '!Y29)</f>
        <v/>
      </c>
      <c r="O184" s="185" t="str">
        <f>IF('360 GRP '!Z29=0,"",'360 GRP '!Z29)</f>
        <v/>
      </c>
      <c r="P184" s="996" t="str">
        <f>IF('360 GRP '!AA29=0,"",'360 GRP '!AA29)</f>
        <v/>
      </c>
      <c r="Q184" s="1041" t="str">
        <f>IF('360 GRP '!AB29=0,"",'360 GRP '!AB29)</f>
        <v/>
      </c>
      <c r="R184" s="185" t="str">
        <f>IF('360 GRP '!AC29=0,"",'360 GRP '!AC29)</f>
        <v/>
      </c>
      <c r="S184" s="185" t="str">
        <f>IF('360 GRP '!AD29=0,"",'360 GRP '!AD29)</f>
        <v/>
      </c>
      <c r="T184" s="185" t="str">
        <f>IF('360 GRP '!AE29=0,"",'360 GRP '!AE29)</f>
        <v/>
      </c>
      <c r="U184" s="1044">
        <f t="shared" si="2"/>
        <v>0</v>
      </c>
      <c r="V184" s="1045">
        <f>U184*'360 GRP '!J29</f>
        <v>0</v>
      </c>
      <c r="W184" s="997">
        <f>U184*'360 GRP '!BJ29</f>
        <v>0</v>
      </c>
    </row>
    <row r="185" spans="1:23" ht="23.25" customHeight="1" x14ac:dyDescent="0.2">
      <c r="A185" s="163" t="str">
        <f>'360 GRP '!D30</f>
        <v>360-484-B-DT</v>
      </c>
      <c r="B185" s="166" t="s">
        <v>954</v>
      </c>
      <c r="C185" s="185" t="str">
        <f>IF('360 GRP '!N30=0,"",'360 GRP '!N30)</f>
        <v/>
      </c>
      <c r="D185" s="185" t="str">
        <f>IF('360 GRP '!O30=0,"",'360 GRP '!O30)</f>
        <v/>
      </c>
      <c r="E185" s="185" t="str">
        <f>IF('360 GRP '!P30=0,"",'360 GRP '!P30)</f>
        <v/>
      </c>
      <c r="F185" s="185" t="str">
        <f>IF('360 GRP '!Q30=0,"",'360 GRP '!Q30)</f>
        <v/>
      </c>
      <c r="G185" s="185" t="str">
        <f>IF('360 GRP '!R30=0,"",'360 GRP '!R30)</f>
        <v/>
      </c>
      <c r="H185" s="185" t="str">
        <f>IF('360 GRP '!S30=0,"",'360 GRP '!S30)</f>
        <v/>
      </c>
      <c r="I185" s="185" t="str">
        <f>IF('360 GRP '!T30=0,"",'360 GRP '!T30)</f>
        <v/>
      </c>
      <c r="J185" s="185" t="str">
        <f>IF('360 GRP '!U30=0,"",'360 GRP '!U30)</f>
        <v/>
      </c>
      <c r="K185" s="185" t="str">
        <f>IF('360 GRP '!V30=0,"",'360 GRP '!V30)</f>
        <v/>
      </c>
      <c r="L185" s="185" t="str">
        <f>IF('360 GRP '!W30=0,"",'360 GRP '!W30)</f>
        <v/>
      </c>
      <c r="M185" s="185" t="str">
        <f>IF('360 GRP '!X30=0,"",'360 GRP '!X30)</f>
        <v/>
      </c>
      <c r="N185" s="185" t="str">
        <f>IF('360 GRP '!Y30=0,"",'360 GRP '!Y30)</f>
        <v/>
      </c>
      <c r="O185" s="185" t="str">
        <f>IF('360 GRP '!Z30=0,"",'360 GRP '!Z30)</f>
        <v/>
      </c>
      <c r="P185" s="996" t="str">
        <f>IF('360 GRP '!AA30=0,"",'360 GRP '!AA30)</f>
        <v/>
      </c>
      <c r="Q185" s="1041" t="str">
        <f>IF('360 GRP '!AB30=0,"",'360 GRP '!AB30)</f>
        <v/>
      </c>
      <c r="R185" s="185" t="str">
        <f>IF('360 GRP '!AC30=0,"",'360 GRP '!AC30)</f>
        <v/>
      </c>
      <c r="S185" s="185" t="str">
        <f>IF('360 GRP '!AD30=0,"",'360 GRP '!AD30)</f>
        <v/>
      </c>
      <c r="T185" s="185" t="str">
        <f>IF('360 GRP '!AE30=0,"",'360 GRP '!AE30)</f>
        <v/>
      </c>
      <c r="U185" s="1044">
        <f t="shared" si="2"/>
        <v>0</v>
      </c>
      <c r="V185" s="1045">
        <f>U185*'360 GRP '!J30</f>
        <v>0</v>
      </c>
      <c r="W185" s="997">
        <f>U185*'360 GRP '!BJ30</f>
        <v>0</v>
      </c>
    </row>
    <row r="186" spans="1:23" ht="23.25" customHeight="1" x14ac:dyDescent="0.2">
      <c r="A186" s="163" t="str">
        <f>'360 GRP '!D31</f>
        <v>360-485-B-DT</v>
      </c>
      <c r="B186" s="166" t="s">
        <v>954</v>
      </c>
      <c r="C186" s="185" t="str">
        <f>IF('360 GRP '!N31=0,"",'360 GRP '!N31)</f>
        <v/>
      </c>
      <c r="D186" s="185" t="str">
        <f>IF('360 GRP '!O31=0,"",'360 GRP '!O31)</f>
        <v/>
      </c>
      <c r="E186" s="185" t="str">
        <f>IF('360 GRP '!P31=0,"",'360 GRP '!P31)</f>
        <v/>
      </c>
      <c r="F186" s="185" t="str">
        <f>IF('360 GRP '!Q31=0,"",'360 GRP '!Q31)</f>
        <v/>
      </c>
      <c r="G186" s="185" t="str">
        <f>IF('360 GRP '!R31=0,"",'360 GRP '!R31)</f>
        <v/>
      </c>
      <c r="H186" s="185" t="str">
        <f>IF('360 GRP '!S31=0,"",'360 GRP '!S31)</f>
        <v/>
      </c>
      <c r="I186" s="185" t="str">
        <f>IF('360 GRP '!T31=0,"",'360 GRP '!T31)</f>
        <v/>
      </c>
      <c r="J186" s="185" t="str">
        <f>IF('360 GRP '!U31=0,"",'360 GRP '!U31)</f>
        <v/>
      </c>
      <c r="K186" s="185" t="str">
        <f>IF('360 GRP '!V31=0,"",'360 GRP '!V31)</f>
        <v/>
      </c>
      <c r="L186" s="185" t="str">
        <f>IF('360 GRP '!W31=0,"",'360 GRP '!W31)</f>
        <v/>
      </c>
      <c r="M186" s="185" t="str">
        <f>IF('360 GRP '!X31=0,"",'360 GRP '!X31)</f>
        <v/>
      </c>
      <c r="N186" s="185" t="str">
        <f>IF('360 GRP '!Y31=0,"",'360 GRP '!Y31)</f>
        <v/>
      </c>
      <c r="O186" s="185" t="str">
        <f>IF('360 GRP '!Z31=0,"",'360 GRP '!Z31)</f>
        <v/>
      </c>
      <c r="P186" s="996" t="str">
        <f>IF('360 GRP '!AA31=0,"",'360 GRP '!AA31)</f>
        <v/>
      </c>
      <c r="Q186" s="1041" t="str">
        <f>IF('360 GRP '!AB31=0,"",'360 GRP '!AB31)</f>
        <v/>
      </c>
      <c r="R186" s="185" t="str">
        <f>IF('360 GRP '!AC31=0,"",'360 GRP '!AC31)</f>
        <v/>
      </c>
      <c r="S186" s="185" t="str">
        <f>IF('360 GRP '!AD31=0,"",'360 GRP '!AD31)</f>
        <v/>
      </c>
      <c r="T186" s="185" t="str">
        <f>IF('360 GRP '!AE31=0,"",'360 GRP '!AE31)</f>
        <v/>
      </c>
      <c r="U186" s="1044">
        <f t="shared" si="2"/>
        <v>0</v>
      </c>
      <c r="V186" s="1045">
        <f>U186*'360 GRP '!J31</f>
        <v>0</v>
      </c>
      <c r="W186" s="997">
        <f>U186*'360 GRP '!BJ31</f>
        <v>0</v>
      </c>
    </row>
    <row r="187" spans="1:23" ht="23.25" customHeight="1" x14ac:dyDescent="0.2">
      <c r="A187" s="163" t="str">
        <f>'360 GRP '!D32</f>
        <v>360-486-B-DT</v>
      </c>
      <c r="B187" s="166" t="s">
        <v>954</v>
      </c>
      <c r="C187" s="185" t="str">
        <f>IF('360 GRP '!N32=0,"",'360 GRP '!N32)</f>
        <v/>
      </c>
      <c r="D187" s="185" t="str">
        <f>IF('360 GRP '!O32=0,"",'360 GRP '!O32)</f>
        <v/>
      </c>
      <c r="E187" s="185" t="str">
        <f>IF('360 GRP '!P32=0,"",'360 GRP '!P32)</f>
        <v/>
      </c>
      <c r="F187" s="185" t="str">
        <f>IF('360 GRP '!Q32=0,"",'360 GRP '!Q32)</f>
        <v/>
      </c>
      <c r="G187" s="185" t="str">
        <f>IF('360 GRP '!R32=0,"",'360 GRP '!R32)</f>
        <v/>
      </c>
      <c r="H187" s="185" t="str">
        <f>IF('360 GRP '!S32=0,"",'360 GRP '!S32)</f>
        <v/>
      </c>
      <c r="I187" s="185" t="str">
        <f>IF('360 GRP '!T32=0,"",'360 GRP '!T32)</f>
        <v/>
      </c>
      <c r="J187" s="185" t="str">
        <f>IF('360 GRP '!U32=0,"",'360 GRP '!U32)</f>
        <v/>
      </c>
      <c r="K187" s="185" t="str">
        <f>IF('360 GRP '!V32=0,"",'360 GRP '!V32)</f>
        <v/>
      </c>
      <c r="L187" s="185" t="str">
        <f>IF('360 GRP '!W32=0,"",'360 GRP '!W32)</f>
        <v/>
      </c>
      <c r="M187" s="185" t="str">
        <f>IF('360 GRP '!X32=0,"",'360 GRP '!X32)</f>
        <v/>
      </c>
      <c r="N187" s="185" t="str">
        <f>IF('360 GRP '!Y32=0,"",'360 GRP '!Y32)</f>
        <v/>
      </c>
      <c r="O187" s="185" t="str">
        <f>IF('360 GRP '!Z32=0,"",'360 GRP '!Z32)</f>
        <v/>
      </c>
      <c r="P187" s="996" t="str">
        <f>IF('360 GRP '!AA32=0,"",'360 GRP '!AA32)</f>
        <v/>
      </c>
      <c r="Q187" s="1041" t="str">
        <f>IF('360 GRP '!AB32=0,"",'360 GRP '!AB32)</f>
        <v/>
      </c>
      <c r="R187" s="185" t="str">
        <f>IF('360 GRP '!AC32=0,"",'360 GRP '!AC32)</f>
        <v/>
      </c>
      <c r="S187" s="185" t="str">
        <f>IF('360 GRP '!AD32=0,"",'360 GRP '!AD32)</f>
        <v/>
      </c>
      <c r="T187" s="185" t="str">
        <f>IF('360 GRP '!AE32=0,"",'360 GRP '!AE32)</f>
        <v/>
      </c>
      <c r="U187" s="1044">
        <f t="shared" si="2"/>
        <v>0</v>
      </c>
      <c r="V187" s="1045">
        <f>U187*'360 GRP '!J32</f>
        <v>0</v>
      </c>
      <c r="W187" s="997">
        <f>U187*'360 GRP '!BJ32</f>
        <v>0</v>
      </c>
    </row>
    <row r="188" spans="1:23" ht="23.25" customHeight="1" x14ac:dyDescent="0.2">
      <c r="A188" s="163" t="str">
        <f>'360 GRP '!D33</f>
        <v>360-487-B-DT</v>
      </c>
      <c r="B188" s="166" t="s">
        <v>954</v>
      </c>
      <c r="C188" s="185" t="str">
        <f>IF('360 GRP '!N33=0,"",'360 GRP '!N33)</f>
        <v/>
      </c>
      <c r="D188" s="185" t="str">
        <f>IF('360 GRP '!O33=0,"",'360 GRP '!O33)</f>
        <v/>
      </c>
      <c r="E188" s="185" t="str">
        <f>IF('360 GRP '!P33=0,"",'360 GRP '!P33)</f>
        <v/>
      </c>
      <c r="F188" s="185" t="str">
        <f>IF('360 GRP '!Q33=0,"",'360 GRP '!Q33)</f>
        <v/>
      </c>
      <c r="G188" s="185" t="str">
        <f>IF('360 GRP '!R33=0,"",'360 GRP '!R33)</f>
        <v/>
      </c>
      <c r="H188" s="185" t="str">
        <f>IF('360 GRP '!S33=0,"",'360 GRP '!S33)</f>
        <v/>
      </c>
      <c r="I188" s="185" t="str">
        <f>IF('360 GRP '!T33=0,"",'360 GRP '!T33)</f>
        <v/>
      </c>
      <c r="J188" s="185" t="str">
        <f>IF('360 GRP '!U33=0,"",'360 GRP '!U33)</f>
        <v/>
      </c>
      <c r="K188" s="185" t="str">
        <f>IF('360 GRP '!V33=0,"",'360 GRP '!V33)</f>
        <v/>
      </c>
      <c r="L188" s="185" t="str">
        <f>IF('360 GRP '!W33=0,"",'360 GRP '!W33)</f>
        <v/>
      </c>
      <c r="M188" s="185" t="str">
        <f>IF('360 GRP '!X33=0,"",'360 GRP '!X33)</f>
        <v/>
      </c>
      <c r="N188" s="185" t="str">
        <f>IF('360 GRP '!Y33=0,"",'360 GRP '!Y33)</f>
        <v/>
      </c>
      <c r="O188" s="185" t="str">
        <f>IF('360 GRP '!Z33=0,"",'360 GRP '!Z33)</f>
        <v/>
      </c>
      <c r="P188" s="996" t="str">
        <f>IF('360 GRP '!AA33=0,"",'360 GRP '!AA33)</f>
        <v/>
      </c>
      <c r="Q188" s="1041" t="str">
        <f>IF('360 GRP '!AB33=0,"",'360 GRP '!AB33)</f>
        <v/>
      </c>
      <c r="R188" s="185" t="str">
        <f>IF('360 GRP '!AC33=0,"",'360 GRP '!AC33)</f>
        <v/>
      </c>
      <c r="S188" s="185" t="str">
        <f>IF('360 GRP '!AD33=0,"",'360 GRP '!AD33)</f>
        <v/>
      </c>
      <c r="T188" s="185" t="str">
        <f>IF('360 GRP '!AE33=0,"",'360 GRP '!AE33)</f>
        <v/>
      </c>
      <c r="U188" s="1044">
        <f t="shared" si="2"/>
        <v>0</v>
      </c>
      <c r="V188" s="1045">
        <f>U188*'360 GRP '!J33</f>
        <v>0</v>
      </c>
      <c r="W188" s="997">
        <f>U188*'360 GRP '!BJ33</f>
        <v>0</v>
      </c>
    </row>
    <row r="189" spans="1:23" ht="23.25" customHeight="1" x14ac:dyDescent="0.2">
      <c r="A189" s="163" t="str">
        <f>'360 GRP '!D34</f>
        <v>360-488-B-DT</v>
      </c>
      <c r="B189" s="166" t="s">
        <v>954</v>
      </c>
      <c r="C189" s="185" t="str">
        <f>IF('360 GRP '!N34=0,"",'360 GRP '!N34)</f>
        <v/>
      </c>
      <c r="D189" s="185" t="str">
        <f>IF('360 GRP '!O34=0,"",'360 GRP '!O34)</f>
        <v/>
      </c>
      <c r="E189" s="185" t="str">
        <f>IF('360 GRP '!P34=0,"",'360 GRP '!P34)</f>
        <v/>
      </c>
      <c r="F189" s="185" t="str">
        <f>IF('360 GRP '!Q34=0,"",'360 GRP '!Q34)</f>
        <v/>
      </c>
      <c r="G189" s="185" t="str">
        <f>IF('360 GRP '!R34=0,"",'360 GRP '!R34)</f>
        <v/>
      </c>
      <c r="H189" s="185" t="str">
        <f>IF('360 GRP '!S34=0,"",'360 GRP '!S34)</f>
        <v/>
      </c>
      <c r="I189" s="185" t="str">
        <f>IF('360 GRP '!T34=0,"",'360 GRP '!T34)</f>
        <v/>
      </c>
      <c r="J189" s="185" t="str">
        <f>IF('360 GRP '!U34=0,"",'360 GRP '!U34)</f>
        <v/>
      </c>
      <c r="K189" s="185" t="str">
        <f>IF('360 GRP '!V34=0,"",'360 GRP '!V34)</f>
        <v/>
      </c>
      <c r="L189" s="185" t="str">
        <f>IF('360 GRP '!W34=0,"",'360 GRP '!W34)</f>
        <v/>
      </c>
      <c r="M189" s="185" t="str">
        <f>IF('360 GRP '!X34=0,"",'360 GRP '!X34)</f>
        <v/>
      </c>
      <c r="N189" s="185" t="str">
        <f>IF('360 GRP '!Y34=0,"",'360 GRP '!Y34)</f>
        <v/>
      </c>
      <c r="O189" s="185" t="str">
        <f>IF('360 GRP '!Z34=0,"",'360 GRP '!Z34)</f>
        <v/>
      </c>
      <c r="P189" s="996" t="str">
        <f>IF('360 GRP '!AA34=0,"",'360 GRP '!AA34)</f>
        <v/>
      </c>
      <c r="Q189" s="1041" t="str">
        <f>IF('360 GRP '!AB34=0,"",'360 GRP '!AB34)</f>
        <v/>
      </c>
      <c r="R189" s="185" t="str">
        <f>IF('360 GRP '!AC34=0,"",'360 GRP '!AC34)</f>
        <v/>
      </c>
      <c r="S189" s="185" t="str">
        <f>IF('360 GRP '!AD34=0,"",'360 GRP '!AD34)</f>
        <v/>
      </c>
      <c r="T189" s="185" t="str">
        <f>IF('360 GRP '!AE34=0,"",'360 GRP '!AE34)</f>
        <v/>
      </c>
      <c r="U189" s="1044">
        <f t="shared" si="2"/>
        <v>0</v>
      </c>
      <c r="V189" s="1045">
        <f>U189*'360 GRP '!J34</f>
        <v>0</v>
      </c>
      <c r="W189" s="997">
        <f>U189*'360 GRP '!BJ34</f>
        <v>0</v>
      </c>
    </row>
    <row r="190" spans="1:23" ht="23.25" customHeight="1" x14ac:dyDescent="0.2">
      <c r="A190" s="163" t="str">
        <f>'360 GRP '!D35</f>
        <v>360-490-DT</v>
      </c>
      <c r="B190" s="166" t="s">
        <v>70</v>
      </c>
      <c r="C190" s="185" t="str">
        <f>IF('360 GRP '!N35=0,"",'360 GRP '!N35)</f>
        <v/>
      </c>
      <c r="D190" s="185" t="str">
        <f>IF('360 GRP '!O35=0,"",'360 GRP '!O35)</f>
        <v/>
      </c>
      <c r="E190" s="185" t="str">
        <f>IF('360 GRP '!P35=0,"",'360 GRP '!P35)</f>
        <v/>
      </c>
      <c r="F190" s="185" t="str">
        <f>IF('360 GRP '!Q35=0,"",'360 GRP '!Q35)</f>
        <v/>
      </c>
      <c r="G190" s="185" t="str">
        <f>IF('360 GRP '!R35=0,"",'360 GRP '!R35)</f>
        <v/>
      </c>
      <c r="H190" s="185" t="str">
        <f>IF('360 GRP '!S35=0,"",'360 GRP '!S35)</f>
        <v/>
      </c>
      <c r="I190" s="185" t="str">
        <f>IF('360 GRP '!T35=0,"",'360 GRP '!T35)</f>
        <v/>
      </c>
      <c r="J190" s="185" t="str">
        <f>IF('360 GRP '!U35=0,"",'360 GRP '!U35)</f>
        <v/>
      </c>
      <c r="K190" s="185" t="str">
        <f>IF('360 GRP '!V35=0,"",'360 GRP '!V35)</f>
        <v/>
      </c>
      <c r="L190" s="185" t="str">
        <f>IF('360 GRP '!W35=0,"",'360 GRP '!W35)</f>
        <v/>
      </c>
      <c r="M190" s="185" t="str">
        <f>IF('360 GRP '!X35=0,"",'360 GRP '!X35)</f>
        <v/>
      </c>
      <c r="N190" s="185" t="str">
        <f>IF('360 GRP '!Y35=0,"",'360 GRP '!Y35)</f>
        <v/>
      </c>
      <c r="O190" s="185" t="str">
        <f>IF('360 GRP '!Z35=0,"",'360 GRP '!Z35)</f>
        <v/>
      </c>
      <c r="P190" s="996" t="str">
        <f>IF('360 GRP '!AA35=0,"",'360 GRP '!AA35)</f>
        <v/>
      </c>
      <c r="Q190" s="1041" t="str">
        <f>IF('360 GRP '!AB35=0,"",'360 GRP '!AB35)</f>
        <v/>
      </c>
      <c r="R190" s="185" t="str">
        <f>IF('360 GRP '!AC35=0,"",'360 GRP '!AC35)</f>
        <v/>
      </c>
      <c r="S190" s="185" t="str">
        <f>IF('360 GRP '!AD35=0,"",'360 GRP '!AD35)</f>
        <v/>
      </c>
      <c r="T190" s="185" t="str">
        <f>IF('360 GRP '!AE35=0,"",'360 GRP '!AE35)</f>
        <v/>
      </c>
      <c r="U190" s="1044">
        <f t="shared" ref="U190:U229" si="3">SUM(C190:T190)</f>
        <v>0</v>
      </c>
      <c r="V190" s="1045">
        <f>U190*'360 GRP '!J35</f>
        <v>0</v>
      </c>
      <c r="W190" s="997">
        <f>U190*'360 GRP '!BJ35</f>
        <v>0</v>
      </c>
    </row>
    <row r="191" spans="1:23" ht="23.25" customHeight="1" x14ac:dyDescent="0.2">
      <c r="A191" s="163">
        <f>'360 GRP '!D221</f>
        <v>0</v>
      </c>
      <c r="B191" s="166"/>
      <c r="C191" s="185" t="str">
        <f>IF('360 GRP '!N221=0,"",'360 GRP '!N221)</f>
        <v/>
      </c>
      <c r="D191" s="185" t="str">
        <f>IF('360 GRP '!O221=0,"",'360 GRP '!O221)</f>
        <v/>
      </c>
      <c r="E191" s="185" t="str">
        <f>IF('360 GRP '!P221=0,"",'360 GRP '!P221)</f>
        <v/>
      </c>
      <c r="F191" s="185" t="str">
        <f>IF('360 GRP '!Q221=0,"",'360 GRP '!Q221)</f>
        <v/>
      </c>
      <c r="G191" s="185" t="str">
        <f>IF('360 GRP '!R221=0,"",'360 GRP '!R221)</f>
        <v/>
      </c>
      <c r="H191" s="185" t="str">
        <f>IF('360 GRP '!S221=0,"",'360 GRP '!S221)</f>
        <v/>
      </c>
      <c r="I191" s="185" t="str">
        <f>IF('360 GRP '!T221=0,"",'360 GRP '!T221)</f>
        <v/>
      </c>
      <c r="J191" s="185" t="str">
        <f>IF('360 GRP '!U221=0,"",'360 GRP '!U221)</f>
        <v/>
      </c>
      <c r="K191" s="185" t="str">
        <f>IF('360 GRP '!V221=0,"",'360 GRP '!V221)</f>
        <v/>
      </c>
      <c r="L191" s="185" t="str">
        <f>IF('360 GRP '!W221=0,"",'360 GRP '!W221)</f>
        <v/>
      </c>
      <c r="M191" s="185" t="str">
        <f>IF('360 GRP '!X221=0,"",'360 GRP '!X221)</f>
        <v/>
      </c>
      <c r="N191" s="185" t="str">
        <f>IF('360 GRP '!Y221=0,"",'360 GRP '!Y221)</f>
        <v/>
      </c>
      <c r="O191" s="185" t="str">
        <f>IF('360 GRP '!Z221=0,"",'360 GRP '!Z221)</f>
        <v/>
      </c>
      <c r="P191" s="996" t="str">
        <f>IF('360 GRP '!AA221=0,"",'360 GRP '!AA221)</f>
        <v/>
      </c>
      <c r="Q191" s="1041" t="str">
        <f>IF('360 GRP '!AB221=0,"",'360 GRP '!AB221)</f>
        <v/>
      </c>
      <c r="R191" s="185" t="str">
        <f>IF('360 GRP '!AC221=0,"",'360 GRP '!AC221)</f>
        <v/>
      </c>
      <c r="S191" s="185" t="str">
        <f>IF('360 GRP '!AD221=0,"",'360 GRP '!AD221)</f>
        <v/>
      </c>
      <c r="T191" s="185" t="str">
        <f>IF('360 GRP '!AE221=0,"",'360 GRP '!AE221)</f>
        <v/>
      </c>
      <c r="U191" s="1044">
        <f t="shared" si="3"/>
        <v>0</v>
      </c>
      <c r="V191" s="1045">
        <f>U191*'360 GRP '!J228</f>
        <v>0</v>
      </c>
      <c r="W191" s="997">
        <f>U191*'360 GRP '!BJ221</f>
        <v>0</v>
      </c>
    </row>
    <row r="192" spans="1:23" ht="23.25" customHeight="1" x14ac:dyDescent="0.2">
      <c r="A192" s="163" t="str">
        <f>'360 GRP '!D222</f>
        <v>360-501</v>
      </c>
      <c r="B192" s="166"/>
      <c r="C192" s="185" t="str">
        <f>IF('360 GRP '!N222=0,"",'360 GRP '!N222)</f>
        <v/>
      </c>
      <c r="D192" s="185" t="str">
        <f>IF('360 GRP '!O222=0,"",'360 GRP '!O222)</f>
        <v/>
      </c>
      <c r="E192" s="185" t="str">
        <f>IF('360 GRP '!P222=0,"",'360 GRP '!P222)</f>
        <v/>
      </c>
      <c r="F192" s="185" t="str">
        <f>IF('360 GRP '!Q222=0,"",'360 GRP '!Q222)</f>
        <v/>
      </c>
      <c r="G192" s="185" t="str">
        <f>IF('360 GRP '!R222=0,"",'360 GRP '!R222)</f>
        <v/>
      </c>
      <c r="H192" s="185" t="str">
        <f>IF('360 GRP '!S222=0,"",'360 GRP '!S222)</f>
        <v/>
      </c>
      <c r="I192" s="185" t="str">
        <f>IF('360 GRP '!T222=0,"",'360 GRP '!T222)</f>
        <v/>
      </c>
      <c r="J192" s="185" t="str">
        <f>IF('360 GRP '!U222=0,"",'360 GRP '!U222)</f>
        <v/>
      </c>
      <c r="K192" s="185" t="str">
        <f>IF('360 GRP '!V222=0,"",'360 GRP '!V222)</f>
        <v/>
      </c>
      <c r="L192" s="185" t="str">
        <f>IF('360 GRP '!W222=0,"",'360 GRP '!W222)</f>
        <v/>
      </c>
      <c r="M192" s="185" t="str">
        <f>IF('360 GRP '!X222=0,"",'360 GRP '!X222)</f>
        <v/>
      </c>
      <c r="N192" s="185" t="str">
        <f>IF('360 GRP '!Y222=0,"",'360 GRP '!Y222)</f>
        <v/>
      </c>
      <c r="O192" s="185" t="str">
        <f>IF('360 GRP '!Z222=0,"",'360 GRP '!Z222)</f>
        <v/>
      </c>
      <c r="P192" s="996" t="str">
        <f>IF('360 GRP '!AA222=0,"",'360 GRP '!AA222)</f>
        <v/>
      </c>
      <c r="Q192" s="1041" t="str">
        <f>IF('360 GRP '!AB222=0,"",'360 GRP '!AB222)</f>
        <v/>
      </c>
      <c r="R192" s="185" t="str">
        <f>IF('360 GRP '!AC222=0,"",'360 GRP '!AC222)</f>
        <v/>
      </c>
      <c r="S192" s="185" t="str">
        <f>IF('360 GRP '!AD222=0,"",'360 GRP '!AD222)</f>
        <v/>
      </c>
      <c r="T192" s="185" t="str">
        <f>IF('360 GRP '!AE222=0,"",'360 GRP '!AE222)</f>
        <v/>
      </c>
      <c r="U192" s="1044">
        <f t="shared" si="3"/>
        <v>0</v>
      </c>
      <c r="V192" s="1045">
        <f>U192*'360 GRP '!J222</f>
        <v>0</v>
      </c>
      <c r="W192" s="997">
        <f>U192*'360 GRP '!BJ222</f>
        <v>0</v>
      </c>
    </row>
    <row r="193" spans="1:23" ht="23.25" customHeight="1" x14ac:dyDescent="0.2">
      <c r="A193" s="163" t="str">
        <f>'360 GRP '!D223</f>
        <v>360-505</v>
      </c>
      <c r="B193" s="166"/>
      <c r="C193" s="185" t="str">
        <f>IF('360 GRP '!N223=0,"",'360 GRP '!N223)</f>
        <v/>
      </c>
      <c r="D193" s="185" t="str">
        <f>IF('360 GRP '!O223=0,"",'360 GRP '!O223)</f>
        <v/>
      </c>
      <c r="E193" s="185" t="str">
        <f>IF('360 GRP '!P223=0,"",'360 GRP '!P223)</f>
        <v/>
      </c>
      <c r="F193" s="185" t="str">
        <f>IF('360 GRP '!Q223=0,"",'360 GRP '!Q223)</f>
        <v/>
      </c>
      <c r="G193" s="185" t="str">
        <f>IF('360 GRP '!R223=0,"",'360 GRP '!R223)</f>
        <v/>
      </c>
      <c r="H193" s="185" t="str">
        <f>IF('360 GRP '!S223=0,"",'360 GRP '!S223)</f>
        <v/>
      </c>
      <c r="I193" s="185" t="str">
        <f>IF('360 GRP '!T223=0,"",'360 GRP '!T223)</f>
        <v/>
      </c>
      <c r="J193" s="185" t="str">
        <f>IF('360 GRP '!U223=0,"",'360 GRP '!U223)</f>
        <v/>
      </c>
      <c r="K193" s="185" t="str">
        <f>IF('360 GRP '!V223=0,"",'360 GRP '!V223)</f>
        <v/>
      </c>
      <c r="L193" s="185" t="str">
        <f>IF('360 GRP '!W223=0,"",'360 GRP '!W223)</f>
        <v/>
      </c>
      <c r="M193" s="185" t="str">
        <f>IF('360 GRP '!X223=0,"",'360 GRP '!X223)</f>
        <v/>
      </c>
      <c r="N193" s="185" t="str">
        <f>IF('360 GRP '!Y223=0,"",'360 GRP '!Y223)</f>
        <v/>
      </c>
      <c r="O193" s="185" t="str">
        <f>IF('360 GRP '!Z223=0,"",'360 GRP '!Z223)</f>
        <v/>
      </c>
      <c r="P193" s="996" t="str">
        <f>IF('360 GRP '!AA223=0,"",'360 GRP '!AA223)</f>
        <v/>
      </c>
      <c r="Q193" s="1041" t="str">
        <f>IF('360 GRP '!AB223=0,"",'360 GRP '!AB223)</f>
        <v/>
      </c>
      <c r="R193" s="185" t="str">
        <f>IF('360 GRP '!AC223=0,"",'360 GRP '!AC223)</f>
        <v/>
      </c>
      <c r="S193" s="185" t="str">
        <f>IF('360 GRP '!AD223=0,"",'360 GRP '!AD223)</f>
        <v/>
      </c>
      <c r="T193" s="185" t="str">
        <f>IF('360 GRP '!AE223=0,"",'360 GRP '!AE223)</f>
        <v/>
      </c>
      <c r="U193" s="1044">
        <f t="shared" si="3"/>
        <v>0</v>
      </c>
      <c r="V193" s="1045">
        <f>U193*'360 GRP '!J223</f>
        <v>0</v>
      </c>
      <c r="W193" s="997">
        <f>U193*'360 GRP '!BJ223</f>
        <v>0</v>
      </c>
    </row>
    <row r="194" spans="1:23" ht="23.25" customHeight="1" x14ac:dyDescent="0.2">
      <c r="A194" s="163" t="str">
        <f>'360 GRP '!D224</f>
        <v>360-506</v>
      </c>
      <c r="B194" s="166"/>
      <c r="C194" s="185" t="str">
        <f>IF('360 GRP '!N224=0,"",'360 GRP '!N224)</f>
        <v/>
      </c>
      <c r="D194" s="185" t="str">
        <f>IF('360 GRP '!O224=0,"",'360 GRP '!O224)</f>
        <v/>
      </c>
      <c r="E194" s="185" t="str">
        <f>IF('360 GRP '!P224=0,"",'360 GRP '!P224)</f>
        <v/>
      </c>
      <c r="F194" s="185" t="str">
        <f>IF('360 GRP '!Q224=0,"",'360 GRP '!Q224)</f>
        <v/>
      </c>
      <c r="G194" s="185" t="str">
        <f>IF('360 GRP '!R224=0,"",'360 GRP '!R224)</f>
        <v/>
      </c>
      <c r="H194" s="185" t="str">
        <f>IF('360 GRP '!S224=0,"",'360 GRP '!S224)</f>
        <v/>
      </c>
      <c r="I194" s="185" t="str">
        <f>IF('360 GRP '!T224=0,"",'360 GRP '!T224)</f>
        <v/>
      </c>
      <c r="J194" s="185" t="str">
        <f>IF('360 GRP '!U224=0,"",'360 GRP '!U224)</f>
        <v/>
      </c>
      <c r="K194" s="185" t="str">
        <f>IF('360 GRP '!V224=0,"",'360 GRP '!V224)</f>
        <v/>
      </c>
      <c r="L194" s="185" t="str">
        <f>IF('360 GRP '!W224=0,"",'360 GRP '!W224)</f>
        <v/>
      </c>
      <c r="M194" s="185" t="str">
        <f>IF('360 GRP '!X224=0,"",'360 GRP '!X224)</f>
        <v/>
      </c>
      <c r="N194" s="185" t="str">
        <f>IF('360 GRP '!Y224=0,"",'360 GRP '!Y224)</f>
        <v/>
      </c>
      <c r="O194" s="185" t="str">
        <f>IF('360 GRP '!Z224=0,"",'360 GRP '!Z224)</f>
        <v/>
      </c>
      <c r="P194" s="996" t="str">
        <f>IF('360 GRP '!AA224=0,"",'360 GRP '!AA224)</f>
        <v/>
      </c>
      <c r="Q194" s="1041" t="str">
        <f>IF('360 GRP '!AB224=0,"",'360 GRP '!AB224)</f>
        <v/>
      </c>
      <c r="R194" s="185" t="str">
        <f>IF('360 GRP '!AC224=0,"",'360 GRP '!AC224)</f>
        <v/>
      </c>
      <c r="S194" s="185" t="str">
        <f>IF('360 GRP '!AD224=0,"",'360 GRP '!AD224)</f>
        <v/>
      </c>
      <c r="T194" s="185" t="str">
        <f>IF('360 GRP '!AE224=0,"",'360 GRP '!AE224)</f>
        <v/>
      </c>
      <c r="U194" s="1044">
        <f t="shared" si="3"/>
        <v>0</v>
      </c>
      <c r="V194" s="1045">
        <f>U194*'360 GRP '!J224</f>
        <v>0</v>
      </c>
      <c r="W194" s="997">
        <f>U194*'360 GRP '!BJ224</f>
        <v>0</v>
      </c>
    </row>
    <row r="195" spans="1:23" ht="23.25" customHeight="1" x14ac:dyDescent="0.2">
      <c r="A195" s="163" t="str">
        <f>'360 GRP '!D225</f>
        <v>360-520</v>
      </c>
      <c r="B195" s="166"/>
      <c r="C195" s="185" t="str">
        <f>IF('360 GRP '!N225=0,"",'360 GRP '!N225)</f>
        <v/>
      </c>
      <c r="D195" s="185"/>
      <c r="E195" s="185"/>
      <c r="F195" s="185"/>
      <c r="G195" s="185" t="str">
        <f>IF('360 GRP '!R225=0,"",'360 GRP '!R225)</f>
        <v/>
      </c>
      <c r="H195" s="185"/>
      <c r="I195" s="185"/>
      <c r="J195" s="185" t="str">
        <f>IF('360 GRP '!U225=0,"",'360 GRP '!U225)</f>
        <v/>
      </c>
      <c r="K195" s="185"/>
      <c r="L195" s="185"/>
      <c r="M195" s="185"/>
      <c r="N195" s="185"/>
      <c r="O195" s="185"/>
      <c r="P195" s="996"/>
      <c r="Q195" s="1041"/>
      <c r="R195" s="185"/>
      <c r="S195" s="185"/>
      <c r="T195" s="185"/>
      <c r="U195" s="1044">
        <f t="shared" si="3"/>
        <v>0</v>
      </c>
      <c r="V195" s="1045">
        <f>U195*'360 GRP '!J225</f>
        <v>0</v>
      </c>
      <c r="W195" s="997">
        <f>U195*'360 GRP '!BJ225</f>
        <v>0</v>
      </c>
    </row>
    <row r="196" spans="1:23" ht="23" customHeight="1" x14ac:dyDescent="0.2">
      <c r="A196" s="163">
        <f>'360 GRP '!D226</f>
        <v>0</v>
      </c>
      <c r="B196" s="166"/>
      <c r="C196" s="185" t="str">
        <f>IF('360 GRP '!N226=0,"",'360 GRP '!N226)</f>
        <v/>
      </c>
      <c r="D196" s="185" t="str">
        <f>IF('360 GRP '!O226=0,"",'360 GRP '!O226)</f>
        <v/>
      </c>
      <c r="E196" s="185" t="str">
        <f>IF('360 GRP '!P226=0,"",'360 GRP '!P226)</f>
        <v/>
      </c>
      <c r="F196" s="185" t="str">
        <f>IF('360 GRP '!Q226=0,"",'360 GRP '!Q226)</f>
        <v/>
      </c>
      <c r="G196" s="185" t="str">
        <f>IF('360 GRP '!R226=0,"",'360 GRP '!R226)</f>
        <v/>
      </c>
      <c r="H196" s="185" t="str">
        <f>IF('360 GRP '!S226=0,"",'360 GRP '!S226)</f>
        <v/>
      </c>
      <c r="I196" s="185" t="str">
        <f>IF('360 GRP '!T226=0,"",'360 GRP '!T226)</f>
        <v/>
      </c>
      <c r="J196" s="185" t="str">
        <f>IF('360 GRP '!U226=0,"",'360 GRP '!U226)</f>
        <v/>
      </c>
      <c r="K196" s="185" t="str">
        <f>IF('360 GRP '!V226=0,"",'360 GRP '!V226)</f>
        <v/>
      </c>
      <c r="L196" s="185" t="str">
        <f>IF('360 GRP '!W226=0,"",'360 GRP '!W226)</f>
        <v/>
      </c>
      <c r="M196" s="185" t="str">
        <f>IF('360 GRP '!X226=0,"",'360 GRP '!X226)</f>
        <v/>
      </c>
      <c r="N196" s="185" t="str">
        <f>IF('360 GRP '!Y226=0,"",'360 GRP '!Y226)</f>
        <v/>
      </c>
      <c r="O196" s="185" t="str">
        <f>IF('360 GRP '!Z226=0,"",'360 GRP '!Z226)</f>
        <v/>
      </c>
      <c r="P196" s="996" t="str">
        <f>IF('360 GRP '!AA226=0,"",'360 GRP '!AA226)</f>
        <v/>
      </c>
      <c r="Q196" s="1041" t="str">
        <f>IF('360 GRP '!AB226=0,"",'360 GRP '!AB226)</f>
        <v/>
      </c>
      <c r="R196" s="185" t="str">
        <f>IF('360 GRP '!AC226=0,"",'360 GRP '!AC226)</f>
        <v/>
      </c>
      <c r="S196" s="185" t="str">
        <f>IF('360 GRP '!AD226=0,"",'360 GRP '!AD226)</f>
        <v/>
      </c>
      <c r="T196" s="185" t="str">
        <f>IF('360 GRP '!AE226=0,"",'360 GRP '!AE226)</f>
        <v/>
      </c>
      <c r="U196" s="1044">
        <f t="shared" si="3"/>
        <v>0</v>
      </c>
      <c r="V196" s="1045">
        <f>U196*'360 GRP '!J236</f>
        <v>0</v>
      </c>
      <c r="W196" s="997">
        <f>U196*'360 GRP '!BJ226</f>
        <v>0</v>
      </c>
    </row>
    <row r="197" spans="1:23" ht="23" customHeight="1" x14ac:dyDescent="0.2">
      <c r="A197" s="163" t="str">
        <f>'360 GRP '!D76</f>
        <v>360-701</v>
      </c>
      <c r="B197" s="628"/>
      <c r="C197" s="185" t="str">
        <f>IF('360 GRP '!N76=0,"",'360 GRP '!N76)</f>
        <v/>
      </c>
      <c r="D197" s="185" t="str">
        <f>IF('360 GRP '!O76=0,"",'360 GRP '!O76)</f>
        <v/>
      </c>
      <c r="E197" s="185" t="str">
        <f>IF('360 GRP '!P76=0,"",'360 GRP '!P76)</f>
        <v/>
      </c>
      <c r="F197" s="185" t="str">
        <f>IF('360 GRP '!Q76=0,"",'360 GRP '!Q76)</f>
        <v/>
      </c>
      <c r="G197" s="185" t="str">
        <f>IF('360 GRP '!R76=0,"",'360 GRP '!R76)</f>
        <v/>
      </c>
      <c r="H197" s="185" t="str">
        <f>IF('360 GRP '!S76=0,"",'360 GRP '!S76)</f>
        <v/>
      </c>
      <c r="I197" s="185" t="str">
        <f>IF('360 GRP '!T76=0,"",'360 GRP '!T76)</f>
        <v/>
      </c>
      <c r="J197" s="185" t="str">
        <f>IF('360 GRP '!U76=0,"",'360 GRP '!U76)</f>
        <v/>
      </c>
      <c r="K197" s="185" t="str">
        <f>IF('360 GRP '!V76=0,"",'360 GRP '!V76)</f>
        <v/>
      </c>
      <c r="L197" s="185" t="str">
        <f>IF('360 GRP '!W76=0,"",'360 GRP '!W76)</f>
        <v/>
      </c>
      <c r="M197" s="185" t="str">
        <f>IF('360 GRP '!X76=0,"",'360 GRP '!X76)</f>
        <v/>
      </c>
      <c r="N197" s="185" t="str">
        <f>IF('360 GRP '!Y76=0,"",'360 GRP '!Y76)</f>
        <v/>
      </c>
      <c r="O197" s="185" t="str">
        <f>IF('360 GRP '!Z76=0,"",'360 GRP '!Z76)</f>
        <v/>
      </c>
      <c r="P197" s="996" t="str">
        <f>IF('360 GRP '!AA76=0,"",'360 GRP '!AA76)</f>
        <v/>
      </c>
      <c r="Q197" s="1041" t="str">
        <f>IF('360 GRP '!AB76=0,"",'360 GRP '!AB76)</f>
        <v/>
      </c>
      <c r="R197" s="185" t="str">
        <f>IF('360 GRP '!AC76=0,"",'360 GRP '!AC76)</f>
        <v/>
      </c>
      <c r="S197" s="185" t="str">
        <f>IF('360 GRP '!AD76=0,"",'360 GRP '!AD76)</f>
        <v/>
      </c>
      <c r="T197" s="185" t="str">
        <f>IF('360 GRP '!AE76=0,"",'360 GRP '!AE76)</f>
        <v/>
      </c>
      <c r="U197" s="1044">
        <f t="shared" si="3"/>
        <v>0</v>
      </c>
      <c r="V197" s="1045">
        <f>U197*'360 GRP '!J76</f>
        <v>0</v>
      </c>
      <c r="W197" s="997">
        <f>U197*'360 GRP '!BJ76</f>
        <v>0</v>
      </c>
    </row>
    <row r="198" spans="1:23" ht="23" customHeight="1" x14ac:dyDescent="0.2">
      <c r="A198" s="163" t="str">
        <f>'360 GRP '!D77</f>
        <v>360-701-DT</v>
      </c>
      <c r="B198" s="628" t="s">
        <v>70</v>
      </c>
      <c r="C198" s="185" t="str">
        <f>IF('360 GRP '!N77=0,"",'360 GRP '!N77)</f>
        <v/>
      </c>
      <c r="D198" s="185" t="str">
        <f>IF('360 GRP '!O77=0,"",'360 GRP '!O77)</f>
        <v/>
      </c>
      <c r="E198" s="185" t="str">
        <f>IF('360 GRP '!P77=0,"",'360 GRP '!P77)</f>
        <v/>
      </c>
      <c r="F198" s="185" t="str">
        <f>IF('360 GRP '!Q77=0,"",'360 GRP '!Q77)</f>
        <v/>
      </c>
      <c r="G198" s="185" t="str">
        <f>IF('360 GRP '!R77=0,"",'360 GRP '!R77)</f>
        <v/>
      </c>
      <c r="H198" s="185" t="str">
        <f>IF('360 GRP '!S77=0,"",'360 GRP '!S77)</f>
        <v/>
      </c>
      <c r="I198" s="185" t="str">
        <f>IF('360 GRP '!T77=0,"",'360 GRP '!T77)</f>
        <v/>
      </c>
      <c r="J198" s="185" t="str">
        <f>IF('360 GRP '!U77=0,"",'360 GRP '!U77)</f>
        <v/>
      </c>
      <c r="K198" s="185" t="str">
        <f>IF('360 GRP '!V77=0,"",'360 GRP '!V77)</f>
        <v/>
      </c>
      <c r="L198" s="185" t="str">
        <f>IF('360 GRP '!W77=0,"",'360 GRP '!W77)</f>
        <v/>
      </c>
      <c r="M198" s="185" t="str">
        <f>IF('360 GRP '!X77=0,"",'360 GRP '!X77)</f>
        <v/>
      </c>
      <c r="N198" s="185" t="str">
        <f>IF('360 GRP '!Y77=0,"",'360 GRP '!Y77)</f>
        <v/>
      </c>
      <c r="O198" s="185" t="str">
        <f>IF('360 GRP '!Z77=0,"",'360 GRP '!Z77)</f>
        <v/>
      </c>
      <c r="P198" s="996" t="str">
        <f>IF('360 GRP '!AA77=0,"",'360 GRP '!AA77)</f>
        <v/>
      </c>
      <c r="Q198" s="1041" t="str">
        <f>IF('360 GRP '!AB77=0,"",'360 GRP '!AB77)</f>
        <v/>
      </c>
      <c r="R198" s="185" t="str">
        <f>IF('360 GRP '!AC77=0,"",'360 GRP '!AC77)</f>
        <v/>
      </c>
      <c r="S198" s="185" t="str">
        <f>IF('360 GRP '!AD77=0,"",'360 GRP '!AD77)</f>
        <v/>
      </c>
      <c r="T198" s="185" t="str">
        <f>IF('360 GRP '!AE77=0,"",'360 GRP '!AE77)</f>
        <v/>
      </c>
      <c r="U198" s="1044">
        <f t="shared" si="3"/>
        <v>0</v>
      </c>
      <c r="V198" s="1045">
        <f>U198*'360 GRP '!J77</f>
        <v>0</v>
      </c>
      <c r="W198" s="997">
        <f>U198*'360 GRP '!BJ77</f>
        <v>0</v>
      </c>
    </row>
    <row r="199" spans="1:23" ht="23" customHeight="1" x14ac:dyDescent="0.2">
      <c r="A199" s="163" t="str">
        <f>'360 GRP '!D78</f>
        <v>360-702</v>
      </c>
      <c r="B199" s="628"/>
      <c r="C199" s="185" t="str">
        <f>IF('360 GRP '!N78=0,"",'360 GRP '!N78)</f>
        <v/>
      </c>
      <c r="D199" s="185" t="str">
        <f>IF('360 GRP '!O78=0,"",'360 GRP '!O78)</f>
        <v/>
      </c>
      <c r="E199" s="185" t="str">
        <f>IF('360 GRP '!P78=0,"",'360 GRP '!P78)</f>
        <v/>
      </c>
      <c r="F199" s="185" t="str">
        <f>IF('360 GRP '!Q78=0,"",'360 GRP '!Q78)</f>
        <v/>
      </c>
      <c r="G199" s="185" t="str">
        <f>IF('360 GRP '!R78=0,"",'360 GRP '!R78)</f>
        <v/>
      </c>
      <c r="H199" s="185" t="str">
        <f>IF('360 GRP '!S78=0,"",'360 GRP '!S78)</f>
        <v/>
      </c>
      <c r="I199" s="185" t="str">
        <f>IF('360 GRP '!T78=0,"",'360 GRP '!T78)</f>
        <v/>
      </c>
      <c r="J199" s="185" t="str">
        <f>IF('360 GRP '!U78=0,"",'360 GRP '!U78)</f>
        <v/>
      </c>
      <c r="K199" s="185" t="str">
        <f>IF('360 GRP '!V78=0,"",'360 GRP '!V78)</f>
        <v/>
      </c>
      <c r="L199" s="185" t="str">
        <f>IF('360 GRP '!W78=0,"",'360 GRP '!W78)</f>
        <v/>
      </c>
      <c r="M199" s="185" t="str">
        <f>IF('360 GRP '!X78=0,"",'360 GRP '!X78)</f>
        <v/>
      </c>
      <c r="N199" s="185" t="str">
        <f>IF('360 GRP '!Y78=0,"",'360 GRP '!Y78)</f>
        <v/>
      </c>
      <c r="O199" s="185" t="str">
        <f>IF('360 GRP '!Z78=0,"",'360 GRP '!Z78)</f>
        <v/>
      </c>
      <c r="P199" s="996" t="str">
        <f>IF('360 GRP '!AA78=0,"",'360 GRP '!AA78)</f>
        <v/>
      </c>
      <c r="Q199" s="1041" t="str">
        <f>IF('360 GRP '!AB78=0,"",'360 GRP '!AB78)</f>
        <v/>
      </c>
      <c r="R199" s="185" t="str">
        <f>IF('360 GRP '!AC78=0,"",'360 GRP '!AC78)</f>
        <v/>
      </c>
      <c r="S199" s="185" t="str">
        <f>IF('360 GRP '!AD78=0,"",'360 GRP '!AD78)</f>
        <v/>
      </c>
      <c r="T199" s="185" t="str">
        <f>IF('360 GRP '!AE78=0,"",'360 GRP '!AE78)</f>
        <v/>
      </c>
      <c r="U199" s="1044">
        <f t="shared" si="3"/>
        <v>0</v>
      </c>
      <c r="V199" s="1045">
        <f>U199*'360 GRP '!J78</f>
        <v>0</v>
      </c>
      <c r="W199" s="997">
        <f>U199*'360 GRP '!BJ78</f>
        <v>0</v>
      </c>
    </row>
    <row r="200" spans="1:23" ht="23" customHeight="1" x14ac:dyDescent="0.2">
      <c r="A200" s="163" t="str">
        <f>'360 GRP '!D79</f>
        <v>360-702-DT</v>
      </c>
      <c r="B200" s="628" t="s">
        <v>70</v>
      </c>
      <c r="C200" s="185" t="str">
        <f>IF('360 GRP '!N79=0,"",'360 GRP '!N79)</f>
        <v/>
      </c>
      <c r="D200" s="185" t="str">
        <f>IF('360 GRP '!O79=0,"",'360 GRP '!O79)</f>
        <v/>
      </c>
      <c r="E200" s="185" t="str">
        <f>IF('360 GRP '!P79=0,"",'360 GRP '!P79)</f>
        <v/>
      </c>
      <c r="F200" s="185" t="str">
        <f>IF('360 GRP '!Q79=0,"",'360 GRP '!Q79)</f>
        <v/>
      </c>
      <c r="G200" s="185" t="str">
        <f>IF('360 GRP '!R79=0,"",'360 GRP '!R79)</f>
        <v/>
      </c>
      <c r="H200" s="185" t="str">
        <f>IF('360 GRP '!S79=0,"",'360 GRP '!S79)</f>
        <v/>
      </c>
      <c r="I200" s="185" t="str">
        <f>IF('360 GRP '!T79=0,"",'360 GRP '!T79)</f>
        <v/>
      </c>
      <c r="J200" s="185" t="str">
        <f>IF('360 GRP '!U79=0,"",'360 GRP '!U79)</f>
        <v/>
      </c>
      <c r="K200" s="185" t="str">
        <f>IF('360 GRP '!V79=0,"",'360 GRP '!V79)</f>
        <v/>
      </c>
      <c r="L200" s="185" t="str">
        <f>IF('360 GRP '!W79=0,"",'360 GRP '!W79)</f>
        <v/>
      </c>
      <c r="M200" s="185" t="str">
        <f>IF('360 GRP '!X79=0,"",'360 GRP '!X79)</f>
        <v/>
      </c>
      <c r="N200" s="185" t="str">
        <f>IF('360 GRP '!Y79=0,"",'360 GRP '!Y79)</f>
        <v/>
      </c>
      <c r="O200" s="185" t="str">
        <f>IF('360 GRP '!Z79=0,"",'360 GRP '!Z79)</f>
        <v/>
      </c>
      <c r="P200" s="996" t="str">
        <f>IF('360 GRP '!AA79=0,"",'360 GRP '!AA79)</f>
        <v/>
      </c>
      <c r="Q200" s="1041" t="str">
        <f>IF('360 GRP '!AB79=0,"",'360 GRP '!AB79)</f>
        <v/>
      </c>
      <c r="R200" s="185" t="str">
        <f>IF('360 GRP '!AC79=0,"",'360 GRP '!AC79)</f>
        <v/>
      </c>
      <c r="S200" s="185" t="str">
        <f>IF('360 GRP '!AD79=0,"",'360 GRP '!AD79)</f>
        <v/>
      </c>
      <c r="T200" s="185" t="str">
        <f>IF('360 GRP '!AE79=0,"",'360 GRP '!AE79)</f>
        <v/>
      </c>
      <c r="U200" s="1044">
        <f t="shared" si="3"/>
        <v>0</v>
      </c>
      <c r="V200" s="1045">
        <f>U200*'360 GRP '!J79</f>
        <v>0</v>
      </c>
      <c r="W200" s="997">
        <f>U200*'360 GRP '!BJ79</f>
        <v>0</v>
      </c>
    </row>
    <row r="201" spans="1:23" ht="23" customHeight="1" x14ac:dyDescent="0.2">
      <c r="A201" s="163" t="str">
        <f>'360 GRP '!D80</f>
        <v>360-711-B</v>
      </c>
      <c r="B201" s="628" t="s">
        <v>536</v>
      </c>
      <c r="C201" s="185" t="str">
        <f>IF('360 GRP '!N80=0,"",'360 GRP '!N80)</f>
        <v/>
      </c>
      <c r="D201" s="185" t="str">
        <f>IF('360 GRP '!O80=0,"",'360 GRP '!O80)</f>
        <v/>
      </c>
      <c r="E201" s="185" t="str">
        <f>IF('360 GRP '!P80=0,"",'360 GRP '!P80)</f>
        <v/>
      </c>
      <c r="F201" s="185" t="str">
        <f>IF('360 GRP '!Q80=0,"",'360 GRP '!Q80)</f>
        <v/>
      </c>
      <c r="G201" s="185" t="str">
        <f>IF('360 GRP '!R80=0,"",'360 GRP '!R80)</f>
        <v/>
      </c>
      <c r="H201" s="185" t="str">
        <f>IF('360 GRP '!S80=0,"",'360 GRP '!S80)</f>
        <v/>
      </c>
      <c r="I201" s="185" t="str">
        <f>IF('360 GRP '!T80=0,"",'360 GRP '!T80)</f>
        <v/>
      </c>
      <c r="J201" s="185" t="str">
        <f>IF('360 GRP '!U80=0,"",'360 GRP '!U80)</f>
        <v/>
      </c>
      <c r="K201" s="185" t="str">
        <f>IF('360 GRP '!V80=0,"",'360 GRP '!V80)</f>
        <v/>
      </c>
      <c r="L201" s="185" t="str">
        <f>IF('360 GRP '!W80=0,"",'360 GRP '!W80)</f>
        <v/>
      </c>
      <c r="M201" s="185" t="str">
        <f>IF('360 GRP '!X80=0,"",'360 GRP '!X80)</f>
        <v/>
      </c>
      <c r="N201" s="185" t="str">
        <f>IF('360 GRP '!Y80=0,"",'360 GRP '!Y80)</f>
        <v/>
      </c>
      <c r="O201" s="185" t="str">
        <f>IF('360 GRP '!Z80=0,"",'360 GRP '!Z80)</f>
        <v/>
      </c>
      <c r="P201" s="996" t="str">
        <f>IF('360 GRP '!AA80=0,"",'360 GRP '!AA80)</f>
        <v/>
      </c>
      <c r="Q201" s="1041" t="str">
        <f>IF('360 GRP '!AB80=0,"",'360 GRP '!AB80)</f>
        <v/>
      </c>
      <c r="R201" s="185" t="str">
        <f>IF('360 GRP '!AC80=0,"",'360 GRP '!AC80)</f>
        <v/>
      </c>
      <c r="S201" s="185" t="str">
        <f>IF('360 GRP '!AD80=0,"",'360 GRP '!AD80)</f>
        <v/>
      </c>
      <c r="T201" s="185" t="str">
        <f>IF('360 GRP '!AE80=0,"",'360 GRP '!AE80)</f>
        <v/>
      </c>
      <c r="U201" s="1044">
        <f t="shared" si="3"/>
        <v>0</v>
      </c>
      <c r="V201" s="1045">
        <f>U201*'360 GRP '!J80</f>
        <v>0</v>
      </c>
      <c r="W201" s="997">
        <f>U201*'360 GRP '!BJ80</f>
        <v>0</v>
      </c>
    </row>
    <row r="202" spans="1:23" ht="23" customHeight="1" x14ac:dyDescent="0.2">
      <c r="A202" s="163" t="str">
        <f>'360 GRP '!D81</f>
        <v>360-711-DT</v>
      </c>
      <c r="B202" s="628" t="s">
        <v>70</v>
      </c>
      <c r="C202" s="185" t="str">
        <f>IF('360 GRP '!N81=0,"",'360 GRP '!N81)</f>
        <v/>
      </c>
      <c r="D202" s="185" t="str">
        <f>IF('360 GRP '!O81=0,"",'360 GRP '!O81)</f>
        <v/>
      </c>
      <c r="E202" s="185" t="str">
        <f>IF('360 GRP '!P81=0,"",'360 GRP '!P81)</f>
        <v/>
      </c>
      <c r="F202" s="185" t="str">
        <f>IF('360 GRP '!Q81=0,"",'360 GRP '!Q81)</f>
        <v/>
      </c>
      <c r="G202" s="185" t="str">
        <f>IF('360 GRP '!R81=0,"",'360 GRP '!R81)</f>
        <v/>
      </c>
      <c r="H202" s="185" t="str">
        <f>IF('360 GRP '!S81=0,"",'360 GRP '!S81)</f>
        <v/>
      </c>
      <c r="I202" s="185" t="str">
        <f>IF('360 GRP '!T81=0,"",'360 GRP '!T81)</f>
        <v/>
      </c>
      <c r="J202" s="185" t="str">
        <f>IF('360 GRP '!U81=0,"",'360 GRP '!U81)</f>
        <v/>
      </c>
      <c r="K202" s="185" t="str">
        <f>IF('360 GRP '!V81=0,"",'360 GRP '!V81)</f>
        <v/>
      </c>
      <c r="L202" s="185" t="str">
        <f>IF('360 GRP '!W81=0,"",'360 GRP '!W81)</f>
        <v/>
      </c>
      <c r="M202" s="185" t="str">
        <f>IF('360 GRP '!X81=0,"",'360 GRP '!X81)</f>
        <v/>
      </c>
      <c r="N202" s="185" t="str">
        <f>IF('360 GRP '!Y81=0,"",'360 GRP '!Y81)</f>
        <v/>
      </c>
      <c r="O202" s="185" t="str">
        <f>IF('360 GRP '!Z81=0,"",'360 GRP '!Z81)</f>
        <v/>
      </c>
      <c r="P202" s="996" t="str">
        <f>IF('360 GRP '!AA81=0,"",'360 GRP '!AA81)</f>
        <v/>
      </c>
      <c r="Q202" s="1041" t="str">
        <f>IF('360 GRP '!AB81=0,"",'360 GRP '!AB81)</f>
        <v/>
      </c>
      <c r="R202" s="185" t="str">
        <f>IF('360 GRP '!AC81=0,"",'360 GRP '!AC81)</f>
        <v/>
      </c>
      <c r="S202" s="185" t="str">
        <f>IF('360 GRP '!AD81=0,"",'360 GRP '!AD81)</f>
        <v/>
      </c>
      <c r="T202" s="185" t="str">
        <f>IF('360 GRP '!AE81=0,"",'360 GRP '!AE81)</f>
        <v/>
      </c>
      <c r="U202" s="1044">
        <f t="shared" si="3"/>
        <v>0</v>
      </c>
      <c r="V202" s="1045">
        <f>U202*'360 GRP '!J81</f>
        <v>0</v>
      </c>
      <c r="W202" s="997">
        <f>U202*'360 GRP '!BJ81</f>
        <v>0</v>
      </c>
    </row>
    <row r="203" spans="1:23" ht="23" customHeight="1" x14ac:dyDescent="0.2">
      <c r="A203" s="163" t="str">
        <f>'360 GRP '!D82</f>
        <v>360-712-B</v>
      </c>
      <c r="B203" s="628" t="s">
        <v>536</v>
      </c>
      <c r="C203" s="185" t="str">
        <f>IF('360 GRP '!N82=0,"",'360 GRP '!N82)</f>
        <v/>
      </c>
      <c r="D203" s="185" t="str">
        <f>IF('360 GRP '!O82=0,"",'360 GRP '!O82)</f>
        <v/>
      </c>
      <c r="E203" s="185" t="str">
        <f>IF('360 GRP '!P82=0,"",'360 GRP '!P82)</f>
        <v/>
      </c>
      <c r="F203" s="185" t="str">
        <f>IF('360 GRP '!Q82=0,"",'360 GRP '!Q82)</f>
        <v/>
      </c>
      <c r="G203" s="185" t="str">
        <f>IF('360 GRP '!R82=0,"",'360 GRP '!R82)</f>
        <v/>
      </c>
      <c r="H203" s="185" t="str">
        <f>IF('360 GRP '!S82=0,"",'360 GRP '!S82)</f>
        <v/>
      </c>
      <c r="I203" s="185" t="str">
        <f>IF('360 GRP '!T82=0,"",'360 GRP '!T82)</f>
        <v/>
      </c>
      <c r="J203" s="185" t="str">
        <f>IF('360 GRP '!U82=0,"",'360 GRP '!U82)</f>
        <v/>
      </c>
      <c r="K203" s="185" t="str">
        <f>IF('360 GRP '!V82=0,"",'360 GRP '!V82)</f>
        <v/>
      </c>
      <c r="L203" s="185" t="str">
        <f>IF('360 GRP '!W82=0,"",'360 GRP '!W82)</f>
        <v/>
      </c>
      <c r="M203" s="185" t="str">
        <f>IF('360 GRP '!X82=0,"",'360 GRP '!X82)</f>
        <v/>
      </c>
      <c r="N203" s="185" t="str">
        <f>IF('360 GRP '!Y82=0,"",'360 GRP '!Y82)</f>
        <v/>
      </c>
      <c r="O203" s="185" t="str">
        <f>IF('360 GRP '!Z82=0,"",'360 GRP '!Z82)</f>
        <v/>
      </c>
      <c r="P203" s="996" t="str">
        <f>IF('360 GRP '!AA82=0,"",'360 GRP '!AA82)</f>
        <v/>
      </c>
      <c r="Q203" s="1041" t="str">
        <f>IF('360 GRP '!AB82=0,"",'360 GRP '!AB82)</f>
        <v/>
      </c>
      <c r="R203" s="185" t="str">
        <f>IF('360 GRP '!AC82=0,"",'360 GRP '!AC82)</f>
        <v/>
      </c>
      <c r="S203" s="185" t="str">
        <f>IF('360 GRP '!AD82=0,"",'360 GRP '!AD82)</f>
        <v/>
      </c>
      <c r="T203" s="185" t="str">
        <f>IF('360 GRP '!AE82=0,"",'360 GRP '!AE82)</f>
        <v/>
      </c>
      <c r="U203" s="1044">
        <f t="shared" si="3"/>
        <v>0</v>
      </c>
      <c r="V203" s="1045">
        <f>U203*'360 GRP '!J82</f>
        <v>0</v>
      </c>
      <c r="W203" s="997">
        <f>U203*'360 GRP '!BJ82</f>
        <v>0</v>
      </c>
    </row>
    <row r="204" spans="1:23" ht="23" customHeight="1" x14ac:dyDescent="0.2">
      <c r="A204" s="163" t="str">
        <f>'360 GRP '!D83</f>
        <v>360-712-DT</v>
      </c>
      <c r="B204" s="628" t="s">
        <v>70</v>
      </c>
      <c r="C204" s="185" t="str">
        <f>IF('360 GRP '!N83=0,"",'360 GRP '!N83)</f>
        <v/>
      </c>
      <c r="D204" s="185" t="str">
        <f>IF('360 GRP '!O83=0,"",'360 GRP '!O83)</f>
        <v/>
      </c>
      <c r="E204" s="185" t="str">
        <f>IF('360 GRP '!P83=0,"",'360 GRP '!P83)</f>
        <v/>
      </c>
      <c r="F204" s="185" t="str">
        <f>IF('360 GRP '!Q83=0,"",'360 GRP '!Q83)</f>
        <v/>
      </c>
      <c r="G204" s="185" t="str">
        <f>IF('360 GRP '!R83=0,"",'360 GRP '!R83)</f>
        <v/>
      </c>
      <c r="H204" s="185" t="str">
        <f>IF('360 GRP '!S83=0,"",'360 GRP '!S83)</f>
        <v/>
      </c>
      <c r="I204" s="185" t="str">
        <f>IF('360 GRP '!T83=0,"",'360 GRP '!T83)</f>
        <v/>
      </c>
      <c r="J204" s="185" t="str">
        <f>IF('360 GRP '!U83=0,"",'360 GRP '!U83)</f>
        <v/>
      </c>
      <c r="K204" s="185" t="str">
        <f>IF('360 GRP '!V83=0,"",'360 GRP '!V83)</f>
        <v/>
      </c>
      <c r="L204" s="185" t="str">
        <f>IF('360 GRP '!W83=0,"",'360 GRP '!W83)</f>
        <v/>
      </c>
      <c r="M204" s="185" t="str">
        <f>IF('360 GRP '!X83=0,"",'360 GRP '!X83)</f>
        <v/>
      </c>
      <c r="N204" s="185" t="str">
        <f>IF('360 GRP '!Y83=0,"",'360 GRP '!Y83)</f>
        <v/>
      </c>
      <c r="O204" s="185" t="str">
        <f>IF('360 GRP '!Z83=0,"",'360 GRP '!Z83)</f>
        <v/>
      </c>
      <c r="P204" s="996" t="str">
        <f>IF('360 GRP '!AA83=0,"",'360 GRP '!AA83)</f>
        <v/>
      </c>
      <c r="Q204" s="1041" t="str">
        <f>IF('360 GRP '!AB83=0,"",'360 GRP '!AB83)</f>
        <v/>
      </c>
      <c r="R204" s="185" t="str">
        <f>IF('360 GRP '!AC83=0,"",'360 GRP '!AC83)</f>
        <v/>
      </c>
      <c r="S204" s="185" t="str">
        <f>IF('360 GRP '!AD83=0,"",'360 GRP '!AD83)</f>
        <v/>
      </c>
      <c r="T204" s="185" t="str">
        <f>IF('360 GRP '!AE83=0,"",'360 GRP '!AE83)</f>
        <v/>
      </c>
      <c r="U204" s="1044">
        <f t="shared" si="3"/>
        <v>0</v>
      </c>
      <c r="V204" s="1045">
        <f>U204*'360 GRP '!J83</f>
        <v>0</v>
      </c>
      <c r="W204" s="997">
        <f>U204*'360 GRP '!BJ83</f>
        <v>0</v>
      </c>
    </row>
    <row r="205" spans="1:23" ht="23" customHeight="1" x14ac:dyDescent="0.2">
      <c r="A205" s="163"/>
      <c r="B205" s="628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996"/>
      <c r="Q205" s="1041"/>
      <c r="R205" s="185"/>
      <c r="S205" s="185"/>
      <c r="T205" s="185"/>
      <c r="U205" s="1044"/>
      <c r="V205" s="1045"/>
      <c r="W205" s="997"/>
    </row>
    <row r="206" spans="1:23" ht="23" customHeight="1" x14ac:dyDescent="0.2">
      <c r="A206" s="163" t="str">
        <f>'360 GRP '!D19</f>
        <v>360-721-DT</v>
      </c>
      <c r="B206" s="628" t="s">
        <v>70</v>
      </c>
      <c r="C206" s="185" t="str">
        <f>IF('360 GRP '!N19=0,"",'360 GRP '!N19)</f>
        <v/>
      </c>
      <c r="D206" s="185" t="str">
        <f>IF('360 GRP '!O19=0,"",'360 GRP '!O19)</f>
        <v/>
      </c>
      <c r="E206" s="185" t="str">
        <f>IF('360 GRP '!P19=0,"",'360 GRP '!P19)</f>
        <v/>
      </c>
      <c r="F206" s="185" t="str">
        <f>IF('360 GRP '!Q19=0,"",'360 GRP '!Q19)</f>
        <v/>
      </c>
      <c r="G206" s="185" t="str">
        <f>IF('360 GRP '!R19=0,"",'360 GRP '!R19)</f>
        <v/>
      </c>
      <c r="H206" s="185" t="str">
        <f>IF('360 GRP '!S19=0,"",'360 GRP '!S19)</f>
        <v/>
      </c>
      <c r="I206" s="185" t="str">
        <f>IF('360 GRP '!T19=0,"",'360 GRP '!T19)</f>
        <v/>
      </c>
      <c r="J206" s="185" t="str">
        <f>IF('360 GRP '!U19=0,"",'360 GRP '!U19)</f>
        <v/>
      </c>
      <c r="K206" s="185" t="str">
        <f>IF('360 GRP '!V19=0,"",'360 GRP '!V19)</f>
        <v/>
      </c>
      <c r="L206" s="185" t="str">
        <f>IF('360 GRP '!W19=0,"",'360 GRP '!W19)</f>
        <v/>
      </c>
      <c r="M206" s="185" t="str">
        <f>IF('360 GRP '!X19=0,"",'360 GRP '!X19)</f>
        <v/>
      </c>
      <c r="N206" s="185" t="str">
        <f>IF('360 GRP '!Y19=0,"",'360 GRP '!Y19)</f>
        <v/>
      </c>
      <c r="O206" s="185" t="str">
        <f>IF('360 GRP '!Z19=0,"",'360 GRP '!Z19)</f>
        <v/>
      </c>
      <c r="P206" s="996" t="str">
        <f>IF('360 GRP '!AA19=0,"",'360 GRP '!AA19)</f>
        <v/>
      </c>
      <c r="Q206" s="1041" t="str">
        <f>IF('360 GRP '!AB19=0,"",'360 GRP '!AB19)</f>
        <v/>
      </c>
      <c r="R206" s="185" t="str">
        <f>IF('360 GRP '!AC19=0,"",'360 GRP '!AC19)</f>
        <v/>
      </c>
      <c r="S206" s="185" t="str">
        <f>IF('360 GRP '!AD19=0,"",'360 GRP '!AD19)</f>
        <v/>
      </c>
      <c r="T206" s="185" t="str">
        <f>IF('360 GRP '!AE19=0,"",'360 GRP '!AE19)</f>
        <v/>
      </c>
      <c r="U206" s="1044">
        <f t="shared" si="3"/>
        <v>0</v>
      </c>
      <c r="V206" s="1045">
        <f>U206*'360 GRP '!J19</f>
        <v>0</v>
      </c>
      <c r="W206" s="997">
        <f>U206*'360 GRP '!AK19</f>
        <v>0</v>
      </c>
    </row>
    <row r="207" spans="1:23" ht="23" customHeight="1" x14ac:dyDescent="0.2">
      <c r="A207" s="163" t="str">
        <f>'360 GRP '!D20</f>
        <v>360-722-DT</v>
      </c>
      <c r="B207" s="628" t="s">
        <v>70</v>
      </c>
      <c r="C207" s="185" t="str">
        <f>IF('360 GRP '!N20=0,"",'360 GRP '!N20)</f>
        <v/>
      </c>
      <c r="D207" s="185" t="str">
        <f>IF('360 GRP '!O20=0,"",'360 GRP '!O20)</f>
        <v/>
      </c>
      <c r="E207" s="185" t="str">
        <f>IF('360 GRP '!P20=0,"",'360 GRP '!P20)</f>
        <v/>
      </c>
      <c r="F207" s="185" t="str">
        <f>IF('360 GRP '!Q20=0,"",'360 GRP '!Q20)</f>
        <v/>
      </c>
      <c r="G207" s="185" t="str">
        <f>IF('360 GRP '!R20=0,"",'360 GRP '!R20)</f>
        <v/>
      </c>
      <c r="H207" s="185" t="str">
        <f>IF('360 GRP '!S20=0,"",'360 GRP '!S20)</f>
        <v/>
      </c>
      <c r="I207" s="185" t="str">
        <f>IF('360 GRP '!T20=0,"",'360 GRP '!T20)</f>
        <v/>
      </c>
      <c r="J207" s="185" t="str">
        <f>IF('360 GRP '!U20=0,"",'360 GRP '!U20)</f>
        <v/>
      </c>
      <c r="K207" s="185" t="str">
        <f>IF('360 GRP '!V20=0,"",'360 GRP '!V20)</f>
        <v/>
      </c>
      <c r="L207" s="185" t="str">
        <f>IF('360 GRP '!W20=0,"",'360 GRP '!W20)</f>
        <v/>
      </c>
      <c r="M207" s="185" t="str">
        <f>IF('360 GRP '!X20=0,"",'360 GRP '!X20)</f>
        <v/>
      </c>
      <c r="N207" s="185" t="str">
        <f>IF('360 GRP '!Y20=0,"",'360 GRP '!Y20)</f>
        <v/>
      </c>
      <c r="O207" s="185" t="str">
        <f>IF('360 GRP '!Z20=0,"",'360 GRP '!Z20)</f>
        <v/>
      </c>
      <c r="P207" s="996" t="str">
        <f>IF('360 GRP '!AA20=0,"",'360 GRP '!AA20)</f>
        <v/>
      </c>
      <c r="Q207" s="1041" t="str">
        <f>IF('360 GRP '!AB20=0,"",'360 GRP '!AB20)</f>
        <v/>
      </c>
      <c r="R207" s="185" t="str">
        <f>IF('360 GRP '!AC20=0,"",'360 GRP '!AC20)</f>
        <v/>
      </c>
      <c r="S207" s="185" t="str">
        <f>IF('360 GRP '!AD20=0,"",'360 GRP '!AD20)</f>
        <v/>
      </c>
      <c r="T207" s="185" t="str">
        <f>IF('360 GRP '!AE20=0,"",'360 GRP '!AE20)</f>
        <v/>
      </c>
      <c r="U207" s="1044">
        <f t="shared" si="3"/>
        <v>0</v>
      </c>
      <c r="V207" s="1045">
        <f>U207*'360 GRP '!J20</f>
        <v>0</v>
      </c>
      <c r="W207" s="997">
        <f>U207*'360 GRP '!AK20</f>
        <v>0</v>
      </c>
    </row>
    <row r="208" spans="1:23" ht="23" customHeight="1" x14ac:dyDescent="0.2">
      <c r="A208" s="163" t="str">
        <f>'360 GRP '!D21</f>
        <v>360-723-DT</v>
      </c>
      <c r="B208" s="628" t="s">
        <v>70</v>
      </c>
      <c r="C208" s="185" t="str">
        <f>IF('360 GRP '!N21=0,"",'360 GRP '!N21)</f>
        <v/>
      </c>
      <c r="D208" s="185" t="str">
        <f>IF('360 GRP '!O21=0,"",'360 GRP '!O21)</f>
        <v/>
      </c>
      <c r="E208" s="185" t="str">
        <f>IF('360 GRP '!P21=0,"",'360 GRP '!P21)</f>
        <v/>
      </c>
      <c r="F208" s="185" t="str">
        <f>IF('360 GRP '!Q21=0,"",'360 GRP '!Q21)</f>
        <v/>
      </c>
      <c r="G208" s="185" t="str">
        <f>IF('360 GRP '!R21=0,"",'360 GRP '!R21)</f>
        <v/>
      </c>
      <c r="H208" s="185" t="str">
        <f>IF('360 GRP '!S21=0,"",'360 GRP '!S21)</f>
        <v/>
      </c>
      <c r="I208" s="185" t="str">
        <f>IF('360 GRP '!T21=0,"",'360 GRP '!T21)</f>
        <v/>
      </c>
      <c r="J208" s="185" t="str">
        <f>IF('360 GRP '!U21=0,"",'360 GRP '!U21)</f>
        <v/>
      </c>
      <c r="K208" s="185" t="str">
        <f>IF('360 GRP '!V21=0,"",'360 GRP '!V21)</f>
        <v/>
      </c>
      <c r="L208" s="185" t="str">
        <f>IF('360 GRP '!W21=0,"",'360 GRP '!W21)</f>
        <v/>
      </c>
      <c r="M208" s="185" t="str">
        <f>IF('360 GRP '!X21=0,"",'360 GRP '!X21)</f>
        <v/>
      </c>
      <c r="N208" s="185" t="str">
        <f>IF('360 GRP '!Y21=0,"",'360 GRP '!Y21)</f>
        <v/>
      </c>
      <c r="O208" s="185" t="str">
        <f>IF('360 GRP '!Z21=0,"",'360 GRP '!Z21)</f>
        <v/>
      </c>
      <c r="P208" s="996" t="str">
        <f>IF('360 GRP '!AA21=0,"",'360 GRP '!AA21)</f>
        <v/>
      </c>
      <c r="Q208" s="1041" t="str">
        <f>IF('360 GRP '!AB21=0,"",'360 GRP '!AB21)</f>
        <v/>
      </c>
      <c r="R208" s="185" t="str">
        <f>IF('360 GRP '!AC21=0,"",'360 GRP '!AC21)</f>
        <v/>
      </c>
      <c r="S208" s="185" t="str">
        <f>IF('360 GRP '!AD20=0,"",'360 GRP '!AD20)</f>
        <v/>
      </c>
      <c r="T208" s="185" t="str">
        <f>IF('360 GRP '!AE21=0,"",'360 GRP '!AE21)</f>
        <v/>
      </c>
      <c r="U208" s="1044">
        <f t="shared" si="3"/>
        <v>0</v>
      </c>
      <c r="V208" s="1045">
        <f>U208*'360 GRP '!J21</f>
        <v>0</v>
      </c>
      <c r="W208" s="997">
        <f>U208*'360 GRP '!AK21</f>
        <v>0</v>
      </c>
    </row>
    <row r="209" spans="1:23" ht="23" customHeight="1" x14ac:dyDescent="0.2">
      <c r="A209" s="163" t="str">
        <f>'360 GRP '!D22</f>
        <v>360-724-DT</v>
      </c>
      <c r="B209" s="628" t="s">
        <v>70</v>
      </c>
      <c r="C209" s="185" t="str">
        <f>IF('360 GRP '!N22=0,"",'360 GRP '!N22)</f>
        <v/>
      </c>
      <c r="D209" s="185" t="str">
        <f>IF('360 GRP '!O22=0,"",'360 GRP '!O22)</f>
        <v/>
      </c>
      <c r="E209" s="185" t="str">
        <f>IF('360 GRP '!P22=0,"",'360 GRP '!P22)</f>
        <v/>
      </c>
      <c r="F209" s="185" t="str">
        <f>IF('360 GRP '!Q22=0,"",'360 GRP '!Q22)</f>
        <v/>
      </c>
      <c r="G209" s="185" t="str">
        <f>IF('360 GRP '!R22=0,"",'360 GRP '!R22)</f>
        <v/>
      </c>
      <c r="H209" s="185" t="str">
        <f>IF('360 GRP '!S22=0,"",'360 GRP '!S22)</f>
        <v/>
      </c>
      <c r="I209" s="185" t="str">
        <f>IF('360 GRP '!T22=0,"",'360 GRP '!T22)</f>
        <v/>
      </c>
      <c r="J209" s="185" t="str">
        <f>IF('360 GRP '!U22=0,"",'360 GRP '!U22)</f>
        <v/>
      </c>
      <c r="K209" s="185" t="str">
        <f>IF('360 GRP '!V22=0,"",'360 GRP '!V22)</f>
        <v/>
      </c>
      <c r="L209" s="185" t="str">
        <f>IF('360 GRP '!W22=0,"",'360 GRP '!W22)</f>
        <v/>
      </c>
      <c r="M209" s="185" t="str">
        <f>IF('360 GRP '!X22=0,"",'360 GRP '!X22)</f>
        <v/>
      </c>
      <c r="N209" s="185" t="str">
        <f>IF('360 GRP '!Y22=0,"",'360 GRP '!Y22)</f>
        <v/>
      </c>
      <c r="O209" s="185" t="str">
        <f>IF('360 GRP '!Z22=0,"",'360 GRP '!Z22)</f>
        <v/>
      </c>
      <c r="P209" s="996" t="str">
        <f>IF('360 GRP '!AA22=0,"",'360 GRP '!AA22)</f>
        <v/>
      </c>
      <c r="Q209" s="1041" t="str">
        <f>IF('360 GRP '!AB22=0,"",'360 GRP '!AB22)</f>
        <v/>
      </c>
      <c r="R209" s="185" t="str">
        <f>IF('360 GRP '!AC22=0,"",'360 GRP '!AC22)</f>
        <v/>
      </c>
      <c r="S209" s="185" t="str">
        <f>IF('360 GRP '!AD22=0,"",'360 GRP '!AD22)</f>
        <v/>
      </c>
      <c r="T209" s="185" t="str">
        <f>IF('360 GRP '!AE22=0,"",'360 GRP '!AE22)</f>
        <v/>
      </c>
      <c r="U209" s="1044">
        <f t="shared" si="3"/>
        <v>0</v>
      </c>
      <c r="V209" s="1045">
        <f>U209*'360 GRP '!J22</f>
        <v>0</v>
      </c>
      <c r="W209" s="997">
        <f>U209*'360 GRP '!AK22</f>
        <v>0</v>
      </c>
    </row>
    <row r="210" spans="1:23" ht="23" customHeight="1" x14ac:dyDescent="0.2">
      <c r="A210" s="163" t="str">
        <f>'360 GRP '!D23</f>
        <v>360-725-DT</v>
      </c>
      <c r="B210" s="628" t="s">
        <v>70</v>
      </c>
      <c r="C210" s="185" t="str">
        <f>IF('360 GRP '!N23=0,"",'360 GRP '!N23)</f>
        <v/>
      </c>
      <c r="D210" s="185" t="str">
        <f>IF('360 GRP '!O23=0,"",'360 GRP '!O23)</f>
        <v/>
      </c>
      <c r="E210" s="185" t="str">
        <f>IF('360 GRP '!P23=0,"",'360 GRP '!P23)</f>
        <v/>
      </c>
      <c r="F210" s="185" t="str">
        <f>IF('360 GRP '!Q23=0,"",'360 GRP '!Q23)</f>
        <v/>
      </c>
      <c r="G210" s="185" t="str">
        <f>IF('360 GRP '!R23=0,"",'360 GRP '!R23)</f>
        <v/>
      </c>
      <c r="H210" s="185" t="str">
        <f>IF('360 GRP '!S23=0,"",'360 GRP '!S23)</f>
        <v/>
      </c>
      <c r="I210" s="185" t="str">
        <f>IF('360 GRP '!T23=0,"",'360 GRP '!T23)</f>
        <v/>
      </c>
      <c r="J210" s="185" t="str">
        <f>IF('360 GRP '!U23=0,"",'360 GRP '!U23)</f>
        <v/>
      </c>
      <c r="K210" s="185" t="str">
        <f>IF('360 GRP '!V23=0,"",'360 GRP '!V23)</f>
        <v/>
      </c>
      <c r="L210" s="185" t="str">
        <f>IF('360 GRP '!W23=0,"",'360 GRP '!W23)</f>
        <v/>
      </c>
      <c r="M210" s="185" t="str">
        <f>IF('360 GRP '!X23=0,"",'360 GRP '!X23)</f>
        <v/>
      </c>
      <c r="N210" s="185" t="str">
        <f>IF('360 GRP '!Y23=0,"",'360 GRP '!Y23)</f>
        <v/>
      </c>
      <c r="O210" s="185" t="str">
        <f>IF('360 GRP '!Z23=0,"",'360 GRP '!Z23)</f>
        <v/>
      </c>
      <c r="P210" s="996" t="str">
        <f>IF('360 GRP '!AA23=0,"",'360 GRP '!AA23)</f>
        <v/>
      </c>
      <c r="Q210" s="1041" t="str">
        <f>IF('360 GRP '!AB23=0,"",'360 GRP '!AB23)</f>
        <v/>
      </c>
      <c r="R210" s="185" t="str">
        <f>IF('360 GRP '!AC23=0,"",'360 GRP '!AC23)</f>
        <v/>
      </c>
      <c r="S210" s="185" t="str">
        <f>IF('360 GRP '!AD23=0,"",'360 GRP '!AD23)</f>
        <v/>
      </c>
      <c r="T210" s="185" t="str">
        <f>IF('360 GRP '!AE23=0,"",'360 GRP '!AE23)</f>
        <v/>
      </c>
      <c r="U210" s="1044">
        <f t="shared" si="3"/>
        <v>0</v>
      </c>
      <c r="V210" s="1045">
        <f>U210*'360 GRP '!J23</f>
        <v>0</v>
      </c>
      <c r="W210" s="997">
        <f>U210*'360 GRP '!AK23</f>
        <v>0</v>
      </c>
    </row>
    <row r="211" spans="1:23" ht="23" customHeight="1" x14ac:dyDescent="0.2">
      <c r="A211" s="163" t="str">
        <f>'360 GRP '!D24</f>
        <v>360-726-DT</v>
      </c>
      <c r="B211" s="628" t="s">
        <v>70</v>
      </c>
      <c r="C211" s="185" t="str">
        <f>IF('360 GRP '!N24=0,"",'360 GRP '!N24)</f>
        <v/>
      </c>
      <c r="D211" s="185" t="str">
        <f>IF('360 GRP '!O24=0,"",'360 GRP '!O24)</f>
        <v/>
      </c>
      <c r="E211" s="185" t="str">
        <f>IF('360 GRP '!P24=0,"",'360 GRP '!P24)</f>
        <v/>
      </c>
      <c r="F211" s="185" t="str">
        <f>IF('360 GRP '!Q24=0,"",'360 GRP '!Q24)</f>
        <v/>
      </c>
      <c r="G211" s="185" t="str">
        <f>IF('360 GRP '!R24=0,"",'360 GRP '!R24)</f>
        <v/>
      </c>
      <c r="H211" s="185" t="str">
        <f>IF('360 GRP '!S24=0,"",'360 GRP '!S24)</f>
        <v/>
      </c>
      <c r="I211" s="185" t="str">
        <f>IF('360 GRP '!T24=0,"",'360 GRP '!T24)</f>
        <v/>
      </c>
      <c r="J211" s="185" t="str">
        <f>IF('360 GRP '!U24=0,"",'360 GRP '!U24)</f>
        <v/>
      </c>
      <c r="K211" s="185" t="str">
        <f>IF('360 GRP '!V24=0,"",'360 GRP '!V24)</f>
        <v/>
      </c>
      <c r="L211" s="185" t="str">
        <f>IF('360 GRP '!W24=0,"",'360 GRP '!W24)</f>
        <v/>
      </c>
      <c r="M211" s="185" t="str">
        <f>IF('360 GRP '!X24=0,"",'360 GRP '!X24)</f>
        <v/>
      </c>
      <c r="N211" s="185" t="str">
        <f>IF('360 GRP '!Y24=0,"",'360 GRP '!Y24)</f>
        <v/>
      </c>
      <c r="O211" s="185" t="str">
        <f>IF('360 GRP '!Z24=0,"",'360 GRP '!Z24)</f>
        <v/>
      </c>
      <c r="P211" s="996" t="str">
        <f>IF('360 GRP '!AA24=0,"",'360 GRP '!AA24)</f>
        <v/>
      </c>
      <c r="Q211" s="1041" t="str">
        <f>IF('360 GRP '!AB24=0,"",'360 GRP '!AB24)</f>
        <v/>
      </c>
      <c r="R211" s="185" t="str">
        <f>IF('360 GRP '!AC24=0,"",'360 GRP '!AC24)</f>
        <v/>
      </c>
      <c r="S211" s="185" t="str">
        <f>IF('360 GRP '!AD24=0,"",'360 GRP '!AD24)</f>
        <v/>
      </c>
      <c r="T211" s="185" t="str">
        <f>IF('360 GRP '!AE24=0,"",'360 GRP '!AE24)</f>
        <v/>
      </c>
      <c r="U211" s="1044">
        <f t="shared" si="3"/>
        <v>0</v>
      </c>
      <c r="V211" s="1045">
        <f>U211*'360 GRP '!J24</f>
        <v>0</v>
      </c>
      <c r="W211" s="997">
        <f>U211*'360 GRP '!AK24</f>
        <v>0</v>
      </c>
    </row>
    <row r="212" spans="1:23" ht="23" customHeight="1" x14ac:dyDescent="0.2">
      <c r="A212" s="163" t="str">
        <f>'360 GRP '!D25</f>
        <v>360-727-DT</v>
      </c>
      <c r="B212" s="628" t="s">
        <v>70</v>
      </c>
      <c r="C212" s="185" t="str">
        <f>IF('360 GRP '!N25=0,"",'360 GRP '!N25)</f>
        <v/>
      </c>
      <c r="D212" s="185" t="str">
        <f>IF('360 GRP '!O25=0,"",'360 GRP '!O25)</f>
        <v/>
      </c>
      <c r="E212" s="185" t="str">
        <f>IF('360 GRP '!P25=0,"",'360 GRP '!P25)</f>
        <v/>
      </c>
      <c r="F212" s="185" t="str">
        <f>IF('360 GRP '!Q25=0,"",'360 GRP '!Q25)</f>
        <v/>
      </c>
      <c r="G212" s="185" t="str">
        <f>IF('360 GRP '!R25=0,"",'360 GRP '!R25)</f>
        <v/>
      </c>
      <c r="H212" s="185" t="str">
        <f>IF('360 GRP '!S25=0,"",'360 GRP '!S25)</f>
        <v/>
      </c>
      <c r="I212" s="185" t="str">
        <f>IF('360 GRP '!T25=0,"",'360 GRP '!T25)</f>
        <v/>
      </c>
      <c r="J212" s="185" t="str">
        <f>IF('360 GRP '!U25=0,"",'360 GRP '!U25)</f>
        <v/>
      </c>
      <c r="K212" s="185" t="str">
        <f>IF('360 GRP '!V25=0,"",'360 GRP '!V25)</f>
        <v/>
      </c>
      <c r="L212" s="185" t="str">
        <f>IF('360 GRP '!W25=0,"",'360 GRP '!W25)</f>
        <v/>
      </c>
      <c r="M212" s="185" t="str">
        <f>IF('360 GRP '!X25=0,"",'360 GRP '!X25)</f>
        <v/>
      </c>
      <c r="N212" s="185" t="str">
        <f>IF('360 GRP '!Y25=0,"",'360 GRP '!Y25)</f>
        <v/>
      </c>
      <c r="O212" s="185" t="str">
        <f>IF('360 GRP '!Z25=0,"",'360 GRP '!Z25)</f>
        <v/>
      </c>
      <c r="P212" s="996" t="str">
        <f>IF('360 GRP '!AA25=0,"",'360 GRP '!AA25)</f>
        <v/>
      </c>
      <c r="Q212" s="1041" t="str">
        <f>IF('360 GRP '!AB25=0,"",'360 GRP '!AB25)</f>
        <v/>
      </c>
      <c r="R212" s="185" t="str">
        <f>IF('360 GRP '!AC25=0,"",'360 GRP '!AC25)</f>
        <v/>
      </c>
      <c r="S212" s="185" t="str">
        <f>IF('360 GRP '!AD25=0,"",'360 GRP '!AD25)</f>
        <v/>
      </c>
      <c r="T212" s="185" t="str">
        <f>IF('360 GRP '!AE25=0,"",'360 GRP '!AE25)</f>
        <v/>
      </c>
      <c r="U212" s="1044">
        <f t="shared" si="3"/>
        <v>0</v>
      </c>
      <c r="V212" s="1045">
        <f>U212*'360 GRP '!J25</f>
        <v>0</v>
      </c>
      <c r="W212" s="997">
        <f>U212*'360 GRP '!AK25</f>
        <v>0</v>
      </c>
    </row>
    <row r="213" spans="1:23" ht="23" customHeight="1" x14ac:dyDescent="0.2">
      <c r="A213" s="163"/>
      <c r="B213" s="628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996"/>
      <c r="Q213" s="1041"/>
      <c r="R213" s="185"/>
      <c r="S213" s="185"/>
      <c r="T213" s="185"/>
      <c r="U213" s="1044">
        <f t="shared" si="3"/>
        <v>0</v>
      </c>
      <c r="V213" s="1045"/>
      <c r="W213" s="997"/>
    </row>
    <row r="214" spans="1:23" ht="23" customHeight="1" x14ac:dyDescent="0.2">
      <c r="A214" s="163" t="str">
        <f>'360 GRP '!D12</f>
        <v>360-746-WI</v>
      </c>
      <c r="B214" s="1163" t="s">
        <v>990</v>
      </c>
      <c r="C214" s="185" t="str">
        <f>IF('360 GRP '!N12=0,"",'360 GRP '!N12)</f>
        <v/>
      </c>
      <c r="D214" s="185" t="str">
        <f>IF('360 GRP '!O12=0,"",'360 GRP '!O12)</f>
        <v/>
      </c>
      <c r="E214" s="185" t="str">
        <f>IF('360 GRP '!P12=0,"",'360 GRP '!P12)</f>
        <v/>
      </c>
      <c r="F214" s="185" t="str">
        <f>IF('360 GRP '!Q12=0,"",'360 GRP '!Q12)</f>
        <v/>
      </c>
      <c r="G214" s="185" t="str">
        <f>IF('360 GRP '!R12=0,"",'360 GRP '!R12)</f>
        <v/>
      </c>
      <c r="H214" s="185" t="str">
        <f>IF('360 GRP '!S12=0,"",'360 GRP '!S12)</f>
        <v/>
      </c>
      <c r="I214" s="185" t="str">
        <f>IF('360 GRP '!T12=0,"",'360 GRP '!T12)</f>
        <v/>
      </c>
      <c r="J214" s="185" t="str">
        <f>IF('360 GRP '!U12=0,"",'360 GRP '!U12)</f>
        <v/>
      </c>
      <c r="K214" s="185" t="str">
        <f>IF('360 GRP '!V12=0,"",'360 GRP '!V12)</f>
        <v/>
      </c>
      <c r="L214" s="185" t="str">
        <f>IF('360 GRP '!W12=0,"",'360 GRP '!W12)</f>
        <v/>
      </c>
      <c r="M214" s="185" t="str">
        <f>IF('360 GRP '!X12=0,"",'360 GRP '!X12)</f>
        <v/>
      </c>
      <c r="N214" s="185" t="str">
        <f>IF('360 GRP '!Y12=0,"",'360 GRP '!Y12)</f>
        <v/>
      </c>
      <c r="O214" s="185" t="str">
        <f>IF('360 GRP '!Z12=0,"",'360 GRP '!Z12)</f>
        <v/>
      </c>
      <c r="P214" s="996" t="str">
        <f>IF('360 GRP '!AA12=0,"",'360 GRP '!AA12)</f>
        <v/>
      </c>
      <c r="Q214" s="1041" t="str">
        <f>IF('360 GRP '!AB12=0,"",'360 GRP '!AB12)</f>
        <v/>
      </c>
      <c r="R214" s="185" t="str">
        <f>IF('360 GRP '!AC12=0,"",'360 GRP '!AC12)</f>
        <v/>
      </c>
      <c r="S214" s="185" t="str">
        <f>IF('360 GRP '!AD12=0,"",'360 GRP '!AD12)</f>
        <v/>
      </c>
      <c r="T214" s="185" t="str">
        <f>IF('360 GRP '!AE12=0,"",'360 GRP '!AE12)</f>
        <v/>
      </c>
      <c r="U214" s="1044">
        <f t="shared" si="3"/>
        <v>0</v>
      </c>
      <c r="V214" s="1045">
        <f>U214*'360 GRP '!J12</f>
        <v>0</v>
      </c>
      <c r="W214" s="997">
        <f>U214*'360 GRP '!AK12</f>
        <v>0</v>
      </c>
    </row>
    <row r="215" spans="1:23" ht="23" customHeight="1" x14ac:dyDescent="0.2">
      <c r="A215" s="163" t="str">
        <f>'360 GRP '!D13</f>
        <v>360-750-WI</v>
      </c>
      <c r="B215" s="1163" t="s">
        <v>990</v>
      </c>
      <c r="C215" s="185" t="str">
        <f>IF('360 GRP '!N13=0,"",'360 GRP '!N13)</f>
        <v/>
      </c>
      <c r="D215" s="185" t="str">
        <f>IF('360 GRP '!O13=0,"",'360 GRP '!O13)</f>
        <v/>
      </c>
      <c r="E215" s="185" t="str">
        <f>IF('360 GRP '!P13=0,"",'360 GRP '!P13)</f>
        <v/>
      </c>
      <c r="F215" s="185" t="str">
        <f>IF('360 GRP '!Q13=0,"",'360 GRP '!Q13)</f>
        <v/>
      </c>
      <c r="G215" s="185" t="str">
        <f>IF('360 GRP '!R13=0,"",'360 GRP '!R13)</f>
        <v/>
      </c>
      <c r="H215" s="185" t="str">
        <f>IF('360 GRP '!S13=0,"",'360 GRP '!S13)</f>
        <v/>
      </c>
      <c r="I215" s="185" t="str">
        <f>IF('360 GRP '!T13=0,"",'360 GRP '!T13)</f>
        <v/>
      </c>
      <c r="J215" s="185" t="str">
        <f>IF('360 GRP '!U13=0,"",'360 GRP '!U13)</f>
        <v/>
      </c>
      <c r="K215" s="185" t="str">
        <f>IF('360 GRP '!V13=0,"",'360 GRP '!V13)</f>
        <v/>
      </c>
      <c r="L215" s="185" t="str">
        <f>IF('360 GRP '!W13=0,"",'360 GRP '!W13)</f>
        <v/>
      </c>
      <c r="M215" s="185" t="str">
        <f>IF('360 GRP '!X13=0,"",'360 GRP '!X13)</f>
        <v/>
      </c>
      <c r="N215" s="185" t="str">
        <f>IF('360 GRP '!Y13=0,"",'360 GRP '!Y13)</f>
        <v/>
      </c>
      <c r="O215" s="185" t="str">
        <f>IF('360 GRP '!Z13=0,"",'360 GRP '!Z13)</f>
        <v/>
      </c>
      <c r="P215" s="996" t="str">
        <f>IF('360 GRP '!AA13=0,"",'360 GRP '!AA13)</f>
        <v/>
      </c>
      <c r="Q215" s="1041" t="str">
        <f>IF('360 GRP '!AB13=0,"",'360 GRP '!AB13)</f>
        <v/>
      </c>
      <c r="R215" s="185" t="str">
        <f>IF('360 GRP '!AC13=0,"",'360 GRP '!AC13)</f>
        <v/>
      </c>
      <c r="S215" s="185" t="str">
        <f>IF('360 GRP '!AD13=0,"",'360 GRP '!AD13)</f>
        <v/>
      </c>
      <c r="T215" s="185" t="str">
        <f>IF('360 GRP '!AE13=0,"",'360 GRP '!AE13)</f>
        <v/>
      </c>
      <c r="U215" s="1044">
        <f t="shared" si="3"/>
        <v>0</v>
      </c>
      <c r="V215" s="1045">
        <f>U215*'360 GRP '!J13</f>
        <v>0</v>
      </c>
      <c r="W215" s="997">
        <f>U215*'360 GRP '!AK13</f>
        <v>0</v>
      </c>
    </row>
    <row r="216" spans="1:23" ht="23" customHeight="1" x14ac:dyDescent="0.2">
      <c r="A216" s="163" t="str">
        <f>'360 GRP '!D14</f>
        <v>360-753</v>
      </c>
      <c r="B216" s="1163"/>
      <c r="C216" s="185" t="str">
        <f>IF('360 GRP '!N14=0,"",'360 GRP '!N14)</f>
        <v/>
      </c>
      <c r="D216" s="185" t="str">
        <f>IF('360 GRP '!O14=0,"",'360 GRP '!O14)</f>
        <v/>
      </c>
      <c r="E216" s="185" t="str">
        <f>IF('360 GRP '!P14=0,"",'360 GRP '!P14)</f>
        <v/>
      </c>
      <c r="F216" s="185" t="str">
        <f>IF('360 GRP '!Q14=0,"",'360 GRP '!Q14)</f>
        <v/>
      </c>
      <c r="G216" s="185" t="str">
        <f>IF('360 GRP '!R14=0,"",'360 GRP '!R14)</f>
        <v/>
      </c>
      <c r="H216" s="185" t="str">
        <f>IF('360 GRP '!S14=0,"",'360 GRP '!S14)</f>
        <v/>
      </c>
      <c r="I216" s="185" t="str">
        <f>IF('360 GRP '!T14=0,"",'360 GRP '!T14)</f>
        <v/>
      </c>
      <c r="J216" s="185" t="str">
        <f>IF('360 GRP '!U14=0,"",'360 GRP '!U14)</f>
        <v/>
      </c>
      <c r="K216" s="185" t="str">
        <f>IF('360 GRP '!V14=0,"",'360 GRP '!V14)</f>
        <v/>
      </c>
      <c r="L216" s="185" t="str">
        <f>IF('360 GRP '!W14=0,"",'360 GRP '!W14)</f>
        <v/>
      </c>
      <c r="M216" s="185" t="str">
        <f>IF('360 GRP '!X14=0,"",'360 GRP '!X14)</f>
        <v/>
      </c>
      <c r="N216" s="185" t="str">
        <f>IF('360 GRP '!Y14=0,"",'360 GRP '!Y14)</f>
        <v/>
      </c>
      <c r="O216" s="185" t="str">
        <f>IF('360 GRP '!Z14=0,"",'360 GRP '!Z14)</f>
        <v/>
      </c>
      <c r="P216" s="996" t="str">
        <f>IF('360 GRP '!AA14=0,"",'360 GRP '!AA14)</f>
        <v/>
      </c>
      <c r="Q216" s="1041" t="str">
        <f>IF('360 GRP '!AB14=0,"",'360 GRP '!AB14)</f>
        <v/>
      </c>
      <c r="R216" s="185" t="str">
        <f>IF('360 GRP '!AC14=0,"",'360 GRP '!AC14)</f>
        <v/>
      </c>
      <c r="S216" s="185" t="str">
        <f>IF('360 GRP '!AD14=0,"",'360 GRP '!AD14)</f>
        <v/>
      </c>
      <c r="T216" s="185" t="str">
        <f>IF('360 GRP '!AE14=0,"",'360 GRP '!AE14)</f>
        <v/>
      </c>
      <c r="U216" s="1044">
        <f t="shared" si="3"/>
        <v>0</v>
      </c>
      <c r="V216" s="1045">
        <f>U216*'360 GRP '!J14</f>
        <v>0</v>
      </c>
      <c r="W216" s="997">
        <f>U216*'360 GRP '!AK14</f>
        <v>0</v>
      </c>
    </row>
    <row r="217" spans="1:23" ht="23" customHeight="1" x14ac:dyDescent="0.2">
      <c r="A217" s="163" t="str">
        <f>'360 GRP '!D15</f>
        <v>360-754-WI</v>
      </c>
      <c r="B217" s="1163" t="s">
        <v>990</v>
      </c>
      <c r="C217" s="185" t="str">
        <f>IF('360 GRP '!N15=0,"",'360 GRP '!N15)</f>
        <v/>
      </c>
      <c r="D217" s="185" t="str">
        <f>IF('360 GRP '!O15=0,"",'360 GRP '!O15)</f>
        <v/>
      </c>
      <c r="E217" s="185" t="str">
        <f>IF('360 GRP '!P15=0,"",'360 GRP '!P15)</f>
        <v/>
      </c>
      <c r="F217" s="185" t="str">
        <f>IF('360 GRP '!Q15=0,"",'360 GRP '!Q15)</f>
        <v/>
      </c>
      <c r="G217" s="185" t="str">
        <f>IF('360 GRP '!R15=0,"",'360 GRP '!R15)</f>
        <v/>
      </c>
      <c r="H217" s="185" t="str">
        <f>IF('360 GRP '!S15=0,"",'360 GRP '!S15)</f>
        <v/>
      </c>
      <c r="I217" s="185" t="str">
        <f>IF('360 GRP '!T15=0,"",'360 GRP '!T15)</f>
        <v/>
      </c>
      <c r="J217" s="185" t="str">
        <f>IF('360 GRP '!U15=0,"",'360 GRP '!U15)</f>
        <v/>
      </c>
      <c r="K217" s="185" t="str">
        <f>IF('360 GRP '!V15=0,"",'360 GRP '!V15)</f>
        <v/>
      </c>
      <c r="L217" s="185" t="str">
        <f>IF('360 GRP '!W15=0,"",'360 GRP '!W15)</f>
        <v/>
      </c>
      <c r="M217" s="185" t="str">
        <f>IF('360 GRP '!X15=0,"",'360 GRP '!X15)</f>
        <v/>
      </c>
      <c r="N217" s="185" t="str">
        <f>IF('360 GRP '!Y15=0,"",'360 GRP '!Y15)</f>
        <v/>
      </c>
      <c r="O217" s="185" t="str">
        <f>IF('360 GRP '!Z15=0,"",'360 GRP '!Z15)</f>
        <v/>
      </c>
      <c r="P217" s="996" t="str">
        <f>IF('360 GRP '!AA15=0,"",'360 GRP '!AA15)</f>
        <v/>
      </c>
      <c r="Q217" s="1041" t="str">
        <f>IF('360 GRP '!AB15=0,"",'360 GRP '!AB15)</f>
        <v/>
      </c>
      <c r="R217" s="185" t="str">
        <f>IF('360 GRP '!AC15=0,"",'360 GRP '!AC15)</f>
        <v/>
      </c>
      <c r="S217" s="185" t="str">
        <f>IF('360 GRP '!AD15=0,"",'360 GRP '!AD15)</f>
        <v/>
      </c>
      <c r="T217" s="185" t="str">
        <f>IF('360 GRP '!AE15=0,"",'360 GRP '!AE15)</f>
        <v/>
      </c>
      <c r="U217" s="1044">
        <f t="shared" si="3"/>
        <v>0</v>
      </c>
      <c r="V217" s="1045">
        <f>U217*'360 GRP '!J15</f>
        <v>0</v>
      </c>
      <c r="W217" s="997">
        <f>U217*'360 GRP '!AK15</f>
        <v>0</v>
      </c>
    </row>
    <row r="218" spans="1:23" ht="23" customHeight="1" x14ac:dyDescent="0.2">
      <c r="A218" s="163" t="str">
        <f>'360 GRP '!D16</f>
        <v>360-757</v>
      </c>
      <c r="B218" s="1163"/>
      <c r="C218" s="185" t="str">
        <f>IF('360 GRP '!N16=0,"",'360 GRP '!N16)</f>
        <v/>
      </c>
      <c r="D218" s="185" t="str">
        <f>IF('360 GRP '!O16=0,"",'360 GRP '!O16)</f>
        <v/>
      </c>
      <c r="E218" s="185" t="str">
        <f>IF('360 GRP '!P16=0,"",'360 GRP '!P16)</f>
        <v/>
      </c>
      <c r="F218" s="185" t="str">
        <f>IF('360 GRP '!Q16=0,"",'360 GRP '!Q16)</f>
        <v/>
      </c>
      <c r="G218" s="185" t="str">
        <f>IF('360 GRP '!R16=0,"",'360 GRP '!R16)</f>
        <v/>
      </c>
      <c r="H218" s="185" t="str">
        <f>IF('360 GRP '!S16=0,"",'360 GRP '!S16)</f>
        <v/>
      </c>
      <c r="I218" s="185" t="str">
        <f>IF('360 GRP '!T16=0,"",'360 GRP '!T16)</f>
        <v/>
      </c>
      <c r="J218" s="185" t="str">
        <f>IF('360 GRP '!U16=0,"",'360 GRP '!U16)</f>
        <v/>
      </c>
      <c r="K218" s="185" t="str">
        <f>IF('360 GRP '!V16=0,"",'360 GRP '!V16)</f>
        <v/>
      </c>
      <c r="L218" s="185" t="str">
        <f>IF('360 GRP '!W16=0,"",'360 GRP '!W16)</f>
        <v/>
      </c>
      <c r="M218" s="185" t="str">
        <f>IF('360 GRP '!X16=0,"",'360 GRP '!X16)</f>
        <v/>
      </c>
      <c r="N218" s="185" t="str">
        <f>IF('360 GRP '!Y16=0,"",'360 GRP '!Y16)</f>
        <v/>
      </c>
      <c r="O218" s="185" t="str">
        <f>IF('360 GRP '!Z16=0,"",'360 GRP '!Z16)</f>
        <v/>
      </c>
      <c r="P218" s="996" t="str">
        <f>IF('360 GRP '!AA16=0,"",'360 GRP '!AA16)</f>
        <v/>
      </c>
      <c r="Q218" s="1041" t="str">
        <f>IF('360 GRP '!AB16=0,"",'360 GRP '!AB16)</f>
        <v/>
      </c>
      <c r="R218" s="185" t="str">
        <f>IF('360 GRP '!AC16=0,"",'360 GRP '!AC16)</f>
        <v/>
      </c>
      <c r="S218" s="185" t="str">
        <f>IF('360 GRP '!AD16=0,"",'360 GRP '!AD16)</f>
        <v/>
      </c>
      <c r="T218" s="185" t="str">
        <f>IF('360 GRP '!AE16=0,"",'360 GRP '!AE16)</f>
        <v/>
      </c>
      <c r="U218" s="1044">
        <f t="shared" si="3"/>
        <v>0</v>
      </c>
      <c r="V218" s="1045">
        <f>U218*'360 GRP '!J16</f>
        <v>0</v>
      </c>
      <c r="W218" s="997">
        <f>U218*'360 GRP '!AK16</f>
        <v>0</v>
      </c>
    </row>
    <row r="219" spans="1:23" ht="23" customHeight="1" x14ac:dyDescent="0.2">
      <c r="A219" s="1230" t="str">
        <f>'360 GRP '!D17</f>
        <v>360-758-WI</v>
      </c>
      <c r="B219" s="1231" t="s">
        <v>990</v>
      </c>
      <c r="C219" s="1232" t="str">
        <f>IF('360 GRP '!N17=0,"",'360 GRP '!N17)</f>
        <v/>
      </c>
      <c r="D219" s="1232" t="str">
        <f>IF('360 GRP '!O17=0,"",'360 GRP '!O17)</f>
        <v/>
      </c>
      <c r="E219" s="1232" t="str">
        <f>IF('360 GRP '!P17=0,"",'360 GRP '!P17)</f>
        <v/>
      </c>
      <c r="F219" s="1232" t="str">
        <f>IF('360 GRP '!Q17=0,"",'360 GRP '!Q17)</f>
        <v/>
      </c>
      <c r="G219" s="1232" t="str">
        <f>IF('360 GRP '!R17=0,"",'360 GRP '!R17)</f>
        <v/>
      </c>
      <c r="H219" s="1232" t="str">
        <f>IF('360 GRP '!S17=0,"",'360 GRP '!S17)</f>
        <v/>
      </c>
      <c r="I219" s="1232" t="str">
        <f>IF('360 GRP '!T17=0,"",'360 GRP '!T17)</f>
        <v/>
      </c>
      <c r="J219" s="1232" t="str">
        <f>IF('360 GRP '!U17=0,"",'360 GRP '!U17)</f>
        <v/>
      </c>
      <c r="K219" s="1232" t="str">
        <f>IF('360 GRP '!V17=0,"",'360 GRP '!V17)</f>
        <v/>
      </c>
      <c r="L219" s="1232" t="str">
        <f>IF('360 GRP '!W17=0,"",'360 GRP '!W17)</f>
        <v/>
      </c>
      <c r="M219" s="1232" t="str">
        <f>IF('360 GRP '!X17=0,"",'360 GRP '!X17)</f>
        <v/>
      </c>
      <c r="N219" s="1232" t="str">
        <f>IF('360 GRP '!Y17=0,"",'360 GRP '!Y17)</f>
        <v/>
      </c>
      <c r="O219" s="1232" t="str">
        <f>IF('360 GRP '!Z17=0,"",'360 GRP '!Z17)</f>
        <v/>
      </c>
      <c r="P219" s="1233" t="str">
        <f>IF('360 GRP '!AA17=0,"",'360 GRP '!AA17)</f>
        <v/>
      </c>
      <c r="Q219" s="1234" t="str">
        <f>IF('360 GRP '!AB17=0,"",'360 GRP '!AB17)</f>
        <v/>
      </c>
      <c r="R219" s="1232" t="str">
        <f>IF('360 GRP '!AC17=0,"",'360 GRP '!AC17)</f>
        <v/>
      </c>
      <c r="S219" s="1232" t="str">
        <f>IF('360 GRP '!AD17=0,"",'360 GRP '!AD17)</f>
        <v/>
      </c>
      <c r="T219" s="1232" t="str">
        <f>IF('360 GRP '!AE17=0,"",'360 GRP '!AE17)</f>
        <v/>
      </c>
      <c r="U219" s="1235">
        <f t="shared" si="3"/>
        <v>0</v>
      </c>
      <c r="V219" s="1236">
        <f>U219*'360 GRP '!J17</f>
        <v>0</v>
      </c>
      <c r="W219" s="1237">
        <f>U219*'360 GRP '!AK17</f>
        <v>0</v>
      </c>
    </row>
    <row r="220" spans="1:23" ht="23" customHeight="1" x14ac:dyDescent="0.2">
      <c r="A220" s="1227"/>
      <c r="B220" s="1238"/>
      <c r="C220" s="1239"/>
      <c r="D220" s="1239"/>
      <c r="E220" s="1239"/>
      <c r="F220" s="1239"/>
      <c r="G220" s="1239"/>
      <c r="H220" s="1239"/>
      <c r="I220" s="1239"/>
      <c r="J220" s="1239"/>
      <c r="K220" s="1239"/>
      <c r="L220" s="1239"/>
      <c r="M220" s="1239"/>
      <c r="N220" s="1239"/>
      <c r="O220" s="1239"/>
      <c r="P220" s="1239"/>
      <c r="Q220" s="1239"/>
      <c r="R220" s="1239"/>
      <c r="S220" s="1239"/>
      <c r="T220" s="1239"/>
      <c r="U220" s="1228"/>
      <c r="V220" s="1240"/>
      <c r="W220" s="1241"/>
    </row>
    <row r="221" spans="1:23" ht="23" customHeight="1" x14ac:dyDescent="0.2">
      <c r="A221" s="442"/>
      <c r="B221" s="442"/>
      <c r="C221" s="1221"/>
      <c r="D221" s="441"/>
      <c r="E221" s="441"/>
      <c r="F221" s="12" t="s">
        <v>38</v>
      </c>
      <c r="G221" s="16"/>
      <c r="H221" s="16"/>
      <c r="I221" s="16"/>
      <c r="J221" s="16"/>
      <c r="K221" s="443"/>
      <c r="L221" s="443"/>
      <c r="M221" s="443"/>
      <c r="N221" s="443"/>
      <c r="O221" s="443"/>
      <c r="P221" s="440"/>
      <c r="U221" s="1224"/>
      <c r="V221" s="1225"/>
      <c r="W221" s="1226"/>
    </row>
    <row r="222" spans="1:23" ht="23" customHeight="1" x14ac:dyDescent="0.2">
      <c r="A222" s="1172" t="s">
        <v>993</v>
      </c>
      <c r="B222" s="442"/>
      <c r="C222" s="1333"/>
      <c r="D222" s="1334"/>
      <c r="E222" s="441"/>
      <c r="F222" s="12" t="s">
        <v>37</v>
      </c>
      <c r="G222" s="33"/>
      <c r="H222" s="33"/>
      <c r="I222" s="33"/>
      <c r="J222" s="33"/>
      <c r="K222" s="444"/>
      <c r="L222" s="444"/>
      <c r="M222" s="444"/>
      <c r="N222" s="443"/>
      <c r="O222" s="443"/>
      <c r="P222" s="440"/>
      <c r="U222" s="1224"/>
      <c r="V222" s="1225"/>
      <c r="W222" s="1226"/>
    </row>
    <row r="223" spans="1:23" ht="23" customHeight="1" x14ac:dyDescent="0.2">
      <c r="A223" s="442"/>
      <c r="B223" s="442"/>
      <c r="C223" s="1335"/>
      <c r="D223" s="1336"/>
      <c r="E223" s="441"/>
      <c r="F223" s="12" t="s">
        <v>39</v>
      </c>
      <c r="G223" s="33"/>
      <c r="H223" s="33"/>
      <c r="I223" s="33"/>
      <c r="J223" s="33"/>
      <c r="K223" s="444"/>
      <c r="L223" s="444"/>
      <c r="M223" s="444"/>
      <c r="N223" s="443"/>
      <c r="O223" s="443"/>
      <c r="P223" s="440"/>
      <c r="U223" s="1224"/>
      <c r="V223" s="1225"/>
      <c r="W223" s="1226"/>
    </row>
    <row r="224" spans="1:23" ht="23" customHeight="1" x14ac:dyDescent="0.2">
      <c r="A224" s="442"/>
      <c r="B224" s="442"/>
      <c r="C224" s="1221"/>
      <c r="D224" s="1221"/>
      <c r="E224" s="441"/>
      <c r="F224" s="12"/>
      <c r="G224" s="34"/>
      <c r="H224" s="34"/>
      <c r="I224" s="34"/>
      <c r="J224" s="34"/>
      <c r="K224" s="441"/>
      <c r="L224" s="441"/>
      <c r="M224" s="441"/>
      <c r="N224" s="443"/>
      <c r="O224" s="443"/>
      <c r="P224" s="440"/>
      <c r="U224" s="1224"/>
      <c r="V224" s="1225"/>
      <c r="W224" s="1226"/>
    </row>
    <row r="225" spans="1:23" ht="23" customHeight="1" x14ac:dyDescent="0.2">
      <c r="A225" s="1401">
        <f>A3</f>
        <v>0</v>
      </c>
      <c r="B225" s="1402"/>
      <c r="C225" s="1402"/>
      <c r="D225" s="1402"/>
      <c r="E225" s="1402"/>
      <c r="F225" s="1402"/>
      <c r="G225" s="1402"/>
      <c r="H225" s="1402"/>
      <c r="I225" s="1403"/>
      <c r="N225" s="1398">
        <f>N3</f>
        <v>0</v>
      </c>
      <c r="O225" s="1399"/>
      <c r="P225" s="1400"/>
      <c r="U225" s="1224"/>
      <c r="V225" s="1225"/>
      <c r="W225" s="1226"/>
    </row>
    <row r="226" spans="1:23" ht="23.25" customHeight="1" x14ac:dyDescent="0.2">
      <c r="A226" s="1242" t="s">
        <v>1009</v>
      </c>
      <c r="B226" s="1243"/>
      <c r="U226" s="1229"/>
    </row>
    <row r="227" spans="1:23" ht="22" customHeight="1" x14ac:dyDescent="0.2">
      <c r="A227" s="11"/>
      <c r="B227" s="11"/>
      <c r="C227" s="185" t="s">
        <v>2</v>
      </c>
      <c r="D227" s="185" t="s">
        <v>3</v>
      </c>
      <c r="E227" s="185" t="s">
        <v>10</v>
      </c>
      <c r="F227" s="185" t="s">
        <v>11</v>
      </c>
      <c r="G227" s="185" t="s">
        <v>4</v>
      </c>
      <c r="H227" s="1249" t="s">
        <v>1000</v>
      </c>
      <c r="I227" s="1249" t="s">
        <v>1001</v>
      </c>
      <c r="J227" s="1249" t="s">
        <v>1002</v>
      </c>
      <c r="K227" s="1249" t="s">
        <v>1003</v>
      </c>
      <c r="L227" s="185" t="s">
        <v>18</v>
      </c>
      <c r="M227" s="185" t="s">
        <v>35</v>
      </c>
      <c r="N227" s="185" t="s">
        <v>23</v>
      </c>
      <c r="O227" s="185" t="s">
        <v>280</v>
      </c>
      <c r="P227" s="185" t="s">
        <v>1004</v>
      </c>
      <c r="Q227" s="1249" t="s">
        <v>1005</v>
      </c>
      <c r="R227" s="1249" t="s">
        <v>1006</v>
      </c>
      <c r="S227" s="1249" t="s">
        <v>1007</v>
      </c>
      <c r="T227" s="1249" t="s">
        <v>1008</v>
      </c>
      <c r="U227" s="1244" t="s">
        <v>21</v>
      </c>
    </row>
    <row r="228" spans="1:23" ht="23.25" customHeight="1" x14ac:dyDescent="0.2">
      <c r="A228" s="1223" t="s">
        <v>998</v>
      </c>
      <c r="B228" s="1222"/>
      <c r="C228" s="185" t="str">
        <f>IF(SUM('360 GRP '!N12+'360 GRP '!N13+'360 GRP '!N15)=0,"",SUM('360 GRP '!N12+'360 GRP '!N13+'360 GRP '!N15))</f>
        <v/>
      </c>
      <c r="D228" s="185" t="str">
        <f>IF(SUM('360 GRP '!O12+'360 GRP '!O13+'360 GRP '!O15)=0,"",SUM('360 GRP '!O12+'360 GRP '!O13+'360 GRP '!O15))</f>
        <v/>
      </c>
      <c r="E228" s="185" t="str">
        <f>IF(SUM('360 GRP '!P12+'360 GRP '!P13+'360 GRP '!P15)=0,"",SUM('360 GRP '!P12+'360 GRP '!P13+'360 GRP '!P15))</f>
        <v/>
      </c>
      <c r="F228" s="185" t="str">
        <f>IF(SUM('360 GRP '!Q12+'360 GRP '!Q13+'360 GRP '!Q15)=0,"",SUM('360 GRP '!Q12+'360 GRP '!Q13+'360 GRP '!Q15))</f>
        <v/>
      </c>
      <c r="G228" s="185" t="str">
        <f>IF(SUM('360 GRP '!R12+'360 GRP '!R13+'360 GRP '!R15)=0,"",SUM('360 GRP '!R12+'360 GRP '!R13+'360 GRP '!R15))</f>
        <v/>
      </c>
      <c r="H228" s="185" t="str">
        <f>IF(SUM('360 GRP '!S12+'360 GRP '!S13+'360 GRP '!S15)=0,"",SUM('360 GRP '!S12+'360 GRP '!S13+'360 GRP '!S15))</f>
        <v/>
      </c>
      <c r="I228" s="185" t="str">
        <f>IF(SUM('360 GRP '!T12+'360 GRP '!T13+'360 GRP '!T15)=0,"",SUM('360 GRP '!T12+'360 GRP '!T13+'360 GRP '!T15))</f>
        <v/>
      </c>
      <c r="J228" s="185" t="str">
        <f>IF(SUM('360 GRP '!U12+'360 GRP '!U13+'360 GRP '!U15)=0,"",SUM('360 GRP '!U12+'360 GRP '!U13+'360 GRP '!U15))</f>
        <v/>
      </c>
      <c r="K228" s="185" t="str">
        <f>IF(SUM('360 GRP '!V12+'360 GRP '!V13+'360 GRP '!V15)=0,"",SUM('360 GRP '!V12+'360 GRP '!V13+'360 GRP '!V15))</f>
        <v/>
      </c>
      <c r="L228" s="185" t="str">
        <f>IF(SUM('360 GRP '!W12+'360 GRP '!W13+'360 GRP '!W15)=0,"",SUM('360 GRP '!W12+'360 GRP '!W13+'360 GRP '!W15))</f>
        <v/>
      </c>
      <c r="M228" s="185" t="str">
        <f>IF(SUM('360 GRP '!X12+'360 GRP '!X13+'360 GRP '!X15)=0,"",SUM('360 GRP '!X12+'360 GRP '!X13+'360 GRP '!X15))</f>
        <v/>
      </c>
      <c r="N228" s="185" t="str">
        <f>IF(SUM('360 GRP '!Y12+'360 GRP '!Y13+'360 GRP '!Y15)=0,"",SUM('360 GRP '!Y12+'360 GRP '!Y13+'360 GRP '!Y15))</f>
        <v/>
      </c>
      <c r="O228" s="185" t="str">
        <f>IF(SUM('360 GRP '!Z12+'360 GRP '!Z13+'360 GRP '!Z15)=0,"",SUM('360 GRP '!Z12+'360 GRP '!Z13+'360 GRP '!Z15))</f>
        <v/>
      </c>
      <c r="P228" s="996" t="str">
        <f>IF(SUM('360 GRP '!AA12+'360 GRP '!AA13+'360 GRP '!AA15)=0,"",SUM('360 GRP '!AA12+'360 GRP '!AA13+'360 GRP '!AA15))</f>
        <v/>
      </c>
      <c r="Q228" s="1041" t="str">
        <f>IF(SUM('360 GRP '!AB12+'360 GRP '!AB13+'360 GRP '!AB15)=0,"",SUM('360 GRP '!AB12+'360 GRP '!AB13+'360 GRP '!AB15))</f>
        <v/>
      </c>
      <c r="R228" s="185" t="str">
        <f>IF(SUM('360 GRP '!AC12+'360 GRP '!AC13+'360 GRP '!AC15)=0,"",SUM('360 GRP '!AC12+'360 GRP '!AC13+'360 GRP '!AC15))</f>
        <v/>
      </c>
      <c r="S228" s="185" t="str">
        <f>IF(SUM('360 GRP '!AD12+'360 GRP '!AD13+'360 GRP '!AD15)=0,"",SUM('360 GRP '!AD12+'360 GRP '!AD13+'360 GRP '!AD15))</f>
        <v/>
      </c>
      <c r="T228" s="185" t="str">
        <f>IF(SUM('360 GRP '!AE12+'360 GRP '!AE13+'360 GRP '!AE15)=0,"",SUM('360 GRP '!AE12+'360 GRP '!AE13+'360 GRP '!AE15))</f>
        <v/>
      </c>
      <c r="U228" s="1044">
        <f t="shared" si="3"/>
        <v>0</v>
      </c>
    </row>
    <row r="229" spans="1:23" ht="23.25" customHeight="1" x14ac:dyDescent="0.2">
      <c r="A229" s="1223" t="s">
        <v>999</v>
      </c>
      <c r="B229" s="1222"/>
      <c r="C229" s="185" t="str">
        <f>C219</f>
        <v/>
      </c>
      <c r="D229" s="185" t="str">
        <f t="shared" ref="D229:T229" si="4">D219</f>
        <v/>
      </c>
      <c r="E229" s="185" t="str">
        <f t="shared" si="4"/>
        <v/>
      </c>
      <c r="F229" s="185" t="str">
        <f t="shared" si="4"/>
        <v/>
      </c>
      <c r="G229" s="185" t="str">
        <f t="shared" si="4"/>
        <v/>
      </c>
      <c r="H229" s="185" t="str">
        <f t="shared" si="4"/>
        <v/>
      </c>
      <c r="I229" s="185" t="str">
        <f t="shared" si="4"/>
        <v/>
      </c>
      <c r="J229" s="185" t="str">
        <f t="shared" si="4"/>
        <v/>
      </c>
      <c r="K229" s="185" t="str">
        <f t="shared" si="4"/>
        <v/>
      </c>
      <c r="L229" s="185" t="str">
        <f t="shared" si="4"/>
        <v/>
      </c>
      <c r="M229" s="185" t="str">
        <f t="shared" si="4"/>
        <v/>
      </c>
      <c r="N229" s="185" t="str">
        <f t="shared" si="4"/>
        <v/>
      </c>
      <c r="O229" s="185" t="str">
        <f t="shared" si="4"/>
        <v/>
      </c>
      <c r="P229" s="996" t="str">
        <f t="shared" si="4"/>
        <v/>
      </c>
      <c r="Q229" s="1041" t="str">
        <f t="shared" si="4"/>
        <v/>
      </c>
      <c r="R229" s="185" t="str">
        <f t="shared" si="4"/>
        <v/>
      </c>
      <c r="S229" s="185" t="str">
        <f t="shared" si="4"/>
        <v/>
      </c>
      <c r="T229" s="185" t="str">
        <f t="shared" si="4"/>
        <v/>
      </c>
      <c r="U229" s="1044">
        <f t="shared" si="3"/>
        <v>0</v>
      </c>
    </row>
  </sheetData>
  <sheetProtection selectLockedCells="1" selectUnlockedCells="1"/>
  <autoFilter ref="U5:W229" xr:uid="{00000000-0001-0000-0500-000000000000}"/>
  <mergeCells count="6">
    <mergeCell ref="N3:Q3"/>
    <mergeCell ref="N225:P225"/>
    <mergeCell ref="U2:V2"/>
    <mergeCell ref="A3:L3"/>
    <mergeCell ref="A225:I225"/>
    <mergeCell ref="C222:D223"/>
  </mergeCells>
  <phoneticPr fontId="16" type="noConversion"/>
  <pageMargins left="0.23622047244094491" right="0.23622047244094491" top="0.74803149606299213" bottom="0.74803149606299213" header="0.31496062992125984" footer="0.31496062992125984"/>
  <pageSetup paperSize="9" fitToHeight="0" orientation="landscape" horizontalDpi="4294967292" verticalDpi="4294967292" r:id="rId1"/>
  <headerFooter differentFirst="1" alignWithMargins="0">
    <oddFooter>Stran &amp;P od &amp;N</oddFooter>
    <firstHeader>&amp;LPRODUCTION/PACKING LIST&amp;R360HOLDS GRP</firstHeader>
    <firstFooter>Stran &amp;P od &amp;N</firstFooter>
  </headerFooter>
  <rowBreaks count="1" manualBreakCount="1">
    <brk id="223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theme="0" tint="-4.9989318521683403E-2"/>
  </sheetPr>
  <dimension ref="A1:DZ168"/>
  <sheetViews>
    <sheetView showGridLines="0" showRowColHeaders="0" zoomScale="80" zoomScaleNormal="80" zoomScalePageLayoutView="75" workbookViewId="0">
      <pane ySplit="10" topLeftCell="A12" activePane="bottomLeft" state="frozen"/>
      <selection activeCell="N12" sqref="N12"/>
      <selection pane="bottomLeft" activeCell="P22" sqref="P22"/>
    </sheetView>
  </sheetViews>
  <sheetFormatPr baseColWidth="10" defaultColWidth="0" defaultRowHeight="16" x14ac:dyDescent="0.2"/>
  <cols>
    <col min="1" max="1" width="4.6640625" customWidth="1"/>
    <col min="2" max="2" width="2.5" style="43" customWidth="1"/>
    <col min="3" max="3" width="14.5" customWidth="1"/>
    <col min="4" max="4" width="15.5" style="251" customWidth="1"/>
    <col min="5" max="5" width="3.83203125" style="947" customWidth="1"/>
    <col min="6" max="6" width="3.6640625" style="38" customWidth="1"/>
    <col min="7" max="7" width="5.5" customWidth="1"/>
    <col min="8" max="8" width="8.1640625" style="44" customWidth="1"/>
    <col min="9" max="9" width="6.6640625" customWidth="1"/>
    <col min="10" max="10" width="9.5" style="44" customWidth="1"/>
    <col min="11" max="11" width="15" customWidth="1"/>
    <col min="12" max="21" width="11" style="1" customWidth="1"/>
    <col min="22" max="22" width="16.1640625" style="15" customWidth="1"/>
    <col min="23" max="23" width="9" customWidth="1"/>
    <col min="24" max="24" width="8.83203125" style="38" customWidth="1"/>
    <col min="25" max="25" width="8.6640625" customWidth="1"/>
    <col min="26" max="26" width="11" style="42" customWidth="1"/>
    <col min="27" max="27" width="11" customWidth="1"/>
    <col min="28" max="28" width="11" hidden="1" customWidth="1"/>
    <col min="29" max="29" width="8" style="1259" hidden="1" customWidth="1"/>
    <col min="30" max="30" width="6.5" style="263" hidden="1" customWidth="1"/>
    <col min="31" max="31" width="6.5" style="938" hidden="1" customWidth="1"/>
    <col min="32" max="32" width="5.6640625" style="153" hidden="1" customWidth="1"/>
    <col min="33" max="33" width="6" style="153" hidden="1" customWidth="1"/>
    <col min="34" max="34" width="4.6640625" style="153" hidden="1" customWidth="1"/>
    <col min="35" max="35" width="7" style="153" hidden="1" customWidth="1"/>
    <col min="36" max="36" width="5" style="153" hidden="1" customWidth="1"/>
    <col min="37" max="37" width="6" style="153" hidden="1" customWidth="1"/>
    <col min="38" max="38" width="5" style="153" hidden="1" customWidth="1"/>
    <col min="39" max="41" width="7" style="153" hidden="1" customWidth="1"/>
    <col min="42" max="42" width="7" style="938" hidden="1" customWidth="1"/>
    <col min="43" max="43" width="7" style="153" hidden="1" customWidth="1"/>
    <col min="44" max="44" width="7.5" style="723" hidden="1" customWidth="1"/>
    <col min="45" max="45" width="7.5" style="724" hidden="1" customWidth="1"/>
    <col min="46" max="46" width="8.5" style="723" hidden="1" customWidth="1"/>
    <col min="47" max="47" width="8.5" style="724" hidden="1" customWidth="1"/>
    <col min="48" max="48" width="8" style="723" hidden="1" customWidth="1"/>
    <col min="49" max="49" width="8" style="724" hidden="1" customWidth="1"/>
    <col min="50" max="50" width="8" style="259" hidden="1" customWidth="1"/>
    <col min="51" max="51" width="8" style="724" hidden="1" customWidth="1"/>
    <col min="52" max="52" width="8" style="259" hidden="1" customWidth="1"/>
    <col min="53" max="53" width="8" style="724" hidden="1" customWidth="1"/>
    <col min="54" max="54" width="8" style="259" hidden="1" customWidth="1"/>
    <col min="55" max="55" width="8" style="724" hidden="1" customWidth="1"/>
    <col min="56" max="56" width="8" style="259" hidden="1" customWidth="1"/>
    <col min="57" max="57" width="8" style="724" hidden="1" customWidth="1"/>
    <col min="58" max="58" width="8" style="259" hidden="1" customWidth="1"/>
    <col min="59" max="59" width="8" style="724" hidden="1" customWidth="1"/>
    <col min="60" max="60" width="8" style="259" hidden="1" customWidth="1"/>
    <col min="61" max="61" width="8" style="724" hidden="1" customWidth="1"/>
    <col min="62" max="62" width="8" style="259" hidden="1" customWidth="1"/>
    <col min="63" max="63" width="8" style="724" hidden="1" customWidth="1"/>
    <col min="64" max="64" width="8" style="259" hidden="1" customWidth="1"/>
    <col min="65" max="65" width="8" style="724" hidden="1" customWidth="1"/>
    <col min="66" max="66" width="8" style="259" hidden="1" customWidth="1"/>
    <col min="67" max="67" width="8" style="724" hidden="1" customWidth="1"/>
    <col min="68" max="68" width="8" style="259" hidden="1" customWidth="1"/>
    <col min="69" max="69" width="8" style="724" hidden="1" customWidth="1"/>
    <col min="70" max="70" width="8" style="259" hidden="1" customWidth="1"/>
    <col min="71" max="71" width="8" style="724" hidden="1" customWidth="1"/>
    <col min="72" max="75" width="11" style="42" hidden="1" customWidth="1"/>
    <col min="76" max="101" width="11" hidden="1" customWidth="1"/>
    <col min="102" max="105" width="11" customWidth="1"/>
    <col min="106" max="106" width="15.83203125" customWidth="1"/>
    <col min="107" max="107" width="11" customWidth="1"/>
    <col min="108" max="130" width="0" hidden="1" customWidth="1"/>
    <col min="131" max="16384" width="11" hidden="1"/>
  </cols>
  <sheetData>
    <row r="1" spans="2:102" ht="15.5" customHeight="1" x14ac:dyDescent="0.2"/>
    <row r="2" spans="2:102" ht="18.5" customHeight="1" x14ac:dyDescent="0.2">
      <c r="D2" s="933"/>
      <c r="E2" s="948"/>
      <c r="F2" s="332"/>
      <c r="G2" s="223"/>
      <c r="H2" s="223"/>
      <c r="I2" s="223"/>
      <c r="K2" s="1205" t="s">
        <v>451</v>
      </c>
      <c r="L2" s="1408">
        <f>SUM(V13:V162)</f>
        <v>0</v>
      </c>
      <c r="M2" s="1408"/>
      <c r="N2" s="509" t="s">
        <v>7</v>
      </c>
      <c r="P2" s="508"/>
      <c r="Q2" s="508"/>
      <c r="R2" s="508"/>
      <c r="S2" s="10"/>
      <c r="T2" s="10"/>
      <c r="U2" s="10"/>
      <c r="V2" s="1409" t="s">
        <v>862</v>
      </c>
      <c r="W2" s="1409"/>
      <c r="X2" s="761">
        <f>AA9</f>
        <v>0</v>
      </c>
      <c r="Y2" s="10"/>
      <c r="Z2" s="10"/>
      <c r="AA2" s="10"/>
      <c r="AB2" s="10"/>
      <c r="AD2" s="264"/>
      <c r="AE2" s="939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939"/>
      <c r="AQ2" s="154"/>
      <c r="AR2" s="732"/>
      <c r="AS2" s="239"/>
      <c r="AT2" s="732"/>
      <c r="AU2" s="239"/>
      <c r="AV2" s="732"/>
      <c r="AW2" s="239"/>
      <c r="AX2" s="260"/>
      <c r="AY2" s="239"/>
      <c r="AZ2" s="260"/>
      <c r="BA2" s="239"/>
      <c r="BB2" s="260"/>
      <c r="BC2" s="239"/>
      <c r="BD2" s="260"/>
      <c r="BE2" s="239"/>
      <c r="BF2" s="260"/>
      <c r="BG2" s="239"/>
      <c r="BH2" s="260"/>
      <c r="BI2" s="239"/>
      <c r="BJ2" s="260"/>
      <c r="BK2" s="239"/>
      <c r="BL2" s="260"/>
      <c r="BM2" s="239"/>
      <c r="BN2" s="260"/>
      <c r="BO2" s="239"/>
      <c r="BP2" s="260"/>
      <c r="BQ2" s="239"/>
      <c r="BR2" s="260"/>
      <c r="BS2" s="239"/>
    </row>
    <row r="3" spans="2:102" ht="23" customHeight="1" x14ac:dyDescent="0.25">
      <c r="C3" s="1407" t="s">
        <v>546</v>
      </c>
      <c r="D3" s="1407"/>
      <c r="E3" s="949"/>
      <c r="F3" s="332"/>
      <c r="G3" s="223"/>
      <c r="H3" s="223"/>
      <c r="I3" s="223"/>
      <c r="J3" s="41"/>
      <c r="K3" s="171" t="s">
        <v>14</v>
      </c>
      <c r="L3" s="1396">
        <f>SUM(L13:U162)</f>
        <v>0</v>
      </c>
      <c r="M3" s="1396"/>
      <c r="N3" s="115"/>
      <c r="P3" s="269"/>
      <c r="Q3" s="269"/>
      <c r="R3" s="269"/>
      <c r="S3" s="45"/>
      <c r="U3" s="269"/>
      <c r="V3" s="1"/>
      <c r="W3" s="26"/>
      <c r="X3" s="570"/>
      <c r="Y3" s="1"/>
      <c r="Z3" s="1"/>
      <c r="AA3" s="1"/>
      <c r="AB3" s="1"/>
      <c r="AD3" s="264"/>
      <c r="AE3" s="939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939"/>
      <c r="AQ3" s="154"/>
      <c r="AR3" s="732"/>
      <c r="AS3" s="239"/>
      <c r="AT3" s="732"/>
      <c r="AU3" s="239"/>
      <c r="AV3" s="732"/>
      <c r="AW3" s="239"/>
      <c r="AX3" s="260"/>
      <c r="AY3" s="239"/>
      <c r="AZ3" s="260"/>
      <c r="BA3" s="239"/>
      <c r="BB3" s="260"/>
      <c r="BC3" s="239"/>
      <c r="BD3" s="260"/>
      <c r="BE3" s="239"/>
      <c r="BF3" s="260"/>
      <c r="BG3" s="239"/>
      <c r="BH3" s="260"/>
      <c r="BI3" s="239"/>
      <c r="BJ3" s="260"/>
      <c r="BK3" s="239"/>
      <c r="BL3" s="260"/>
      <c r="BM3" s="239"/>
      <c r="BN3" s="260"/>
      <c r="BO3" s="239"/>
      <c r="BP3" s="260"/>
      <c r="BQ3" s="239"/>
      <c r="BR3" s="260"/>
      <c r="BS3" s="239"/>
      <c r="CX3" s="1357" t="s">
        <v>315</v>
      </c>
    </row>
    <row r="4" spans="2:102" ht="19" x14ac:dyDescent="0.25">
      <c r="C4" s="1407"/>
      <c r="D4" s="1407"/>
      <c r="E4" s="949"/>
      <c r="F4" s="332"/>
      <c r="G4" s="223"/>
      <c r="H4" s="223"/>
      <c r="I4" s="223"/>
      <c r="J4" s="41"/>
      <c r="K4" s="171" t="s">
        <v>279</v>
      </c>
      <c r="L4" s="1397">
        <f>SUM(AE12:AE170)</f>
        <v>0</v>
      </c>
      <c r="M4" s="1397"/>
      <c r="N4" s="115" t="s">
        <v>5</v>
      </c>
      <c r="U4" s="45"/>
      <c r="V4" s="1"/>
      <c r="W4" s="269"/>
      <c r="X4" s="569"/>
      <c r="Y4" s="26"/>
      <c r="Z4" s="1"/>
      <c r="AA4" s="1"/>
      <c r="AB4" s="1"/>
      <c r="AD4" s="264"/>
      <c r="AE4" s="939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939"/>
      <c r="AQ4" s="154"/>
      <c r="AR4" s="732"/>
      <c r="AS4" s="239"/>
      <c r="AT4" s="732"/>
      <c r="AU4" s="239"/>
      <c r="AV4" s="732"/>
      <c r="AW4" s="239"/>
      <c r="AX4" s="260"/>
      <c r="AY4" s="239"/>
      <c r="AZ4" s="260"/>
      <c r="BA4" s="239"/>
      <c r="BB4" s="260"/>
      <c r="BC4" s="239"/>
      <c r="BD4" s="260"/>
      <c r="BE4" s="239"/>
      <c r="BF4" s="260"/>
      <c r="BG4" s="239"/>
      <c r="BH4" s="260"/>
      <c r="BI4" s="239"/>
      <c r="BJ4" s="260"/>
      <c r="BK4" s="239"/>
      <c r="BL4" s="260"/>
      <c r="BM4" s="239"/>
      <c r="BN4" s="260"/>
      <c r="BO4" s="239"/>
      <c r="BP4" s="260"/>
      <c r="BQ4" s="239"/>
      <c r="BR4" s="260"/>
      <c r="BS4" s="239"/>
      <c r="CX4" s="1358"/>
    </row>
    <row r="5" spans="2:102" ht="14" customHeight="1" x14ac:dyDescent="0.25">
      <c r="C5" s="1407"/>
      <c r="D5" s="1407"/>
      <c r="E5" s="949"/>
      <c r="F5" s="332"/>
      <c r="G5" s="223"/>
      <c r="H5" s="223"/>
      <c r="I5" s="223"/>
      <c r="J5" s="41"/>
      <c r="K5" s="10"/>
      <c r="L5" s="160"/>
      <c r="M5" s="171"/>
      <c r="N5" s="230"/>
      <c r="O5" s="115"/>
      <c r="Q5" s="267"/>
      <c r="R5" s="267"/>
      <c r="S5" s="267"/>
      <c r="T5"/>
      <c r="U5"/>
      <c r="V5" s="44"/>
      <c r="AD5" s="264"/>
      <c r="AE5" s="939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939"/>
      <c r="AQ5" s="154"/>
      <c r="AR5" s="732"/>
      <c r="AS5" s="239"/>
      <c r="AT5" s="732"/>
      <c r="AU5" s="239"/>
      <c r="AV5" s="732"/>
      <c r="AW5" s="239"/>
      <c r="AX5" s="260"/>
      <c r="AY5" s="239"/>
      <c r="AZ5" s="260"/>
      <c r="BA5" s="239"/>
      <c r="BB5" s="260"/>
      <c r="BC5" s="239"/>
      <c r="BD5" s="260"/>
      <c r="BE5" s="239"/>
      <c r="BF5" s="260"/>
      <c r="BG5" s="239"/>
      <c r="BH5" s="260"/>
      <c r="BI5" s="239"/>
      <c r="BJ5" s="260"/>
      <c r="BK5" s="239"/>
      <c r="BL5" s="260"/>
      <c r="BM5" s="239"/>
      <c r="BN5" s="260"/>
      <c r="BO5" s="239"/>
      <c r="BP5" s="260"/>
      <c r="BQ5" s="239"/>
      <c r="BR5" s="260"/>
      <c r="BS5" s="239"/>
      <c r="CX5" s="1359"/>
    </row>
    <row r="6" spans="2:102" ht="4.25" customHeight="1" x14ac:dyDescent="0.25">
      <c r="C6" s="1407"/>
      <c r="D6" s="1407"/>
      <c r="E6" s="949"/>
      <c r="F6" s="332"/>
      <c r="G6" s="223"/>
      <c r="H6" s="223"/>
      <c r="I6" s="223"/>
      <c r="J6" s="41"/>
      <c r="M6" s="10"/>
      <c r="O6" s="18"/>
      <c r="P6" s="144"/>
      <c r="Q6"/>
      <c r="R6"/>
      <c r="S6"/>
      <c r="T6"/>
      <c r="U6"/>
      <c r="V6" s="44"/>
      <c r="AD6" s="264"/>
      <c r="AE6" s="939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939"/>
      <c r="AQ6" s="154"/>
      <c r="AR6" s="732"/>
      <c r="AS6" s="239"/>
      <c r="AT6" s="732"/>
      <c r="AU6" s="239"/>
      <c r="AV6" s="732"/>
      <c r="AW6" s="239"/>
      <c r="AX6" s="260"/>
      <c r="AY6" s="239"/>
      <c r="AZ6" s="260"/>
      <c r="BA6" s="239"/>
      <c r="BB6" s="260"/>
      <c r="BC6" s="239"/>
      <c r="BD6" s="260"/>
      <c r="BE6" s="239"/>
      <c r="BF6" s="260"/>
      <c r="BG6" s="239"/>
      <c r="BH6" s="260"/>
      <c r="BI6" s="239"/>
      <c r="BJ6" s="260"/>
      <c r="BK6" s="239"/>
      <c r="BL6" s="260"/>
      <c r="BM6" s="239"/>
      <c r="BN6" s="260"/>
      <c r="BO6" s="239"/>
      <c r="BP6" s="260"/>
      <c r="BQ6" s="239"/>
      <c r="BR6" s="260"/>
      <c r="BS6" s="239"/>
    </row>
    <row r="7" spans="2:102" ht="19.25" customHeight="1" x14ac:dyDescent="0.2">
      <c r="C7" s="1407"/>
      <c r="D7" s="1407"/>
      <c r="E7" s="949"/>
      <c r="F7" s="332"/>
      <c r="G7" s="223"/>
      <c r="H7" s="45"/>
      <c r="K7" s="1"/>
      <c r="R7"/>
      <c r="S7"/>
      <c r="T7" s="287"/>
      <c r="U7" s="288"/>
      <c r="V7" s="247" t="s">
        <v>450</v>
      </c>
      <c r="AD7" s="264"/>
      <c r="AE7" s="939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939"/>
      <c r="AQ7" s="154"/>
    </row>
    <row r="8" spans="2:102" ht="19" hidden="1" x14ac:dyDescent="0.2"/>
    <row r="9" spans="2:102" ht="20" customHeight="1" x14ac:dyDescent="0.2">
      <c r="B9" s="46"/>
      <c r="F9" s="333"/>
      <c r="G9" s="47"/>
      <c r="H9" s="48"/>
      <c r="K9" s="8" t="s">
        <v>449</v>
      </c>
      <c r="L9" s="221">
        <f t="shared" ref="L9:U9" si="0">SUM(AF13:AF180)</f>
        <v>0</v>
      </c>
      <c r="M9" s="221">
        <f t="shared" si="0"/>
        <v>0</v>
      </c>
      <c r="N9" s="221">
        <f t="shared" si="0"/>
        <v>0</v>
      </c>
      <c r="O9" s="221">
        <f t="shared" si="0"/>
        <v>0</v>
      </c>
      <c r="P9" s="221">
        <f t="shared" si="0"/>
        <v>0</v>
      </c>
      <c r="Q9" s="221">
        <f t="shared" si="0"/>
        <v>0</v>
      </c>
      <c r="R9" s="221">
        <f t="shared" si="0"/>
        <v>0</v>
      </c>
      <c r="S9" s="221">
        <f t="shared" si="0"/>
        <v>0</v>
      </c>
      <c r="T9" s="221">
        <f t="shared" si="0"/>
        <v>0</v>
      </c>
      <c r="U9" s="148">
        <f t="shared" si="0"/>
        <v>0</v>
      </c>
      <c r="V9" s="285">
        <f>SUM(L9:U9)</f>
        <v>0</v>
      </c>
      <c r="W9" s="47"/>
      <c r="X9" s="49"/>
      <c r="Z9" s="243" t="s">
        <v>316</v>
      </c>
      <c r="AA9" s="760">
        <f>SUM(AA13:AA180)</f>
        <v>0</v>
      </c>
      <c r="AB9" s="6"/>
      <c r="AC9" s="1260"/>
      <c r="AD9" s="265"/>
      <c r="AE9" s="940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940"/>
      <c r="AQ9" s="151"/>
      <c r="AR9" s="273" t="s">
        <v>845</v>
      </c>
      <c r="AS9" s="26" t="s">
        <v>21</v>
      </c>
      <c r="AT9" s="273" t="s">
        <v>847</v>
      </c>
      <c r="AU9" s="26" t="s">
        <v>21</v>
      </c>
      <c r="AV9" s="273" t="s">
        <v>848</v>
      </c>
      <c r="AW9" s="26" t="s">
        <v>21</v>
      </c>
      <c r="AX9" s="262" t="s">
        <v>853</v>
      </c>
      <c r="AY9" s="26" t="s">
        <v>21</v>
      </c>
      <c r="AZ9" s="262" t="s">
        <v>459</v>
      </c>
      <c r="BA9" s="26" t="s">
        <v>21</v>
      </c>
      <c r="BB9" s="262" t="s">
        <v>456</v>
      </c>
      <c r="BC9" s="26" t="s">
        <v>21</v>
      </c>
      <c r="BD9" s="262" t="s">
        <v>457</v>
      </c>
      <c r="BE9" s="26" t="s">
        <v>21</v>
      </c>
      <c r="BF9" s="262" t="s">
        <v>848</v>
      </c>
      <c r="BG9" s="26" t="s">
        <v>21</v>
      </c>
      <c r="BH9" s="262" t="s">
        <v>849</v>
      </c>
      <c r="BI9" s="26" t="s">
        <v>21</v>
      </c>
      <c r="BJ9" s="262" t="s">
        <v>851</v>
      </c>
      <c r="BK9" s="26" t="s">
        <v>21</v>
      </c>
      <c r="BL9" s="262" t="s">
        <v>855</v>
      </c>
      <c r="BM9" s="26" t="s">
        <v>21</v>
      </c>
      <c r="BN9" s="262" t="s">
        <v>856</v>
      </c>
      <c r="BO9" s="26" t="s">
        <v>21</v>
      </c>
      <c r="BP9" s="262" t="s">
        <v>857</v>
      </c>
      <c r="BQ9" s="26" t="s">
        <v>21</v>
      </c>
      <c r="BR9" s="262" t="s">
        <v>858</v>
      </c>
      <c r="BS9" s="26" t="s">
        <v>21</v>
      </c>
      <c r="BU9" s="26">
        <f t="shared" ref="BU9:CB9" si="1">SUM(BU13:BU299)</f>
        <v>0</v>
      </c>
      <c r="BV9" s="26">
        <f t="shared" si="1"/>
        <v>0</v>
      </c>
      <c r="BW9" s="26">
        <f t="shared" si="1"/>
        <v>0</v>
      </c>
      <c r="BX9" s="26">
        <f t="shared" si="1"/>
        <v>0</v>
      </c>
      <c r="BY9" s="26">
        <f t="shared" si="1"/>
        <v>0</v>
      </c>
      <c r="BZ9" s="26">
        <f t="shared" si="1"/>
        <v>0</v>
      </c>
      <c r="CA9" s="26">
        <f t="shared" si="1"/>
        <v>0</v>
      </c>
      <c r="CB9" s="26">
        <f t="shared" si="1"/>
        <v>0</v>
      </c>
      <c r="CC9" s="26"/>
      <c r="CD9" s="26">
        <f>SUM(CD13:CD299)</f>
        <v>0</v>
      </c>
      <c r="CE9" s="26">
        <f>SUM(CE13:CE299)</f>
        <v>0</v>
      </c>
      <c r="CF9" s="26">
        <f>SUM(CF13:CF299)</f>
        <v>0</v>
      </c>
      <c r="CG9" s="26"/>
      <c r="CH9" s="26">
        <f t="shared" ref="CH9:CW9" si="2">SUM(CH12:CH299)</f>
        <v>0</v>
      </c>
      <c r="CI9" s="26">
        <f t="shared" si="2"/>
        <v>0</v>
      </c>
      <c r="CJ9" s="26">
        <f t="shared" si="2"/>
        <v>0</v>
      </c>
      <c r="CK9" s="26">
        <f t="shared" si="2"/>
        <v>0</v>
      </c>
      <c r="CL9" s="26">
        <f t="shared" si="2"/>
        <v>0</v>
      </c>
      <c r="CM9" s="26">
        <f t="shared" si="2"/>
        <v>0</v>
      </c>
      <c r="CN9" s="26">
        <f t="shared" si="2"/>
        <v>0</v>
      </c>
      <c r="CO9" s="26">
        <f t="shared" si="2"/>
        <v>0</v>
      </c>
      <c r="CP9" s="26">
        <f t="shared" si="2"/>
        <v>0</v>
      </c>
      <c r="CQ9" s="26">
        <f t="shared" si="2"/>
        <v>0</v>
      </c>
      <c r="CR9" s="26">
        <f t="shared" si="2"/>
        <v>0</v>
      </c>
      <c r="CS9" s="26">
        <f t="shared" si="2"/>
        <v>0</v>
      </c>
      <c r="CT9" s="26">
        <f t="shared" si="2"/>
        <v>0</v>
      </c>
      <c r="CU9" s="26">
        <f t="shared" si="2"/>
        <v>0</v>
      </c>
      <c r="CV9" s="26">
        <f t="shared" si="2"/>
        <v>0</v>
      </c>
      <c r="CW9" s="26">
        <f t="shared" si="2"/>
        <v>0</v>
      </c>
    </row>
    <row r="10" spans="2:102" s="1" customFormat="1" ht="50" customHeight="1" x14ac:dyDescent="0.2">
      <c r="B10" s="220" t="s">
        <v>8</v>
      </c>
      <c r="C10" s="222"/>
      <c r="D10" s="970" t="s">
        <v>439</v>
      </c>
      <c r="E10" s="950" t="s">
        <v>931</v>
      </c>
      <c r="F10" s="246" t="s">
        <v>70</v>
      </c>
      <c r="G10" s="222" t="s">
        <v>443</v>
      </c>
      <c r="H10" s="219" t="s">
        <v>447</v>
      </c>
      <c r="I10" s="219" t="s">
        <v>440</v>
      </c>
      <c r="J10" s="219" t="s">
        <v>446</v>
      </c>
      <c r="K10" s="219" t="s">
        <v>441</v>
      </c>
      <c r="L10" s="468" t="s">
        <v>283</v>
      </c>
      <c r="M10" s="89" t="s">
        <v>36</v>
      </c>
      <c r="N10" s="453" t="s">
        <v>71</v>
      </c>
      <c r="O10" s="459" t="s">
        <v>72</v>
      </c>
      <c r="P10" s="498" t="s">
        <v>73</v>
      </c>
      <c r="Q10" s="454" t="s">
        <v>713</v>
      </c>
      <c r="R10" s="463" t="s">
        <v>74</v>
      </c>
      <c r="S10" s="257" t="s">
        <v>455</v>
      </c>
      <c r="T10" s="289" t="s">
        <v>489</v>
      </c>
      <c r="U10" s="455" t="s">
        <v>454</v>
      </c>
      <c r="V10" s="1" t="s">
        <v>12</v>
      </c>
      <c r="W10" s="278" t="s">
        <v>8</v>
      </c>
      <c r="X10" s="279" t="s">
        <v>13</v>
      </c>
      <c r="Y10"/>
      <c r="Z10" s="682" t="s">
        <v>803</v>
      </c>
      <c r="AA10" s="225" t="s">
        <v>315</v>
      </c>
      <c r="AB10" s="239"/>
      <c r="AC10" s="614"/>
      <c r="AD10" s="258" t="s">
        <v>5</v>
      </c>
      <c r="AE10" s="942" t="s">
        <v>6</v>
      </c>
      <c r="AF10" s="155" t="s">
        <v>2</v>
      </c>
      <c r="AG10" s="155" t="s">
        <v>3</v>
      </c>
      <c r="AH10" s="155" t="s">
        <v>10</v>
      </c>
      <c r="AI10" s="155" t="s">
        <v>11</v>
      </c>
      <c r="AJ10" s="155" t="s">
        <v>4</v>
      </c>
      <c r="AK10" s="155" t="s">
        <v>16</v>
      </c>
      <c r="AL10" s="155" t="s">
        <v>18</v>
      </c>
      <c r="AM10" s="155" t="s">
        <v>23</v>
      </c>
      <c r="AN10" s="155" t="s">
        <v>280</v>
      </c>
      <c r="AO10" s="155" t="s">
        <v>432</v>
      </c>
      <c r="AP10" s="941" t="s">
        <v>312</v>
      </c>
      <c r="AQ10" s="155"/>
      <c r="AR10" s="272"/>
      <c r="AS10" s="358">
        <f>SUM(AS13:AS175)</f>
        <v>0</v>
      </c>
      <c r="AT10" s="272"/>
      <c r="AU10" s="358">
        <f>SUM(AU13:AU175)</f>
        <v>0</v>
      </c>
      <c r="AV10" s="272"/>
      <c r="AW10" s="358">
        <f>SUM(AW13:AW175)</f>
        <v>0</v>
      </c>
      <c r="AX10" s="261"/>
      <c r="AY10" s="358">
        <f>SUM(AY13:AY175)</f>
        <v>0</v>
      </c>
      <c r="AZ10" s="261"/>
      <c r="BA10" s="358">
        <f>SUM(BA13:BA175)</f>
        <v>0</v>
      </c>
      <c r="BB10" s="261"/>
      <c r="BC10" s="358">
        <f>SUM(BC13:BC175)</f>
        <v>0</v>
      </c>
      <c r="BD10" s="261"/>
      <c r="BE10" s="358">
        <f>SUM(BE13:BE175)</f>
        <v>0</v>
      </c>
      <c r="BF10" s="261"/>
      <c r="BG10" s="358">
        <f>SUM(BG13:BG175)</f>
        <v>0</v>
      </c>
      <c r="BH10" s="261"/>
      <c r="BI10" s="358">
        <f>SUM(BI13:BI175)</f>
        <v>0</v>
      </c>
      <c r="BJ10" s="261"/>
      <c r="BK10" s="358">
        <f>SUM(BK13:BK175)</f>
        <v>0</v>
      </c>
      <c r="BL10" s="261"/>
      <c r="BM10" s="358">
        <f>SUM(BM13:BM175)</f>
        <v>0</v>
      </c>
      <c r="BN10" s="261"/>
      <c r="BO10" s="358">
        <f>SUM(BO13:BO175)</f>
        <v>0</v>
      </c>
      <c r="BP10" s="261"/>
      <c r="BQ10" s="358">
        <f>SUM(BQ13:BQ175)</f>
        <v>0</v>
      </c>
      <c r="BR10" s="261"/>
      <c r="BS10" s="358">
        <f>SUM(BS13:BS175)</f>
        <v>0</v>
      </c>
      <c r="BT10" s="26"/>
      <c r="BU10" s="5" t="s">
        <v>669</v>
      </c>
      <c r="BV10" s="5" t="s">
        <v>670</v>
      </c>
      <c r="BW10" s="5" t="s">
        <v>671</v>
      </c>
      <c r="BX10" s="5" t="s">
        <v>672</v>
      </c>
      <c r="BY10" s="5" t="s">
        <v>673</v>
      </c>
      <c r="BZ10" s="5" t="s">
        <v>668</v>
      </c>
      <c r="CA10" s="5" t="s">
        <v>674</v>
      </c>
      <c r="CB10" s="5" t="s">
        <v>675</v>
      </c>
      <c r="CD10" s="5" t="s">
        <v>653</v>
      </c>
      <c r="CE10" s="5" t="s">
        <v>654</v>
      </c>
      <c r="CF10" s="5" t="s">
        <v>961</v>
      </c>
      <c r="CH10" s="5" t="s">
        <v>0</v>
      </c>
      <c r="CI10" s="5" t="s">
        <v>656</v>
      </c>
      <c r="CJ10" s="5" t="s">
        <v>146</v>
      </c>
      <c r="CK10" s="5" t="s">
        <v>15</v>
      </c>
      <c r="CL10" s="5" t="s">
        <v>412</v>
      </c>
      <c r="CM10" s="5" t="s">
        <v>309</v>
      </c>
      <c r="CN10" s="5" t="s">
        <v>50</v>
      </c>
      <c r="CO10" s="5" t="s">
        <v>398</v>
      </c>
      <c r="CP10" s="5" t="s">
        <v>281</v>
      </c>
      <c r="CQ10" s="5" t="s">
        <v>414</v>
      </c>
      <c r="CR10" s="5" t="s">
        <v>411</v>
      </c>
      <c r="CS10" s="5" t="s">
        <v>413</v>
      </c>
      <c r="CT10" s="49" t="s">
        <v>657</v>
      </c>
      <c r="CU10" s="49" t="s">
        <v>658</v>
      </c>
      <c r="CV10" s="5" t="s">
        <v>675</v>
      </c>
      <c r="CW10" s="5" t="s">
        <v>755</v>
      </c>
    </row>
    <row r="11" spans="2:102" s="26" customFormat="1" ht="22.5" hidden="1" customHeight="1" x14ac:dyDescent="0.2">
      <c r="B11" s="134"/>
      <c r="C11" s="6"/>
      <c r="D11" s="971"/>
      <c r="E11" s="951"/>
      <c r="F11" s="275"/>
      <c r="G11" s="6"/>
      <c r="H11" s="105"/>
      <c r="I11" s="105"/>
      <c r="J11" s="105"/>
      <c r="K11" s="105"/>
      <c r="L11" s="280" t="s">
        <v>468</v>
      </c>
      <c r="M11" s="280" t="s">
        <v>469</v>
      </c>
      <c r="N11" s="280" t="s">
        <v>470</v>
      </c>
      <c r="O11" s="280" t="s">
        <v>471</v>
      </c>
      <c r="P11" s="280" t="s">
        <v>472</v>
      </c>
      <c r="Q11" s="280" t="s">
        <v>473</v>
      </c>
      <c r="R11" s="280" t="s">
        <v>474</v>
      </c>
      <c r="S11" s="280" t="s">
        <v>485</v>
      </c>
      <c r="T11" s="293" t="s">
        <v>486</v>
      </c>
      <c r="U11" s="280" t="s">
        <v>490</v>
      </c>
      <c r="V11" s="125"/>
      <c r="W11" s="276"/>
      <c r="X11" s="277"/>
      <c r="Y11" s="42"/>
      <c r="Z11" s="239"/>
      <c r="AA11" s="239"/>
      <c r="AB11" s="239"/>
      <c r="AC11" s="363"/>
      <c r="AD11" s="277"/>
      <c r="AE11" s="942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941"/>
      <c r="AQ11" s="155"/>
      <c r="AR11" s="559"/>
      <c r="AS11" s="68"/>
      <c r="AT11" s="559"/>
      <c r="AU11" s="68"/>
      <c r="AV11" s="559"/>
      <c r="AW11" s="68"/>
      <c r="AX11" s="727"/>
      <c r="AY11" s="68"/>
      <c r="AZ11" s="727"/>
      <c r="BA11" s="68"/>
      <c r="BB11" s="727"/>
      <c r="BC11" s="68"/>
      <c r="BD11" s="727"/>
      <c r="BE11" s="68"/>
      <c r="BF11" s="727"/>
      <c r="BG11" s="68"/>
      <c r="BH11" s="727"/>
      <c r="BI11" s="68"/>
      <c r="BJ11" s="727"/>
      <c r="BK11" s="68"/>
      <c r="BL11" s="727"/>
      <c r="BM11" s="68"/>
      <c r="BN11" s="727"/>
      <c r="BO11" s="68"/>
      <c r="BP11" s="727"/>
      <c r="BQ11" s="68"/>
      <c r="BR11" s="727"/>
      <c r="BS11" s="68"/>
    </row>
    <row r="12" spans="2:102" s="26" customFormat="1" ht="36" customHeight="1" x14ac:dyDescent="0.2">
      <c r="B12" s="134"/>
      <c r="C12" s="6"/>
      <c r="D12" s="971"/>
      <c r="E12" s="951"/>
      <c r="F12" s="275"/>
      <c r="G12" s="6"/>
      <c r="H12" s="105"/>
      <c r="I12" s="105"/>
      <c r="J12" s="708" t="s">
        <v>883</v>
      </c>
      <c r="K12" s="256"/>
      <c r="L12" s="615"/>
      <c r="M12" s="615"/>
      <c r="N12" s="615"/>
      <c r="O12" s="615"/>
      <c r="P12" s="615"/>
      <c r="Q12" s="615"/>
      <c r="R12" s="615"/>
      <c r="S12" s="615"/>
      <c r="T12" s="684"/>
      <c r="U12" s="615"/>
      <c r="W12" s="276"/>
      <c r="X12" s="277"/>
      <c r="Y12" s="42"/>
      <c r="Z12" s="239"/>
      <c r="AA12" s="239"/>
      <c r="AB12" s="239"/>
      <c r="AC12" s="363"/>
      <c r="AD12" s="258"/>
      <c r="AE12" s="942"/>
      <c r="AF12" s="152">
        <f t="shared" ref="AF12:AF17" si="3">L12*I12</f>
        <v>0</v>
      </c>
      <c r="AG12" s="152">
        <f t="shared" ref="AG12:AG17" si="4">M12*I12</f>
        <v>0</v>
      </c>
      <c r="AH12" s="152">
        <f t="shared" ref="AH12:AH17" si="5">N12*I12</f>
        <v>0</v>
      </c>
      <c r="AI12" s="152">
        <f t="shared" ref="AI12:AI17" si="6">O12*I12</f>
        <v>0</v>
      </c>
      <c r="AJ12" s="152">
        <f t="shared" ref="AJ12:AJ17" si="7">P12*I12</f>
        <v>0</v>
      </c>
      <c r="AK12" s="152">
        <f t="shared" ref="AK12:AK17" si="8">Q12*I12</f>
        <v>0</v>
      </c>
      <c r="AL12" s="152">
        <f t="shared" ref="AL12:AL17" si="9">R12*I12</f>
        <v>0</v>
      </c>
      <c r="AM12" s="152">
        <f t="shared" ref="AM12:AM17" si="10">S12*I12</f>
        <v>0</v>
      </c>
      <c r="AN12" s="152">
        <f t="shared" ref="AN12:AN17" si="11">T12*I12</f>
        <v>0</v>
      </c>
      <c r="AO12" s="152">
        <f t="shared" ref="AO12:AO17" si="12">U12*I12</f>
        <v>0</v>
      </c>
      <c r="AP12" s="942">
        <v>0</v>
      </c>
      <c r="AQ12" s="152"/>
      <c r="AR12" s="1376" t="s">
        <v>846</v>
      </c>
      <c r="AS12" s="1376"/>
      <c r="AT12" s="1376"/>
      <c r="AU12" s="1376"/>
      <c r="AV12" s="1376"/>
      <c r="AW12" s="1376"/>
      <c r="AX12" s="1381" t="s">
        <v>861</v>
      </c>
      <c r="AY12" s="1381"/>
      <c r="AZ12" s="1381"/>
      <c r="BA12" s="1381"/>
      <c r="BB12" s="1381"/>
      <c r="BC12" s="1381"/>
      <c r="BD12" s="1381"/>
      <c r="BE12" s="1381"/>
      <c r="BF12" s="1381"/>
      <c r="BG12" s="1381"/>
      <c r="BH12" s="1381"/>
      <c r="BI12" s="1381"/>
      <c r="BJ12" s="1381"/>
      <c r="BK12" s="1381"/>
      <c r="BL12" s="1381"/>
      <c r="BM12" s="1381"/>
      <c r="BN12" s="1381"/>
      <c r="BO12" s="1381"/>
      <c r="BP12" s="1381"/>
      <c r="BQ12" s="1381"/>
      <c r="BR12" s="1381"/>
      <c r="BS12" s="1381"/>
      <c r="CD12" s="1">
        <f t="shared" ref="CD12:CD34" si="13">IF(F12="",IF(SUM(L12:U12)&gt;0,SUM(L12:U12),0),0)*I12</f>
        <v>0</v>
      </c>
      <c r="CE12" s="1">
        <f t="shared" ref="CE12:CE34" si="14">IF(F12="Dual Tex.",IF(SUM(L12:U12)&gt;0,SUM(L12:U12),0),0)*I12</f>
        <v>0</v>
      </c>
      <c r="CF12" s="1"/>
      <c r="CG12"/>
      <c r="CH12" s="1">
        <f t="shared" ref="CH12:CH17" si="15">IF(H12="type",IF(SUM(L12:U12)&gt;0,SUM(L12:U12),0),0)*I12</f>
        <v>0</v>
      </c>
      <c r="CI12" s="1">
        <f t="shared" ref="CI12:CI34" si="16">IF(H12="footholds",IF(SUM(L12:U12)&gt;0,SUM(L12:U12),0),0)*I12</f>
        <v>0</v>
      </c>
      <c r="CJ12" s="1">
        <f t="shared" ref="CJ12:CJ34" si="17">IF(H12="micros",IF(SUM(L12:U12)&gt;0,SUM(L12:U12),0),0)*I12</f>
        <v>0</v>
      </c>
      <c r="CK12" s="1">
        <f t="shared" ref="CK12:CK34" si="18">IF(H12="jug",IF(SUM(L12:U12)&gt;0,SUM(L12:U12),0),0)*I12</f>
        <v>0</v>
      </c>
      <c r="CL12" s="1">
        <f t="shared" ref="CL12:CL34" si="19">IF(H12="ledge",IF(SUM(L12:U12)&gt;0,SUM(L12:U12),0),0)*I12</f>
        <v>0</v>
      </c>
      <c r="CM12" s="1">
        <f t="shared" ref="CM12:CM34" si="20">IF(H12="edge",IF(SUM(L12:U12)&gt;0,SUM(L12:U12),0),0)*I12</f>
        <v>0</v>
      </c>
      <c r="CN12" s="1">
        <f t="shared" ref="CN12:CN34" si="21">IF(H12="crimp",IF(SUM(L12:U12)&gt;0,SUM(L12:U12),0),0)*I12</f>
        <v>0</v>
      </c>
      <c r="CO12" s="1">
        <f t="shared" ref="CO12:CO34" si="22">IF(H12="incut",IF(SUM(L12:U12)&gt;0,SUM(L12:U12),0),0)*I12</f>
        <v>0</v>
      </c>
      <c r="CP12" s="1">
        <f t="shared" ref="CP12:CP34" si="23">IF(H12="dish",IF(SUM(L12:U12)&gt;0,SUM(L12:U12),0),0)*I12</f>
        <v>0</v>
      </c>
      <c r="CQ12" s="1">
        <f t="shared" ref="CQ12:CQ34" si="24">IF(H12="pinch",IF(SUM(L12:U12)&gt;0,SUM(L12:U12),0),0)*I12</f>
        <v>0</v>
      </c>
      <c r="CR12" s="1">
        <f t="shared" ref="CR12:CR34" si="25">IF(H12="pocket",IF(SUM(L12:U12)&gt;0,SUM(L12:U12),0),0)*I12</f>
        <v>0</v>
      </c>
      <c r="CS12" s="1">
        <f t="shared" ref="CS12:CS34" si="26">IF(H12="insert",IF(SUM(L12:U12)&gt;0,SUM(L12:U12),0),0)*I12</f>
        <v>0</v>
      </c>
      <c r="CT12" s="1">
        <f t="shared" ref="CT12:CT34" si="27">IF(H12="feature",IF(SUM(L12:U12)&gt;0,SUM(L12:U12),0),0)*I12</f>
        <v>0</v>
      </c>
      <c r="CU12" s="1">
        <f t="shared" ref="CU12:CU34" si="28">IF(H12="scoop",IF(SUM(L12:U12)&gt;0,SUM(L12:U12),0),0)*I12</f>
        <v>0</v>
      </c>
      <c r="CV12" s="1">
        <f t="shared" ref="CV12:CV34" si="29">IF(H12="various",IF(SUM(L12:U12)&gt;0,SUM(L12:U12),0),0)*I12</f>
        <v>0</v>
      </c>
      <c r="CW12" s="1">
        <f t="shared" ref="CW12:CW34" si="30">IF(H12="positive",IF(SUM(L12:U12)&gt;0,SUM(L12:U12),0),0)*I12</f>
        <v>0</v>
      </c>
    </row>
    <row r="13" spans="2:102" s="26" customFormat="1" ht="35" customHeight="1" x14ac:dyDescent="0.2">
      <c r="B13" s="142"/>
      <c r="C13" s="170"/>
      <c r="D13" s="972" t="s">
        <v>806</v>
      </c>
      <c r="E13" s="952"/>
      <c r="F13" s="465" t="s">
        <v>31</v>
      </c>
      <c r="G13" s="82" t="s">
        <v>60</v>
      </c>
      <c r="H13" s="83" t="s">
        <v>15</v>
      </c>
      <c r="I13" s="82">
        <v>6</v>
      </c>
      <c r="J13" s="83" t="s">
        <v>937</v>
      </c>
      <c r="K13" s="496">
        <v>105.36900000000001</v>
      </c>
      <c r="L13" s="84"/>
      <c r="M13" s="84"/>
      <c r="N13" s="84"/>
      <c r="O13" s="84"/>
      <c r="P13" s="84"/>
      <c r="Q13" s="819"/>
      <c r="R13" s="790"/>
      <c r="S13" s="790"/>
      <c r="T13" s="794"/>
      <c r="U13" s="794"/>
      <c r="V13" s="60">
        <f>SUM(L13:U13)*K13</f>
        <v>0</v>
      </c>
      <c r="W13" s="85" t="str">
        <f>IF(B13="New","Yes","No")</f>
        <v>No</v>
      </c>
      <c r="X13" s="61" t="str">
        <f t="shared" ref="X13:X14" si="31">IF(SUM(L13:U13)&gt;0,"Yes","No")</f>
        <v>No</v>
      </c>
      <c r="Y13" s="42"/>
      <c r="Z13" s="749">
        <v>1</v>
      </c>
      <c r="AA13" s="750">
        <f t="shared" ref="AA13:AA14" si="32">Z13*L13+Z13*M13+Z13*N13+Z13*O13+Z13*P13+Z13*Q13+Z13*R13+Z13*S13+Z13*T13+Z13*U13</f>
        <v>0</v>
      </c>
      <c r="AB13" s="239"/>
      <c r="AC13" s="363"/>
      <c r="AD13" s="258">
        <v>2.4</v>
      </c>
      <c r="AE13" s="942" cm="1">
        <f t="array" ref="AE13">SUM(L13:U13*AD13)</f>
        <v>0</v>
      </c>
      <c r="AF13" s="152">
        <f t="shared" si="3"/>
        <v>0</v>
      </c>
      <c r="AG13" s="152">
        <f t="shared" si="4"/>
        <v>0</v>
      </c>
      <c r="AH13" s="152">
        <f t="shared" si="5"/>
        <v>0</v>
      </c>
      <c r="AI13" s="152">
        <f t="shared" si="6"/>
        <v>0</v>
      </c>
      <c r="AJ13" s="152">
        <f t="shared" si="7"/>
        <v>0</v>
      </c>
      <c r="AK13" s="152">
        <f t="shared" si="8"/>
        <v>0</v>
      </c>
      <c r="AL13" s="152">
        <f t="shared" si="9"/>
        <v>0</v>
      </c>
      <c r="AM13" s="152">
        <f t="shared" si="10"/>
        <v>0</v>
      </c>
      <c r="AN13" s="152">
        <f t="shared" si="11"/>
        <v>0</v>
      </c>
      <c r="AO13" s="152">
        <f t="shared" si="12"/>
        <v>0</v>
      </c>
      <c r="AP13" s="942">
        <v>1</v>
      </c>
      <c r="AQ13" s="152"/>
      <c r="AR13" s="719">
        <v>12</v>
      </c>
      <c r="AS13" s="733">
        <f t="shared" ref="AS13:AS34" si="33">SUM(L13:U13)*AR13</f>
        <v>0</v>
      </c>
      <c r="AT13" s="719"/>
      <c r="AU13" s="733">
        <f t="shared" ref="AU13:AU34" si="34">SUM(L13:U13)*AT13</f>
        <v>0</v>
      </c>
      <c r="AV13" s="719"/>
      <c r="AW13" s="733">
        <f t="shared" ref="AW13:AW34" si="35">SUM(L13:U13)*AV13</f>
        <v>0</v>
      </c>
      <c r="AX13" s="730"/>
      <c r="AY13" s="733">
        <f t="shared" ref="AY13:AY34" si="36">SUM(L13:U13)*AX13</f>
        <v>0</v>
      </c>
      <c r="AZ13" s="730"/>
      <c r="BA13" s="733">
        <f t="shared" ref="BA13:BA34" si="37">SUM(L13:U13)*AZ13</f>
        <v>0</v>
      </c>
      <c r="BB13" s="730"/>
      <c r="BC13" s="733">
        <f t="shared" ref="BC13:BC34" si="38">SUM(L13:U13)*BB13</f>
        <v>0</v>
      </c>
      <c r="BD13" s="730">
        <v>6</v>
      </c>
      <c r="BE13" s="733">
        <f t="shared" ref="BE13:BE34" si="39">SUM(L13:U13)*BD13</f>
        <v>0</v>
      </c>
      <c r="BF13" s="730"/>
      <c r="BG13" s="733">
        <f t="shared" ref="BG13:BG34" si="40">SUM(L13:U13)*BF13</f>
        <v>0</v>
      </c>
      <c r="BH13" s="730"/>
      <c r="BI13" s="733">
        <f t="shared" ref="BI13:BI34" si="41">SUM(L13:U13)*BH13</f>
        <v>0</v>
      </c>
      <c r="BJ13" s="730"/>
      <c r="BK13" s="733">
        <f t="shared" ref="BK13:BK34" si="42">SUM(L13:U13)*BJ13</f>
        <v>0</v>
      </c>
      <c r="BL13" s="730"/>
      <c r="BM13" s="733">
        <f t="shared" ref="BM13:BM34" si="43">SUM(L13:U13)*BL13</f>
        <v>0</v>
      </c>
      <c r="BN13" s="730"/>
      <c r="BO13" s="733">
        <f t="shared" ref="BO13:BO34" si="44">SUM(L13:U13)*BN13</f>
        <v>0</v>
      </c>
      <c r="BP13" s="730"/>
      <c r="BQ13" s="733">
        <f t="shared" ref="BQ13:BQ34" si="45">SUM(L13:U13)*BP13</f>
        <v>0</v>
      </c>
      <c r="BR13" s="730"/>
      <c r="BS13" s="733">
        <f t="shared" ref="BS13:BS34" si="46">SUM(L13:U13)*BR13</f>
        <v>0</v>
      </c>
      <c r="BU13" s="26">
        <f t="shared" ref="BU13:BU34" si="47">IF(G13="XS",IF(SUM(L13:U13)&gt;0,SUM(L13:U13),0),0)*I13</f>
        <v>0</v>
      </c>
      <c r="BV13" s="26">
        <f t="shared" ref="BV13:BV34" si="48">IF(G13="S",IF(SUM(L13:U13)&gt;0,SUM(L13:U13),0),0)*I13</f>
        <v>0</v>
      </c>
      <c r="BW13" s="26">
        <f t="shared" ref="BW13:BW34" si="49">IF(G13="M",IF(SUM(L13:U13)&gt;0,SUM(L13:U13),0),0)*I13</f>
        <v>0</v>
      </c>
      <c r="BX13" s="26">
        <f t="shared" ref="BX13:BX34" si="50">IF(G13="L",IF(SUM(L13:U13)&gt;0,SUM(L13:U13),0),0)*I13</f>
        <v>0</v>
      </c>
      <c r="BY13" s="26">
        <f t="shared" ref="BY13:BY34" si="51">IF(G13="XL",IF(SUM(L13:U13)&gt;0,SUM(L13:U13),0),0)*I13</f>
        <v>0</v>
      </c>
      <c r="BZ13" s="26">
        <f t="shared" ref="BZ13:BZ34" si="52">IF(G13="2XL",IF(SUM(L13:U13)&gt;0,SUM(L13:U13),0),0)*I13</f>
        <v>0</v>
      </c>
      <c r="CA13" s="26">
        <f t="shared" ref="CA13:CA34" si="53">IF(G13="3XL",IF(SUM(L13:U13)&gt;0,SUM(L13:U13),0),0)*I13</f>
        <v>0</v>
      </c>
      <c r="CB13" s="26">
        <f t="shared" ref="CB13:CB34" si="54">IF(G13="various",IF(SUM(L13:U13)&gt;0,SUM(L13:U13),0),0)*I13</f>
        <v>0</v>
      </c>
      <c r="CD13" s="1">
        <f t="shared" si="13"/>
        <v>0</v>
      </c>
      <c r="CE13" s="1">
        <f t="shared" si="14"/>
        <v>0</v>
      </c>
      <c r="CF13" s="1">
        <f t="shared" ref="CF13:CF34" si="55">IF(F13="No Tex.",IF(SUM(L13:U13)&gt;0,SUM(L13:U13),0),0)*I13</f>
        <v>0</v>
      </c>
      <c r="CG13"/>
      <c r="CH13" s="1">
        <f t="shared" si="15"/>
        <v>0</v>
      </c>
      <c r="CI13" s="1">
        <f t="shared" si="16"/>
        <v>0</v>
      </c>
      <c r="CJ13" s="1">
        <f t="shared" si="17"/>
        <v>0</v>
      </c>
      <c r="CK13" s="1">
        <f t="shared" si="18"/>
        <v>0</v>
      </c>
      <c r="CL13" s="1">
        <f t="shared" si="19"/>
        <v>0</v>
      </c>
      <c r="CM13" s="1">
        <f t="shared" si="20"/>
        <v>0</v>
      </c>
      <c r="CN13" s="1">
        <f t="shared" si="21"/>
        <v>0</v>
      </c>
      <c r="CO13" s="1">
        <f t="shared" si="22"/>
        <v>0</v>
      </c>
      <c r="CP13" s="1">
        <f t="shared" si="23"/>
        <v>0</v>
      </c>
      <c r="CQ13" s="1">
        <f t="shared" si="24"/>
        <v>0</v>
      </c>
      <c r="CR13" s="1">
        <f t="shared" si="25"/>
        <v>0</v>
      </c>
      <c r="CS13" s="1">
        <f t="shared" si="26"/>
        <v>0</v>
      </c>
      <c r="CT13" s="1">
        <f t="shared" si="27"/>
        <v>0</v>
      </c>
      <c r="CU13" s="1">
        <f t="shared" si="28"/>
        <v>0</v>
      </c>
      <c r="CV13" s="1">
        <f t="shared" si="29"/>
        <v>0</v>
      </c>
      <c r="CW13" s="1">
        <f t="shared" si="30"/>
        <v>0</v>
      </c>
    </row>
    <row r="14" spans="2:102" s="26" customFormat="1" ht="35" customHeight="1" x14ac:dyDescent="0.2">
      <c r="B14" s="132"/>
      <c r="C14" s="2"/>
      <c r="D14" s="973" t="s">
        <v>807</v>
      </c>
      <c r="E14" s="953"/>
      <c r="F14" s="401"/>
      <c r="G14" s="73" t="s">
        <v>60</v>
      </c>
      <c r="H14" s="75" t="s">
        <v>656</v>
      </c>
      <c r="I14" s="73">
        <v>10</v>
      </c>
      <c r="J14" s="75" t="s">
        <v>937</v>
      </c>
      <c r="K14" s="361">
        <v>73.64500000000001</v>
      </c>
      <c r="L14" s="64"/>
      <c r="M14" s="64"/>
      <c r="N14" s="64"/>
      <c r="O14" s="64"/>
      <c r="P14" s="64"/>
      <c r="Q14" s="821"/>
      <c r="R14" s="795"/>
      <c r="S14" s="795"/>
      <c r="T14" s="795"/>
      <c r="U14" s="795"/>
      <c r="V14" s="78">
        <f t="shared" ref="V14:V77" si="56">SUM(L14:U14)*K14</f>
        <v>0</v>
      </c>
      <c r="W14" s="78" t="str">
        <f>IF(B14="New","Yes","No")</f>
        <v>No</v>
      </c>
      <c r="X14" s="79" t="str">
        <f t="shared" si="31"/>
        <v>No</v>
      </c>
      <c r="Y14" s="42"/>
      <c r="Z14" s="751">
        <v>1</v>
      </c>
      <c r="AA14" s="752">
        <f t="shared" si="32"/>
        <v>0</v>
      </c>
      <c r="AB14" s="239"/>
      <c r="AC14" s="363"/>
      <c r="AD14" s="258">
        <v>0.85</v>
      </c>
      <c r="AE14" s="942" cm="1">
        <f t="array" ref="AE14">SUM(L14:U14*AD14)</f>
        <v>0</v>
      </c>
      <c r="AF14" s="152">
        <f t="shared" si="3"/>
        <v>0</v>
      </c>
      <c r="AG14" s="152">
        <f t="shared" si="4"/>
        <v>0</v>
      </c>
      <c r="AH14" s="152">
        <f t="shared" si="5"/>
        <v>0</v>
      </c>
      <c r="AI14" s="152">
        <f t="shared" si="6"/>
        <v>0</v>
      </c>
      <c r="AJ14" s="152">
        <f t="shared" si="7"/>
        <v>0</v>
      </c>
      <c r="AK14" s="152">
        <f t="shared" si="8"/>
        <v>0</v>
      </c>
      <c r="AL14" s="152">
        <f t="shared" si="9"/>
        <v>0</v>
      </c>
      <c r="AM14" s="152">
        <f t="shared" si="10"/>
        <v>0</v>
      </c>
      <c r="AN14" s="152">
        <f t="shared" si="11"/>
        <v>0</v>
      </c>
      <c r="AO14" s="152">
        <f t="shared" si="12"/>
        <v>0</v>
      </c>
      <c r="AP14" s="942">
        <v>1</v>
      </c>
      <c r="AQ14" s="152"/>
      <c r="AR14" s="719">
        <v>20</v>
      </c>
      <c r="AS14" s="733">
        <f t="shared" si="33"/>
        <v>0</v>
      </c>
      <c r="AT14" s="719"/>
      <c r="AU14" s="733">
        <f t="shared" si="34"/>
        <v>0</v>
      </c>
      <c r="AV14" s="719"/>
      <c r="AW14" s="733">
        <f t="shared" si="35"/>
        <v>0</v>
      </c>
      <c r="AX14" s="730"/>
      <c r="AY14" s="733">
        <f t="shared" si="36"/>
        <v>0</v>
      </c>
      <c r="AZ14" s="730">
        <v>10</v>
      </c>
      <c r="BA14" s="733">
        <f t="shared" si="37"/>
        <v>0</v>
      </c>
      <c r="BB14" s="730"/>
      <c r="BC14" s="733">
        <f t="shared" si="38"/>
        <v>0</v>
      </c>
      <c r="BD14" s="730"/>
      <c r="BE14" s="733">
        <f t="shared" si="39"/>
        <v>0</v>
      </c>
      <c r="BF14" s="730"/>
      <c r="BG14" s="733">
        <f t="shared" si="40"/>
        <v>0</v>
      </c>
      <c r="BH14" s="730"/>
      <c r="BI14" s="733">
        <f t="shared" si="41"/>
        <v>0</v>
      </c>
      <c r="BJ14" s="730"/>
      <c r="BK14" s="733">
        <f t="shared" si="42"/>
        <v>0</v>
      </c>
      <c r="BL14" s="730"/>
      <c r="BM14" s="733">
        <f t="shared" si="43"/>
        <v>0</v>
      </c>
      <c r="BN14" s="730"/>
      <c r="BO14" s="733">
        <f t="shared" si="44"/>
        <v>0</v>
      </c>
      <c r="BP14" s="730"/>
      <c r="BQ14" s="733">
        <f t="shared" si="45"/>
        <v>0</v>
      </c>
      <c r="BR14" s="730"/>
      <c r="BS14" s="733">
        <f t="shared" si="46"/>
        <v>0</v>
      </c>
      <c r="BU14" s="26">
        <f t="shared" si="47"/>
        <v>0</v>
      </c>
      <c r="BV14" s="26">
        <f t="shared" si="48"/>
        <v>0</v>
      </c>
      <c r="BW14" s="26">
        <f t="shared" si="49"/>
        <v>0</v>
      </c>
      <c r="BX14" s="26">
        <f t="shared" si="50"/>
        <v>0</v>
      </c>
      <c r="BY14" s="26">
        <f t="shared" si="51"/>
        <v>0</v>
      </c>
      <c r="BZ14" s="26">
        <f t="shared" si="52"/>
        <v>0</v>
      </c>
      <c r="CA14" s="26">
        <f t="shared" si="53"/>
        <v>0</v>
      </c>
      <c r="CB14" s="26">
        <f t="shared" si="54"/>
        <v>0</v>
      </c>
      <c r="CD14" s="1">
        <f t="shared" si="13"/>
        <v>0</v>
      </c>
      <c r="CE14" s="1">
        <f t="shared" si="14"/>
        <v>0</v>
      </c>
      <c r="CF14" s="1">
        <f t="shared" si="55"/>
        <v>0</v>
      </c>
      <c r="CG14"/>
      <c r="CH14" s="1">
        <f t="shared" si="15"/>
        <v>0</v>
      </c>
      <c r="CI14" s="1">
        <f t="shared" si="16"/>
        <v>0</v>
      </c>
      <c r="CJ14" s="1">
        <f t="shared" si="17"/>
        <v>0</v>
      </c>
      <c r="CK14" s="1">
        <f t="shared" si="18"/>
        <v>0</v>
      </c>
      <c r="CL14" s="1">
        <f t="shared" si="19"/>
        <v>0</v>
      </c>
      <c r="CM14" s="1">
        <f t="shared" si="20"/>
        <v>0</v>
      </c>
      <c r="CN14" s="1">
        <f t="shared" si="21"/>
        <v>0</v>
      </c>
      <c r="CO14" s="1">
        <f t="shared" si="22"/>
        <v>0</v>
      </c>
      <c r="CP14" s="1">
        <f t="shared" si="23"/>
        <v>0</v>
      </c>
      <c r="CQ14" s="1">
        <f t="shared" si="24"/>
        <v>0</v>
      </c>
      <c r="CR14" s="1">
        <f t="shared" si="25"/>
        <v>0</v>
      </c>
      <c r="CS14" s="1">
        <f t="shared" si="26"/>
        <v>0</v>
      </c>
      <c r="CT14" s="1">
        <f t="shared" si="27"/>
        <v>0</v>
      </c>
      <c r="CU14" s="1">
        <f t="shared" si="28"/>
        <v>0</v>
      </c>
      <c r="CV14" s="1">
        <f t="shared" si="29"/>
        <v>0</v>
      </c>
      <c r="CW14" s="1">
        <f t="shared" si="30"/>
        <v>0</v>
      </c>
    </row>
    <row r="15" spans="2:102" s="26" customFormat="1" ht="36" customHeight="1" x14ac:dyDescent="0.2">
      <c r="B15" s="134"/>
      <c r="C15" s="6"/>
      <c r="D15" s="971"/>
      <c r="E15" s="951"/>
      <c r="F15" s="275"/>
      <c r="G15" s="6"/>
      <c r="H15" s="105"/>
      <c r="I15" s="105"/>
      <c r="J15" s="708" t="s">
        <v>884</v>
      </c>
      <c r="K15" s="256"/>
      <c r="L15" s="816"/>
      <c r="M15" s="816"/>
      <c r="N15" s="816"/>
      <c r="O15" s="816"/>
      <c r="P15" s="816"/>
      <c r="Q15" s="816"/>
      <c r="R15" s="816"/>
      <c r="S15" s="816"/>
      <c r="T15" s="830"/>
      <c r="U15" s="816"/>
      <c r="W15" s="276"/>
      <c r="X15" s="277"/>
      <c r="Y15" s="42"/>
      <c r="Z15" s="753"/>
      <c r="AA15" s="753"/>
      <c r="AB15" s="239"/>
      <c r="AC15" s="363"/>
      <c r="AD15" s="258"/>
      <c r="AE15" s="942" cm="1">
        <f t="array" ref="AE15">SUM(L15:U15*AD15)</f>
        <v>0</v>
      </c>
      <c r="AF15" s="152">
        <f t="shared" si="3"/>
        <v>0</v>
      </c>
      <c r="AG15" s="152">
        <f t="shared" si="4"/>
        <v>0</v>
      </c>
      <c r="AH15" s="152">
        <f t="shared" si="5"/>
        <v>0</v>
      </c>
      <c r="AI15" s="152">
        <f t="shared" si="6"/>
        <v>0</v>
      </c>
      <c r="AJ15" s="152">
        <f t="shared" si="7"/>
        <v>0</v>
      </c>
      <c r="AK15" s="152">
        <f t="shared" si="8"/>
        <v>0</v>
      </c>
      <c r="AL15" s="152">
        <f t="shared" si="9"/>
        <v>0</v>
      </c>
      <c r="AM15" s="152">
        <f t="shared" si="10"/>
        <v>0</v>
      </c>
      <c r="AN15" s="152">
        <f t="shared" si="11"/>
        <v>0</v>
      </c>
      <c r="AO15" s="152">
        <f t="shared" si="12"/>
        <v>0</v>
      </c>
      <c r="AP15" s="942">
        <v>0</v>
      </c>
      <c r="AQ15" s="152"/>
      <c r="AR15" s="719"/>
      <c r="AS15" s="733">
        <f t="shared" si="33"/>
        <v>0</v>
      </c>
      <c r="AT15" s="719"/>
      <c r="AU15" s="733">
        <f t="shared" si="34"/>
        <v>0</v>
      </c>
      <c r="AV15" s="719"/>
      <c r="AW15" s="733">
        <f t="shared" si="35"/>
        <v>0</v>
      </c>
      <c r="AX15" s="730"/>
      <c r="AY15" s="733">
        <f t="shared" si="36"/>
        <v>0</v>
      </c>
      <c r="AZ15" s="730"/>
      <c r="BA15" s="733">
        <f t="shared" si="37"/>
        <v>0</v>
      </c>
      <c r="BB15" s="730"/>
      <c r="BC15" s="733">
        <f t="shared" si="38"/>
        <v>0</v>
      </c>
      <c r="BD15" s="730"/>
      <c r="BE15" s="733">
        <f t="shared" si="39"/>
        <v>0</v>
      </c>
      <c r="BF15" s="730"/>
      <c r="BG15" s="733">
        <f t="shared" si="40"/>
        <v>0</v>
      </c>
      <c r="BH15" s="730"/>
      <c r="BI15" s="733">
        <f t="shared" si="41"/>
        <v>0</v>
      </c>
      <c r="BJ15" s="730"/>
      <c r="BK15" s="733">
        <f t="shared" si="42"/>
        <v>0</v>
      </c>
      <c r="BL15" s="730"/>
      <c r="BM15" s="733">
        <f t="shared" si="43"/>
        <v>0</v>
      </c>
      <c r="BN15" s="730"/>
      <c r="BO15" s="733">
        <f t="shared" si="44"/>
        <v>0</v>
      </c>
      <c r="BP15" s="730"/>
      <c r="BQ15" s="733">
        <f t="shared" si="45"/>
        <v>0</v>
      </c>
      <c r="BR15" s="730"/>
      <c r="BS15" s="733">
        <f t="shared" si="46"/>
        <v>0</v>
      </c>
      <c r="BU15" s="26">
        <f t="shared" si="47"/>
        <v>0</v>
      </c>
      <c r="BV15" s="26">
        <f t="shared" si="48"/>
        <v>0</v>
      </c>
      <c r="BW15" s="26">
        <f t="shared" si="49"/>
        <v>0</v>
      </c>
      <c r="BX15" s="26">
        <f t="shared" si="50"/>
        <v>0</v>
      </c>
      <c r="BY15" s="26">
        <f t="shared" si="51"/>
        <v>0</v>
      </c>
      <c r="BZ15" s="26">
        <f t="shared" si="52"/>
        <v>0</v>
      </c>
      <c r="CA15" s="26">
        <f t="shared" si="53"/>
        <v>0</v>
      </c>
      <c r="CB15" s="26">
        <f t="shared" si="54"/>
        <v>0</v>
      </c>
      <c r="CD15" s="1">
        <f t="shared" si="13"/>
        <v>0</v>
      </c>
      <c r="CE15" s="1">
        <f t="shared" si="14"/>
        <v>0</v>
      </c>
      <c r="CF15" s="1">
        <f t="shared" si="55"/>
        <v>0</v>
      </c>
      <c r="CG15"/>
      <c r="CH15" s="1">
        <f t="shared" si="15"/>
        <v>0</v>
      </c>
      <c r="CI15" s="1">
        <f t="shared" si="16"/>
        <v>0</v>
      </c>
      <c r="CJ15" s="1">
        <f t="shared" si="17"/>
        <v>0</v>
      </c>
      <c r="CK15" s="1">
        <f t="shared" si="18"/>
        <v>0</v>
      </c>
      <c r="CL15" s="1">
        <f t="shared" si="19"/>
        <v>0</v>
      </c>
      <c r="CM15" s="1">
        <f t="shared" si="20"/>
        <v>0</v>
      </c>
      <c r="CN15" s="1">
        <f t="shared" si="21"/>
        <v>0</v>
      </c>
      <c r="CO15" s="1">
        <f t="shared" si="22"/>
        <v>0</v>
      </c>
      <c r="CP15" s="1">
        <f t="shared" si="23"/>
        <v>0</v>
      </c>
      <c r="CQ15" s="1">
        <f t="shared" si="24"/>
        <v>0</v>
      </c>
      <c r="CR15" s="1">
        <f t="shared" si="25"/>
        <v>0</v>
      </c>
      <c r="CS15" s="1">
        <f t="shared" si="26"/>
        <v>0</v>
      </c>
      <c r="CT15" s="1">
        <f t="shared" si="27"/>
        <v>0</v>
      </c>
      <c r="CU15" s="1">
        <f t="shared" si="28"/>
        <v>0</v>
      </c>
      <c r="CV15" s="1">
        <f t="shared" si="29"/>
        <v>0</v>
      </c>
      <c r="CW15" s="1">
        <f t="shared" si="30"/>
        <v>0</v>
      </c>
    </row>
    <row r="16" spans="2:102" s="26" customFormat="1" ht="35" customHeight="1" x14ac:dyDescent="0.2">
      <c r="B16" s="386"/>
      <c r="C16" s="57"/>
      <c r="D16" s="974" t="s">
        <v>757</v>
      </c>
      <c r="E16" s="954"/>
      <c r="F16" s="399"/>
      <c r="G16" s="82" t="s">
        <v>69</v>
      </c>
      <c r="H16" s="83" t="s">
        <v>810</v>
      </c>
      <c r="I16" s="82">
        <v>30</v>
      </c>
      <c r="J16" s="83" t="s">
        <v>756</v>
      </c>
      <c r="K16" s="496">
        <v>23.792999999999999</v>
      </c>
      <c r="L16" s="87"/>
      <c r="M16" s="87"/>
      <c r="N16" s="87"/>
      <c r="O16" s="87"/>
      <c r="P16" s="87"/>
      <c r="Q16" s="823"/>
      <c r="R16" s="789"/>
      <c r="S16" s="789"/>
      <c r="T16" s="206"/>
      <c r="U16" s="206"/>
      <c r="V16" s="60">
        <f t="shared" si="56"/>
        <v>0</v>
      </c>
      <c r="W16" s="60" t="str">
        <f>IF(B16="New","Yes","No")</f>
        <v>No</v>
      </c>
      <c r="X16" s="705" t="str">
        <f t="shared" ref="X16" si="57">IF(SUM(L16:U16)&gt;0,"Yes","No")</f>
        <v>No</v>
      </c>
      <c r="Y16" s="42"/>
      <c r="Z16" s="749">
        <v>1</v>
      </c>
      <c r="AA16" s="750">
        <f t="shared" ref="AA16:AA17" si="58">Z16*L16+Z16*M16+Z16*N16+Z16*O16+Z16*P16+Z16*Q16+Z16*R16+Z16*S16+Z16*T16+Z16*U16</f>
        <v>0</v>
      </c>
      <c r="AB16" s="239"/>
      <c r="AC16" s="363"/>
      <c r="AD16" s="258">
        <v>0.06</v>
      </c>
      <c r="AE16" s="942" cm="1">
        <f t="array" ref="AE16">SUM(L16:U16*AD16)</f>
        <v>0</v>
      </c>
      <c r="AF16" s="152">
        <f t="shared" si="3"/>
        <v>0</v>
      </c>
      <c r="AG16" s="152">
        <f t="shared" si="4"/>
        <v>0</v>
      </c>
      <c r="AH16" s="152">
        <f t="shared" si="5"/>
        <v>0</v>
      </c>
      <c r="AI16" s="152">
        <f t="shared" si="6"/>
        <v>0</v>
      </c>
      <c r="AJ16" s="152">
        <f t="shared" si="7"/>
        <v>0</v>
      </c>
      <c r="AK16" s="152">
        <f t="shared" si="8"/>
        <v>0</v>
      </c>
      <c r="AL16" s="152">
        <f t="shared" si="9"/>
        <v>0</v>
      </c>
      <c r="AM16" s="152">
        <f t="shared" si="10"/>
        <v>0</v>
      </c>
      <c r="AN16" s="152">
        <f t="shared" si="11"/>
        <v>0</v>
      </c>
      <c r="AO16" s="152">
        <f t="shared" si="12"/>
        <v>0</v>
      </c>
      <c r="AP16" s="942">
        <v>1</v>
      </c>
      <c r="AQ16" s="152"/>
      <c r="AR16" s="719">
        <v>30</v>
      </c>
      <c r="AS16" s="733">
        <f t="shared" si="33"/>
        <v>0</v>
      </c>
      <c r="AT16" s="719"/>
      <c r="AU16" s="733">
        <f t="shared" si="34"/>
        <v>0</v>
      </c>
      <c r="AV16" s="719"/>
      <c r="AW16" s="733">
        <f t="shared" si="35"/>
        <v>0</v>
      </c>
      <c r="AX16" s="730"/>
      <c r="AY16" s="733">
        <f t="shared" si="36"/>
        <v>0</v>
      </c>
      <c r="AZ16" s="730"/>
      <c r="BA16" s="733">
        <f t="shared" si="37"/>
        <v>0</v>
      </c>
      <c r="BB16" s="730"/>
      <c r="BC16" s="733">
        <f t="shared" si="38"/>
        <v>0</v>
      </c>
      <c r="BD16" s="730"/>
      <c r="BE16" s="733">
        <f t="shared" si="39"/>
        <v>0</v>
      </c>
      <c r="BF16" s="730"/>
      <c r="BG16" s="733">
        <f t="shared" si="40"/>
        <v>0</v>
      </c>
      <c r="BH16" s="730"/>
      <c r="BI16" s="733">
        <f t="shared" si="41"/>
        <v>0</v>
      </c>
      <c r="BJ16" s="730"/>
      <c r="BK16" s="733">
        <f t="shared" si="42"/>
        <v>0</v>
      </c>
      <c r="BL16" s="730"/>
      <c r="BM16" s="733">
        <f t="shared" si="43"/>
        <v>0</v>
      </c>
      <c r="BN16" s="730"/>
      <c r="BO16" s="733">
        <f t="shared" si="44"/>
        <v>0</v>
      </c>
      <c r="BP16" s="730"/>
      <c r="BQ16" s="733">
        <f t="shared" si="45"/>
        <v>0</v>
      </c>
      <c r="BR16" s="730"/>
      <c r="BS16" s="733">
        <f t="shared" si="46"/>
        <v>0</v>
      </c>
      <c r="BU16" s="26">
        <f t="shared" si="47"/>
        <v>0</v>
      </c>
      <c r="BV16" s="26">
        <f t="shared" si="48"/>
        <v>0</v>
      </c>
      <c r="BW16" s="26">
        <f t="shared" si="49"/>
        <v>0</v>
      </c>
      <c r="BX16" s="26">
        <f t="shared" si="50"/>
        <v>0</v>
      </c>
      <c r="BY16" s="26">
        <f t="shared" si="51"/>
        <v>0</v>
      </c>
      <c r="BZ16" s="26">
        <f t="shared" si="52"/>
        <v>0</v>
      </c>
      <c r="CA16" s="26">
        <f t="shared" si="53"/>
        <v>0</v>
      </c>
      <c r="CB16" s="26">
        <f t="shared" si="54"/>
        <v>0</v>
      </c>
      <c r="CD16" s="1">
        <f t="shared" si="13"/>
        <v>0</v>
      </c>
      <c r="CE16" s="1">
        <f t="shared" si="14"/>
        <v>0</v>
      </c>
      <c r="CF16" s="1">
        <f t="shared" si="55"/>
        <v>0</v>
      </c>
      <c r="CG16"/>
      <c r="CH16" s="1">
        <f t="shared" si="15"/>
        <v>0</v>
      </c>
      <c r="CI16" s="1">
        <f t="shared" si="16"/>
        <v>0</v>
      </c>
      <c r="CJ16" s="1">
        <f t="shared" si="17"/>
        <v>0</v>
      </c>
      <c r="CK16" s="1">
        <f t="shared" si="18"/>
        <v>0</v>
      </c>
      <c r="CL16" s="1">
        <f t="shared" si="19"/>
        <v>0</v>
      </c>
      <c r="CM16" s="1">
        <f t="shared" si="20"/>
        <v>0</v>
      </c>
      <c r="CN16" s="1">
        <f t="shared" si="21"/>
        <v>0</v>
      </c>
      <c r="CO16" s="1">
        <f t="shared" si="22"/>
        <v>0</v>
      </c>
      <c r="CP16" s="1">
        <f t="shared" si="23"/>
        <v>0</v>
      </c>
      <c r="CQ16" s="1">
        <f t="shared" si="24"/>
        <v>0</v>
      </c>
      <c r="CR16" s="1">
        <f t="shared" si="25"/>
        <v>0</v>
      </c>
      <c r="CS16" s="1">
        <f t="shared" si="26"/>
        <v>0</v>
      </c>
      <c r="CT16" s="1">
        <f t="shared" si="27"/>
        <v>0</v>
      </c>
      <c r="CU16" s="1">
        <f t="shared" si="28"/>
        <v>0</v>
      </c>
      <c r="CV16" s="1">
        <f t="shared" si="29"/>
        <v>0</v>
      </c>
      <c r="CW16" s="1">
        <f t="shared" si="30"/>
        <v>0</v>
      </c>
    </row>
    <row r="17" spans="1:128" s="26" customFormat="1" ht="35" customHeight="1" x14ac:dyDescent="0.2">
      <c r="B17" s="390"/>
      <c r="C17" s="74"/>
      <c r="D17" s="975" t="s">
        <v>758</v>
      </c>
      <c r="E17" s="955"/>
      <c r="F17" s="401"/>
      <c r="G17" s="73" t="s">
        <v>69</v>
      </c>
      <c r="H17" s="75" t="s">
        <v>810</v>
      </c>
      <c r="I17" s="73">
        <v>100</v>
      </c>
      <c r="J17" s="75" t="s">
        <v>756</v>
      </c>
      <c r="K17" s="361">
        <v>74.778000000000006</v>
      </c>
      <c r="L17" s="64"/>
      <c r="M17" s="64"/>
      <c r="N17" s="64"/>
      <c r="O17" s="64"/>
      <c r="P17" s="64"/>
      <c r="Q17" s="821"/>
      <c r="R17" s="795"/>
      <c r="S17" s="795"/>
      <c r="T17" s="795"/>
      <c r="U17" s="795"/>
      <c r="V17" s="78">
        <f t="shared" si="56"/>
        <v>0</v>
      </c>
      <c r="W17" s="78" t="str">
        <f>IF(B17="New","Yes","No")</f>
        <v>No</v>
      </c>
      <c r="X17" s="902" t="str">
        <f t="shared" ref="X17" si="59">IF(SUM(L17:U17)&gt;0,"Yes","No")</f>
        <v>No</v>
      </c>
      <c r="Y17" s="42"/>
      <c r="Z17" s="751">
        <v>1</v>
      </c>
      <c r="AA17" s="752">
        <f t="shared" si="58"/>
        <v>0</v>
      </c>
      <c r="AB17" s="239"/>
      <c r="AC17" s="363"/>
      <c r="AD17" s="258">
        <v>0.2</v>
      </c>
      <c r="AE17" s="942" cm="1">
        <f t="array" ref="AE17">SUM(L17:U17*AD17)</f>
        <v>0</v>
      </c>
      <c r="AF17" s="152">
        <f t="shared" si="3"/>
        <v>0</v>
      </c>
      <c r="AG17" s="152">
        <f t="shared" si="4"/>
        <v>0</v>
      </c>
      <c r="AH17" s="152">
        <f t="shared" si="5"/>
        <v>0</v>
      </c>
      <c r="AI17" s="152">
        <f t="shared" si="6"/>
        <v>0</v>
      </c>
      <c r="AJ17" s="152">
        <f t="shared" si="7"/>
        <v>0</v>
      </c>
      <c r="AK17" s="152">
        <f t="shared" si="8"/>
        <v>0</v>
      </c>
      <c r="AL17" s="152">
        <f t="shared" si="9"/>
        <v>0</v>
      </c>
      <c r="AM17" s="152">
        <f t="shared" si="10"/>
        <v>0</v>
      </c>
      <c r="AN17" s="152">
        <f t="shared" si="11"/>
        <v>0</v>
      </c>
      <c r="AO17" s="152">
        <f t="shared" si="12"/>
        <v>0</v>
      </c>
      <c r="AP17" s="942">
        <v>1</v>
      </c>
      <c r="AQ17" s="152"/>
      <c r="AR17" s="719">
        <v>50</v>
      </c>
      <c r="AS17" s="733">
        <f t="shared" si="33"/>
        <v>0</v>
      </c>
      <c r="AT17" s="719"/>
      <c r="AU17" s="733">
        <f t="shared" si="34"/>
        <v>0</v>
      </c>
      <c r="AV17" s="719"/>
      <c r="AW17" s="733">
        <f t="shared" si="35"/>
        <v>0</v>
      </c>
      <c r="AX17" s="730"/>
      <c r="AY17" s="733">
        <f t="shared" si="36"/>
        <v>0</v>
      </c>
      <c r="AZ17" s="730"/>
      <c r="BA17" s="733">
        <f t="shared" si="37"/>
        <v>0</v>
      </c>
      <c r="BB17" s="730"/>
      <c r="BC17" s="733">
        <f t="shared" si="38"/>
        <v>0</v>
      </c>
      <c r="BD17" s="730"/>
      <c r="BE17" s="733">
        <f t="shared" si="39"/>
        <v>0</v>
      </c>
      <c r="BF17" s="730"/>
      <c r="BG17" s="733">
        <f t="shared" si="40"/>
        <v>0</v>
      </c>
      <c r="BH17" s="730"/>
      <c r="BI17" s="733">
        <f t="shared" si="41"/>
        <v>0</v>
      </c>
      <c r="BJ17" s="730"/>
      <c r="BK17" s="733">
        <f t="shared" si="42"/>
        <v>0</v>
      </c>
      <c r="BL17" s="730"/>
      <c r="BM17" s="733">
        <f t="shared" si="43"/>
        <v>0</v>
      </c>
      <c r="BN17" s="730"/>
      <c r="BO17" s="733">
        <f t="shared" si="44"/>
        <v>0</v>
      </c>
      <c r="BP17" s="730"/>
      <c r="BQ17" s="733">
        <f t="shared" si="45"/>
        <v>0</v>
      </c>
      <c r="BR17" s="730"/>
      <c r="BS17" s="733">
        <f t="shared" si="46"/>
        <v>0</v>
      </c>
      <c r="BU17" s="26">
        <f t="shared" si="47"/>
        <v>0</v>
      </c>
      <c r="BV17" s="26">
        <f t="shared" si="48"/>
        <v>0</v>
      </c>
      <c r="BW17" s="26">
        <f t="shared" si="49"/>
        <v>0</v>
      </c>
      <c r="BX17" s="26">
        <f t="shared" si="50"/>
        <v>0</v>
      </c>
      <c r="BY17" s="26">
        <f t="shared" si="51"/>
        <v>0</v>
      </c>
      <c r="BZ17" s="26">
        <f t="shared" si="52"/>
        <v>0</v>
      </c>
      <c r="CA17" s="26">
        <f t="shared" si="53"/>
        <v>0</v>
      </c>
      <c r="CB17" s="26">
        <f t="shared" si="54"/>
        <v>0</v>
      </c>
      <c r="CD17" s="1">
        <f t="shared" si="13"/>
        <v>0</v>
      </c>
      <c r="CE17" s="1">
        <f t="shared" si="14"/>
        <v>0</v>
      </c>
      <c r="CF17" s="1">
        <f t="shared" si="55"/>
        <v>0</v>
      </c>
      <c r="CG17"/>
      <c r="CH17" s="1">
        <f t="shared" si="15"/>
        <v>0</v>
      </c>
      <c r="CI17" s="1">
        <f t="shared" si="16"/>
        <v>0</v>
      </c>
      <c r="CJ17" s="1">
        <f t="shared" si="17"/>
        <v>0</v>
      </c>
      <c r="CK17" s="1">
        <f t="shared" si="18"/>
        <v>0</v>
      </c>
      <c r="CL17" s="1">
        <f t="shared" si="19"/>
        <v>0</v>
      </c>
      <c r="CM17" s="1">
        <f t="shared" si="20"/>
        <v>0</v>
      </c>
      <c r="CN17" s="1">
        <f t="shared" si="21"/>
        <v>0</v>
      </c>
      <c r="CO17" s="1">
        <f t="shared" si="22"/>
        <v>0</v>
      </c>
      <c r="CP17" s="1">
        <f t="shared" si="23"/>
        <v>0</v>
      </c>
      <c r="CQ17" s="1">
        <f t="shared" si="24"/>
        <v>0</v>
      </c>
      <c r="CR17" s="1">
        <f t="shared" si="25"/>
        <v>0</v>
      </c>
      <c r="CS17" s="1">
        <f t="shared" si="26"/>
        <v>0</v>
      </c>
      <c r="CT17" s="1">
        <f t="shared" si="27"/>
        <v>0</v>
      </c>
      <c r="CU17" s="1">
        <f t="shared" si="28"/>
        <v>0</v>
      </c>
      <c r="CV17" s="1">
        <f t="shared" si="29"/>
        <v>0</v>
      </c>
      <c r="CW17" s="1">
        <f t="shared" si="30"/>
        <v>0</v>
      </c>
    </row>
    <row r="18" spans="1:128" ht="31.25" customHeight="1" x14ac:dyDescent="0.2">
      <c r="B18" s="1000"/>
      <c r="F18" s="415"/>
      <c r="G18" s="47"/>
      <c r="H18" s="51"/>
      <c r="J18" s="708" t="s">
        <v>925</v>
      </c>
      <c r="K18" s="256"/>
      <c r="L18" s="826"/>
      <c r="M18" s="826"/>
      <c r="N18" s="826"/>
      <c r="O18" s="826"/>
      <c r="P18" s="826"/>
      <c r="Q18" s="826"/>
      <c r="R18" s="826"/>
      <c r="S18" s="826"/>
      <c r="T18" s="826"/>
      <c r="U18" s="826"/>
      <c r="V18" s="201"/>
      <c r="W18" s="54"/>
      <c r="X18" s="292"/>
      <c r="Z18" s="86"/>
      <c r="AA18" s="756"/>
      <c r="AB18" s="26"/>
      <c r="AC18" s="363"/>
      <c r="AD18" s="265"/>
      <c r="AE18" s="942">
        <f t="shared" ref="AE18:AE34" si="60">SUM(L18:U18)*AD18</f>
        <v>0</v>
      </c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942"/>
      <c r="AQ18" s="152"/>
      <c r="AR18" s="734"/>
      <c r="AS18" s="733">
        <f t="shared" si="33"/>
        <v>0</v>
      </c>
      <c r="AT18" s="734"/>
      <c r="AU18" s="733">
        <f t="shared" si="34"/>
        <v>0</v>
      </c>
      <c r="AV18" s="734"/>
      <c r="AW18" s="733">
        <f t="shared" si="35"/>
        <v>0</v>
      </c>
      <c r="AX18" s="735"/>
      <c r="AY18" s="733">
        <f t="shared" si="36"/>
        <v>0</v>
      </c>
      <c r="AZ18" s="735"/>
      <c r="BA18" s="733">
        <f t="shared" si="37"/>
        <v>0</v>
      </c>
      <c r="BB18" s="735"/>
      <c r="BC18" s="733">
        <f t="shared" si="38"/>
        <v>0</v>
      </c>
      <c r="BD18" s="735"/>
      <c r="BE18" s="733">
        <f t="shared" si="39"/>
        <v>0</v>
      </c>
      <c r="BF18" s="735"/>
      <c r="BG18" s="733">
        <f t="shared" si="40"/>
        <v>0</v>
      </c>
      <c r="BH18" s="735"/>
      <c r="BI18" s="733">
        <f t="shared" si="41"/>
        <v>0</v>
      </c>
      <c r="BJ18" s="735"/>
      <c r="BK18" s="733">
        <f t="shared" si="42"/>
        <v>0</v>
      </c>
      <c r="BL18" s="735"/>
      <c r="BM18" s="733">
        <f t="shared" si="43"/>
        <v>0</v>
      </c>
      <c r="BN18" s="735"/>
      <c r="BO18" s="733">
        <f t="shared" si="44"/>
        <v>0</v>
      </c>
      <c r="BP18" s="735"/>
      <c r="BQ18" s="733">
        <f t="shared" si="45"/>
        <v>0</v>
      </c>
      <c r="BR18" s="735"/>
      <c r="BS18" s="733">
        <f t="shared" si="46"/>
        <v>0</v>
      </c>
      <c r="BU18" s="26">
        <f t="shared" si="47"/>
        <v>0</v>
      </c>
      <c r="BV18" s="26">
        <f t="shared" si="48"/>
        <v>0</v>
      </c>
      <c r="BW18" s="26">
        <f t="shared" si="49"/>
        <v>0</v>
      </c>
      <c r="BX18" s="26">
        <f t="shared" si="50"/>
        <v>0</v>
      </c>
      <c r="BY18" s="26">
        <f t="shared" si="51"/>
        <v>0</v>
      </c>
      <c r="BZ18" s="26">
        <f t="shared" si="52"/>
        <v>0</v>
      </c>
      <c r="CA18" s="26">
        <f t="shared" si="53"/>
        <v>0</v>
      </c>
      <c r="CB18" s="26">
        <f t="shared" si="54"/>
        <v>0</v>
      </c>
      <c r="CD18" s="1">
        <f t="shared" si="13"/>
        <v>0</v>
      </c>
      <c r="CE18" s="1">
        <f t="shared" si="14"/>
        <v>0</v>
      </c>
      <c r="CF18" s="1">
        <f t="shared" si="55"/>
        <v>0</v>
      </c>
      <c r="CH18" s="1">
        <f t="shared" ref="CH18:CH23" si="61">IF(H18="sloper",IF(SUM(L18:U18)&gt;0,SUM(L18:U18),0),0)*I18</f>
        <v>0</v>
      </c>
      <c r="CI18" s="1">
        <f t="shared" si="16"/>
        <v>0</v>
      </c>
      <c r="CJ18" s="1">
        <f t="shared" si="17"/>
        <v>0</v>
      </c>
      <c r="CK18" s="1">
        <f t="shared" si="18"/>
        <v>0</v>
      </c>
      <c r="CL18" s="1">
        <f t="shared" si="19"/>
        <v>0</v>
      </c>
      <c r="CM18" s="1">
        <f t="shared" si="20"/>
        <v>0</v>
      </c>
      <c r="CN18" s="1">
        <f t="shared" si="21"/>
        <v>0</v>
      </c>
      <c r="CO18" s="1">
        <f t="shared" si="22"/>
        <v>0</v>
      </c>
      <c r="CP18" s="1">
        <f t="shared" si="23"/>
        <v>0</v>
      </c>
      <c r="CQ18" s="1">
        <f t="shared" si="24"/>
        <v>0</v>
      </c>
      <c r="CR18" s="1">
        <f t="shared" si="25"/>
        <v>0</v>
      </c>
      <c r="CS18" s="1">
        <f t="shared" si="26"/>
        <v>0</v>
      </c>
      <c r="CT18" s="1">
        <f t="shared" si="27"/>
        <v>0</v>
      </c>
      <c r="CU18" s="1">
        <f t="shared" si="28"/>
        <v>0</v>
      </c>
      <c r="CV18" s="1">
        <f t="shared" si="29"/>
        <v>0</v>
      </c>
      <c r="CW18" s="1">
        <f t="shared" si="30"/>
        <v>0</v>
      </c>
    </row>
    <row r="19" spans="1:128" s="1" customFormat="1" ht="57" customHeight="1" x14ac:dyDescent="0.2">
      <c r="B19" s="142" t="s">
        <v>8</v>
      </c>
      <c r="C19" s="82"/>
      <c r="D19" s="972" t="s">
        <v>926</v>
      </c>
      <c r="E19" s="968" t="s">
        <v>932</v>
      </c>
      <c r="F19" s="399"/>
      <c r="G19" s="82" t="s">
        <v>69</v>
      </c>
      <c r="H19" s="83" t="s">
        <v>146</v>
      </c>
      <c r="I19" s="82">
        <v>16</v>
      </c>
      <c r="J19" s="83" t="s">
        <v>693</v>
      </c>
      <c r="K19" s="496">
        <v>90.2</v>
      </c>
      <c r="L19" s="87"/>
      <c r="M19" s="87"/>
      <c r="N19" s="87"/>
      <c r="O19" s="87"/>
      <c r="P19" s="87"/>
      <c r="Q19" s="823"/>
      <c r="R19" s="789"/>
      <c r="S19" s="789"/>
      <c r="T19" s="789"/>
      <c r="U19" s="789"/>
      <c r="V19" s="70">
        <f t="shared" si="56"/>
        <v>0</v>
      </c>
      <c r="W19" s="85" t="str">
        <f>IF(B19="New","Yes","No")</f>
        <v>Yes</v>
      </c>
      <c r="X19" s="71" t="str">
        <f t="shared" ref="X19:X23" si="62">IF(SUM(L19:U19)&gt;0,"Yes","No")</f>
        <v>No</v>
      </c>
      <c r="Y19"/>
      <c r="Z19" s="749">
        <v>1</v>
      </c>
      <c r="AA19" s="755">
        <f t="shared" ref="AA19:AA23" si="63">Z19*L19+Z19*M19+Z19*N19+Z19*O19+Z19*P19+Z19*Q19+Z19*R19+Z19*S19+Z19*T19+Z19*U19</f>
        <v>0</v>
      </c>
      <c r="AB19" s="26"/>
      <c r="AC19" s="363"/>
      <c r="AD19" s="258">
        <v>0.14000000000000001</v>
      </c>
      <c r="AE19" s="942">
        <f t="shared" si="60"/>
        <v>0</v>
      </c>
      <c r="AF19" s="152">
        <f t="shared" ref="AF19:AF34" si="64">L19*I19</f>
        <v>0</v>
      </c>
      <c r="AG19" s="152">
        <f t="shared" ref="AG19:AG34" si="65">M19*I19</f>
        <v>0</v>
      </c>
      <c r="AH19" s="152">
        <f t="shared" ref="AH19:AH34" si="66">N19*I19</f>
        <v>0</v>
      </c>
      <c r="AI19" s="152">
        <f t="shared" ref="AI19:AI34" si="67">O19*I19</f>
        <v>0</v>
      </c>
      <c r="AJ19" s="152">
        <f t="shared" ref="AJ19:AJ34" si="68">P19*I19</f>
        <v>0</v>
      </c>
      <c r="AK19" s="152">
        <f t="shared" ref="AK19:AK34" si="69">Q19*I19</f>
        <v>0</v>
      </c>
      <c r="AL19" s="152">
        <f t="shared" ref="AL19:AL34" si="70">R19*I19</f>
        <v>0</v>
      </c>
      <c r="AM19" s="152">
        <f t="shared" ref="AM19:AM34" si="71">S19*I19</f>
        <v>0</v>
      </c>
      <c r="AN19" s="152">
        <f t="shared" ref="AN19:AN34" si="72">T19*I19</f>
        <v>0</v>
      </c>
      <c r="AO19" s="152">
        <f t="shared" ref="AO19:AO34" si="73">U19*I19</f>
        <v>0</v>
      </c>
      <c r="AP19" s="942">
        <v>1</v>
      </c>
      <c r="AQ19" s="152"/>
      <c r="AR19" s="719">
        <v>32</v>
      </c>
      <c r="AS19" s="733">
        <f t="shared" si="33"/>
        <v>0</v>
      </c>
      <c r="AT19" s="719"/>
      <c r="AU19" s="733">
        <f t="shared" si="34"/>
        <v>0</v>
      </c>
      <c r="AV19" s="719"/>
      <c r="AW19" s="733">
        <f t="shared" si="35"/>
        <v>0</v>
      </c>
      <c r="AX19" s="730"/>
      <c r="AY19" s="733">
        <f t="shared" si="36"/>
        <v>0</v>
      </c>
      <c r="AZ19" s="730"/>
      <c r="BA19" s="733">
        <f t="shared" si="37"/>
        <v>0</v>
      </c>
      <c r="BB19" s="730"/>
      <c r="BC19" s="733">
        <f t="shared" si="38"/>
        <v>0</v>
      </c>
      <c r="BD19" s="730"/>
      <c r="BE19" s="733">
        <f t="shared" si="39"/>
        <v>0</v>
      </c>
      <c r="BF19" s="730"/>
      <c r="BG19" s="733">
        <f t="shared" si="40"/>
        <v>0</v>
      </c>
      <c r="BH19" s="730"/>
      <c r="BI19" s="733">
        <f t="shared" si="41"/>
        <v>0</v>
      </c>
      <c r="BJ19" s="730"/>
      <c r="BK19" s="733">
        <f t="shared" si="42"/>
        <v>0</v>
      </c>
      <c r="BL19" s="730"/>
      <c r="BM19" s="733">
        <f t="shared" si="43"/>
        <v>0</v>
      </c>
      <c r="BN19" s="730"/>
      <c r="BO19" s="733">
        <f t="shared" si="44"/>
        <v>0</v>
      </c>
      <c r="BP19" s="730"/>
      <c r="BQ19" s="733">
        <f t="shared" si="45"/>
        <v>0</v>
      </c>
      <c r="BR19" s="730"/>
      <c r="BS19" s="733">
        <f t="shared" si="46"/>
        <v>0</v>
      </c>
      <c r="BT19" s="26"/>
      <c r="BU19" s="26">
        <f t="shared" si="47"/>
        <v>0</v>
      </c>
      <c r="BV19" s="26">
        <f t="shared" si="48"/>
        <v>0</v>
      </c>
      <c r="BW19" s="26">
        <f t="shared" si="49"/>
        <v>0</v>
      </c>
      <c r="BX19" s="26">
        <f t="shared" si="50"/>
        <v>0</v>
      </c>
      <c r="BY19" s="26">
        <f t="shared" si="51"/>
        <v>0</v>
      </c>
      <c r="BZ19" s="26">
        <f t="shared" si="52"/>
        <v>0</v>
      </c>
      <c r="CA19" s="26">
        <f t="shared" si="53"/>
        <v>0</v>
      </c>
      <c r="CB19" s="26">
        <f t="shared" si="54"/>
        <v>0</v>
      </c>
      <c r="CD19" s="1">
        <f t="shared" si="13"/>
        <v>0</v>
      </c>
      <c r="CE19" s="1">
        <f t="shared" si="14"/>
        <v>0</v>
      </c>
      <c r="CF19" s="1">
        <f t="shared" si="55"/>
        <v>0</v>
      </c>
      <c r="CH19" s="1">
        <f t="shared" si="61"/>
        <v>0</v>
      </c>
      <c r="CI19" s="1">
        <f t="shared" si="16"/>
        <v>0</v>
      </c>
      <c r="CJ19" s="1">
        <f t="shared" si="17"/>
        <v>0</v>
      </c>
      <c r="CK19" s="1">
        <f t="shared" si="18"/>
        <v>0</v>
      </c>
      <c r="CL19" s="1">
        <f t="shared" si="19"/>
        <v>0</v>
      </c>
      <c r="CM19" s="1">
        <f t="shared" si="20"/>
        <v>0</v>
      </c>
      <c r="CN19" s="1">
        <f t="shared" si="21"/>
        <v>0</v>
      </c>
      <c r="CO19" s="1">
        <f t="shared" si="22"/>
        <v>0</v>
      </c>
      <c r="CP19" s="1">
        <f t="shared" si="23"/>
        <v>0</v>
      </c>
      <c r="CQ19" s="1">
        <f t="shared" si="24"/>
        <v>0</v>
      </c>
      <c r="CR19" s="1">
        <f t="shared" si="25"/>
        <v>0</v>
      </c>
      <c r="CS19" s="1">
        <f t="shared" si="26"/>
        <v>0</v>
      </c>
      <c r="CT19" s="1">
        <f t="shared" si="27"/>
        <v>0</v>
      </c>
      <c r="CU19" s="1">
        <f t="shared" si="28"/>
        <v>0</v>
      </c>
      <c r="CV19" s="1">
        <f t="shared" si="29"/>
        <v>0</v>
      </c>
      <c r="CW19" s="1">
        <f t="shared" si="30"/>
        <v>0</v>
      </c>
    </row>
    <row r="20" spans="1:128" s="1" customFormat="1" ht="57" customHeight="1" x14ac:dyDescent="0.2">
      <c r="B20" s="385" t="s">
        <v>8</v>
      </c>
      <c r="D20" s="976" t="s">
        <v>927</v>
      </c>
      <c r="E20" s="1046" t="s">
        <v>935</v>
      </c>
      <c r="F20" s="397"/>
      <c r="G20" s="62" t="s">
        <v>69</v>
      </c>
      <c r="H20" s="63" t="s">
        <v>146</v>
      </c>
      <c r="I20" s="62">
        <v>13</v>
      </c>
      <c r="J20" s="63" t="s">
        <v>693</v>
      </c>
      <c r="K20" s="490">
        <v>88</v>
      </c>
      <c r="L20" s="64"/>
      <c r="M20" s="64"/>
      <c r="N20" s="64"/>
      <c r="O20" s="64"/>
      <c r="P20" s="64"/>
      <c r="Q20" s="821"/>
      <c r="R20" s="795"/>
      <c r="S20" s="795"/>
      <c r="T20" s="795"/>
      <c r="U20" s="795"/>
      <c r="V20" s="66">
        <f t="shared" si="56"/>
        <v>0</v>
      </c>
      <c r="W20" s="66" t="str">
        <f>IF(B20="New","Yes","No")</f>
        <v>Yes</v>
      </c>
      <c r="X20" s="67" t="str">
        <f t="shared" si="62"/>
        <v>No</v>
      </c>
      <c r="Y20"/>
      <c r="Z20" s="748">
        <v>1</v>
      </c>
      <c r="AA20" s="755">
        <f t="shared" si="63"/>
        <v>0</v>
      </c>
      <c r="AB20" s="26"/>
      <c r="AC20" s="363"/>
      <c r="AD20" s="258">
        <v>0.19</v>
      </c>
      <c r="AE20" s="942">
        <f t="shared" si="60"/>
        <v>0</v>
      </c>
      <c r="AF20" s="152">
        <f t="shared" si="64"/>
        <v>0</v>
      </c>
      <c r="AG20" s="152">
        <f t="shared" si="65"/>
        <v>0</v>
      </c>
      <c r="AH20" s="152">
        <f t="shared" si="66"/>
        <v>0</v>
      </c>
      <c r="AI20" s="152">
        <f t="shared" si="67"/>
        <v>0</v>
      </c>
      <c r="AJ20" s="152">
        <f t="shared" si="68"/>
        <v>0</v>
      </c>
      <c r="AK20" s="152">
        <f t="shared" si="69"/>
        <v>0</v>
      </c>
      <c r="AL20" s="152">
        <f t="shared" si="70"/>
        <v>0</v>
      </c>
      <c r="AM20" s="152">
        <f t="shared" si="71"/>
        <v>0</v>
      </c>
      <c r="AN20" s="152">
        <f t="shared" si="72"/>
        <v>0</v>
      </c>
      <c r="AO20" s="152">
        <f t="shared" si="73"/>
        <v>0</v>
      </c>
      <c r="AP20" s="942">
        <v>1</v>
      </c>
      <c r="AQ20" s="152"/>
      <c r="AR20" s="719">
        <v>26</v>
      </c>
      <c r="AS20" s="733">
        <f t="shared" si="33"/>
        <v>0</v>
      </c>
      <c r="AT20" s="719"/>
      <c r="AU20" s="733">
        <f t="shared" si="34"/>
        <v>0</v>
      </c>
      <c r="AV20" s="719"/>
      <c r="AW20" s="733">
        <f t="shared" si="35"/>
        <v>0</v>
      </c>
      <c r="AX20" s="730"/>
      <c r="AY20" s="733">
        <f t="shared" si="36"/>
        <v>0</v>
      </c>
      <c r="AZ20" s="730"/>
      <c r="BA20" s="733">
        <f t="shared" si="37"/>
        <v>0</v>
      </c>
      <c r="BB20" s="730"/>
      <c r="BC20" s="733">
        <f t="shared" si="38"/>
        <v>0</v>
      </c>
      <c r="BD20" s="730"/>
      <c r="BE20" s="733">
        <f t="shared" si="39"/>
        <v>0</v>
      </c>
      <c r="BF20" s="730"/>
      <c r="BG20" s="733">
        <f t="shared" si="40"/>
        <v>0</v>
      </c>
      <c r="BH20" s="730"/>
      <c r="BI20" s="733">
        <f t="shared" si="41"/>
        <v>0</v>
      </c>
      <c r="BJ20" s="730"/>
      <c r="BK20" s="733">
        <f t="shared" si="42"/>
        <v>0</v>
      </c>
      <c r="BL20" s="730"/>
      <c r="BM20" s="733">
        <f t="shared" si="43"/>
        <v>0</v>
      </c>
      <c r="BN20" s="730"/>
      <c r="BO20" s="733">
        <f t="shared" si="44"/>
        <v>0</v>
      </c>
      <c r="BP20" s="730"/>
      <c r="BQ20" s="733">
        <f t="shared" si="45"/>
        <v>0</v>
      </c>
      <c r="BR20" s="730"/>
      <c r="BS20" s="733">
        <f t="shared" si="46"/>
        <v>0</v>
      </c>
      <c r="BT20" s="26"/>
      <c r="BU20" s="26">
        <f t="shared" si="47"/>
        <v>0</v>
      </c>
      <c r="BV20" s="26">
        <f t="shared" si="48"/>
        <v>0</v>
      </c>
      <c r="BW20" s="26">
        <f t="shared" si="49"/>
        <v>0</v>
      </c>
      <c r="BX20" s="26">
        <f t="shared" si="50"/>
        <v>0</v>
      </c>
      <c r="BY20" s="26">
        <f t="shared" si="51"/>
        <v>0</v>
      </c>
      <c r="BZ20" s="26">
        <f t="shared" si="52"/>
        <v>0</v>
      </c>
      <c r="CA20" s="26">
        <f t="shared" si="53"/>
        <v>0</v>
      </c>
      <c r="CB20" s="26">
        <f t="shared" si="54"/>
        <v>0</v>
      </c>
      <c r="CD20" s="1">
        <f t="shared" si="13"/>
        <v>0</v>
      </c>
      <c r="CE20" s="1">
        <f t="shared" si="14"/>
        <v>0</v>
      </c>
      <c r="CF20" s="1">
        <f t="shared" si="55"/>
        <v>0</v>
      </c>
      <c r="CH20" s="1">
        <f t="shared" si="61"/>
        <v>0</v>
      </c>
      <c r="CI20" s="1">
        <f t="shared" si="16"/>
        <v>0</v>
      </c>
      <c r="CJ20" s="1">
        <f t="shared" si="17"/>
        <v>0</v>
      </c>
      <c r="CK20" s="1">
        <f t="shared" si="18"/>
        <v>0</v>
      </c>
      <c r="CL20" s="1">
        <f t="shared" si="19"/>
        <v>0</v>
      </c>
      <c r="CM20" s="1">
        <f t="shared" si="20"/>
        <v>0</v>
      </c>
      <c r="CN20" s="1">
        <f t="shared" si="21"/>
        <v>0</v>
      </c>
      <c r="CO20" s="1">
        <f t="shared" si="22"/>
        <v>0</v>
      </c>
      <c r="CP20" s="1">
        <f t="shared" si="23"/>
        <v>0</v>
      </c>
      <c r="CQ20" s="1">
        <f t="shared" si="24"/>
        <v>0</v>
      </c>
      <c r="CR20" s="1">
        <f t="shared" si="25"/>
        <v>0</v>
      </c>
      <c r="CS20" s="1">
        <f t="shared" si="26"/>
        <v>0</v>
      </c>
      <c r="CT20" s="1">
        <f t="shared" si="27"/>
        <v>0</v>
      </c>
      <c r="CU20" s="1">
        <f t="shared" si="28"/>
        <v>0</v>
      </c>
      <c r="CV20" s="1">
        <f t="shared" si="29"/>
        <v>0</v>
      </c>
      <c r="CW20" s="1">
        <f t="shared" si="30"/>
        <v>0</v>
      </c>
    </row>
    <row r="21" spans="1:128" s="26" customFormat="1" ht="57" customHeight="1" x14ac:dyDescent="0.2">
      <c r="A21" s="1"/>
      <c r="B21" s="139" t="s">
        <v>8</v>
      </c>
      <c r="D21" s="977" t="s">
        <v>928</v>
      </c>
      <c r="E21" s="969" t="s">
        <v>933</v>
      </c>
      <c r="F21" s="400"/>
      <c r="G21" s="26" t="s">
        <v>69</v>
      </c>
      <c r="H21" s="68" t="s">
        <v>146</v>
      </c>
      <c r="I21" s="26">
        <v>14</v>
      </c>
      <c r="J21" s="68" t="s">
        <v>693</v>
      </c>
      <c r="K21" s="360">
        <v>86.9</v>
      </c>
      <c r="L21" s="87"/>
      <c r="M21" s="87"/>
      <c r="N21" s="87"/>
      <c r="O21" s="87"/>
      <c r="P21" s="87"/>
      <c r="Q21" s="823"/>
      <c r="R21" s="789"/>
      <c r="S21" s="789"/>
      <c r="T21" s="789"/>
      <c r="U21" s="789"/>
      <c r="V21" s="70">
        <f t="shared" si="56"/>
        <v>0</v>
      </c>
      <c r="W21" s="70" t="str">
        <f>IF(B21="New","Yes","No")</f>
        <v>Yes</v>
      </c>
      <c r="X21" s="71" t="str">
        <f t="shared" si="62"/>
        <v>No</v>
      </c>
      <c r="Y21"/>
      <c r="Z21" s="748">
        <v>1</v>
      </c>
      <c r="AA21" s="755">
        <f t="shared" si="63"/>
        <v>0</v>
      </c>
      <c r="AC21" s="363"/>
      <c r="AD21" s="258">
        <v>0.15</v>
      </c>
      <c r="AE21" s="942">
        <f t="shared" si="60"/>
        <v>0</v>
      </c>
      <c r="AF21" s="152">
        <f t="shared" si="64"/>
        <v>0</v>
      </c>
      <c r="AG21" s="152">
        <f t="shared" si="65"/>
        <v>0</v>
      </c>
      <c r="AH21" s="152">
        <f t="shared" si="66"/>
        <v>0</v>
      </c>
      <c r="AI21" s="152">
        <f t="shared" si="67"/>
        <v>0</v>
      </c>
      <c r="AJ21" s="152">
        <f t="shared" si="68"/>
        <v>0</v>
      </c>
      <c r="AK21" s="152">
        <f t="shared" si="69"/>
        <v>0</v>
      </c>
      <c r="AL21" s="152">
        <f t="shared" si="70"/>
        <v>0</v>
      </c>
      <c r="AM21" s="152">
        <f t="shared" si="71"/>
        <v>0</v>
      </c>
      <c r="AN21" s="152">
        <f t="shared" si="72"/>
        <v>0</v>
      </c>
      <c r="AO21" s="152">
        <f t="shared" si="73"/>
        <v>0</v>
      </c>
      <c r="AP21" s="942">
        <v>1</v>
      </c>
      <c r="AQ21" s="152"/>
      <c r="AR21" s="719">
        <v>28</v>
      </c>
      <c r="AS21" s="733">
        <f t="shared" si="33"/>
        <v>0</v>
      </c>
      <c r="AT21" s="719"/>
      <c r="AU21" s="733">
        <f t="shared" si="34"/>
        <v>0</v>
      </c>
      <c r="AV21" s="719"/>
      <c r="AW21" s="733">
        <f t="shared" si="35"/>
        <v>0</v>
      </c>
      <c r="AX21" s="730"/>
      <c r="AY21" s="733">
        <f t="shared" si="36"/>
        <v>0</v>
      </c>
      <c r="AZ21" s="730"/>
      <c r="BA21" s="733">
        <f t="shared" si="37"/>
        <v>0</v>
      </c>
      <c r="BB21" s="730"/>
      <c r="BC21" s="733">
        <f t="shared" si="38"/>
        <v>0</v>
      </c>
      <c r="BD21" s="730"/>
      <c r="BE21" s="733">
        <f t="shared" si="39"/>
        <v>0</v>
      </c>
      <c r="BF21" s="730"/>
      <c r="BG21" s="733">
        <f t="shared" si="40"/>
        <v>0</v>
      </c>
      <c r="BH21" s="730"/>
      <c r="BI21" s="733">
        <f t="shared" si="41"/>
        <v>0</v>
      </c>
      <c r="BJ21" s="730"/>
      <c r="BK21" s="733">
        <f t="shared" si="42"/>
        <v>0</v>
      </c>
      <c r="BL21" s="730"/>
      <c r="BM21" s="733">
        <f t="shared" si="43"/>
        <v>0</v>
      </c>
      <c r="BN21" s="730"/>
      <c r="BO21" s="733">
        <f t="shared" si="44"/>
        <v>0</v>
      </c>
      <c r="BP21" s="730"/>
      <c r="BQ21" s="733">
        <f t="shared" si="45"/>
        <v>0</v>
      </c>
      <c r="BR21" s="730"/>
      <c r="BS21" s="733">
        <f t="shared" si="46"/>
        <v>0</v>
      </c>
      <c r="BU21" s="26">
        <f t="shared" si="47"/>
        <v>0</v>
      </c>
      <c r="BV21" s="26">
        <f t="shared" si="48"/>
        <v>0</v>
      </c>
      <c r="BW21" s="26">
        <f t="shared" si="49"/>
        <v>0</v>
      </c>
      <c r="BX21" s="26">
        <f t="shared" si="50"/>
        <v>0</v>
      </c>
      <c r="BY21" s="26">
        <f t="shared" si="51"/>
        <v>0</v>
      </c>
      <c r="BZ21" s="26">
        <f t="shared" si="52"/>
        <v>0</v>
      </c>
      <c r="CA21" s="26">
        <f t="shared" si="53"/>
        <v>0</v>
      </c>
      <c r="CB21" s="26">
        <f t="shared" si="54"/>
        <v>0</v>
      </c>
      <c r="CD21" s="1">
        <f t="shared" si="13"/>
        <v>0</v>
      </c>
      <c r="CE21" s="1">
        <f t="shared" si="14"/>
        <v>0</v>
      </c>
      <c r="CF21" s="1">
        <f t="shared" si="55"/>
        <v>0</v>
      </c>
      <c r="CH21" s="1">
        <f t="shared" si="61"/>
        <v>0</v>
      </c>
      <c r="CI21" s="1">
        <f t="shared" si="16"/>
        <v>0</v>
      </c>
      <c r="CJ21" s="1">
        <f t="shared" si="17"/>
        <v>0</v>
      </c>
      <c r="CK21" s="1">
        <f t="shared" si="18"/>
        <v>0</v>
      </c>
      <c r="CL21" s="1">
        <f t="shared" si="19"/>
        <v>0</v>
      </c>
      <c r="CM21" s="1">
        <f t="shared" si="20"/>
        <v>0</v>
      </c>
      <c r="CN21" s="1">
        <f t="shared" si="21"/>
        <v>0</v>
      </c>
      <c r="CO21" s="1">
        <f t="shared" si="22"/>
        <v>0</v>
      </c>
      <c r="CP21" s="1">
        <f t="shared" si="23"/>
        <v>0</v>
      </c>
      <c r="CQ21" s="1">
        <f t="shared" si="24"/>
        <v>0</v>
      </c>
      <c r="CR21" s="1">
        <f t="shared" si="25"/>
        <v>0</v>
      </c>
      <c r="CS21" s="1">
        <f t="shared" si="26"/>
        <v>0</v>
      </c>
      <c r="CT21" s="1">
        <f t="shared" si="27"/>
        <v>0</v>
      </c>
      <c r="CU21" s="1">
        <f t="shared" si="28"/>
        <v>0</v>
      </c>
      <c r="CV21" s="1">
        <f t="shared" si="29"/>
        <v>0</v>
      </c>
      <c r="CW21" s="1">
        <f t="shared" si="30"/>
        <v>0</v>
      </c>
    </row>
    <row r="22" spans="1:128" s="1" customFormat="1" ht="57" customHeight="1" x14ac:dyDescent="0.2">
      <c r="B22" s="385" t="s">
        <v>8</v>
      </c>
      <c r="D22" s="976" t="s">
        <v>929</v>
      </c>
      <c r="E22" s="1047" t="s">
        <v>934</v>
      </c>
      <c r="F22" s="397"/>
      <c r="G22" s="62" t="s">
        <v>69</v>
      </c>
      <c r="H22" s="63" t="s">
        <v>146</v>
      </c>
      <c r="I22" s="62">
        <v>12</v>
      </c>
      <c r="J22" s="63" t="s">
        <v>693</v>
      </c>
      <c r="K22" s="490">
        <v>81.400000000000006</v>
      </c>
      <c r="L22" s="64"/>
      <c r="M22" s="64"/>
      <c r="N22" s="64"/>
      <c r="O22" s="64"/>
      <c r="P22" s="64"/>
      <c r="Q22" s="821"/>
      <c r="R22" s="795"/>
      <c r="S22" s="795"/>
      <c r="T22" s="795"/>
      <c r="U22" s="795"/>
      <c r="V22" s="66">
        <f t="shared" si="56"/>
        <v>0</v>
      </c>
      <c r="W22" s="66" t="str">
        <f>IF(B22="New","Yes","No")</f>
        <v>Yes</v>
      </c>
      <c r="X22" s="67" t="str">
        <f t="shared" si="62"/>
        <v>No</v>
      </c>
      <c r="Y22"/>
      <c r="Z22" s="748">
        <v>1</v>
      </c>
      <c r="AA22" s="755">
        <f t="shared" si="63"/>
        <v>0</v>
      </c>
      <c r="AB22" s="26"/>
      <c r="AC22" s="363"/>
      <c r="AD22" s="258">
        <v>7.0000000000000007E-2</v>
      </c>
      <c r="AE22" s="942">
        <f t="shared" si="60"/>
        <v>0</v>
      </c>
      <c r="AF22" s="152">
        <f t="shared" si="64"/>
        <v>0</v>
      </c>
      <c r="AG22" s="152">
        <f t="shared" si="65"/>
        <v>0</v>
      </c>
      <c r="AH22" s="152">
        <f t="shared" si="66"/>
        <v>0</v>
      </c>
      <c r="AI22" s="152">
        <f t="shared" si="67"/>
        <v>0</v>
      </c>
      <c r="AJ22" s="152">
        <f t="shared" si="68"/>
        <v>0</v>
      </c>
      <c r="AK22" s="152">
        <f t="shared" si="69"/>
        <v>0</v>
      </c>
      <c r="AL22" s="152">
        <f t="shared" si="70"/>
        <v>0</v>
      </c>
      <c r="AM22" s="152">
        <f t="shared" si="71"/>
        <v>0</v>
      </c>
      <c r="AN22" s="152">
        <f t="shared" si="72"/>
        <v>0</v>
      </c>
      <c r="AO22" s="152">
        <f t="shared" si="73"/>
        <v>0</v>
      </c>
      <c r="AP22" s="942">
        <v>1</v>
      </c>
      <c r="AQ22" s="152"/>
      <c r="AR22" s="719">
        <v>21</v>
      </c>
      <c r="AS22" s="733">
        <f t="shared" si="33"/>
        <v>0</v>
      </c>
      <c r="AT22" s="719"/>
      <c r="AU22" s="733">
        <f t="shared" si="34"/>
        <v>0</v>
      </c>
      <c r="AV22" s="719"/>
      <c r="AW22" s="733">
        <f t="shared" si="35"/>
        <v>0</v>
      </c>
      <c r="AX22" s="730"/>
      <c r="AY22" s="733">
        <f t="shared" si="36"/>
        <v>0</v>
      </c>
      <c r="AZ22" s="730"/>
      <c r="BA22" s="733">
        <f t="shared" si="37"/>
        <v>0</v>
      </c>
      <c r="BB22" s="730"/>
      <c r="BC22" s="733">
        <f t="shared" si="38"/>
        <v>0</v>
      </c>
      <c r="BD22" s="730"/>
      <c r="BE22" s="733">
        <f t="shared" si="39"/>
        <v>0</v>
      </c>
      <c r="BF22" s="730"/>
      <c r="BG22" s="733">
        <f t="shared" si="40"/>
        <v>0</v>
      </c>
      <c r="BH22" s="730"/>
      <c r="BI22" s="733">
        <f t="shared" si="41"/>
        <v>0</v>
      </c>
      <c r="BJ22" s="730"/>
      <c r="BK22" s="733">
        <f t="shared" si="42"/>
        <v>0</v>
      </c>
      <c r="BL22" s="730"/>
      <c r="BM22" s="733">
        <f t="shared" si="43"/>
        <v>0</v>
      </c>
      <c r="BN22" s="730"/>
      <c r="BO22" s="733">
        <f t="shared" si="44"/>
        <v>0</v>
      </c>
      <c r="BP22" s="730"/>
      <c r="BQ22" s="733">
        <f t="shared" si="45"/>
        <v>0</v>
      </c>
      <c r="BR22" s="730"/>
      <c r="BS22" s="733">
        <f t="shared" si="46"/>
        <v>0</v>
      </c>
      <c r="BT22" s="26"/>
      <c r="BU22" s="26">
        <f t="shared" si="47"/>
        <v>0</v>
      </c>
      <c r="BV22" s="26">
        <f t="shared" si="48"/>
        <v>0</v>
      </c>
      <c r="BW22" s="26">
        <f t="shared" si="49"/>
        <v>0</v>
      </c>
      <c r="BX22" s="26">
        <f t="shared" si="50"/>
        <v>0</v>
      </c>
      <c r="BY22" s="26">
        <f t="shared" si="51"/>
        <v>0</v>
      </c>
      <c r="BZ22" s="26">
        <f t="shared" si="52"/>
        <v>0</v>
      </c>
      <c r="CA22" s="26">
        <f t="shared" si="53"/>
        <v>0</v>
      </c>
      <c r="CB22" s="26">
        <f t="shared" si="54"/>
        <v>0</v>
      </c>
      <c r="CD22" s="1">
        <f t="shared" si="13"/>
        <v>0</v>
      </c>
      <c r="CE22" s="1">
        <f t="shared" si="14"/>
        <v>0</v>
      </c>
      <c r="CF22" s="1">
        <f t="shared" si="55"/>
        <v>0</v>
      </c>
      <c r="CH22" s="1">
        <f t="shared" si="61"/>
        <v>0</v>
      </c>
      <c r="CI22" s="1">
        <f t="shared" si="16"/>
        <v>0</v>
      </c>
      <c r="CJ22" s="1">
        <f t="shared" si="17"/>
        <v>0</v>
      </c>
      <c r="CK22" s="1">
        <f t="shared" si="18"/>
        <v>0</v>
      </c>
      <c r="CL22" s="1">
        <f t="shared" si="19"/>
        <v>0</v>
      </c>
      <c r="CM22" s="1">
        <f t="shared" si="20"/>
        <v>0</v>
      </c>
      <c r="CN22" s="1">
        <f t="shared" si="21"/>
        <v>0</v>
      </c>
      <c r="CO22" s="1">
        <f t="shared" si="22"/>
        <v>0</v>
      </c>
      <c r="CP22" s="1">
        <f t="shared" si="23"/>
        <v>0</v>
      </c>
      <c r="CQ22" s="1">
        <f t="shared" si="24"/>
        <v>0</v>
      </c>
      <c r="CR22" s="1">
        <f t="shared" si="25"/>
        <v>0</v>
      </c>
      <c r="CS22" s="1">
        <f t="shared" si="26"/>
        <v>0</v>
      </c>
      <c r="CT22" s="1">
        <f t="shared" si="27"/>
        <v>0</v>
      </c>
      <c r="CU22" s="1">
        <f t="shared" si="28"/>
        <v>0</v>
      </c>
      <c r="CV22" s="1">
        <f t="shared" si="29"/>
        <v>0</v>
      </c>
      <c r="CW22" s="1">
        <f t="shared" si="30"/>
        <v>0</v>
      </c>
    </row>
    <row r="23" spans="1:128" s="26" customFormat="1" ht="57" customHeight="1" x14ac:dyDescent="0.2">
      <c r="A23" s="1"/>
      <c r="B23" s="390" t="s">
        <v>8</v>
      </c>
      <c r="C23" s="74"/>
      <c r="D23" s="978" t="s">
        <v>930</v>
      </c>
      <c r="E23" s="136" t="s">
        <v>936</v>
      </c>
      <c r="F23" s="413"/>
      <c r="G23" s="74" t="s">
        <v>69</v>
      </c>
      <c r="H23" s="99" t="s">
        <v>146</v>
      </c>
      <c r="I23" s="74">
        <v>12</v>
      </c>
      <c r="J23" s="99" t="s">
        <v>693</v>
      </c>
      <c r="K23" s="491">
        <v>82.5</v>
      </c>
      <c r="L23" s="936"/>
      <c r="M23" s="936"/>
      <c r="N23" s="936"/>
      <c r="O23" s="936"/>
      <c r="P23" s="936"/>
      <c r="Q23" s="90"/>
      <c r="R23" s="937"/>
      <c r="S23" s="937"/>
      <c r="T23" s="937"/>
      <c r="U23" s="937"/>
      <c r="V23" s="101">
        <f t="shared" si="56"/>
        <v>0</v>
      </c>
      <c r="W23" s="101" t="str">
        <f>IF(B23="New","Yes","No")</f>
        <v>Yes</v>
      </c>
      <c r="X23" s="102" t="str">
        <f t="shared" si="62"/>
        <v>No</v>
      </c>
      <c r="Y23"/>
      <c r="Z23" s="751">
        <v>1</v>
      </c>
      <c r="AA23" s="752">
        <f t="shared" si="63"/>
        <v>0</v>
      </c>
      <c r="AC23" s="363"/>
      <c r="AD23" s="258">
        <v>0.1</v>
      </c>
      <c r="AE23" s="942">
        <f t="shared" si="60"/>
        <v>0</v>
      </c>
      <c r="AF23" s="152">
        <f t="shared" si="64"/>
        <v>0</v>
      </c>
      <c r="AG23" s="152">
        <f t="shared" si="65"/>
        <v>0</v>
      </c>
      <c r="AH23" s="152">
        <f t="shared" si="66"/>
        <v>0</v>
      </c>
      <c r="AI23" s="152">
        <f t="shared" si="67"/>
        <v>0</v>
      </c>
      <c r="AJ23" s="152">
        <f t="shared" si="68"/>
        <v>0</v>
      </c>
      <c r="AK23" s="152">
        <f t="shared" si="69"/>
        <v>0</v>
      </c>
      <c r="AL23" s="152">
        <f t="shared" si="70"/>
        <v>0</v>
      </c>
      <c r="AM23" s="152">
        <f t="shared" si="71"/>
        <v>0</v>
      </c>
      <c r="AN23" s="152">
        <f t="shared" si="72"/>
        <v>0</v>
      </c>
      <c r="AO23" s="152">
        <f t="shared" si="73"/>
        <v>0</v>
      </c>
      <c r="AP23" s="942">
        <v>1</v>
      </c>
      <c r="AQ23" s="152"/>
      <c r="AR23" s="719">
        <v>24</v>
      </c>
      <c r="AS23" s="733">
        <f t="shared" si="33"/>
        <v>0</v>
      </c>
      <c r="AT23" s="719"/>
      <c r="AU23" s="733">
        <f t="shared" si="34"/>
        <v>0</v>
      </c>
      <c r="AV23" s="719"/>
      <c r="AW23" s="733">
        <f t="shared" si="35"/>
        <v>0</v>
      </c>
      <c r="AX23" s="730"/>
      <c r="AY23" s="733">
        <f t="shared" si="36"/>
        <v>0</v>
      </c>
      <c r="AZ23" s="730"/>
      <c r="BA23" s="733">
        <f t="shared" si="37"/>
        <v>0</v>
      </c>
      <c r="BB23" s="730"/>
      <c r="BC23" s="733">
        <f t="shared" si="38"/>
        <v>0</v>
      </c>
      <c r="BD23" s="730"/>
      <c r="BE23" s="733">
        <f t="shared" si="39"/>
        <v>0</v>
      </c>
      <c r="BF23" s="730"/>
      <c r="BG23" s="733">
        <f t="shared" si="40"/>
        <v>0</v>
      </c>
      <c r="BH23" s="730"/>
      <c r="BI23" s="733">
        <f t="shared" si="41"/>
        <v>0</v>
      </c>
      <c r="BJ23" s="730"/>
      <c r="BK23" s="733">
        <f t="shared" si="42"/>
        <v>0</v>
      </c>
      <c r="BL23" s="730"/>
      <c r="BM23" s="733">
        <f t="shared" si="43"/>
        <v>0</v>
      </c>
      <c r="BN23" s="730"/>
      <c r="BO23" s="733">
        <f t="shared" si="44"/>
        <v>0</v>
      </c>
      <c r="BP23" s="730"/>
      <c r="BQ23" s="733">
        <f t="shared" si="45"/>
        <v>0</v>
      </c>
      <c r="BR23" s="730"/>
      <c r="BS23" s="733">
        <f t="shared" si="46"/>
        <v>0</v>
      </c>
      <c r="BU23" s="26">
        <f t="shared" si="47"/>
        <v>0</v>
      </c>
      <c r="BV23" s="26">
        <f t="shared" si="48"/>
        <v>0</v>
      </c>
      <c r="BW23" s="26">
        <f t="shared" si="49"/>
        <v>0</v>
      </c>
      <c r="BX23" s="26">
        <f t="shared" si="50"/>
        <v>0</v>
      </c>
      <c r="BY23" s="26">
        <f t="shared" si="51"/>
        <v>0</v>
      </c>
      <c r="BZ23" s="26">
        <f t="shared" si="52"/>
        <v>0</v>
      </c>
      <c r="CA23" s="26">
        <f t="shared" si="53"/>
        <v>0</v>
      </c>
      <c r="CB23" s="26">
        <f t="shared" si="54"/>
        <v>0</v>
      </c>
      <c r="CD23" s="1">
        <f t="shared" si="13"/>
        <v>0</v>
      </c>
      <c r="CE23" s="1">
        <f t="shared" si="14"/>
        <v>0</v>
      </c>
      <c r="CF23" s="1">
        <f t="shared" si="55"/>
        <v>0</v>
      </c>
      <c r="CH23" s="1">
        <f t="shared" si="61"/>
        <v>0</v>
      </c>
      <c r="CI23" s="1">
        <f t="shared" si="16"/>
        <v>0</v>
      </c>
      <c r="CJ23" s="1">
        <f t="shared" si="17"/>
        <v>0</v>
      </c>
      <c r="CK23" s="1">
        <f t="shared" si="18"/>
        <v>0</v>
      </c>
      <c r="CL23" s="1">
        <f t="shared" si="19"/>
        <v>0</v>
      </c>
      <c r="CM23" s="1">
        <f t="shared" si="20"/>
        <v>0</v>
      </c>
      <c r="CN23" s="1">
        <f t="shared" si="21"/>
        <v>0</v>
      </c>
      <c r="CO23" s="1">
        <f t="shared" si="22"/>
        <v>0</v>
      </c>
      <c r="CP23" s="1">
        <f t="shared" si="23"/>
        <v>0</v>
      </c>
      <c r="CQ23" s="1">
        <f t="shared" si="24"/>
        <v>0</v>
      </c>
      <c r="CR23" s="1">
        <f t="shared" si="25"/>
        <v>0</v>
      </c>
      <c r="CS23" s="1">
        <f t="shared" si="26"/>
        <v>0</v>
      </c>
      <c r="CT23" s="1">
        <f t="shared" si="27"/>
        <v>0</v>
      </c>
      <c r="CU23" s="1">
        <f t="shared" si="28"/>
        <v>0</v>
      </c>
      <c r="CV23" s="1">
        <f t="shared" si="29"/>
        <v>0</v>
      </c>
      <c r="CW23" s="1">
        <f t="shared" si="30"/>
        <v>0</v>
      </c>
    </row>
    <row r="24" spans="1:128" ht="31.25" customHeight="1" x14ac:dyDescent="0.2">
      <c r="B24" s="46"/>
      <c r="F24" s="333"/>
      <c r="G24" s="47"/>
      <c r="H24" s="51"/>
      <c r="J24" s="708" t="s">
        <v>885</v>
      </c>
      <c r="K24" s="256"/>
      <c r="L24" s="934"/>
      <c r="M24" s="935"/>
      <c r="N24" s="934"/>
      <c r="O24" s="934"/>
      <c r="P24" s="934"/>
      <c r="Q24" s="934"/>
      <c r="R24" s="934"/>
      <c r="S24" s="934"/>
      <c r="T24" s="934"/>
      <c r="U24" s="934"/>
      <c r="V24" s="101"/>
      <c r="W24" s="54"/>
      <c r="X24" s="207"/>
      <c r="Z24" s="86"/>
      <c r="AA24" s="754"/>
      <c r="AB24" s="26"/>
      <c r="AC24" s="363"/>
      <c r="AD24" s="265"/>
      <c r="AE24" s="942">
        <f t="shared" si="60"/>
        <v>0</v>
      </c>
      <c r="AF24" s="152">
        <f t="shared" si="64"/>
        <v>0</v>
      </c>
      <c r="AG24" s="152">
        <f t="shared" si="65"/>
        <v>0</v>
      </c>
      <c r="AH24" s="152">
        <f t="shared" si="66"/>
        <v>0</v>
      </c>
      <c r="AI24" s="152">
        <f t="shared" si="67"/>
        <v>0</v>
      </c>
      <c r="AJ24" s="152">
        <f t="shared" si="68"/>
        <v>0</v>
      </c>
      <c r="AK24" s="152">
        <f t="shared" si="69"/>
        <v>0</v>
      </c>
      <c r="AL24" s="152">
        <f t="shared" si="70"/>
        <v>0</v>
      </c>
      <c r="AM24" s="152">
        <f t="shared" si="71"/>
        <v>0</v>
      </c>
      <c r="AN24" s="152">
        <f t="shared" si="72"/>
        <v>0</v>
      </c>
      <c r="AO24" s="152">
        <f t="shared" si="73"/>
        <v>0</v>
      </c>
      <c r="AP24" s="942">
        <v>0</v>
      </c>
      <c r="AQ24" s="152"/>
      <c r="AR24" s="734"/>
      <c r="AS24" s="733">
        <f t="shared" si="33"/>
        <v>0</v>
      </c>
      <c r="AT24" s="734"/>
      <c r="AU24" s="733">
        <f t="shared" si="34"/>
        <v>0</v>
      </c>
      <c r="AV24" s="734"/>
      <c r="AW24" s="733">
        <f t="shared" si="35"/>
        <v>0</v>
      </c>
      <c r="AX24" s="735"/>
      <c r="AY24" s="733">
        <f t="shared" si="36"/>
        <v>0</v>
      </c>
      <c r="AZ24" s="735"/>
      <c r="BA24" s="733">
        <f t="shared" si="37"/>
        <v>0</v>
      </c>
      <c r="BB24" s="735"/>
      <c r="BC24" s="733">
        <f t="shared" si="38"/>
        <v>0</v>
      </c>
      <c r="BD24" s="735"/>
      <c r="BE24" s="733">
        <f t="shared" si="39"/>
        <v>0</v>
      </c>
      <c r="BF24" s="735"/>
      <c r="BG24" s="733">
        <f t="shared" si="40"/>
        <v>0</v>
      </c>
      <c r="BH24" s="735"/>
      <c r="BI24" s="733">
        <f t="shared" si="41"/>
        <v>0</v>
      </c>
      <c r="BJ24" s="735"/>
      <c r="BK24" s="733">
        <f t="shared" si="42"/>
        <v>0</v>
      </c>
      <c r="BL24" s="735"/>
      <c r="BM24" s="733">
        <f t="shared" si="43"/>
        <v>0</v>
      </c>
      <c r="BN24" s="735"/>
      <c r="BO24" s="733">
        <f t="shared" si="44"/>
        <v>0</v>
      </c>
      <c r="BP24" s="735"/>
      <c r="BQ24" s="733">
        <f t="shared" si="45"/>
        <v>0</v>
      </c>
      <c r="BR24" s="735"/>
      <c r="BS24" s="733">
        <f t="shared" si="46"/>
        <v>0</v>
      </c>
      <c r="BU24" s="26">
        <f t="shared" si="47"/>
        <v>0</v>
      </c>
      <c r="BV24" s="26">
        <f t="shared" si="48"/>
        <v>0</v>
      </c>
      <c r="BW24" s="26">
        <f t="shared" si="49"/>
        <v>0</v>
      </c>
      <c r="BX24" s="26">
        <f t="shared" si="50"/>
        <v>0</v>
      </c>
      <c r="BY24" s="26">
        <f t="shared" si="51"/>
        <v>0</v>
      </c>
      <c r="BZ24" s="26">
        <f t="shared" si="52"/>
        <v>0</v>
      </c>
      <c r="CA24" s="26">
        <f t="shared" si="53"/>
        <v>0</v>
      </c>
      <c r="CB24" s="26">
        <f t="shared" si="54"/>
        <v>0</v>
      </c>
      <c r="CD24" s="1">
        <f t="shared" si="13"/>
        <v>0</v>
      </c>
      <c r="CE24" s="1">
        <f t="shared" si="14"/>
        <v>0</v>
      </c>
      <c r="CF24" s="1">
        <f t="shared" si="55"/>
        <v>0</v>
      </c>
      <c r="CH24" s="1">
        <f>IF(H24="type",IF(SUM(L24:U24)&gt;0,SUM(L24:U24),0),0)*I24</f>
        <v>0</v>
      </c>
      <c r="CI24" s="1">
        <f t="shared" si="16"/>
        <v>0</v>
      </c>
      <c r="CJ24" s="1">
        <f t="shared" si="17"/>
        <v>0</v>
      </c>
      <c r="CK24" s="1">
        <f t="shared" si="18"/>
        <v>0</v>
      </c>
      <c r="CL24" s="1">
        <f t="shared" si="19"/>
        <v>0</v>
      </c>
      <c r="CM24" s="1">
        <f t="shared" si="20"/>
        <v>0</v>
      </c>
      <c r="CN24" s="1">
        <f t="shared" si="21"/>
        <v>0</v>
      </c>
      <c r="CO24" s="1">
        <f t="shared" si="22"/>
        <v>0</v>
      </c>
      <c r="CP24" s="1">
        <f t="shared" si="23"/>
        <v>0</v>
      </c>
      <c r="CQ24" s="1">
        <f t="shared" si="24"/>
        <v>0</v>
      </c>
      <c r="CR24" s="1">
        <f t="shared" si="25"/>
        <v>0</v>
      </c>
      <c r="CS24" s="1">
        <f t="shared" si="26"/>
        <v>0</v>
      </c>
      <c r="CT24" s="1">
        <f t="shared" si="27"/>
        <v>0</v>
      </c>
      <c r="CU24" s="1">
        <f t="shared" si="28"/>
        <v>0</v>
      </c>
      <c r="CV24" s="1">
        <f t="shared" si="29"/>
        <v>0</v>
      </c>
      <c r="CW24" s="1">
        <f t="shared" si="30"/>
        <v>0</v>
      </c>
    </row>
    <row r="25" spans="1:128" s="62" customFormat="1" ht="57" customHeight="1" x14ac:dyDescent="0.2">
      <c r="A25" s="1"/>
      <c r="B25" s="386"/>
      <c r="C25" s="57"/>
      <c r="D25" s="979" t="s">
        <v>88</v>
      </c>
      <c r="E25" s="959"/>
      <c r="F25" s="395"/>
      <c r="G25" s="92" t="s">
        <v>64</v>
      </c>
      <c r="H25" s="95" t="s">
        <v>675</v>
      </c>
      <c r="I25" s="92">
        <v>3</v>
      </c>
      <c r="J25" s="95" t="s">
        <v>693</v>
      </c>
      <c r="K25" s="359">
        <v>78.18379800000001</v>
      </c>
      <c r="L25" s="64"/>
      <c r="M25" s="64"/>
      <c r="N25" s="64"/>
      <c r="O25" s="64"/>
      <c r="P25" s="64"/>
      <c r="Q25" s="821"/>
      <c r="R25" s="795"/>
      <c r="S25" s="795"/>
      <c r="T25" s="795"/>
      <c r="U25" s="795"/>
      <c r="V25" s="66">
        <f t="shared" si="56"/>
        <v>0</v>
      </c>
      <c r="W25" s="98" t="str">
        <f t="shared" ref="W25:W34" si="74">IF(B25="New","Yes","No")</f>
        <v>No</v>
      </c>
      <c r="X25" s="67" t="str">
        <f>IF(SUM(L25:U25)&gt;0,"Yes","No")</f>
        <v>No</v>
      </c>
      <c r="Y25"/>
      <c r="Z25" s="749">
        <v>1</v>
      </c>
      <c r="AA25" s="755">
        <f t="shared" ref="AA25:AA34" si="75">Z25*L25+Z25*M25+Z25*N25+Z25*O25+Z25*P25+Z25*Q25+Z25*R25+Z25*S25+Z25*T25+Z25*U25</f>
        <v>0</v>
      </c>
      <c r="AB25" s="26"/>
      <c r="AC25" s="363"/>
      <c r="AD25" s="258">
        <v>1.5</v>
      </c>
      <c r="AE25" s="942">
        <f t="shared" si="60"/>
        <v>0</v>
      </c>
      <c r="AF25" s="152">
        <f t="shared" si="64"/>
        <v>0</v>
      </c>
      <c r="AG25" s="152">
        <f t="shared" si="65"/>
        <v>0</v>
      </c>
      <c r="AH25" s="152">
        <f t="shared" si="66"/>
        <v>0</v>
      </c>
      <c r="AI25" s="152">
        <f t="shared" si="67"/>
        <v>0</v>
      </c>
      <c r="AJ25" s="152">
        <f t="shared" si="68"/>
        <v>0</v>
      </c>
      <c r="AK25" s="152">
        <f t="shared" si="69"/>
        <v>0</v>
      </c>
      <c r="AL25" s="152">
        <f t="shared" si="70"/>
        <v>0</v>
      </c>
      <c r="AM25" s="152">
        <f t="shared" si="71"/>
        <v>0</v>
      </c>
      <c r="AN25" s="152">
        <f t="shared" si="72"/>
        <v>0</v>
      </c>
      <c r="AO25" s="152">
        <f t="shared" si="73"/>
        <v>0</v>
      </c>
      <c r="AP25" s="942">
        <v>1</v>
      </c>
      <c r="AQ25" s="152"/>
      <c r="AR25" s="719"/>
      <c r="AS25" s="733">
        <f t="shared" si="33"/>
        <v>0</v>
      </c>
      <c r="AT25" s="719">
        <v>7</v>
      </c>
      <c r="AU25" s="733">
        <f t="shared" si="34"/>
        <v>0</v>
      </c>
      <c r="AV25" s="719"/>
      <c r="AW25" s="733">
        <f t="shared" si="35"/>
        <v>0</v>
      </c>
      <c r="AX25" s="730"/>
      <c r="AY25" s="733">
        <f t="shared" si="36"/>
        <v>0</v>
      </c>
      <c r="AZ25" s="730"/>
      <c r="BA25" s="733">
        <f t="shared" si="37"/>
        <v>0</v>
      </c>
      <c r="BB25" s="730"/>
      <c r="BC25" s="733">
        <f t="shared" si="38"/>
        <v>0</v>
      </c>
      <c r="BD25" s="730"/>
      <c r="BE25" s="733">
        <f t="shared" si="39"/>
        <v>0</v>
      </c>
      <c r="BF25" s="730"/>
      <c r="BG25" s="733">
        <f t="shared" si="40"/>
        <v>0</v>
      </c>
      <c r="BH25" s="730"/>
      <c r="BI25" s="733">
        <f t="shared" si="41"/>
        <v>0</v>
      </c>
      <c r="BJ25" s="730"/>
      <c r="BK25" s="733">
        <f t="shared" si="42"/>
        <v>0</v>
      </c>
      <c r="BL25" s="730"/>
      <c r="BM25" s="733">
        <f t="shared" si="43"/>
        <v>0</v>
      </c>
      <c r="BN25" s="730"/>
      <c r="BO25" s="733">
        <f t="shared" si="44"/>
        <v>0</v>
      </c>
      <c r="BP25" s="730"/>
      <c r="BQ25" s="733">
        <f t="shared" si="45"/>
        <v>0</v>
      </c>
      <c r="BR25" s="730"/>
      <c r="BS25" s="733">
        <f t="shared" si="46"/>
        <v>0</v>
      </c>
      <c r="BT25" s="26"/>
      <c r="BU25" s="26">
        <f t="shared" si="47"/>
        <v>0</v>
      </c>
      <c r="BV25" s="26">
        <f t="shared" si="48"/>
        <v>0</v>
      </c>
      <c r="BW25" s="26">
        <f t="shared" si="49"/>
        <v>0</v>
      </c>
      <c r="BX25" s="26">
        <f t="shared" si="50"/>
        <v>0</v>
      </c>
      <c r="BY25" s="26">
        <f t="shared" si="51"/>
        <v>0</v>
      </c>
      <c r="BZ25" s="26">
        <f t="shared" si="52"/>
        <v>0</v>
      </c>
      <c r="CA25" s="26">
        <f t="shared" si="53"/>
        <v>0</v>
      </c>
      <c r="CB25" s="26">
        <f t="shared" si="54"/>
        <v>0</v>
      </c>
      <c r="CC25" s="26"/>
      <c r="CD25" s="1">
        <f t="shared" si="13"/>
        <v>0</v>
      </c>
      <c r="CE25" s="1">
        <f t="shared" si="14"/>
        <v>0</v>
      </c>
      <c r="CF25" s="1">
        <f t="shared" si="55"/>
        <v>0</v>
      </c>
      <c r="CG25" s="26"/>
      <c r="CH25" s="1">
        <f t="shared" ref="CH25:CH40" si="76">IF(H25="sloper",IF(SUM(L25:U25)&gt;0,SUM(L25:U25),0),0)*I25</f>
        <v>0</v>
      </c>
      <c r="CI25" s="1">
        <f t="shared" si="16"/>
        <v>0</v>
      </c>
      <c r="CJ25" s="1">
        <f t="shared" si="17"/>
        <v>0</v>
      </c>
      <c r="CK25" s="1">
        <f t="shared" si="18"/>
        <v>0</v>
      </c>
      <c r="CL25" s="1">
        <f t="shared" si="19"/>
        <v>0</v>
      </c>
      <c r="CM25" s="1">
        <f t="shared" si="20"/>
        <v>0</v>
      </c>
      <c r="CN25" s="1">
        <f t="shared" si="21"/>
        <v>0</v>
      </c>
      <c r="CO25" s="1">
        <f t="shared" si="22"/>
        <v>0</v>
      </c>
      <c r="CP25" s="1">
        <f t="shared" si="23"/>
        <v>0</v>
      </c>
      <c r="CQ25" s="1">
        <f t="shared" si="24"/>
        <v>0</v>
      </c>
      <c r="CR25" s="1">
        <f t="shared" si="25"/>
        <v>0</v>
      </c>
      <c r="CS25" s="1">
        <f t="shared" si="26"/>
        <v>0</v>
      </c>
      <c r="CT25" s="1">
        <f t="shared" si="27"/>
        <v>0</v>
      </c>
      <c r="CU25" s="1">
        <f t="shared" si="28"/>
        <v>0</v>
      </c>
      <c r="CV25" s="1">
        <f t="shared" si="29"/>
        <v>0</v>
      </c>
      <c r="CW25" s="1">
        <f t="shared" si="30"/>
        <v>0</v>
      </c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</row>
    <row r="26" spans="1:128" s="1" customFormat="1" ht="57" customHeight="1" x14ac:dyDescent="0.2">
      <c r="B26" s="385"/>
      <c r="C26" s="26"/>
      <c r="D26" s="251" t="s">
        <v>89</v>
      </c>
      <c r="E26" s="947"/>
      <c r="F26" s="396"/>
      <c r="G26" s="1" t="s">
        <v>343</v>
      </c>
      <c r="H26" s="45" t="s">
        <v>414</v>
      </c>
      <c r="I26" s="1">
        <v>1</v>
      </c>
      <c r="J26" s="45" t="s">
        <v>693</v>
      </c>
      <c r="K26" s="494">
        <v>82.471296600000016</v>
      </c>
      <c r="L26" s="69"/>
      <c r="M26" s="69"/>
      <c r="N26" s="69"/>
      <c r="O26" s="69"/>
      <c r="P26" s="69"/>
      <c r="Q26" s="820"/>
      <c r="R26" s="206"/>
      <c r="S26" s="206"/>
      <c r="T26" s="206"/>
      <c r="U26" s="206"/>
      <c r="V26" s="70">
        <f t="shared" si="56"/>
        <v>0</v>
      </c>
      <c r="W26" s="88" t="str">
        <f t="shared" si="74"/>
        <v>No</v>
      </c>
      <c r="X26" s="71" t="str">
        <f t="shared" ref="X26:X34" si="77">IF(SUM(L26:U26)&gt;0,"Yes","No")</f>
        <v>No</v>
      </c>
      <c r="Y26"/>
      <c r="Z26" s="748">
        <v>1</v>
      </c>
      <c r="AA26" s="755">
        <f t="shared" si="75"/>
        <v>0</v>
      </c>
      <c r="AB26" s="26"/>
      <c r="AC26" s="363"/>
      <c r="AD26" s="258">
        <v>1.7</v>
      </c>
      <c r="AE26" s="942">
        <f t="shared" si="60"/>
        <v>0</v>
      </c>
      <c r="AF26" s="152">
        <f t="shared" si="64"/>
        <v>0</v>
      </c>
      <c r="AG26" s="152">
        <f t="shared" si="65"/>
        <v>0</v>
      </c>
      <c r="AH26" s="152">
        <f t="shared" si="66"/>
        <v>0</v>
      </c>
      <c r="AI26" s="152">
        <f t="shared" si="67"/>
        <v>0</v>
      </c>
      <c r="AJ26" s="152">
        <f t="shared" si="68"/>
        <v>0</v>
      </c>
      <c r="AK26" s="152">
        <f t="shared" si="69"/>
        <v>0</v>
      </c>
      <c r="AL26" s="152">
        <f t="shared" si="70"/>
        <v>0</v>
      </c>
      <c r="AM26" s="152">
        <f t="shared" si="71"/>
        <v>0</v>
      </c>
      <c r="AN26" s="152">
        <f t="shared" si="72"/>
        <v>0</v>
      </c>
      <c r="AO26" s="152">
        <f t="shared" si="73"/>
        <v>0</v>
      </c>
      <c r="AP26" s="942">
        <v>1</v>
      </c>
      <c r="AQ26" s="152"/>
      <c r="AR26" s="719"/>
      <c r="AS26" s="733">
        <f t="shared" si="33"/>
        <v>0</v>
      </c>
      <c r="AT26" s="719"/>
      <c r="AU26" s="733">
        <f t="shared" si="34"/>
        <v>0</v>
      </c>
      <c r="AV26" s="719">
        <v>7</v>
      </c>
      <c r="AW26" s="733">
        <f t="shared" si="35"/>
        <v>0</v>
      </c>
      <c r="AX26" s="730"/>
      <c r="AY26" s="733">
        <f t="shared" si="36"/>
        <v>0</v>
      </c>
      <c r="AZ26" s="730"/>
      <c r="BA26" s="733">
        <f t="shared" si="37"/>
        <v>0</v>
      </c>
      <c r="BB26" s="730"/>
      <c r="BC26" s="733">
        <f t="shared" si="38"/>
        <v>0</v>
      </c>
      <c r="BD26" s="730"/>
      <c r="BE26" s="733">
        <f t="shared" si="39"/>
        <v>0</v>
      </c>
      <c r="BF26" s="730"/>
      <c r="BG26" s="733">
        <f t="shared" si="40"/>
        <v>0</v>
      </c>
      <c r="BH26" s="730"/>
      <c r="BI26" s="733">
        <f t="shared" si="41"/>
        <v>0</v>
      </c>
      <c r="BJ26" s="730"/>
      <c r="BK26" s="733">
        <f t="shared" si="42"/>
        <v>0</v>
      </c>
      <c r="BL26" s="730"/>
      <c r="BM26" s="733">
        <f t="shared" si="43"/>
        <v>0</v>
      </c>
      <c r="BN26" s="730"/>
      <c r="BO26" s="733">
        <f t="shared" si="44"/>
        <v>0</v>
      </c>
      <c r="BP26" s="730"/>
      <c r="BQ26" s="733">
        <f t="shared" si="45"/>
        <v>0</v>
      </c>
      <c r="BR26" s="730"/>
      <c r="BS26" s="733">
        <f t="shared" si="46"/>
        <v>0</v>
      </c>
      <c r="BT26" s="26"/>
      <c r="BU26" s="26">
        <f t="shared" si="47"/>
        <v>0</v>
      </c>
      <c r="BV26" s="26">
        <f t="shared" si="48"/>
        <v>0</v>
      </c>
      <c r="BW26" s="26">
        <f t="shared" si="49"/>
        <v>0</v>
      </c>
      <c r="BX26" s="26">
        <f t="shared" si="50"/>
        <v>0</v>
      </c>
      <c r="BY26" s="26">
        <f t="shared" si="51"/>
        <v>0</v>
      </c>
      <c r="BZ26" s="26">
        <f t="shared" si="52"/>
        <v>0</v>
      </c>
      <c r="CA26" s="26">
        <f t="shared" si="53"/>
        <v>0</v>
      </c>
      <c r="CB26" s="26">
        <f t="shared" si="54"/>
        <v>0</v>
      </c>
      <c r="CC26" s="26"/>
      <c r="CD26" s="1">
        <f t="shared" si="13"/>
        <v>0</v>
      </c>
      <c r="CE26" s="1">
        <f t="shared" si="14"/>
        <v>0</v>
      </c>
      <c r="CF26" s="1">
        <f t="shared" si="55"/>
        <v>0</v>
      </c>
      <c r="CG26" s="26"/>
      <c r="CH26" s="1">
        <f t="shared" si="76"/>
        <v>0</v>
      </c>
      <c r="CI26" s="1">
        <f t="shared" si="16"/>
        <v>0</v>
      </c>
      <c r="CJ26" s="1">
        <f t="shared" si="17"/>
        <v>0</v>
      </c>
      <c r="CK26" s="1">
        <f t="shared" si="18"/>
        <v>0</v>
      </c>
      <c r="CL26" s="1">
        <f t="shared" si="19"/>
        <v>0</v>
      </c>
      <c r="CM26" s="1">
        <f t="shared" si="20"/>
        <v>0</v>
      </c>
      <c r="CN26" s="1">
        <f t="shared" si="21"/>
        <v>0</v>
      </c>
      <c r="CO26" s="1">
        <f t="shared" si="22"/>
        <v>0</v>
      </c>
      <c r="CP26" s="1">
        <f t="shared" si="23"/>
        <v>0</v>
      </c>
      <c r="CQ26" s="1">
        <f t="shared" si="24"/>
        <v>0</v>
      </c>
      <c r="CR26" s="1">
        <f t="shared" si="25"/>
        <v>0</v>
      </c>
      <c r="CS26" s="1">
        <f t="shared" si="26"/>
        <v>0</v>
      </c>
      <c r="CT26" s="1">
        <f t="shared" si="27"/>
        <v>0</v>
      </c>
      <c r="CU26" s="1">
        <f t="shared" si="28"/>
        <v>0</v>
      </c>
      <c r="CV26" s="1">
        <f t="shared" si="29"/>
        <v>0</v>
      </c>
      <c r="CW26" s="1">
        <f t="shared" si="30"/>
        <v>0</v>
      </c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</row>
    <row r="27" spans="1:128" s="62" customFormat="1" ht="57" customHeight="1" x14ac:dyDescent="0.2">
      <c r="A27" s="1"/>
      <c r="B27" s="385"/>
      <c r="C27" s="26"/>
      <c r="D27" s="976" t="s">
        <v>90</v>
      </c>
      <c r="E27" s="956"/>
      <c r="F27" s="397"/>
      <c r="G27" s="62" t="s">
        <v>345</v>
      </c>
      <c r="H27" s="63" t="s">
        <v>0</v>
      </c>
      <c r="I27" s="62">
        <v>1</v>
      </c>
      <c r="J27" s="63" t="s">
        <v>693</v>
      </c>
      <c r="K27" s="490">
        <v>80.201444400000028</v>
      </c>
      <c r="L27" s="64"/>
      <c r="M27" s="64"/>
      <c r="N27" s="64"/>
      <c r="O27" s="64"/>
      <c r="P27" s="64"/>
      <c r="Q27" s="821"/>
      <c r="R27" s="795"/>
      <c r="S27" s="795"/>
      <c r="T27" s="795"/>
      <c r="U27" s="795"/>
      <c r="V27" s="66">
        <f t="shared" si="56"/>
        <v>0</v>
      </c>
      <c r="W27" s="66" t="str">
        <f t="shared" si="74"/>
        <v>No</v>
      </c>
      <c r="X27" s="67" t="str">
        <f t="shared" si="77"/>
        <v>No</v>
      </c>
      <c r="Y27"/>
      <c r="Z27" s="748">
        <v>1</v>
      </c>
      <c r="AA27" s="755">
        <f t="shared" si="75"/>
        <v>0</v>
      </c>
      <c r="AB27" s="26"/>
      <c r="AC27" s="363"/>
      <c r="AD27" s="258">
        <v>1.3</v>
      </c>
      <c r="AE27" s="942">
        <f t="shared" si="60"/>
        <v>0</v>
      </c>
      <c r="AF27" s="152">
        <f t="shared" si="64"/>
        <v>0</v>
      </c>
      <c r="AG27" s="152">
        <f t="shared" si="65"/>
        <v>0</v>
      </c>
      <c r="AH27" s="152">
        <f t="shared" si="66"/>
        <v>0</v>
      </c>
      <c r="AI27" s="152">
        <f t="shared" si="67"/>
        <v>0</v>
      </c>
      <c r="AJ27" s="152">
        <f t="shared" si="68"/>
        <v>0</v>
      </c>
      <c r="AK27" s="152">
        <f t="shared" si="69"/>
        <v>0</v>
      </c>
      <c r="AL27" s="152">
        <f t="shared" si="70"/>
        <v>0</v>
      </c>
      <c r="AM27" s="152">
        <f t="shared" si="71"/>
        <v>0</v>
      </c>
      <c r="AN27" s="152">
        <f t="shared" si="72"/>
        <v>0</v>
      </c>
      <c r="AO27" s="152">
        <f t="shared" si="73"/>
        <v>0</v>
      </c>
      <c r="AP27" s="942">
        <v>1</v>
      </c>
      <c r="AQ27" s="152"/>
      <c r="AR27" s="719"/>
      <c r="AS27" s="733">
        <f t="shared" si="33"/>
        <v>0</v>
      </c>
      <c r="AT27" s="719">
        <v>4</v>
      </c>
      <c r="AU27" s="733">
        <f t="shared" si="34"/>
        <v>0</v>
      </c>
      <c r="AV27" s="719"/>
      <c r="AW27" s="733">
        <f t="shared" si="35"/>
        <v>0</v>
      </c>
      <c r="AX27" s="730"/>
      <c r="AY27" s="733">
        <f t="shared" si="36"/>
        <v>0</v>
      </c>
      <c r="AZ27" s="730"/>
      <c r="BA27" s="733">
        <f t="shared" si="37"/>
        <v>0</v>
      </c>
      <c r="BB27" s="730"/>
      <c r="BC27" s="733">
        <f t="shared" si="38"/>
        <v>0</v>
      </c>
      <c r="BD27" s="730"/>
      <c r="BE27" s="733">
        <f t="shared" si="39"/>
        <v>0</v>
      </c>
      <c r="BF27" s="730"/>
      <c r="BG27" s="733">
        <f t="shared" si="40"/>
        <v>0</v>
      </c>
      <c r="BH27" s="730"/>
      <c r="BI27" s="733">
        <f t="shared" si="41"/>
        <v>0</v>
      </c>
      <c r="BJ27" s="730"/>
      <c r="BK27" s="733">
        <f t="shared" si="42"/>
        <v>0</v>
      </c>
      <c r="BL27" s="730"/>
      <c r="BM27" s="733">
        <f t="shared" si="43"/>
        <v>0</v>
      </c>
      <c r="BN27" s="730"/>
      <c r="BO27" s="733">
        <f t="shared" si="44"/>
        <v>0</v>
      </c>
      <c r="BP27" s="730"/>
      <c r="BQ27" s="733">
        <f t="shared" si="45"/>
        <v>0</v>
      </c>
      <c r="BR27" s="730"/>
      <c r="BS27" s="733">
        <f t="shared" si="46"/>
        <v>0</v>
      </c>
      <c r="BT27" s="26"/>
      <c r="BU27" s="26">
        <f t="shared" si="47"/>
        <v>0</v>
      </c>
      <c r="BV27" s="26">
        <f t="shared" si="48"/>
        <v>0</v>
      </c>
      <c r="BW27" s="26">
        <f t="shared" si="49"/>
        <v>0</v>
      </c>
      <c r="BX27" s="26">
        <f t="shared" si="50"/>
        <v>0</v>
      </c>
      <c r="BY27" s="26">
        <f t="shared" si="51"/>
        <v>0</v>
      </c>
      <c r="BZ27" s="26">
        <f t="shared" si="52"/>
        <v>0</v>
      </c>
      <c r="CA27" s="26">
        <f t="shared" si="53"/>
        <v>0</v>
      </c>
      <c r="CB27" s="26">
        <f t="shared" si="54"/>
        <v>0</v>
      </c>
      <c r="CC27" s="26"/>
      <c r="CD27" s="1">
        <f t="shared" si="13"/>
        <v>0</v>
      </c>
      <c r="CE27" s="1">
        <f t="shared" si="14"/>
        <v>0</v>
      </c>
      <c r="CF27" s="1">
        <f t="shared" si="55"/>
        <v>0</v>
      </c>
      <c r="CG27" s="26"/>
      <c r="CH27" s="1">
        <f t="shared" si="76"/>
        <v>0</v>
      </c>
      <c r="CI27" s="1">
        <f t="shared" si="16"/>
        <v>0</v>
      </c>
      <c r="CJ27" s="1">
        <f t="shared" si="17"/>
        <v>0</v>
      </c>
      <c r="CK27" s="1">
        <f t="shared" si="18"/>
        <v>0</v>
      </c>
      <c r="CL27" s="1">
        <f t="shared" si="19"/>
        <v>0</v>
      </c>
      <c r="CM27" s="1">
        <f t="shared" si="20"/>
        <v>0</v>
      </c>
      <c r="CN27" s="1">
        <f t="shared" si="21"/>
        <v>0</v>
      </c>
      <c r="CO27" s="1">
        <f t="shared" si="22"/>
        <v>0</v>
      </c>
      <c r="CP27" s="1">
        <f t="shared" si="23"/>
        <v>0</v>
      </c>
      <c r="CQ27" s="1">
        <f t="shared" si="24"/>
        <v>0</v>
      </c>
      <c r="CR27" s="1">
        <f t="shared" si="25"/>
        <v>0</v>
      </c>
      <c r="CS27" s="1">
        <f t="shared" si="26"/>
        <v>0</v>
      </c>
      <c r="CT27" s="1">
        <f t="shared" si="27"/>
        <v>0</v>
      </c>
      <c r="CU27" s="1">
        <f t="shared" si="28"/>
        <v>0</v>
      </c>
      <c r="CV27" s="1">
        <f t="shared" si="29"/>
        <v>0</v>
      </c>
      <c r="CW27" s="1">
        <f t="shared" si="30"/>
        <v>0</v>
      </c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</row>
    <row r="28" spans="1:128" s="1" customFormat="1" ht="57" customHeight="1" x14ac:dyDescent="0.2">
      <c r="B28" s="385"/>
      <c r="C28" s="26"/>
      <c r="D28" s="251" t="s">
        <v>91</v>
      </c>
      <c r="E28" s="947"/>
      <c r="F28" s="396"/>
      <c r="G28" s="1" t="s">
        <v>345</v>
      </c>
      <c r="H28" s="45" t="s">
        <v>0</v>
      </c>
      <c r="I28" s="1">
        <v>1</v>
      </c>
      <c r="J28" s="45" t="s">
        <v>693</v>
      </c>
      <c r="K28" s="494">
        <v>88.65033870000002</v>
      </c>
      <c r="L28" s="69"/>
      <c r="M28" s="69"/>
      <c r="N28" s="69"/>
      <c r="O28" s="69"/>
      <c r="P28" s="69"/>
      <c r="Q28" s="820"/>
      <c r="R28" s="206"/>
      <c r="S28" s="206"/>
      <c r="T28" s="206"/>
      <c r="U28" s="206"/>
      <c r="V28" s="70">
        <f t="shared" si="56"/>
        <v>0</v>
      </c>
      <c r="W28" s="88" t="str">
        <f t="shared" si="74"/>
        <v>No</v>
      </c>
      <c r="X28" s="71" t="str">
        <f t="shared" si="77"/>
        <v>No</v>
      </c>
      <c r="Y28"/>
      <c r="Z28" s="748">
        <v>1</v>
      </c>
      <c r="AA28" s="755">
        <f t="shared" si="75"/>
        <v>0</v>
      </c>
      <c r="AB28" s="26"/>
      <c r="AC28" s="363"/>
      <c r="AD28" s="258">
        <v>1.4</v>
      </c>
      <c r="AE28" s="942">
        <f t="shared" si="60"/>
        <v>0</v>
      </c>
      <c r="AF28" s="152">
        <f t="shared" si="64"/>
        <v>0</v>
      </c>
      <c r="AG28" s="152">
        <f t="shared" si="65"/>
        <v>0</v>
      </c>
      <c r="AH28" s="152">
        <f t="shared" si="66"/>
        <v>0</v>
      </c>
      <c r="AI28" s="152">
        <f t="shared" si="67"/>
        <v>0</v>
      </c>
      <c r="AJ28" s="152">
        <f t="shared" si="68"/>
        <v>0</v>
      </c>
      <c r="AK28" s="152">
        <f t="shared" si="69"/>
        <v>0</v>
      </c>
      <c r="AL28" s="152">
        <f t="shared" si="70"/>
        <v>0</v>
      </c>
      <c r="AM28" s="152">
        <f t="shared" si="71"/>
        <v>0</v>
      </c>
      <c r="AN28" s="152">
        <f t="shared" si="72"/>
        <v>0</v>
      </c>
      <c r="AO28" s="152">
        <f t="shared" si="73"/>
        <v>0</v>
      </c>
      <c r="AP28" s="942">
        <v>1</v>
      </c>
      <c r="AQ28" s="152"/>
      <c r="AR28" s="719"/>
      <c r="AS28" s="733">
        <f t="shared" si="33"/>
        <v>0</v>
      </c>
      <c r="AT28" s="719">
        <v>4</v>
      </c>
      <c r="AU28" s="733">
        <f t="shared" si="34"/>
        <v>0</v>
      </c>
      <c r="AV28" s="719"/>
      <c r="AW28" s="733">
        <f t="shared" si="35"/>
        <v>0</v>
      </c>
      <c r="AX28" s="730"/>
      <c r="AY28" s="733">
        <f t="shared" si="36"/>
        <v>0</v>
      </c>
      <c r="AZ28" s="730"/>
      <c r="BA28" s="733">
        <f t="shared" si="37"/>
        <v>0</v>
      </c>
      <c r="BB28" s="730"/>
      <c r="BC28" s="733">
        <f t="shared" si="38"/>
        <v>0</v>
      </c>
      <c r="BD28" s="730"/>
      <c r="BE28" s="733">
        <f t="shared" si="39"/>
        <v>0</v>
      </c>
      <c r="BF28" s="730"/>
      <c r="BG28" s="733">
        <f t="shared" si="40"/>
        <v>0</v>
      </c>
      <c r="BH28" s="730"/>
      <c r="BI28" s="733">
        <f t="shared" si="41"/>
        <v>0</v>
      </c>
      <c r="BJ28" s="730"/>
      <c r="BK28" s="733">
        <f t="shared" si="42"/>
        <v>0</v>
      </c>
      <c r="BL28" s="730"/>
      <c r="BM28" s="733">
        <f t="shared" si="43"/>
        <v>0</v>
      </c>
      <c r="BN28" s="730"/>
      <c r="BO28" s="733">
        <f t="shared" si="44"/>
        <v>0</v>
      </c>
      <c r="BP28" s="730"/>
      <c r="BQ28" s="733">
        <f t="shared" si="45"/>
        <v>0</v>
      </c>
      <c r="BR28" s="730"/>
      <c r="BS28" s="733">
        <f t="shared" si="46"/>
        <v>0</v>
      </c>
      <c r="BT28" s="26"/>
      <c r="BU28" s="26">
        <f t="shared" si="47"/>
        <v>0</v>
      </c>
      <c r="BV28" s="26">
        <f t="shared" si="48"/>
        <v>0</v>
      </c>
      <c r="BW28" s="26">
        <f t="shared" si="49"/>
        <v>0</v>
      </c>
      <c r="BX28" s="26">
        <f t="shared" si="50"/>
        <v>0</v>
      </c>
      <c r="BY28" s="26">
        <f t="shared" si="51"/>
        <v>0</v>
      </c>
      <c r="BZ28" s="26">
        <f t="shared" si="52"/>
        <v>0</v>
      </c>
      <c r="CA28" s="26">
        <f t="shared" si="53"/>
        <v>0</v>
      </c>
      <c r="CB28" s="26">
        <f t="shared" si="54"/>
        <v>0</v>
      </c>
      <c r="CC28" s="26"/>
      <c r="CD28" s="1">
        <f t="shared" si="13"/>
        <v>0</v>
      </c>
      <c r="CE28" s="1">
        <f t="shared" si="14"/>
        <v>0</v>
      </c>
      <c r="CF28" s="1">
        <f t="shared" si="55"/>
        <v>0</v>
      </c>
      <c r="CG28" s="26"/>
      <c r="CH28" s="1">
        <f t="shared" si="76"/>
        <v>0</v>
      </c>
      <c r="CI28" s="1">
        <f t="shared" si="16"/>
        <v>0</v>
      </c>
      <c r="CJ28" s="1">
        <f t="shared" si="17"/>
        <v>0</v>
      </c>
      <c r="CK28" s="1">
        <f t="shared" si="18"/>
        <v>0</v>
      </c>
      <c r="CL28" s="1">
        <f t="shared" si="19"/>
        <v>0</v>
      </c>
      <c r="CM28" s="1">
        <f t="shared" si="20"/>
        <v>0</v>
      </c>
      <c r="CN28" s="1">
        <f t="shared" si="21"/>
        <v>0</v>
      </c>
      <c r="CO28" s="1">
        <f t="shared" si="22"/>
        <v>0</v>
      </c>
      <c r="CP28" s="1">
        <f t="shared" si="23"/>
        <v>0</v>
      </c>
      <c r="CQ28" s="1">
        <f t="shared" si="24"/>
        <v>0</v>
      </c>
      <c r="CR28" s="1">
        <f t="shared" si="25"/>
        <v>0</v>
      </c>
      <c r="CS28" s="1">
        <f t="shared" si="26"/>
        <v>0</v>
      </c>
      <c r="CT28" s="1">
        <f t="shared" si="27"/>
        <v>0</v>
      </c>
      <c r="CU28" s="1">
        <f t="shared" si="28"/>
        <v>0</v>
      </c>
      <c r="CV28" s="1">
        <f t="shared" si="29"/>
        <v>0</v>
      </c>
      <c r="CW28" s="1">
        <f t="shared" si="30"/>
        <v>0</v>
      </c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</row>
    <row r="29" spans="1:128" s="62" customFormat="1" ht="57" customHeight="1" x14ac:dyDescent="0.2">
      <c r="A29" s="1"/>
      <c r="B29" s="385"/>
      <c r="C29" s="26"/>
      <c r="D29" s="976" t="s">
        <v>92</v>
      </c>
      <c r="E29" s="956"/>
      <c r="F29" s="397"/>
      <c r="G29" s="62" t="s">
        <v>343</v>
      </c>
      <c r="H29" s="63" t="s">
        <v>0</v>
      </c>
      <c r="I29" s="62">
        <v>1</v>
      </c>
      <c r="J29" s="63" t="s">
        <v>693</v>
      </c>
      <c r="K29" s="490">
        <v>88.902544500000019</v>
      </c>
      <c r="L29" s="64"/>
      <c r="M29" s="64"/>
      <c r="N29" s="64"/>
      <c r="O29" s="64"/>
      <c r="P29" s="64"/>
      <c r="Q29" s="821"/>
      <c r="R29" s="795"/>
      <c r="S29" s="795"/>
      <c r="T29" s="795"/>
      <c r="U29" s="795"/>
      <c r="V29" s="66">
        <f t="shared" si="56"/>
        <v>0</v>
      </c>
      <c r="W29" s="66" t="str">
        <f t="shared" si="74"/>
        <v>No</v>
      </c>
      <c r="X29" s="67" t="str">
        <f t="shared" si="77"/>
        <v>No</v>
      </c>
      <c r="Y29"/>
      <c r="Z29" s="748">
        <v>1</v>
      </c>
      <c r="AA29" s="755">
        <f t="shared" si="75"/>
        <v>0</v>
      </c>
      <c r="AB29" s="26"/>
      <c r="AC29" s="363"/>
      <c r="AD29" s="258">
        <v>2</v>
      </c>
      <c r="AE29" s="942">
        <f t="shared" si="60"/>
        <v>0</v>
      </c>
      <c r="AF29" s="152">
        <f t="shared" si="64"/>
        <v>0</v>
      </c>
      <c r="AG29" s="152">
        <f t="shared" si="65"/>
        <v>0</v>
      </c>
      <c r="AH29" s="152">
        <f t="shared" si="66"/>
        <v>0</v>
      </c>
      <c r="AI29" s="152">
        <f t="shared" si="67"/>
        <v>0</v>
      </c>
      <c r="AJ29" s="152">
        <f t="shared" si="68"/>
        <v>0</v>
      </c>
      <c r="AK29" s="152">
        <f t="shared" si="69"/>
        <v>0</v>
      </c>
      <c r="AL29" s="152">
        <f t="shared" si="70"/>
        <v>0</v>
      </c>
      <c r="AM29" s="152">
        <f t="shared" si="71"/>
        <v>0</v>
      </c>
      <c r="AN29" s="152">
        <f t="shared" si="72"/>
        <v>0</v>
      </c>
      <c r="AO29" s="152">
        <f t="shared" si="73"/>
        <v>0</v>
      </c>
      <c r="AP29" s="942">
        <v>1</v>
      </c>
      <c r="AQ29" s="152"/>
      <c r="AR29" s="719"/>
      <c r="AS29" s="733">
        <f t="shared" si="33"/>
        <v>0</v>
      </c>
      <c r="AT29" s="719">
        <v>7</v>
      </c>
      <c r="AU29" s="733">
        <f t="shared" si="34"/>
        <v>0</v>
      </c>
      <c r="AV29" s="719"/>
      <c r="AW29" s="733">
        <f t="shared" si="35"/>
        <v>0</v>
      </c>
      <c r="AX29" s="730"/>
      <c r="AY29" s="733">
        <f t="shared" si="36"/>
        <v>0</v>
      </c>
      <c r="AZ29" s="730"/>
      <c r="BA29" s="733">
        <f t="shared" si="37"/>
        <v>0</v>
      </c>
      <c r="BB29" s="730"/>
      <c r="BC29" s="733">
        <f t="shared" si="38"/>
        <v>0</v>
      </c>
      <c r="BD29" s="730"/>
      <c r="BE29" s="733">
        <f t="shared" si="39"/>
        <v>0</v>
      </c>
      <c r="BF29" s="730"/>
      <c r="BG29" s="733">
        <f t="shared" si="40"/>
        <v>0</v>
      </c>
      <c r="BH29" s="730"/>
      <c r="BI29" s="733">
        <f t="shared" si="41"/>
        <v>0</v>
      </c>
      <c r="BJ29" s="730"/>
      <c r="BK29" s="733">
        <f t="shared" si="42"/>
        <v>0</v>
      </c>
      <c r="BL29" s="730"/>
      <c r="BM29" s="733">
        <f t="shared" si="43"/>
        <v>0</v>
      </c>
      <c r="BN29" s="730"/>
      <c r="BO29" s="733">
        <f t="shared" si="44"/>
        <v>0</v>
      </c>
      <c r="BP29" s="730"/>
      <c r="BQ29" s="733">
        <f t="shared" si="45"/>
        <v>0</v>
      </c>
      <c r="BR29" s="730"/>
      <c r="BS29" s="733">
        <f t="shared" si="46"/>
        <v>0</v>
      </c>
      <c r="BT29" s="26"/>
      <c r="BU29" s="26">
        <f t="shared" si="47"/>
        <v>0</v>
      </c>
      <c r="BV29" s="26">
        <f t="shared" si="48"/>
        <v>0</v>
      </c>
      <c r="BW29" s="26">
        <f t="shared" si="49"/>
        <v>0</v>
      </c>
      <c r="BX29" s="26">
        <f t="shared" si="50"/>
        <v>0</v>
      </c>
      <c r="BY29" s="26">
        <f t="shared" si="51"/>
        <v>0</v>
      </c>
      <c r="BZ29" s="26">
        <f t="shared" si="52"/>
        <v>0</v>
      </c>
      <c r="CA29" s="26">
        <f t="shared" si="53"/>
        <v>0</v>
      </c>
      <c r="CB29" s="26">
        <f t="shared" si="54"/>
        <v>0</v>
      </c>
      <c r="CC29" s="26"/>
      <c r="CD29" s="1">
        <f t="shared" si="13"/>
        <v>0</v>
      </c>
      <c r="CE29" s="1">
        <f t="shared" si="14"/>
        <v>0</v>
      </c>
      <c r="CF29" s="1">
        <f t="shared" si="55"/>
        <v>0</v>
      </c>
      <c r="CG29" s="26"/>
      <c r="CH29" s="1">
        <f t="shared" si="76"/>
        <v>0</v>
      </c>
      <c r="CI29" s="1">
        <f t="shared" si="16"/>
        <v>0</v>
      </c>
      <c r="CJ29" s="1">
        <f t="shared" si="17"/>
        <v>0</v>
      </c>
      <c r="CK29" s="1">
        <f t="shared" si="18"/>
        <v>0</v>
      </c>
      <c r="CL29" s="1">
        <f t="shared" si="19"/>
        <v>0</v>
      </c>
      <c r="CM29" s="1">
        <f t="shared" si="20"/>
        <v>0</v>
      </c>
      <c r="CN29" s="1">
        <f t="shared" si="21"/>
        <v>0</v>
      </c>
      <c r="CO29" s="1">
        <f t="shared" si="22"/>
        <v>0</v>
      </c>
      <c r="CP29" s="1">
        <f t="shared" si="23"/>
        <v>0</v>
      </c>
      <c r="CQ29" s="1">
        <f t="shared" si="24"/>
        <v>0</v>
      </c>
      <c r="CR29" s="1">
        <f t="shared" si="25"/>
        <v>0</v>
      </c>
      <c r="CS29" s="1">
        <f t="shared" si="26"/>
        <v>0</v>
      </c>
      <c r="CT29" s="1">
        <f t="shared" si="27"/>
        <v>0</v>
      </c>
      <c r="CU29" s="1">
        <f t="shared" si="28"/>
        <v>0</v>
      </c>
      <c r="CV29" s="1">
        <f t="shared" si="29"/>
        <v>0</v>
      </c>
      <c r="CW29" s="1">
        <f t="shared" si="30"/>
        <v>0</v>
      </c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</row>
    <row r="30" spans="1:128" s="1" customFormat="1" ht="57" customHeight="1" x14ac:dyDescent="0.2">
      <c r="B30" s="387"/>
      <c r="D30" s="251" t="s">
        <v>93</v>
      </c>
      <c r="E30" s="947"/>
      <c r="F30" s="396"/>
      <c r="G30" s="1" t="s">
        <v>345</v>
      </c>
      <c r="H30" s="45" t="s">
        <v>414</v>
      </c>
      <c r="I30" s="1">
        <v>1</v>
      </c>
      <c r="J30" s="45" t="s">
        <v>693</v>
      </c>
      <c r="K30" s="494">
        <v>72.35784402000003</v>
      </c>
      <c r="L30" s="69"/>
      <c r="M30" s="69"/>
      <c r="N30" s="69"/>
      <c r="O30" s="69"/>
      <c r="P30" s="69"/>
      <c r="Q30" s="820"/>
      <c r="R30" s="206"/>
      <c r="S30" s="206"/>
      <c r="T30" s="206"/>
      <c r="U30" s="206"/>
      <c r="V30" s="70">
        <f t="shared" si="56"/>
        <v>0</v>
      </c>
      <c r="W30" s="88" t="str">
        <f t="shared" si="74"/>
        <v>No</v>
      </c>
      <c r="X30" s="71" t="str">
        <f t="shared" si="77"/>
        <v>No</v>
      </c>
      <c r="Y30"/>
      <c r="Z30" s="748">
        <v>1</v>
      </c>
      <c r="AA30" s="755">
        <f t="shared" si="75"/>
        <v>0</v>
      </c>
      <c r="AB30" s="26"/>
      <c r="AC30" s="363"/>
      <c r="AD30" s="258">
        <v>2</v>
      </c>
      <c r="AE30" s="942">
        <f t="shared" si="60"/>
        <v>0</v>
      </c>
      <c r="AF30" s="152">
        <f t="shared" si="64"/>
        <v>0</v>
      </c>
      <c r="AG30" s="152">
        <f t="shared" si="65"/>
        <v>0</v>
      </c>
      <c r="AH30" s="152">
        <f t="shared" si="66"/>
        <v>0</v>
      </c>
      <c r="AI30" s="152">
        <f t="shared" si="67"/>
        <v>0</v>
      </c>
      <c r="AJ30" s="152">
        <f t="shared" si="68"/>
        <v>0</v>
      </c>
      <c r="AK30" s="152">
        <f t="shared" si="69"/>
        <v>0</v>
      </c>
      <c r="AL30" s="152">
        <f t="shared" si="70"/>
        <v>0</v>
      </c>
      <c r="AM30" s="152">
        <f t="shared" si="71"/>
        <v>0</v>
      </c>
      <c r="AN30" s="152">
        <f t="shared" si="72"/>
        <v>0</v>
      </c>
      <c r="AO30" s="152">
        <f t="shared" si="73"/>
        <v>0</v>
      </c>
      <c r="AP30" s="942">
        <v>1</v>
      </c>
      <c r="AQ30" s="152"/>
      <c r="AR30" s="719"/>
      <c r="AS30" s="733">
        <f t="shared" si="33"/>
        <v>0</v>
      </c>
      <c r="AT30" s="719">
        <v>4</v>
      </c>
      <c r="AU30" s="733">
        <f t="shared" si="34"/>
        <v>0</v>
      </c>
      <c r="AV30" s="719"/>
      <c r="AW30" s="733">
        <f t="shared" si="35"/>
        <v>0</v>
      </c>
      <c r="AX30" s="730"/>
      <c r="AY30" s="733">
        <f t="shared" si="36"/>
        <v>0</v>
      </c>
      <c r="AZ30" s="730"/>
      <c r="BA30" s="733">
        <f t="shared" si="37"/>
        <v>0</v>
      </c>
      <c r="BB30" s="730"/>
      <c r="BC30" s="733">
        <f t="shared" si="38"/>
        <v>0</v>
      </c>
      <c r="BD30" s="730"/>
      <c r="BE30" s="733">
        <f t="shared" si="39"/>
        <v>0</v>
      </c>
      <c r="BF30" s="730"/>
      <c r="BG30" s="733">
        <f t="shared" si="40"/>
        <v>0</v>
      </c>
      <c r="BH30" s="730"/>
      <c r="BI30" s="733">
        <f t="shared" si="41"/>
        <v>0</v>
      </c>
      <c r="BJ30" s="730"/>
      <c r="BK30" s="733">
        <f t="shared" si="42"/>
        <v>0</v>
      </c>
      <c r="BL30" s="730"/>
      <c r="BM30" s="733">
        <f t="shared" si="43"/>
        <v>0</v>
      </c>
      <c r="BN30" s="730"/>
      <c r="BO30" s="733">
        <f t="shared" si="44"/>
        <v>0</v>
      </c>
      <c r="BP30" s="730"/>
      <c r="BQ30" s="733">
        <f t="shared" si="45"/>
        <v>0</v>
      </c>
      <c r="BR30" s="730"/>
      <c r="BS30" s="733">
        <f t="shared" si="46"/>
        <v>0</v>
      </c>
      <c r="BT30" s="26"/>
      <c r="BU30" s="26">
        <f t="shared" si="47"/>
        <v>0</v>
      </c>
      <c r="BV30" s="26">
        <f t="shared" si="48"/>
        <v>0</v>
      </c>
      <c r="BW30" s="26">
        <f t="shared" si="49"/>
        <v>0</v>
      </c>
      <c r="BX30" s="26">
        <f t="shared" si="50"/>
        <v>0</v>
      </c>
      <c r="BY30" s="26">
        <f t="shared" si="51"/>
        <v>0</v>
      </c>
      <c r="BZ30" s="26">
        <f t="shared" si="52"/>
        <v>0</v>
      </c>
      <c r="CA30" s="26">
        <f t="shared" si="53"/>
        <v>0</v>
      </c>
      <c r="CB30" s="26">
        <f t="shared" si="54"/>
        <v>0</v>
      </c>
      <c r="CD30" s="1">
        <f t="shared" si="13"/>
        <v>0</v>
      </c>
      <c r="CE30" s="1">
        <f t="shared" si="14"/>
        <v>0</v>
      </c>
      <c r="CF30" s="1">
        <f t="shared" si="55"/>
        <v>0</v>
      </c>
      <c r="CH30" s="1">
        <f t="shared" si="76"/>
        <v>0</v>
      </c>
      <c r="CI30" s="1">
        <f t="shared" si="16"/>
        <v>0</v>
      </c>
      <c r="CJ30" s="1">
        <f t="shared" si="17"/>
        <v>0</v>
      </c>
      <c r="CK30" s="1">
        <f t="shared" si="18"/>
        <v>0</v>
      </c>
      <c r="CL30" s="1">
        <f t="shared" si="19"/>
        <v>0</v>
      </c>
      <c r="CM30" s="1">
        <f t="shared" si="20"/>
        <v>0</v>
      </c>
      <c r="CN30" s="1">
        <f t="shared" si="21"/>
        <v>0</v>
      </c>
      <c r="CO30" s="1">
        <f t="shared" si="22"/>
        <v>0</v>
      </c>
      <c r="CP30" s="1">
        <f t="shared" si="23"/>
        <v>0</v>
      </c>
      <c r="CQ30" s="1">
        <f t="shared" si="24"/>
        <v>0</v>
      </c>
      <c r="CR30" s="1">
        <f t="shared" si="25"/>
        <v>0</v>
      </c>
      <c r="CS30" s="1">
        <f t="shared" si="26"/>
        <v>0</v>
      </c>
      <c r="CT30" s="1">
        <f t="shared" si="27"/>
        <v>0</v>
      </c>
      <c r="CU30" s="1">
        <f t="shared" si="28"/>
        <v>0</v>
      </c>
      <c r="CV30" s="1">
        <f t="shared" si="29"/>
        <v>0</v>
      </c>
      <c r="CW30" s="1">
        <f t="shared" si="30"/>
        <v>0</v>
      </c>
    </row>
    <row r="31" spans="1:128" s="1" customFormat="1" ht="57" customHeight="1" x14ac:dyDescent="0.2">
      <c r="B31" s="387"/>
      <c r="D31" s="976" t="s">
        <v>94</v>
      </c>
      <c r="E31" s="956"/>
      <c r="F31" s="397"/>
      <c r="G31" s="62" t="s">
        <v>63</v>
      </c>
      <c r="H31" s="63" t="s">
        <v>309</v>
      </c>
      <c r="I31" s="62">
        <v>4</v>
      </c>
      <c r="J31" s="63" t="s">
        <v>693</v>
      </c>
      <c r="K31" s="490">
        <v>72.345233730000004</v>
      </c>
      <c r="L31" s="64"/>
      <c r="M31" s="64"/>
      <c r="N31" s="64"/>
      <c r="O31" s="64"/>
      <c r="P31" s="64"/>
      <c r="Q31" s="821"/>
      <c r="R31" s="795"/>
      <c r="S31" s="795"/>
      <c r="T31" s="795"/>
      <c r="U31" s="795"/>
      <c r="V31" s="66">
        <f t="shared" si="56"/>
        <v>0</v>
      </c>
      <c r="W31" s="66" t="str">
        <f t="shared" si="74"/>
        <v>No</v>
      </c>
      <c r="X31" s="67" t="str">
        <f t="shared" si="77"/>
        <v>No</v>
      </c>
      <c r="Y31"/>
      <c r="Z31" s="748">
        <v>1</v>
      </c>
      <c r="AA31" s="755">
        <f t="shared" si="75"/>
        <v>0</v>
      </c>
      <c r="AB31" s="26"/>
      <c r="AC31" s="363"/>
      <c r="AD31" s="258">
        <v>1.2</v>
      </c>
      <c r="AE31" s="942">
        <f t="shared" si="60"/>
        <v>0</v>
      </c>
      <c r="AF31" s="152">
        <f t="shared" si="64"/>
        <v>0</v>
      </c>
      <c r="AG31" s="152">
        <f t="shared" si="65"/>
        <v>0</v>
      </c>
      <c r="AH31" s="152">
        <f t="shared" si="66"/>
        <v>0</v>
      </c>
      <c r="AI31" s="152">
        <f t="shared" si="67"/>
        <v>0</v>
      </c>
      <c r="AJ31" s="152">
        <f t="shared" si="68"/>
        <v>0</v>
      </c>
      <c r="AK31" s="152">
        <f t="shared" si="69"/>
        <v>0</v>
      </c>
      <c r="AL31" s="152">
        <f t="shared" si="70"/>
        <v>0</v>
      </c>
      <c r="AM31" s="152">
        <f t="shared" si="71"/>
        <v>0</v>
      </c>
      <c r="AN31" s="152">
        <f t="shared" si="72"/>
        <v>0</v>
      </c>
      <c r="AO31" s="152">
        <f t="shared" si="73"/>
        <v>0</v>
      </c>
      <c r="AP31" s="942">
        <v>1</v>
      </c>
      <c r="AQ31" s="152"/>
      <c r="AR31" s="719">
        <v>4</v>
      </c>
      <c r="AS31" s="733">
        <f t="shared" si="33"/>
        <v>0</v>
      </c>
      <c r="AT31" s="719">
        <v>4</v>
      </c>
      <c r="AU31" s="733">
        <f t="shared" si="34"/>
        <v>0</v>
      </c>
      <c r="AV31" s="719"/>
      <c r="AW31" s="733">
        <f t="shared" si="35"/>
        <v>0</v>
      </c>
      <c r="AX31" s="730"/>
      <c r="AY31" s="733">
        <f t="shared" si="36"/>
        <v>0</v>
      </c>
      <c r="AZ31" s="730"/>
      <c r="BA31" s="733">
        <f t="shared" si="37"/>
        <v>0</v>
      </c>
      <c r="BB31" s="730"/>
      <c r="BC31" s="733">
        <f t="shared" si="38"/>
        <v>0</v>
      </c>
      <c r="BD31" s="730"/>
      <c r="BE31" s="733">
        <f t="shared" si="39"/>
        <v>0</v>
      </c>
      <c r="BF31" s="730"/>
      <c r="BG31" s="733">
        <f t="shared" si="40"/>
        <v>0</v>
      </c>
      <c r="BH31" s="730"/>
      <c r="BI31" s="733">
        <f t="shared" si="41"/>
        <v>0</v>
      </c>
      <c r="BJ31" s="730"/>
      <c r="BK31" s="733">
        <f t="shared" si="42"/>
        <v>0</v>
      </c>
      <c r="BL31" s="730"/>
      <c r="BM31" s="733">
        <f t="shared" si="43"/>
        <v>0</v>
      </c>
      <c r="BN31" s="730"/>
      <c r="BO31" s="733">
        <f t="shared" si="44"/>
        <v>0</v>
      </c>
      <c r="BP31" s="730"/>
      <c r="BQ31" s="733">
        <f t="shared" si="45"/>
        <v>0</v>
      </c>
      <c r="BR31" s="730"/>
      <c r="BS31" s="733">
        <f t="shared" si="46"/>
        <v>0</v>
      </c>
      <c r="BT31" s="26"/>
      <c r="BU31" s="26">
        <f t="shared" si="47"/>
        <v>0</v>
      </c>
      <c r="BV31" s="26">
        <f t="shared" si="48"/>
        <v>0</v>
      </c>
      <c r="BW31" s="26">
        <f t="shared" si="49"/>
        <v>0</v>
      </c>
      <c r="BX31" s="26">
        <f t="shared" si="50"/>
        <v>0</v>
      </c>
      <c r="BY31" s="26">
        <f t="shared" si="51"/>
        <v>0</v>
      </c>
      <c r="BZ31" s="26">
        <f t="shared" si="52"/>
        <v>0</v>
      </c>
      <c r="CA31" s="26">
        <f t="shared" si="53"/>
        <v>0</v>
      </c>
      <c r="CB31" s="26">
        <f t="shared" si="54"/>
        <v>0</v>
      </c>
      <c r="CD31" s="1">
        <f t="shared" si="13"/>
        <v>0</v>
      </c>
      <c r="CE31" s="1">
        <f t="shared" si="14"/>
        <v>0</v>
      </c>
      <c r="CF31" s="1">
        <f t="shared" si="55"/>
        <v>0</v>
      </c>
      <c r="CH31" s="1">
        <f t="shared" si="76"/>
        <v>0</v>
      </c>
      <c r="CI31" s="1">
        <f t="shared" si="16"/>
        <v>0</v>
      </c>
      <c r="CJ31" s="1">
        <f t="shared" si="17"/>
        <v>0</v>
      </c>
      <c r="CK31" s="1">
        <f t="shared" si="18"/>
        <v>0</v>
      </c>
      <c r="CL31" s="1">
        <f t="shared" si="19"/>
        <v>0</v>
      </c>
      <c r="CM31" s="1">
        <f t="shared" si="20"/>
        <v>0</v>
      </c>
      <c r="CN31" s="1">
        <f t="shared" si="21"/>
        <v>0</v>
      </c>
      <c r="CO31" s="1">
        <f t="shared" si="22"/>
        <v>0</v>
      </c>
      <c r="CP31" s="1">
        <f t="shared" si="23"/>
        <v>0</v>
      </c>
      <c r="CQ31" s="1">
        <f t="shared" si="24"/>
        <v>0</v>
      </c>
      <c r="CR31" s="1">
        <f t="shared" si="25"/>
        <v>0</v>
      </c>
      <c r="CS31" s="1">
        <f t="shared" si="26"/>
        <v>0</v>
      </c>
      <c r="CT31" s="1">
        <f t="shared" si="27"/>
        <v>0</v>
      </c>
      <c r="CU31" s="1">
        <f t="shared" si="28"/>
        <v>0</v>
      </c>
      <c r="CV31" s="1">
        <f t="shared" si="29"/>
        <v>0</v>
      </c>
      <c r="CW31" s="1">
        <f t="shared" si="30"/>
        <v>0</v>
      </c>
    </row>
    <row r="32" spans="1:128" s="1" customFormat="1" ht="57" customHeight="1" x14ac:dyDescent="0.2">
      <c r="B32" s="387"/>
      <c r="D32" s="251" t="s">
        <v>500</v>
      </c>
      <c r="E32" s="947"/>
      <c r="F32" s="112" t="s">
        <v>960</v>
      </c>
      <c r="G32" s="1" t="s">
        <v>67</v>
      </c>
      <c r="H32" s="45" t="s">
        <v>309</v>
      </c>
      <c r="I32" s="1">
        <v>2</v>
      </c>
      <c r="J32" s="45" t="s">
        <v>693</v>
      </c>
      <c r="K32" s="494">
        <v>56.847187320000003</v>
      </c>
      <c r="L32" s="69"/>
      <c r="M32" s="69"/>
      <c r="N32" s="69"/>
      <c r="O32" s="69"/>
      <c r="P32" s="69"/>
      <c r="Q32" s="820"/>
      <c r="R32" s="206"/>
      <c r="S32" s="206"/>
      <c r="T32" s="206"/>
      <c r="U32" s="206"/>
      <c r="V32" s="70">
        <f t="shared" si="56"/>
        <v>0</v>
      </c>
      <c r="W32" s="88" t="str">
        <f t="shared" si="74"/>
        <v>No</v>
      </c>
      <c r="X32" s="71" t="str">
        <f t="shared" si="77"/>
        <v>No</v>
      </c>
      <c r="Y32"/>
      <c r="Z32" s="748">
        <v>1</v>
      </c>
      <c r="AA32" s="755">
        <f t="shared" si="75"/>
        <v>0</v>
      </c>
      <c r="AB32" s="26"/>
      <c r="AC32" s="363"/>
      <c r="AD32" s="258">
        <v>1.2</v>
      </c>
      <c r="AE32" s="942">
        <f t="shared" si="60"/>
        <v>0</v>
      </c>
      <c r="AF32" s="152">
        <f t="shared" si="64"/>
        <v>0</v>
      </c>
      <c r="AG32" s="152">
        <f t="shared" si="65"/>
        <v>0</v>
      </c>
      <c r="AH32" s="152">
        <f t="shared" si="66"/>
        <v>0</v>
      </c>
      <c r="AI32" s="152">
        <f t="shared" si="67"/>
        <v>0</v>
      </c>
      <c r="AJ32" s="152">
        <f t="shared" si="68"/>
        <v>0</v>
      </c>
      <c r="AK32" s="152">
        <f t="shared" si="69"/>
        <v>0</v>
      </c>
      <c r="AL32" s="152">
        <f t="shared" si="70"/>
        <v>0</v>
      </c>
      <c r="AM32" s="152">
        <f t="shared" si="71"/>
        <v>0</v>
      </c>
      <c r="AN32" s="152">
        <f t="shared" si="72"/>
        <v>0</v>
      </c>
      <c r="AO32" s="152">
        <f t="shared" si="73"/>
        <v>0</v>
      </c>
      <c r="AP32" s="942">
        <v>1</v>
      </c>
      <c r="AQ32" s="152"/>
      <c r="AR32" s="719">
        <v>2</v>
      </c>
      <c r="AS32" s="733">
        <f t="shared" si="33"/>
        <v>0</v>
      </c>
      <c r="AT32" s="719">
        <v>2</v>
      </c>
      <c r="AU32" s="733">
        <f t="shared" si="34"/>
        <v>0</v>
      </c>
      <c r="AV32" s="719"/>
      <c r="AW32" s="733">
        <f t="shared" si="35"/>
        <v>0</v>
      </c>
      <c r="AX32" s="730"/>
      <c r="AY32" s="733">
        <f t="shared" si="36"/>
        <v>0</v>
      </c>
      <c r="AZ32" s="730"/>
      <c r="BA32" s="733">
        <f t="shared" si="37"/>
        <v>0</v>
      </c>
      <c r="BB32" s="730"/>
      <c r="BC32" s="733">
        <f t="shared" si="38"/>
        <v>0</v>
      </c>
      <c r="BD32" s="730"/>
      <c r="BE32" s="733">
        <f t="shared" si="39"/>
        <v>0</v>
      </c>
      <c r="BF32" s="730"/>
      <c r="BG32" s="733">
        <f t="shared" si="40"/>
        <v>0</v>
      </c>
      <c r="BH32" s="730"/>
      <c r="BI32" s="733">
        <f t="shared" si="41"/>
        <v>0</v>
      </c>
      <c r="BJ32" s="730"/>
      <c r="BK32" s="733">
        <f t="shared" si="42"/>
        <v>0</v>
      </c>
      <c r="BL32" s="730"/>
      <c r="BM32" s="733">
        <f t="shared" si="43"/>
        <v>0</v>
      </c>
      <c r="BN32" s="730"/>
      <c r="BO32" s="733">
        <f t="shared" si="44"/>
        <v>0</v>
      </c>
      <c r="BP32" s="730"/>
      <c r="BQ32" s="733">
        <f t="shared" si="45"/>
        <v>0</v>
      </c>
      <c r="BR32" s="730"/>
      <c r="BS32" s="733">
        <f t="shared" si="46"/>
        <v>0</v>
      </c>
      <c r="BT32" s="26"/>
      <c r="BU32" s="26">
        <f t="shared" si="47"/>
        <v>0</v>
      </c>
      <c r="BV32" s="26">
        <f t="shared" si="48"/>
        <v>0</v>
      </c>
      <c r="BW32" s="26">
        <f t="shared" si="49"/>
        <v>0</v>
      </c>
      <c r="BX32" s="26">
        <f t="shared" si="50"/>
        <v>0</v>
      </c>
      <c r="BY32" s="26">
        <f t="shared" si="51"/>
        <v>0</v>
      </c>
      <c r="BZ32" s="26">
        <f t="shared" si="52"/>
        <v>0</v>
      </c>
      <c r="CA32" s="26">
        <f t="shared" si="53"/>
        <v>0</v>
      </c>
      <c r="CB32" s="26">
        <f t="shared" si="54"/>
        <v>0</v>
      </c>
      <c r="CD32" s="1">
        <f t="shared" si="13"/>
        <v>0</v>
      </c>
      <c r="CE32" s="1">
        <f t="shared" si="14"/>
        <v>0</v>
      </c>
      <c r="CF32" s="1">
        <f t="shared" si="55"/>
        <v>0</v>
      </c>
      <c r="CH32" s="1">
        <f t="shared" si="76"/>
        <v>0</v>
      </c>
      <c r="CI32" s="1">
        <f t="shared" si="16"/>
        <v>0</v>
      </c>
      <c r="CJ32" s="1">
        <f t="shared" si="17"/>
        <v>0</v>
      </c>
      <c r="CK32" s="1">
        <f t="shared" si="18"/>
        <v>0</v>
      </c>
      <c r="CL32" s="1">
        <f t="shared" si="19"/>
        <v>0</v>
      </c>
      <c r="CM32" s="1">
        <f t="shared" si="20"/>
        <v>0</v>
      </c>
      <c r="CN32" s="1">
        <f t="shared" si="21"/>
        <v>0</v>
      </c>
      <c r="CO32" s="1">
        <f t="shared" si="22"/>
        <v>0</v>
      </c>
      <c r="CP32" s="1">
        <f t="shared" si="23"/>
        <v>0</v>
      </c>
      <c r="CQ32" s="1">
        <f t="shared" si="24"/>
        <v>0</v>
      </c>
      <c r="CR32" s="1">
        <f t="shared" si="25"/>
        <v>0</v>
      </c>
      <c r="CS32" s="1">
        <f t="shared" si="26"/>
        <v>0</v>
      </c>
      <c r="CT32" s="1">
        <f t="shared" si="27"/>
        <v>0</v>
      </c>
      <c r="CU32" s="1">
        <f t="shared" si="28"/>
        <v>0</v>
      </c>
      <c r="CV32" s="1">
        <f t="shared" si="29"/>
        <v>0</v>
      </c>
      <c r="CW32" s="1">
        <f t="shared" si="30"/>
        <v>0</v>
      </c>
    </row>
    <row r="33" spans="1:101" s="1" customFormat="1" ht="57" customHeight="1" x14ac:dyDescent="0.2">
      <c r="B33" s="387"/>
      <c r="D33" s="976" t="s">
        <v>95</v>
      </c>
      <c r="E33" s="956"/>
      <c r="F33" s="397"/>
      <c r="G33" s="62" t="s">
        <v>345</v>
      </c>
      <c r="H33" s="63" t="s">
        <v>414</v>
      </c>
      <c r="I33" s="62">
        <v>1</v>
      </c>
      <c r="J33" s="63" t="s">
        <v>693</v>
      </c>
      <c r="K33" s="490">
        <v>72.35784402000003</v>
      </c>
      <c r="L33" s="64"/>
      <c r="M33" s="64"/>
      <c r="N33" s="64"/>
      <c r="O33" s="64"/>
      <c r="P33" s="64"/>
      <c r="Q33" s="821"/>
      <c r="R33" s="795"/>
      <c r="S33" s="795"/>
      <c r="T33" s="795"/>
      <c r="U33" s="795"/>
      <c r="V33" s="66">
        <f t="shared" si="56"/>
        <v>0</v>
      </c>
      <c r="W33" s="66" t="str">
        <f t="shared" si="74"/>
        <v>No</v>
      </c>
      <c r="X33" s="67" t="str">
        <f t="shared" si="77"/>
        <v>No</v>
      </c>
      <c r="Y33"/>
      <c r="Z33" s="748">
        <v>1</v>
      </c>
      <c r="AA33" s="755">
        <f t="shared" si="75"/>
        <v>0</v>
      </c>
      <c r="AB33" s="26"/>
      <c r="AC33" s="363"/>
      <c r="AD33" s="258">
        <v>1.4</v>
      </c>
      <c r="AE33" s="942">
        <f t="shared" si="60"/>
        <v>0</v>
      </c>
      <c r="AF33" s="152">
        <f t="shared" si="64"/>
        <v>0</v>
      </c>
      <c r="AG33" s="152">
        <f t="shared" si="65"/>
        <v>0</v>
      </c>
      <c r="AH33" s="152">
        <f t="shared" si="66"/>
        <v>0</v>
      </c>
      <c r="AI33" s="152">
        <f t="shared" si="67"/>
        <v>0</v>
      </c>
      <c r="AJ33" s="152">
        <f t="shared" si="68"/>
        <v>0</v>
      </c>
      <c r="AK33" s="152">
        <f t="shared" si="69"/>
        <v>0</v>
      </c>
      <c r="AL33" s="152">
        <f t="shared" si="70"/>
        <v>0</v>
      </c>
      <c r="AM33" s="152">
        <f t="shared" si="71"/>
        <v>0</v>
      </c>
      <c r="AN33" s="152">
        <f t="shared" si="72"/>
        <v>0</v>
      </c>
      <c r="AO33" s="152">
        <f t="shared" si="73"/>
        <v>0</v>
      </c>
      <c r="AP33" s="942">
        <v>1</v>
      </c>
      <c r="AQ33" s="152"/>
      <c r="AR33" s="719"/>
      <c r="AS33" s="733">
        <f t="shared" si="33"/>
        <v>0</v>
      </c>
      <c r="AT33" s="719">
        <v>3</v>
      </c>
      <c r="AU33" s="733">
        <f t="shared" si="34"/>
        <v>0</v>
      </c>
      <c r="AV33" s="719"/>
      <c r="AW33" s="733">
        <f t="shared" si="35"/>
        <v>0</v>
      </c>
      <c r="AX33" s="730"/>
      <c r="AY33" s="733">
        <f t="shared" si="36"/>
        <v>0</v>
      </c>
      <c r="AZ33" s="730"/>
      <c r="BA33" s="733">
        <f t="shared" si="37"/>
        <v>0</v>
      </c>
      <c r="BB33" s="730"/>
      <c r="BC33" s="733">
        <f t="shared" si="38"/>
        <v>0</v>
      </c>
      <c r="BD33" s="730"/>
      <c r="BE33" s="733">
        <f t="shared" si="39"/>
        <v>0</v>
      </c>
      <c r="BF33" s="730"/>
      <c r="BG33" s="733">
        <f t="shared" si="40"/>
        <v>0</v>
      </c>
      <c r="BH33" s="730"/>
      <c r="BI33" s="733">
        <f t="shared" si="41"/>
        <v>0</v>
      </c>
      <c r="BJ33" s="730"/>
      <c r="BK33" s="733">
        <f t="shared" si="42"/>
        <v>0</v>
      </c>
      <c r="BL33" s="730"/>
      <c r="BM33" s="733">
        <f t="shared" si="43"/>
        <v>0</v>
      </c>
      <c r="BN33" s="730"/>
      <c r="BO33" s="733">
        <f t="shared" si="44"/>
        <v>0</v>
      </c>
      <c r="BP33" s="730"/>
      <c r="BQ33" s="733">
        <f t="shared" si="45"/>
        <v>0</v>
      </c>
      <c r="BR33" s="730"/>
      <c r="BS33" s="733">
        <f t="shared" si="46"/>
        <v>0</v>
      </c>
      <c r="BT33" s="26"/>
      <c r="BU33" s="26">
        <f t="shared" si="47"/>
        <v>0</v>
      </c>
      <c r="BV33" s="26">
        <f t="shared" si="48"/>
        <v>0</v>
      </c>
      <c r="BW33" s="26">
        <f t="shared" si="49"/>
        <v>0</v>
      </c>
      <c r="BX33" s="26">
        <f t="shared" si="50"/>
        <v>0</v>
      </c>
      <c r="BY33" s="26">
        <f t="shared" si="51"/>
        <v>0</v>
      </c>
      <c r="BZ33" s="26">
        <f t="shared" si="52"/>
        <v>0</v>
      </c>
      <c r="CA33" s="26">
        <f t="shared" si="53"/>
        <v>0</v>
      </c>
      <c r="CB33" s="26">
        <f t="shared" si="54"/>
        <v>0</v>
      </c>
      <c r="CD33" s="1">
        <f t="shared" si="13"/>
        <v>0</v>
      </c>
      <c r="CE33" s="1">
        <f t="shared" si="14"/>
        <v>0</v>
      </c>
      <c r="CF33" s="1">
        <f t="shared" si="55"/>
        <v>0</v>
      </c>
      <c r="CH33" s="1">
        <f t="shared" si="76"/>
        <v>0</v>
      </c>
      <c r="CI33" s="1">
        <f t="shared" si="16"/>
        <v>0</v>
      </c>
      <c r="CJ33" s="1">
        <f t="shared" si="17"/>
        <v>0</v>
      </c>
      <c r="CK33" s="1">
        <f t="shared" si="18"/>
        <v>0</v>
      </c>
      <c r="CL33" s="1">
        <f t="shared" si="19"/>
        <v>0</v>
      </c>
      <c r="CM33" s="1">
        <f t="shared" si="20"/>
        <v>0</v>
      </c>
      <c r="CN33" s="1">
        <f t="shared" si="21"/>
        <v>0</v>
      </c>
      <c r="CO33" s="1">
        <f t="shared" si="22"/>
        <v>0</v>
      </c>
      <c r="CP33" s="1">
        <f t="shared" si="23"/>
        <v>0</v>
      </c>
      <c r="CQ33" s="1">
        <f t="shared" si="24"/>
        <v>0</v>
      </c>
      <c r="CR33" s="1">
        <f t="shared" si="25"/>
        <v>0</v>
      </c>
      <c r="CS33" s="1">
        <f t="shared" si="26"/>
        <v>0</v>
      </c>
      <c r="CT33" s="1">
        <f t="shared" si="27"/>
        <v>0</v>
      </c>
      <c r="CU33" s="1">
        <f t="shared" si="28"/>
        <v>0</v>
      </c>
      <c r="CV33" s="1">
        <f t="shared" si="29"/>
        <v>0</v>
      </c>
      <c r="CW33" s="1">
        <f t="shared" si="30"/>
        <v>0</v>
      </c>
    </row>
    <row r="34" spans="1:101" s="26" customFormat="1" ht="57" customHeight="1" x14ac:dyDescent="0.2">
      <c r="A34" s="1"/>
      <c r="B34" s="388"/>
      <c r="C34" s="74"/>
      <c r="D34" s="980" t="s">
        <v>96</v>
      </c>
      <c r="E34" s="960"/>
      <c r="F34" s="398"/>
      <c r="G34" s="72" t="s">
        <v>64</v>
      </c>
      <c r="H34" s="89" t="s">
        <v>414</v>
      </c>
      <c r="I34" s="72">
        <v>2</v>
      </c>
      <c r="J34" s="89" t="s">
        <v>693</v>
      </c>
      <c r="K34" s="497">
        <v>77.528062920000025</v>
      </c>
      <c r="L34" s="69"/>
      <c r="M34" s="69"/>
      <c r="N34" s="69"/>
      <c r="O34" s="69"/>
      <c r="P34" s="69"/>
      <c r="Q34" s="820"/>
      <c r="R34" s="206"/>
      <c r="S34" s="206"/>
      <c r="T34" s="206"/>
      <c r="U34" s="206"/>
      <c r="V34" s="70">
        <f t="shared" si="56"/>
        <v>0</v>
      </c>
      <c r="W34" s="91" t="str">
        <f t="shared" si="74"/>
        <v>No</v>
      </c>
      <c r="X34" s="71" t="str">
        <f t="shared" si="77"/>
        <v>No</v>
      </c>
      <c r="Y34"/>
      <c r="Z34" s="751">
        <v>1</v>
      </c>
      <c r="AA34" s="755">
        <f t="shared" si="75"/>
        <v>0</v>
      </c>
      <c r="AC34" s="363"/>
      <c r="AD34" s="258">
        <v>1.8</v>
      </c>
      <c r="AE34" s="942">
        <f t="shared" si="60"/>
        <v>0</v>
      </c>
      <c r="AF34" s="152">
        <f t="shared" si="64"/>
        <v>0</v>
      </c>
      <c r="AG34" s="152">
        <f t="shared" si="65"/>
        <v>0</v>
      </c>
      <c r="AH34" s="152">
        <f t="shared" si="66"/>
        <v>0</v>
      </c>
      <c r="AI34" s="152">
        <f t="shared" si="67"/>
        <v>0</v>
      </c>
      <c r="AJ34" s="152">
        <f t="shared" si="68"/>
        <v>0</v>
      </c>
      <c r="AK34" s="152">
        <f t="shared" si="69"/>
        <v>0</v>
      </c>
      <c r="AL34" s="152">
        <f t="shared" si="70"/>
        <v>0</v>
      </c>
      <c r="AM34" s="152">
        <f t="shared" si="71"/>
        <v>0</v>
      </c>
      <c r="AN34" s="152">
        <f t="shared" si="72"/>
        <v>0</v>
      </c>
      <c r="AO34" s="152">
        <f t="shared" si="73"/>
        <v>0</v>
      </c>
      <c r="AP34" s="942">
        <v>1</v>
      </c>
      <c r="AQ34" s="152"/>
      <c r="AR34" s="719"/>
      <c r="AS34" s="733">
        <f t="shared" si="33"/>
        <v>0</v>
      </c>
      <c r="AT34" s="719">
        <v>6</v>
      </c>
      <c r="AU34" s="733">
        <f t="shared" si="34"/>
        <v>0</v>
      </c>
      <c r="AV34" s="719"/>
      <c r="AW34" s="733">
        <f t="shared" si="35"/>
        <v>0</v>
      </c>
      <c r="AX34" s="730"/>
      <c r="AY34" s="733">
        <f t="shared" si="36"/>
        <v>0</v>
      </c>
      <c r="AZ34" s="730"/>
      <c r="BA34" s="733">
        <f t="shared" si="37"/>
        <v>0</v>
      </c>
      <c r="BB34" s="730"/>
      <c r="BC34" s="733">
        <f t="shared" si="38"/>
        <v>0</v>
      </c>
      <c r="BD34" s="730"/>
      <c r="BE34" s="733">
        <f t="shared" si="39"/>
        <v>0</v>
      </c>
      <c r="BF34" s="730"/>
      <c r="BG34" s="733">
        <f t="shared" si="40"/>
        <v>0</v>
      </c>
      <c r="BH34" s="730"/>
      <c r="BI34" s="733">
        <f t="shared" si="41"/>
        <v>0</v>
      </c>
      <c r="BJ34" s="730"/>
      <c r="BK34" s="733">
        <f t="shared" si="42"/>
        <v>0</v>
      </c>
      <c r="BL34" s="730"/>
      <c r="BM34" s="733">
        <f t="shared" si="43"/>
        <v>0</v>
      </c>
      <c r="BN34" s="730"/>
      <c r="BO34" s="733">
        <f t="shared" si="44"/>
        <v>0</v>
      </c>
      <c r="BP34" s="730"/>
      <c r="BQ34" s="733">
        <f t="shared" si="45"/>
        <v>0</v>
      </c>
      <c r="BR34" s="730"/>
      <c r="BS34" s="733">
        <f t="shared" si="46"/>
        <v>0</v>
      </c>
      <c r="BU34" s="26">
        <f t="shared" si="47"/>
        <v>0</v>
      </c>
      <c r="BV34" s="26">
        <f t="shared" si="48"/>
        <v>0</v>
      </c>
      <c r="BW34" s="26">
        <f t="shared" si="49"/>
        <v>0</v>
      </c>
      <c r="BX34" s="26">
        <f t="shared" si="50"/>
        <v>0</v>
      </c>
      <c r="BY34" s="26">
        <f t="shared" si="51"/>
        <v>0</v>
      </c>
      <c r="BZ34" s="26">
        <f t="shared" si="52"/>
        <v>0</v>
      </c>
      <c r="CA34" s="26">
        <f t="shared" si="53"/>
        <v>0</v>
      </c>
      <c r="CB34" s="26">
        <f t="shared" si="54"/>
        <v>0</v>
      </c>
      <c r="CD34" s="1">
        <f t="shared" si="13"/>
        <v>0</v>
      </c>
      <c r="CE34" s="1">
        <f t="shared" si="14"/>
        <v>0</v>
      </c>
      <c r="CF34" s="1">
        <f t="shared" si="55"/>
        <v>0</v>
      </c>
      <c r="CH34" s="1">
        <f t="shared" si="76"/>
        <v>0</v>
      </c>
      <c r="CI34" s="1">
        <f t="shared" si="16"/>
        <v>0</v>
      </c>
      <c r="CJ34" s="1">
        <f t="shared" si="17"/>
        <v>0</v>
      </c>
      <c r="CK34" s="1">
        <f t="shared" si="18"/>
        <v>0</v>
      </c>
      <c r="CL34" s="1">
        <f t="shared" si="19"/>
        <v>0</v>
      </c>
      <c r="CM34" s="1">
        <f t="shared" si="20"/>
        <v>0</v>
      </c>
      <c r="CN34" s="1">
        <f t="shared" si="21"/>
        <v>0</v>
      </c>
      <c r="CO34" s="1">
        <f t="shared" si="22"/>
        <v>0</v>
      </c>
      <c r="CP34" s="1">
        <f t="shared" si="23"/>
        <v>0</v>
      </c>
      <c r="CQ34" s="1">
        <f t="shared" si="24"/>
        <v>0</v>
      </c>
      <c r="CR34" s="1">
        <f t="shared" si="25"/>
        <v>0</v>
      </c>
      <c r="CS34" s="1">
        <f t="shared" si="26"/>
        <v>0</v>
      </c>
      <c r="CT34" s="1">
        <f t="shared" si="27"/>
        <v>0</v>
      </c>
      <c r="CU34" s="1">
        <f t="shared" si="28"/>
        <v>0</v>
      </c>
      <c r="CV34" s="1">
        <f t="shared" si="29"/>
        <v>0</v>
      </c>
      <c r="CW34" s="1">
        <f t="shared" si="30"/>
        <v>0</v>
      </c>
    </row>
    <row r="35" spans="1:101" ht="31.25" customHeight="1" x14ac:dyDescent="0.2">
      <c r="B35" s="389"/>
      <c r="F35" s="415"/>
      <c r="G35" s="47"/>
      <c r="H35" s="51"/>
      <c r="J35" s="708" t="s">
        <v>886</v>
      </c>
      <c r="K35" s="256"/>
      <c r="L35" s="826"/>
      <c r="M35" s="826"/>
      <c r="N35" s="826"/>
      <c r="O35" s="826"/>
      <c r="P35" s="826"/>
      <c r="Q35" s="826"/>
      <c r="R35" s="826"/>
      <c r="S35" s="826"/>
      <c r="T35" s="826"/>
      <c r="U35" s="826"/>
      <c r="V35" s="201"/>
      <c r="W35" s="54"/>
      <c r="X35" s="292"/>
      <c r="Z35" s="86"/>
      <c r="AA35" s="756"/>
      <c r="AB35" s="26"/>
      <c r="AC35" s="363"/>
      <c r="AD35" s="265"/>
      <c r="AE35" s="942">
        <f t="shared" ref="AE35:AE65" si="78">SUM(L35:U35)*AD35</f>
        <v>0</v>
      </c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942"/>
      <c r="AQ35" s="152"/>
      <c r="AR35" s="734"/>
      <c r="AS35" s="733">
        <f t="shared" ref="AS35:AS60" si="79">SUM(L35:U35)*AR35</f>
        <v>0</v>
      </c>
      <c r="AT35" s="734"/>
      <c r="AU35" s="733">
        <f t="shared" ref="AU35:AU60" si="80">SUM(L35:U35)*AT35</f>
        <v>0</v>
      </c>
      <c r="AV35" s="734"/>
      <c r="AW35" s="733">
        <f t="shared" ref="AW35:AW60" si="81">SUM(L35:U35)*AV35</f>
        <v>0</v>
      </c>
      <c r="AX35" s="735"/>
      <c r="AY35" s="733">
        <f t="shared" ref="AY35:AY60" si="82">SUM(L35:U35)*AX35</f>
        <v>0</v>
      </c>
      <c r="AZ35" s="735"/>
      <c r="BA35" s="733">
        <f t="shared" ref="BA35:BA60" si="83">SUM(L35:U35)*AZ35</f>
        <v>0</v>
      </c>
      <c r="BB35" s="735"/>
      <c r="BC35" s="733">
        <f t="shared" ref="BC35:BC60" si="84">SUM(L35:U35)*BB35</f>
        <v>0</v>
      </c>
      <c r="BD35" s="735"/>
      <c r="BE35" s="733">
        <f t="shared" ref="BE35:BE60" si="85">SUM(L35:U35)*BD35</f>
        <v>0</v>
      </c>
      <c r="BF35" s="735"/>
      <c r="BG35" s="733">
        <f t="shared" ref="BG35:BG60" si="86">SUM(L35:U35)*BF35</f>
        <v>0</v>
      </c>
      <c r="BH35" s="735"/>
      <c r="BI35" s="733">
        <f t="shared" ref="BI35:BI60" si="87">SUM(L35:U35)*BH35</f>
        <v>0</v>
      </c>
      <c r="BJ35" s="735"/>
      <c r="BK35" s="733">
        <f t="shared" ref="BK35:BK60" si="88">SUM(L35:U35)*BJ35</f>
        <v>0</v>
      </c>
      <c r="BL35" s="735"/>
      <c r="BM35" s="733">
        <f t="shared" ref="BM35:BM60" si="89">SUM(L35:U35)*BL35</f>
        <v>0</v>
      </c>
      <c r="BN35" s="735"/>
      <c r="BO35" s="733">
        <f t="shared" ref="BO35:BO60" si="90">SUM(L35:U35)*BN35</f>
        <v>0</v>
      </c>
      <c r="BP35" s="735"/>
      <c r="BQ35" s="733">
        <f t="shared" ref="BQ35:BQ60" si="91">SUM(L35:U35)*BP35</f>
        <v>0</v>
      </c>
      <c r="BR35" s="735"/>
      <c r="BS35" s="733">
        <f t="shared" ref="BS35:BS60" si="92">SUM(L35:U35)*BR35</f>
        <v>0</v>
      </c>
      <c r="BU35" s="26">
        <f t="shared" ref="BU35:BU60" si="93">IF(G35="XS",IF(SUM(L35:U35)&gt;0,SUM(L35:U35),0),0)*I35</f>
        <v>0</v>
      </c>
      <c r="BV35" s="26">
        <f t="shared" ref="BV35:BV60" si="94">IF(G35="S",IF(SUM(L35:U35)&gt;0,SUM(L35:U35),0),0)*I35</f>
        <v>0</v>
      </c>
      <c r="BW35" s="26">
        <f t="shared" ref="BW35:BW60" si="95">IF(G35="M",IF(SUM(L35:U35)&gt;0,SUM(L35:U35),0),0)*I35</f>
        <v>0</v>
      </c>
      <c r="BX35" s="26">
        <f t="shared" ref="BX35:BX60" si="96">IF(G35="L",IF(SUM(L35:U35)&gt;0,SUM(L35:U35),0),0)*I35</f>
        <v>0</v>
      </c>
      <c r="BY35" s="26">
        <f t="shared" ref="BY35:BY60" si="97">IF(G35="XL",IF(SUM(L35:U35)&gt;0,SUM(L35:U35),0),0)*I35</f>
        <v>0</v>
      </c>
      <c r="BZ35" s="26">
        <f t="shared" ref="BZ35:BZ60" si="98">IF(G35="2XL",IF(SUM(L35:U35)&gt;0,SUM(L35:U35),0),0)*I35</f>
        <v>0</v>
      </c>
      <c r="CA35" s="26">
        <f t="shared" ref="CA35:CA60" si="99">IF(G35="3XL",IF(SUM(L35:U35)&gt;0,SUM(L35:U35),0),0)*I35</f>
        <v>0</v>
      </c>
      <c r="CB35" s="26">
        <f t="shared" ref="CB35:CB60" si="100">IF(G35="various",IF(SUM(L35:U35)&gt;0,SUM(L35:U35),0),0)*I35</f>
        <v>0</v>
      </c>
      <c r="CD35" s="1">
        <f t="shared" ref="CD35:CD59" si="101">IF(F35="",IF(SUM(L35:U35)&gt;0,SUM(L35:U35),0),0)*I35</f>
        <v>0</v>
      </c>
      <c r="CE35" s="1">
        <f t="shared" ref="CE35:CE59" si="102">IF(F35="Dual Tex.",IF(SUM(L35:U35)&gt;0,SUM(L35:U35),0),0)*I35</f>
        <v>0</v>
      </c>
      <c r="CF35" s="1">
        <f t="shared" ref="CF35:CF60" si="103">IF(F35="No Tex.",IF(SUM(L35:U35)&gt;0,SUM(L35:U35),0),0)*I35</f>
        <v>0</v>
      </c>
      <c r="CH35" s="1">
        <f t="shared" si="76"/>
        <v>0</v>
      </c>
      <c r="CI35" s="1">
        <f t="shared" ref="CI35:CI59" si="104">IF(H35="footholds",IF(SUM(L35:U35)&gt;0,SUM(L35:U35),0),0)*I35</f>
        <v>0</v>
      </c>
      <c r="CJ35" s="1">
        <f t="shared" ref="CJ35:CJ59" si="105">IF(H35="micros",IF(SUM(L35:U35)&gt;0,SUM(L35:U35),0),0)*I35</f>
        <v>0</v>
      </c>
      <c r="CK35" s="1">
        <f t="shared" ref="CK35:CK59" si="106">IF(H35="jug",IF(SUM(L35:U35)&gt;0,SUM(L35:U35),0),0)*I35</f>
        <v>0</v>
      </c>
      <c r="CL35" s="1">
        <f t="shared" ref="CL35:CL59" si="107">IF(H35="ledge",IF(SUM(L35:U35)&gt;0,SUM(L35:U35),0),0)*I35</f>
        <v>0</v>
      </c>
      <c r="CM35" s="1">
        <f t="shared" ref="CM35:CM59" si="108">IF(H35="edge",IF(SUM(L35:U35)&gt;0,SUM(L35:U35),0),0)*I35</f>
        <v>0</v>
      </c>
      <c r="CN35" s="1">
        <f t="shared" ref="CN35:CN59" si="109">IF(H35="crimp",IF(SUM(L35:U35)&gt;0,SUM(L35:U35),0),0)*I35</f>
        <v>0</v>
      </c>
      <c r="CO35" s="1">
        <f t="shared" ref="CO35:CO59" si="110">IF(H35="incut",IF(SUM(L35:U35)&gt;0,SUM(L35:U35),0),0)*I35</f>
        <v>0</v>
      </c>
      <c r="CP35" s="1">
        <f t="shared" ref="CP35:CP59" si="111">IF(H35="dish",IF(SUM(L35:U35)&gt;0,SUM(L35:U35),0),0)*I35</f>
        <v>0</v>
      </c>
      <c r="CQ35" s="1">
        <f t="shared" ref="CQ35:CQ59" si="112">IF(H35="pinch",IF(SUM(L35:U35)&gt;0,SUM(L35:U35),0),0)*I35</f>
        <v>0</v>
      </c>
      <c r="CR35" s="1">
        <f t="shared" ref="CR35:CR59" si="113">IF(H35="pocket",IF(SUM(L35:U35)&gt;0,SUM(L35:U35),0),0)*I35</f>
        <v>0</v>
      </c>
      <c r="CS35" s="1">
        <f t="shared" ref="CS35:CS59" si="114">IF(H35="insert",IF(SUM(L35:U35)&gt;0,SUM(L35:U35),0),0)*I35</f>
        <v>0</v>
      </c>
      <c r="CT35" s="1">
        <f t="shared" ref="CT35:CT59" si="115">IF(H35="feature",IF(SUM(L35:U35)&gt;0,SUM(L35:U35),0),0)*I35</f>
        <v>0</v>
      </c>
      <c r="CU35" s="1">
        <f t="shared" ref="CU35:CU59" si="116">IF(H35="scoop",IF(SUM(L35:U35)&gt;0,SUM(L35:U35),0),0)*I35</f>
        <v>0</v>
      </c>
      <c r="CV35" s="1">
        <f t="shared" ref="CV35:CV59" si="117">IF(H35="various",IF(SUM(L35:U35)&gt;0,SUM(L35:U35),0),0)*I35</f>
        <v>0</v>
      </c>
      <c r="CW35" s="1">
        <f t="shared" ref="CW35:CW59" si="118">IF(H35="positive",IF(SUM(L35:U35)&gt;0,SUM(L35:U35),0),0)*I35</f>
        <v>0</v>
      </c>
    </row>
    <row r="36" spans="1:101" s="1" customFormat="1" ht="57" customHeight="1" x14ac:dyDescent="0.2">
      <c r="B36" s="386"/>
      <c r="C36" s="82"/>
      <c r="D36" s="979" t="s">
        <v>112</v>
      </c>
      <c r="E36" s="959"/>
      <c r="F36" s="395"/>
      <c r="G36" s="92" t="s">
        <v>64</v>
      </c>
      <c r="H36" s="95" t="s">
        <v>15</v>
      </c>
      <c r="I36" s="92">
        <v>1</v>
      </c>
      <c r="J36" s="95" t="s">
        <v>937</v>
      </c>
      <c r="K36" s="359">
        <v>63.303655800000008</v>
      </c>
      <c r="L36" s="64"/>
      <c r="M36" s="64"/>
      <c r="N36" s="64"/>
      <c r="O36" s="64"/>
      <c r="P36" s="64"/>
      <c r="Q36" s="821"/>
      <c r="R36" s="795"/>
      <c r="S36" s="795"/>
      <c r="T36" s="795"/>
      <c r="U36" s="795"/>
      <c r="V36" s="66">
        <f t="shared" si="56"/>
        <v>0</v>
      </c>
      <c r="W36" s="98" t="str">
        <f t="shared" ref="W36:W55" si="119">IF(B36="New","Yes","No")</f>
        <v>No</v>
      </c>
      <c r="X36" s="67" t="str">
        <f t="shared" ref="X36:X55" si="120">IF(SUM(L36:U36)&gt;0,"Yes","No")</f>
        <v>No</v>
      </c>
      <c r="Y36"/>
      <c r="Z36" s="749">
        <v>1</v>
      </c>
      <c r="AA36" s="755">
        <f t="shared" ref="AA36:AA55" si="121">Z36*L36+Z36*M36+Z36*N36+Z36*O36+Z36*P36+Z36*Q36+Z36*R36+Z36*S36+Z36*T36+Z36*U36</f>
        <v>0</v>
      </c>
      <c r="AB36" s="26"/>
      <c r="AC36" s="363"/>
      <c r="AD36" s="258">
        <v>1.1000000000000001</v>
      </c>
      <c r="AE36" s="942">
        <f t="shared" si="78"/>
        <v>0</v>
      </c>
      <c r="AF36" s="152">
        <f t="shared" ref="AF36:AF55" si="122">L36*I36</f>
        <v>0</v>
      </c>
      <c r="AG36" s="152">
        <f t="shared" ref="AG36:AG55" si="123">M36*I36</f>
        <v>0</v>
      </c>
      <c r="AH36" s="152">
        <f t="shared" ref="AH36:AH55" si="124">N36*I36</f>
        <v>0</v>
      </c>
      <c r="AI36" s="152">
        <f t="shared" ref="AI36:AI55" si="125">O36*I36</f>
        <v>0</v>
      </c>
      <c r="AJ36" s="152">
        <f t="shared" ref="AJ36:AJ55" si="126">P36*I36</f>
        <v>0</v>
      </c>
      <c r="AK36" s="152">
        <f t="shared" ref="AK36:AK55" si="127">Q36*I36</f>
        <v>0</v>
      </c>
      <c r="AL36" s="152">
        <f t="shared" ref="AL36:AL55" si="128">R36*I36</f>
        <v>0</v>
      </c>
      <c r="AM36" s="152">
        <f t="shared" ref="AM36:AM55" si="129">S36*I36</f>
        <v>0</v>
      </c>
      <c r="AN36" s="152">
        <f t="shared" ref="AN36:AN55" si="130">T36*I36</f>
        <v>0</v>
      </c>
      <c r="AO36" s="152">
        <f t="shared" ref="AO36:AO55" si="131">U36*I36</f>
        <v>0</v>
      </c>
      <c r="AP36" s="942">
        <v>1</v>
      </c>
      <c r="AQ36" s="152"/>
      <c r="AR36" s="719">
        <v>3</v>
      </c>
      <c r="AS36" s="733">
        <f t="shared" si="79"/>
        <v>0</v>
      </c>
      <c r="AT36" s="719"/>
      <c r="AU36" s="733">
        <f t="shared" si="80"/>
        <v>0</v>
      </c>
      <c r="AV36" s="719"/>
      <c r="AW36" s="733">
        <f t="shared" si="81"/>
        <v>0</v>
      </c>
      <c r="AX36" s="730"/>
      <c r="AY36" s="733">
        <f t="shared" si="82"/>
        <v>0</v>
      </c>
      <c r="AZ36" s="730"/>
      <c r="BA36" s="733">
        <f t="shared" si="83"/>
        <v>0</v>
      </c>
      <c r="BB36" s="730"/>
      <c r="BC36" s="733">
        <f t="shared" si="84"/>
        <v>0</v>
      </c>
      <c r="BD36" s="730"/>
      <c r="BE36" s="733">
        <f t="shared" si="85"/>
        <v>0</v>
      </c>
      <c r="BF36" s="730">
        <v>1</v>
      </c>
      <c r="BG36" s="733">
        <f t="shared" si="86"/>
        <v>0</v>
      </c>
      <c r="BH36" s="730"/>
      <c r="BI36" s="733">
        <f t="shared" si="87"/>
        <v>0</v>
      </c>
      <c r="BJ36" s="730"/>
      <c r="BK36" s="733">
        <f t="shared" si="88"/>
        <v>0</v>
      </c>
      <c r="BL36" s="730"/>
      <c r="BM36" s="733">
        <f t="shared" si="89"/>
        <v>0</v>
      </c>
      <c r="BN36" s="730"/>
      <c r="BO36" s="733">
        <f t="shared" si="90"/>
        <v>0</v>
      </c>
      <c r="BP36" s="730"/>
      <c r="BQ36" s="733">
        <f t="shared" si="91"/>
        <v>0</v>
      </c>
      <c r="BR36" s="730"/>
      <c r="BS36" s="733">
        <f t="shared" si="92"/>
        <v>0</v>
      </c>
      <c r="BT36" s="26"/>
      <c r="BU36" s="26">
        <f t="shared" si="93"/>
        <v>0</v>
      </c>
      <c r="BV36" s="26">
        <f t="shared" si="94"/>
        <v>0</v>
      </c>
      <c r="BW36" s="26">
        <f t="shared" si="95"/>
        <v>0</v>
      </c>
      <c r="BX36" s="26">
        <f t="shared" si="96"/>
        <v>0</v>
      </c>
      <c r="BY36" s="26">
        <f t="shared" si="97"/>
        <v>0</v>
      </c>
      <c r="BZ36" s="26">
        <f t="shared" si="98"/>
        <v>0</v>
      </c>
      <c r="CA36" s="26">
        <f t="shared" si="99"/>
        <v>0</v>
      </c>
      <c r="CB36" s="26">
        <f t="shared" si="100"/>
        <v>0</v>
      </c>
      <c r="CD36" s="1">
        <f t="shared" si="101"/>
        <v>0</v>
      </c>
      <c r="CE36" s="1">
        <f t="shared" si="102"/>
        <v>0</v>
      </c>
      <c r="CF36" s="1">
        <f t="shared" si="103"/>
        <v>0</v>
      </c>
      <c r="CH36" s="1">
        <f t="shared" si="76"/>
        <v>0</v>
      </c>
      <c r="CI36" s="1">
        <f t="shared" si="104"/>
        <v>0</v>
      </c>
      <c r="CJ36" s="1">
        <f t="shared" si="105"/>
        <v>0</v>
      </c>
      <c r="CK36" s="1">
        <f t="shared" si="106"/>
        <v>0</v>
      </c>
      <c r="CL36" s="1">
        <f t="shared" si="107"/>
        <v>0</v>
      </c>
      <c r="CM36" s="1">
        <f t="shared" si="108"/>
        <v>0</v>
      </c>
      <c r="CN36" s="1">
        <f t="shared" si="109"/>
        <v>0</v>
      </c>
      <c r="CO36" s="1">
        <f t="shared" si="110"/>
        <v>0</v>
      </c>
      <c r="CP36" s="1">
        <f t="shared" si="111"/>
        <v>0</v>
      </c>
      <c r="CQ36" s="1">
        <f t="shared" si="112"/>
        <v>0</v>
      </c>
      <c r="CR36" s="1">
        <f t="shared" si="113"/>
        <v>0</v>
      </c>
      <c r="CS36" s="1">
        <f t="shared" si="114"/>
        <v>0</v>
      </c>
      <c r="CT36" s="1">
        <f t="shared" si="115"/>
        <v>0</v>
      </c>
      <c r="CU36" s="1">
        <f t="shared" si="116"/>
        <v>0</v>
      </c>
      <c r="CV36" s="1">
        <f t="shared" si="117"/>
        <v>0</v>
      </c>
      <c r="CW36" s="1">
        <f t="shared" si="118"/>
        <v>0</v>
      </c>
    </row>
    <row r="37" spans="1:101" s="26" customFormat="1" ht="57" customHeight="1" x14ac:dyDescent="0.2">
      <c r="A37" s="1"/>
      <c r="B37" s="385"/>
      <c r="D37" s="251" t="s">
        <v>113</v>
      </c>
      <c r="E37" s="947"/>
      <c r="F37" s="396"/>
      <c r="G37" s="1" t="s">
        <v>63</v>
      </c>
      <c r="H37" s="45" t="s">
        <v>15</v>
      </c>
      <c r="I37" s="1">
        <v>3</v>
      </c>
      <c r="J37" s="45" t="s">
        <v>937</v>
      </c>
      <c r="K37" s="494">
        <v>82.092987899999997</v>
      </c>
      <c r="L37" s="69"/>
      <c r="M37" s="69"/>
      <c r="N37" s="69"/>
      <c r="O37" s="69"/>
      <c r="P37" s="69"/>
      <c r="Q37" s="820"/>
      <c r="R37" s="206"/>
      <c r="S37" s="206"/>
      <c r="T37" s="206"/>
      <c r="U37" s="206"/>
      <c r="V37" s="70">
        <f t="shared" si="56"/>
        <v>0</v>
      </c>
      <c r="W37" s="88" t="str">
        <f t="shared" si="119"/>
        <v>No</v>
      </c>
      <c r="X37" s="71" t="str">
        <f t="shared" si="120"/>
        <v>No</v>
      </c>
      <c r="Y37"/>
      <c r="Z37" s="748">
        <v>1</v>
      </c>
      <c r="AA37" s="755">
        <f t="shared" si="121"/>
        <v>0</v>
      </c>
      <c r="AC37" s="363"/>
      <c r="AD37" s="258">
        <v>1.8</v>
      </c>
      <c r="AE37" s="942">
        <f t="shared" si="78"/>
        <v>0</v>
      </c>
      <c r="AF37" s="152">
        <f t="shared" si="122"/>
        <v>0</v>
      </c>
      <c r="AG37" s="152">
        <f t="shared" si="123"/>
        <v>0</v>
      </c>
      <c r="AH37" s="152">
        <f t="shared" si="124"/>
        <v>0</v>
      </c>
      <c r="AI37" s="152">
        <f t="shared" si="125"/>
        <v>0</v>
      </c>
      <c r="AJ37" s="152">
        <f t="shared" si="126"/>
        <v>0</v>
      </c>
      <c r="AK37" s="152">
        <f t="shared" si="127"/>
        <v>0</v>
      </c>
      <c r="AL37" s="152">
        <f t="shared" si="128"/>
        <v>0</v>
      </c>
      <c r="AM37" s="152">
        <f t="shared" si="129"/>
        <v>0</v>
      </c>
      <c r="AN37" s="152">
        <f t="shared" si="130"/>
        <v>0</v>
      </c>
      <c r="AO37" s="152">
        <f t="shared" si="131"/>
        <v>0</v>
      </c>
      <c r="AP37" s="942">
        <v>1</v>
      </c>
      <c r="AQ37" s="152"/>
      <c r="AR37" s="719">
        <v>5</v>
      </c>
      <c r="AS37" s="733">
        <f t="shared" si="79"/>
        <v>0</v>
      </c>
      <c r="AT37" s="719"/>
      <c r="AU37" s="733">
        <f t="shared" si="80"/>
        <v>0</v>
      </c>
      <c r="AV37" s="719"/>
      <c r="AW37" s="733">
        <f t="shared" si="81"/>
        <v>0</v>
      </c>
      <c r="AX37" s="730"/>
      <c r="AY37" s="733">
        <f t="shared" si="82"/>
        <v>0</v>
      </c>
      <c r="AZ37" s="730">
        <v>1</v>
      </c>
      <c r="BA37" s="733">
        <f t="shared" si="83"/>
        <v>0</v>
      </c>
      <c r="BB37" s="730">
        <v>2</v>
      </c>
      <c r="BC37" s="733">
        <f t="shared" si="84"/>
        <v>0</v>
      </c>
      <c r="BD37" s="730"/>
      <c r="BE37" s="733">
        <f t="shared" si="85"/>
        <v>0</v>
      </c>
      <c r="BF37" s="730"/>
      <c r="BG37" s="733">
        <f t="shared" si="86"/>
        <v>0</v>
      </c>
      <c r="BH37" s="730"/>
      <c r="BI37" s="733">
        <f t="shared" si="87"/>
        <v>0</v>
      </c>
      <c r="BJ37" s="730"/>
      <c r="BK37" s="733">
        <f t="shared" si="88"/>
        <v>0</v>
      </c>
      <c r="BL37" s="730"/>
      <c r="BM37" s="733">
        <f t="shared" si="89"/>
        <v>0</v>
      </c>
      <c r="BN37" s="730"/>
      <c r="BO37" s="733">
        <f t="shared" si="90"/>
        <v>0</v>
      </c>
      <c r="BP37" s="730"/>
      <c r="BQ37" s="733">
        <f t="shared" si="91"/>
        <v>0</v>
      </c>
      <c r="BR37" s="730"/>
      <c r="BS37" s="733">
        <f t="shared" si="92"/>
        <v>0</v>
      </c>
      <c r="BU37" s="26">
        <f t="shared" si="93"/>
        <v>0</v>
      </c>
      <c r="BV37" s="26">
        <f t="shared" si="94"/>
        <v>0</v>
      </c>
      <c r="BW37" s="26">
        <f t="shared" si="95"/>
        <v>0</v>
      </c>
      <c r="BX37" s="26">
        <f t="shared" si="96"/>
        <v>0</v>
      </c>
      <c r="BY37" s="26">
        <f t="shared" si="97"/>
        <v>0</v>
      </c>
      <c r="BZ37" s="26">
        <f t="shared" si="98"/>
        <v>0</v>
      </c>
      <c r="CA37" s="26">
        <f t="shared" si="99"/>
        <v>0</v>
      </c>
      <c r="CB37" s="26">
        <f t="shared" si="100"/>
        <v>0</v>
      </c>
      <c r="CD37" s="1">
        <f t="shared" si="101"/>
        <v>0</v>
      </c>
      <c r="CE37" s="1">
        <f t="shared" si="102"/>
        <v>0</v>
      </c>
      <c r="CF37" s="1">
        <f t="shared" si="103"/>
        <v>0</v>
      </c>
      <c r="CH37" s="1">
        <f t="shared" si="76"/>
        <v>0</v>
      </c>
      <c r="CI37" s="1">
        <f t="shared" si="104"/>
        <v>0</v>
      </c>
      <c r="CJ37" s="1">
        <f t="shared" si="105"/>
        <v>0</v>
      </c>
      <c r="CK37" s="1">
        <f t="shared" si="106"/>
        <v>0</v>
      </c>
      <c r="CL37" s="1">
        <f t="shared" si="107"/>
        <v>0</v>
      </c>
      <c r="CM37" s="1">
        <f t="shared" si="108"/>
        <v>0</v>
      </c>
      <c r="CN37" s="1">
        <f t="shared" si="109"/>
        <v>0</v>
      </c>
      <c r="CO37" s="1">
        <f t="shared" si="110"/>
        <v>0</v>
      </c>
      <c r="CP37" s="1">
        <f t="shared" si="111"/>
        <v>0</v>
      </c>
      <c r="CQ37" s="1">
        <f t="shared" si="112"/>
        <v>0</v>
      </c>
      <c r="CR37" s="1">
        <f t="shared" si="113"/>
        <v>0</v>
      </c>
      <c r="CS37" s="1">
        <f t="shared" si="114"/>
        <v>0</v>
      </c>
      <c r="CT37" s="1">
        <f t="shared" si="115"/>
        <v>0</v>
      </c>
      <c r="CU37" s="1">
        <f t="shared" si="116"/>
        <v>0</v>
      </c>
      <c r="CV37" s="1">
        <f t="shared" si="117"/>
        <v>0</v>
      </c>
      <c r="CW37" s="1">
        <f t="shared" si="118"/>
        <v>0</v>
      </c>
    </row>
    <row r="38" spans="1:101" s="1" customFormat="1" ht="57" customHeight="1" x14ac:dyDescent="0.2">
      <c r="B38" s="385"/>
      <c r="D38" s="976" t="s">
        <v>114</v>
      </c>
      <c r="E38" s="956"/>
      <c r="F38" s="397"/>
      <c r="G38" s="62" t="s">
        <v>64</v>
      </c>
      <c r="H38" s="63" t="s">
        <v>0</v>
      </c>
      <c r="I38" s="62">
        <v>2</v>
      </c>
      <c r="J38" s="63" t="s">
        <v>937</v>
      </c>
      <c r="K38" s="490">
        <v>93.063940200000005</v>
      </c>
      <c r="L38" s="64"/>
      <c r="M38" s="64"/>
      <c r="N38" s="64"/>
      <c r="O38" s="64"/>
      <c r="P38" s="64"/>
      <c r="Q38" s="821"/>
      <c r="R38" s="795"/>
      <c r="S38" s="795"/>
      <c r="T38" s="795"/>
      <c r="U38" s="795"/>
      <c r="V38" s="66">
        <f t="shared" si="56"/>
        <v>0</v>
      </c>
      <c r="W38" s="66" t="str">
        <f t="shared" si="119"/>
        <v>No</v>
      </c>
      <c r="X38" s="67" t="str">
        <f t="shared" si="120"/>
        <v>No</v>
      </c>
      <c r="Y38"/>
      <c r="Z38" s="748">
        <v>1</v>
      </c>
      <c r="AA38" s="755">
        <f t="shared" si="121"/>
        <v>0</v>
      </c>
      <c r="AB38" s="26"/>
      <c r="AC38" s="363"/>
      <c r="AD38" s="258">
        <v>2.4</v>
      </c>
      <c r="AE38" s="942">
        <f t="shared" si="78"/>
        <v>0</v>
      </c>
      <c r="AF38" s="152">
        <f t="shared" si="122"/>
        <v>0</v>
      </c>
      <c r="AG38" s="152">
        <f t="shared" si="123"/>
        <v>0</v>
      </c>
      <c r="AH38" s="152">
        <f t="shared" si="124"/>
        <v>0</v>
      </c>
      <c r="AI38" s="152">
        <f t="shared" si="125"/>
        <v>0</v>
      </c>
      <c r="AJ38" s="152">
        <f t="shared" si="126"/>
        <v>0</v>
      </c>
      <c r="AK38" s="152">
        <f t="shared" si="127"/>
        <v>0</v>
      </c>
      <c r="AL38" s="152">
        <f t="shared" si="128"/>
        <v>0</v>
      </c>
      <c r="AM38" s="152">
        <f t="shared" si="129"/>
        <v>0</v>
      </c>
      <c r="AN38" s="152">
        <f t="shared" si="130"/>
        <v>0</v>
      </c>
      <c r="AO38" s="152">
        <f t="shared" si="131"/>
        <v>0</v>
      </c>
      <c r="AP38" s="942">
        <v>1</v>
      </c>
      <c r="AQ38" s="152"/>
      <c r="AR38" s="719">
        <v>5</v>
      </c>
      <c r="AS38" s="733">
        <f t="shared" si="79"/>
        <v>0</v>
      </c>
      <c r="AT38" s="719"/>
      <c r="AU38" s="733">
        <f t="shared" si="80"/>
        <v>0</v>
      </c>
      <c r="AV38" s="719"/>
      <c r="AW38" s="733">
        <f t="shared" si="81"/>
        <v>0</v>
      </c>
      <c r="AX38" s="730"/>
      <c r="AY38" s="733">
        <f t="shared" si="82"/>
        <v>0</v>
      </c>
      <c r="AZ38" s="730"/>
      <c r="BA38" s="733">
        <f t="shared" si="83"/>
        <v>0</v>
      </c>
      <c r="BB38" s="730">
        <v>2</v>
      </c>
      <c r="BC38" s="733">
        <f t="shared" si="84"/>
        <v>0</v>
      </c>
      <c r="BD38" s="730"/>
      <c r="BE38" s="733">
        <f t="shared" si="85"/>
        <v>0</v>
      </c>
      <c r="BF38" s="730"/>
      <c r="BG38" s="733">
        <f t="shared" si="86"/>
        <v>0</v>
      </c>
      <c r="BH38" s="730"/>
      <c r="BI38" s="733">
        <f t="shared" si="87"/>
        <v>0</v>
      </c>
      <c r="BJ38" s="730"/>
      <c r="BK38" s="733">
        <f t="shared" si="88"/>
        <v>0</v>
      </c>
      <c r="BL38" s="730"/>
      <c r="BM38" s="733">
        <f t="shared" si="89"/>
        <v>0</v>
      </c>
      <c r="BN38" s="730"/>
      <c r="BO38" s="733">
        <f t="shared" si="90"/>
        <v>0</v>
      </c>
      <c r="BP38" s="730"/>
      <c r="BQ38" s="733">
        <f t="shared" si="91"/>
        <v>0</v>
      </c>
      <c r="BR38" s="730"/>
      <c r="BS38" s="733">
        <f t="shared" si="92"/>
        <v>0</v>
      </c>
      <c r="BT38" s="26"/>
      <c r="BU38" s="26">
        <f t="shared" si="93"/>
        <v>0</v>
      </c>
      <c r="BV38" s="26">
        <f t="shared" si="94"/>
        <v>0</v>
      </c>
      <c r="BW38" s="26">
        <f t="shared" si="95"/>
        <v>0</v>
      </c>
      <c r="BX38" s="26">
        <f t="shared" si="96"/>
        <v>0</v>
      </c>
      <c r="BY38" s="26">
        <f t="shared" si="97"/>
        <v>0</v>
      </c>
      <c r="BZ38" s="26">
        <f t="shared" si="98"/>
        <v>0</v>
      </c>
      <c r="CA38" s="26">
        <f t="shared" si="99"/>
        <v>0</v>
      </c>
      <c r="CB38" s="26">
        <f t="shared" si="100"/>
        <v>0</v>
      </c>
      <c r="CD38" s="1">
        <f t="shared" si="101"/>
        <v>0</v>
      </c>
      <c r="CE38" s="1">
        <f t="shared" si="102"/>
        <v>0</v>
      </c>
      <c r="CF38" s="1">
        <f t="shared" si="103"/>
        <v>0</v>
      </c>
      <c r="CH38" s="1">
        <f t="shared" si="76"/>
        <v>0</v>
      </c>
      <c r="CI38" s="1">
        <f t="shared" si="104"/>
        <v>0</v>
      </c>
      <c r="CJ38" s="1">
        <f t="shared" si="105"/>
        <v>0</v>
      </c>
      <c r="CK38" s="1">
        <f t="shared" si="106"/>
        <v>0</v>
      </c>
      <c r="CL38" s="1">
        <f t="shared" si="107"/>
        <v>0</v>
      </c>
      <c r="CM38" s="1">
        <f t="shared" si="108"/>
        <v>0</v>
      </c>
      <c r="CN38" s="1">
        <f t="shared" si="109"/>
        <v>0</v>
      </c>
      <c r="CO38" s="1">
        <f t="shared" si="110"/>
        <v>0</v>
      </c>
      <c r="CP38" s="1">
        <f t="shared" si="111"/>
        <v>0</v>
      </c>
      <c r="CQ38" s="1">
        <f t="shared" si="112"/>
        <v>0</v>
      </c>
      <c r="CR38" s="1">
        <f t="shared" si="113"/>
        <v>0</v>
      </c>
      <c r="CS38" s="1">
        <f t="shared" si="114"/>
        <v>0</v>
      </c>
      <c r="CT38" s="1">
        <f t="shared" si="115"/>
        <v>0</v>
      </c>
      <c r="CU38" s="1">
        <f t="shared" si="116"/>
        <v>0</v>
      </c>
      <c r="CV38" s="1">
        <f t="shared" si="117"/>
        <v>0</v>
      </c>
      <c r="CW38" s="1">
        <f t="shared" si="118"/>
        <v>0</v>
      </c>
    </row>
    <row r="39" spans="1:101" s="1" customFormat="1" ht="57" customHeight="1" x14ac:dyDescent="0.2">
      <c r="B39" s="385"/>
      <c r="D39" s="251" t="s">
        <v>115</v>
      </c>
      <c r="E39" s="947"/>
      <c r="F39" s="396"/>
      <c r="G39" s="1" t="s">
        <v>60</v>
      </c>
      <c r="H39" s="45" t="s">
        <v>400</v>
      </c>
      <c r="I39" s="1">
        <v>30</v>
      </c>
      <c r="J39" s="45" t="s">
        <v>937</v>
      </c>
      <c r="K39" s="494">
        <v>120.55437240000002</v>
      </c>
      <c r="L39" s="69"/>
      <c r="M39" s="69"/>
      <c r="N39" s="69"/>
      <c r="O39" s="69"/>
      <c r="P39" s="69"/>
      <c r="Q39" s="820"/>
      <c r="R39" s="206"/>
      <c r="S39" s="206"/>
      <c r="T39" s="206"/>
      <c r="U39" s="206"/>
      <c r="V39" s="70">
        <f t="shared" si="56"/>
        <v>0</v>
      </c>
      <c r="W39" s="88" t="str">
        <f t="shared" si="119"/>
        <v>No</v>
      </c>
      <c r="X39" s="71" t="str">
        <f t="shared" si="120"/>
        <v>No</v>
      </c>
      <c r="Y39"/>
      <c r="Z39" s="748">
        <v>1</v>
      </c>
      <c r="AA39" s="755">
        <f t="shared" si="121"/>
        <v>0</v>
      </c>
      <c r="AB39" s="26"/>
      <c r="AC39" s="363"/>
      <c r="AD39" s="258">
        <v>1.8</v>
      </c>
      <c r="AE39" s="942">
        <f t="shared" si="78"/>
        <v>0</v>
      </c>
      <c r="AF39" s="152">
        <f t="shared" si="122"/>
        <v>0</v>
      </c>
      <c r="AG39" s="152">
        <f t="shared" si="123"/>
        <v>0</v>
      </c>
      <c r="AH39" s="152">
        <f t="shared" si="124"/>
        <v>0</v>
      </c>
      <c r="AI39" s="152">
        <f t="shared" si="125"/>
        <v>0</v>
      </c>
      <c r="AJ39" s="152">
        <f t="shared" si="126"/>
        <v>0</v>
      </c>
      <c r="AK39" s="152">
        <f t="shared" si="127"/>
        <v>0</v>
      </c>
      <c r="AL39" s="152">
        <f t="shared" si="128"/>
        <v>0</v>
      </c>
      <c r="AM39" s="152">
        <f t="shared" si="129"/>
        <v>0</v>
      </c>
      <c r="AN39" s="152">
        <f t="shared" si="130"/>
        <v>0</v>
      </c>
      <c r="AO39" s="152">
        <f t="shared" si="131"/>
        <v>0</v>
      </c>
      <c r="AP39" s="942">
        <v>1</v>
      </c>
      <c r="AQ39" s="152"/>
      <c r="AR39" s="719"/>
      <c r="AS39" s="733">
        <f t="shared" si="79"/>
        <v>0</v>
      </c>
      <c r="AT39" s="719"/>
      <c r="AU39" s="733">
        <f t="shared" si="80"/>
        <v>0</v>
      </c>
      <c r="AV39" s="719"/>
      <c r="AW39" s="733">
        <f t="shared" si="81"/>
        <v>0</v>
      </c>
      <c r="AX39" s="730"/>
      <c r="AY39" s="733">
        <f t="shared" si="82"/>
        <v>0</v>
      </c>
      <c r="AZ39" s="730">
        <v>30</v>
      </c>
      <c r="BA39" s="733">
        <f t="shared" si="83"/>
        <v>0</v>
      </c>
      <c r="BB39" s="730"/>
      <c r="BC39" s="733">
        <f t="shared" si="84"/>
        <v>0</v>
      </c>
      <c r="BD39" s="730"/>
      <c r="BE39" s="733">
        <f t="shared" si="85"/>
        <v>0</v>
      </c>
      <c r="BF39" s="730"/>
      <c r="BG39" s="733">
        <f t="shared" si="86"/>
        <v>0</v>
      </c>
      <c r="BH39" s="730"/>
      <c r="BI39" s="733">
        <f t="shared" si="87"/>
        <v>0</v>
      </c>
      <c r="BJ39" s="730"/>
      <c r="BK39" s="733">
        <f t="shared" si="88"/>
        <v>0</v>
      </c>
      <c r="BL39" s="730"/>
      <c r="BM39" s="733">
        <f t="shared" si="89"/>
        <v>0</v>
      </c>
      <c r="BN39" s="730"/>
      <c r="BO39" s="733">
        <f t="shared" si="90"/>
        <v>0</v>
      </c>
      <c r="BP39" s="730"/>
      <c r="BQ39" s="733">
        <f t="shared" si="91"/>
        <v>0</v>
      </c>
      <c r="BR39" s="730"/>
      <c r="BS39" s="733">
        <f t="shared" si="92"/>
        <v>0</v>
      </c>
      <c r="BT39" s="26"/>
      <c r="BU39" s="26">
        <f t="shared" si="93"/>
        <v>0</v>
      </c>
      <c r="BV39" s="26">
        <f t="shared" si="94"/>
        <v>0</v>
      </c>
      <c r="BW39" s="26">
        <f t="shared" si="95"/>
        <v>0</v>
      </c>
      <c r="BX39" s="26">
        <f t="shared" si="96"/>
        <v>0</v>
      </c>
      <c r="BY39" s="26">
        <f t="shared" si="97"/>
        <v>0</v>
      </c>
      <c r="BZ39" s="26">
        <f t="shared" si="98"/>
        <v>0</v>
      </c>
      <c r="CA39" s="26">
        <f t="shared" si="99"/>
        <v>0</v>
      </c>
      <c r="CB39" s="26">
        <f t="shared" si="100"/>
        <v>0</v>
      </c>
      <c r="CD39" s="1">
        <f t="shared" si="101"/>
        <v>0</v>
      </c>
      <c r="CE39" s="1">
        <f t="shared" si="102"/>
        <v>0</v>
      </c>
      <c r="CF39" s="1">
        <f t="shared" si="103"/>
        <v>0</v>
      </c>
      <c r="CH39" s="1">
        <f t="shared" si="76"/>
        <v>0</v>
      </c>
      <c r="CI39" s="1">
        <f t="shared" si="104"/>
        <v>0</v>
      </c>
      <c r="CJ39" s="1">
        <f t="shared" si="105"/>
        <v>0</v>
      </c>
      <c r="CK39" s="1">
        <f t="shared" si="106"/>
        <v>0</v>
      </c>
      <c r="CL39" s="1">
        <f t="shared" si="107"/>
        <v>0</v>
      </c>
      <c r="CM39" s="1">
        <f t="shared" si="108"/>
        <v>0</v>
      </c>
      <c r="CN39" s="1">
        <f t="shared" si="109"/>
        <v>0</v>
      </c>
      <c r="CO39" s="1">
        <f t="shared" si="110"/>
        <v>0</v>
      </c>
      <c r="CP39" s="1">
        <f t="shared" si="111"/>
        <v>0</v>
      </c>
      <c r="CQ39" s="1">
        <f t="shared" si="112"/>
        <v>0</v>
      </c>
      <c r="CR39" s="1">
        <f t="shared" si="113"/>
        <v>0</v>
      </c>
      <c r="CS39" s="1">
        <f t="shared" si="114"/>
        <v>0</v>
      </c>
      <c r="CT39" s="1">
        <f t="shared" si="115"/>
        <v>0</v>
      </c>
      <c r="CU39" s="1">
        <f t="shared" si="116"/>
        <v>0</v>
      </c>
      <c r="CV39" s="1">
        <f t="shared" si="117"/>
        <v>0</v>
      </c>
      <c r="CW39" s="1">
        <f t="shared" si="118"/>
        <v>0</v>
      </c>
    </row>
    <row r="40" spans="1:101" s="1" customFormat="1" ht="57" customHeight="1" x14ac:dyDescent="0.2">
      <c r="B40" s="385"/>
      <c r="D40" s="976" t="s">
        <v>116</v>
      </c>
      <c r="E40" s="956"/>
      <c r="F40" s="397"/>
      <c r="G40" s="62" t="s">
        <v>60</v>
      </c>
      <c r="H40" s="63" t="s">
        <v>15</v>
      </c>
      <c r="I40" s="62">
        <v>23</v>
      </c>
      <c r="J40" s="63" t="s">
        <v>937</v>
      </c>
      <c r="K40" s="490">
        <v>133.03855950000002</v>
      </c>
      <c r="L40" s="64"/>
      <c r="M40" s="64"/>
      <c r="N40" s="64"/>
      <c r="O40" s="64"/>
      <c r="P40" s="64"/>
      <c r="Q40" s="821"/>
      <c r="R40" s="795"/>
      <c r="S40" s="795"/>
      <c r="T40" s="795"/>
      <c r="U40" s="795"/>
      <c r="V40" s="66">
        <f t="shared" si="56"/>
        <v>0</v>
      </c>
      <c r="W40" s="66" t="str">
        <f t="shared" si="119"/>
        <v>No</v>
      </c>
      <c r="X40" s="67" t="str">
        <f t="shared" si="120"/>
        <v>No</v>
      </c>
      <c r="Y40"/>
      <c r="Z40" s="748">
        <v>1</v>
      </c>
      <c r="AA40" s="755">
        <f t="shared" si="121"/>
        <v>0</v>
      </c>
      <c r="AB40" s="26"/>
      <c r="AC40" s="363"/>
      <c r="AD40" s="258">
        <v>3</v>
      </c>
      <c r="AE40" s="942">
        <f t="shared" si="78"/>
        <v>0</v>
      </c>
      <c r="AF40" s="152">
        <f t="shared" si="122"/>
        <v>0</v>
      </c>
      <c r="AG40" s="152">
        <f t="shared" si="123"/>
        <v>0</v>
      </c>
      <c r="AH40" s="152">
        <f t="shared" si="124"/>
        <v>0</v>
      </c>
      <c r="AI40" s="152">
        <f t="shared" si="125"/>
        <v>0</v>
      </c>
      <c r="AJ40" s="152">
        <f t="shared" si="126"/>
        <v>0</v>
      </c>
      <c r="AK40" s="152">
        <f t="shared" si="127"/>
        <v>0</v>
      </c>
      <c r="AL40" s="152">
        <f t="shared" si="128"/>
        <v>0</v>
      </c>
      <c r="AM40" s="152">
        <f t="shared" si="129"/>
        <v>0</v>
      </c>
      <c r="AN40" s="152">
        <f t="shared" si="130"/>
        <v>0</v>
      </c>
      <c r="AO40" s="152">
        <f t="shared" si="131"/>
        <v>0</v>
      </c>
      <c r="AP40" s="942">
        <v>1</v>
      </c>
      <c r="AQ40" s="152"/>
      <c r="AR40" s="719">
        <v>1</v>
      </c>
      <c r="AS40" s="733">
        <f t="shared" si="79"/>
        <v>0</v>
      </c>
      <c r="AT40" s="719"/>
      <c r="AU40" s="733">
        <f t="shared" si="80"/>
        <v>0</v>
      </c>
      <c r="AV40" s="719"/>
      <c r="AW40" s="733">
        <f t="shared" si="81"/>
        <v>0</v>
      </c>
      <c r="AX40" s="730"/>
      <c r="AY40" s="733">
        <f t="shared" si="82"/>
        <v>0</v>
      </c>
      <c r="AZ40" s="730">
        <v>13</v>
      </c>
      <c r="BA40" s="733">
        <f t="shared" si="83"/>
        <v>0</v>
      </c>
      <c r="BB40" s="730">
        <v>10</v>
      </c>
      <c r="BC40" s="733">
        <f t="shared" si="84"/>
        <v>0</v>
      </c>
      <c r="BD40" s="730"/>
      <c r="BE40" s="733">
        <f t="shared" si="85"/>
        <v>0</v>
      </c>
      <c r="BF40" s="730"/>
      <c r="BG40" s="733">
        <f t="shared" si="86"/>
        <v>0</v>
      </c>
      <c r="BH40" s="730"/>
      <c r="BI40" s="733">
        <f t="shared" si="87"/>
        <v>0</v>
      </c>
      <c r="BJ40" s="730"/>
      <c r="BK40" s="733">
        <f t="shared" si="88"/>
        <v>0</v>
      </c>
      <c r="BL40" s="730"/>
      <c r="BM40" s="733">
        <f t="shared" si="89"/>
        <v>0</v>
      </c>
      <c r="BN40" s="730"/>
      <c r="BO40" s="733">
        <f t="shared" si="90"/>
        <v>0</v>
      </c>
      <c r="BP40" s="730"/>
      <c r="BQ40" s="733">
        <f t="shared" si="91"/>
        <v>0</v>
      </c>
      <c r="BR40" s="730"/>
      <c r="BS40" s="733">
        <f t="shared" si="92"/>
        <v>0</v>
      </c>
      <c r="BT40" s="26"/>
      <c r="BU40" s="26">
        <f t="shared" si="93"/>
        <v>0</v>
      </c>
      <c r="BV40" s="26">
        <f t="shared" si="94"/>
        <v>0</v>
      </c>
      <c r="BW40" s="26">
        <f t="shared" si="95"/>
        <v>0</v>
      </c>
      <c r="BX40" s="26">
        <f t="shared" si="96"/>
        <v>0</v>
      </c>
      <c r="BY40" s="26">
        <f t="shared" si="97"/>
        <v>0</v>
      </c>
      <c r="BZ40" s="26">
        <f t="shared" si="98"/>
        <v>0</v>
      </c>
      <c r="CA40" s="26">
        <f t="shared" si="99"/>
        <v>0</v>
      </c>
      <c r="CB40" s="26">
        <f t="shared" si="100"/>
        <v>0</v>
      </c>
      <c r="CD40" s="1">
        <f t="shared" si="101"/>
        <v>0</v>
      </c>
      <c r="CE40" s="1">
        <f t="shared" si="102"/>
        <v>0</v>
      </c>
      <c r="CF40" s="1">
        <f t="shared" si="103"/>
        <v>0</v>
      </c>
      <c r="CH40" s="1">
        <f t="shared" si="76"/>
        <v>0</v>
      </c>
      <c r="CI40" s="1">
        <f t="shared" si="104"/>
        <v>0</v>
      </c>
      <c r="CJ40" s="1">
        <f t="shared" si="105"/>
        <v>0</v>
      </c>
      <c r="CK40" s="1">
        <f t="shared" si="106"/>
        <v>0</v>
      </c>
      <c r="CL40" s="1">
        <f t="shared" si="107"/>
        <v>0</v>
      </c>
      <c r="CM40" s="1">
        <f t="shared" si="108"/>
        <v>0</v>
      </c>
      <c r="CN40" s="1">
        <f t="shared" si="109"/>
        <v>0</v>
      </c>
      <c r="CO40" s="1">
        <f t="shared" si="110"/>
        <v>0</v>
      </c>
      <c r="CP40" s="1">
        <f t="shared" si="111"/>
        <v>0</v>
      </c>
      <c r="CQ40" s="1">
        <f t="shared" si="112"/>
        <v>0</v>
      </c>
      <c r="CR40" s="1">
        <f t="shared" si="113"/>
        <v>0</v>
      </c>
      <c r="CS40" s="1">
        <f t="shared" si="114"/>
        <v>0</v>
      </c>
      <c r="CT40" s="1">
        <f t="shared" si="115"/>
        <v>0</v>
      </c>
      <c r="CU40" s="1">
        <f t="shared" si="116"/>
        <v>0</v>
      </c>
      <c r="CV40" s="1">
        <f t="shared" si="117"/>
        <v>0</v>
      </c>
      <c r="CW40" s="1">
        <f t="shared" si="118"/>
        <v>0</v>
      </c>
    </row>
    <row r="41" spans="1:101" s="1" customFormat="1" ht="57" customHeight="1" x14ac:dyDescent="0.2">
      <c r="B41" s="385"/>
      <c r="D41" s="251" t="s">
        <v>117</v>
      </c>
      <c r="E41" s="947"/>
      <c r="F41" s="396"/>
      <c r="G41" s="1" t="s">
        <v>60</v>
      </c>
      <c r="H41" s="45" t="s">
        <v>15</v>
      </c>
      <c r="I41" s="1">
        <v>11</v>
      </c>
      <c r="J41" s="45" t="s">
        <v>937</v>
      </c>
      <c r="K41" s="494">
        <v>82.219090800000032</v>
      </c>
      <c r="L41" s="69"/>
      <c r="M41" s="69"/>
      <c r="N41" s="69"/>
      <c r="O41" s="69"/>
      <c r="P41" s="69"/>
      <c r="Q41" s="820"/>
      <c r="R41" s="206"/>
      <c r="S41" s="206"/>
      <c r="T41" s="206"/>
      <c r="U41" s="206"/>
      <c r="V41" s="70">
        <f t="shared" si="56"/>
        <v>0</v>
      </c>
      <c r="W41" s="88" t="str">
        <f t="shared" si="119"/>
        <v>No</v>
      </c>
      <c r="X41" s="71" t="str">
        <f t="shared" si="120"/>
        <v>No</v>
      </c>
      <c r="Y41"/>
      <c r="Z41" s="748">
        <v>1</v>
      </c>
      <c r="AA41" s="755">
        <f t="shared" si="121"/>
        <v>0</v>
      </c>
      <c r="AB41" s="26"/>
      <c r="AC41" s="363"/>
      <c r="AD41" s="258">
        <v>1.1000000000000001</v>
      </c>
      <c r="AE41" s="942">
        <f t="shared" si="78"/>
        <v>0</v>
      </c>
      <c r="AF41" s="152">
        <f t="shared" si="122"/>
        <v>0</v>
      </c>
      <c r="AG41" s="152">
        <f t="shared" si="123"/>
        <v>0</v>
      </c>
      <c r="AH41" s="152">
        <f t="shared" si="124"/>
        <v>0</v>
      </c>
      <c r="AI41" s="152">
        <f t="shared" si="125"/>
        <v>0</v>
      </c>
      <c r="AJ41" s="152">
        <f t="shared" si="126"/>
        <v>0</v>
      </c>
      <c r="AK41" s="152">
        <f t="shared" si="127"/>
        <v>0</v>
      </c>
      <c r="AL41" s="152">
        <f t="shared" si="128"/>
        <v>0</v>
      </c>
      <c r="AM41" s="152">
        <f t="shared" si="129"/>
        <v>0</v>
      </c>
      <c r="AN41" s="152">
        <f t="shared" si="130"/>
        <v>0</v>
      </c>
      <c r="AO41" s="152">
        <f t="shared" si="131"/>
        <v>0</v>
      </c>
      <c r="AP41" s="942">
        <v>1</v>
      </c>
      <c r="AQ41" s="152"/>
      <c r="AR41" s="719"/>
      <c r="AS41" s="733">
        <f t="shared" si="79"/>
        <v>0</v>
      </c>
      <c r="AT41" s="719"/>
      <c r="AU41" s="733">
        <f t="shared" si="80"/>
        <v>0</v>
      </c>
      <c r="AV41" s="719"/>
      <c r="AW41" s="733">
        <f t="shared" si="81"/>
        <v>0</v>
      </c>
      <c r="AX41" s="730">
        <v>1</v>
      </c>
      <c r="AY41" s="733">
        <f t="shared" si="82"/>
        <v>0</v>
      </c>
      <c r="AZ41" s="730">
        <v>5</v>
      </c>
      <c r="BA41" s="733">
        <f t="shared" si="83"/>
        <v>0</v>
      </c>
      <c r="BB41" s="730">
        <v>6</v>
      </c>
      <c r="BC41" s="733">
        <f t="shared" si="84"/>
        <v>0</v>
      </c>
      <c r="BD41" s="730"/>
      <c r="BE41" s="733">
        <f t="shared" si="85"/>
        <v>0</v>
      </c>
      <c r="BF41" s="730"/>
      <c r="BG41" s="733">
        <f t="shared" si="86"/>
        <v>0</v>
      </c>
      <c r="BH41" s="730"/>
      <c r="BI41" s="733">
        <f t="shared" si="87"/>
        <v>0</v>
      </c>
      <c r="BJ41" s="730"/>
      <c r="BK41" s="733">
        <f t="shared" si="88"/>
        <v>0</v>
      </c>
      <c r="BL41" s="730"/>
      <c r="BM41" s="733">
        <f t="shared" si="89"/>
        <v>0</v>
      </c>
      <c r="BN41" s="730"/>
      <c r="BO41" s="733">
        <f t="shared" si="90"/>
        <v>0</v>
      </c>
      <c r="BP41" s="730"/>
      <c r="BQ41" s="733">
        <f t="shared" si="91"/>
        <v>0</v>
      </c>
      <c r="BR41" s="730"/>
      <c r="BS41" s="733">
        <f t="shared" si="92"/>
        <v>0</v>
      </c>
      <c r="BT41" s="26"/>
      <c r="BU41" s="26">
        <f t="shared" si="93"/>
        <v>0</v>
      </c>
      <c r="BV41" s="26">
        <f t="shared" si="94"/>
        <v>0</v>
      </c>
      <c r="BW41" s="26">
        <f t="shared" si="95"/>
        <v>0</v>
      </c>
      <c r="BX41" s="26">
        <f t="shared" si="96"/>
        <v>0</v>
      </c>
      <c r="BY41" s="26">
        <f t="shared" si="97"/>
        <v>0</v>
      </c>
      <c r="BZ41" s="26">
        <f t="shared" si="98"/>
        <v>0</v>
      </c>
      <c r="CA41" s="26">
        <f t="shared" si="99"/>
        <v>0</v>
      </c>
      <c r="CB41" s="26">
        <f t="shared" si="100"/>
        <v>0</v>
      </c>
      <c r="CD41" s="1">
        <f t="shared" si="101"/>
        <v>0</v>
      </c>
      <c r="CE41" s="1">
        <f t="shared" si="102"/>
        <v>0</v>
      </c>
      <c r="CF41" s="1">
        <f t="shared" si="103"/>
        <v>0</v>
      </c>
      <c r="CH41" s="1">
        <f t="shared" ref="CH41:CH72" si="132">IF(H41="sloper",IF(SUM(L41:U41)&gt;0,SUM(L41:U41),0),0)*I41</f>
        <v>0</v>
      </c>
      <c r="CI41" s="1">
        <f t="shared" si="104"/>
        <v>0</v>
      </c>
      <c r="CJ41" s="1">
        <f t="shared" si="105"/>
        <v>0</v>
      </c>
      <c r="CK41" s="1">
        <f t="shared" si="106"/>
        <v>0</v>
      </c>
      <c r="CL41" s="1">
        <f t="shared" si="107"/>
        <v>0</v>
      </c>
      <c r="CM41" s="1">
        <f t="shared" si="108"/>
        <v>0</v>
      </c>
      <c r="CN41" s="1">
        <f t="shared" si="109"/>
        <v>0</v>
      </c>
      <c r="CO41" s="1">
        <f t="shared" si="110"/>
        <v>0</v>
      </c>
      <c r="CP41" s="1">
        <f t="shared" si="111"/>
        <v>0</v>
      </c>
      <c r="CQ41" s="1">
        <f t="shared" si="112"/>
        <v>0</v>
      </c>
      <c r="CR41" s="1">
        <f t="shared" si="113"/>
        <v>0</v>
      </c>
      <c r="CS41" s="1">
        <f t="shared" si="114"/>
        <v>0</v>
      </c>
      <c r="CT41" s="1">
        <f t="shared" si="115"/>
        <v>0</v>
      </c>
      <c r="CU41" s="1">
        <f t="shared" si="116"/>
        <v>0</v>
      </c>
      <c r="CV41" s="1">
        <f t="shared" si="117"/>
        <v>0</v>
      </c>
      <c r="CW41" s="1">
        <f t="shared" si="118"/>
        <v>0</v>
      </c>
    </row>
    <row r="42" spans="1:101" s="1" customFormat="1" ht="57" customHeight="1" x14ac:dyDescent="0.2">
      <c r="B42" s="385"/>
      <c r="D42" s="976" t="s">
        <v>118</v>
      </c>
      <c r="E42" s="956"/>
      <c r="F42" s="397"/>
      <c r="G42" s="62" t="s">
        <v>67</v>
      </c>
      <c r="H42" s="63" t="s">
        <v>0</v>
      </c>
      <c r="I42" s="62">
        <v>12</v>
      </c>
      <c r="J42" s="63" t="s">
        <v>937</v>
      </c>
      <c r="K42" s="490">
        <v>120.68047530000003</v>
      </c>
      <c r="L42" s="64"/>
      <c r="M42" s="64"/>
      <c r="N42" s="64"/>
      <c r="O42" s="64"/>
      <c r="P42" s="64"/>
      <c r="Q42" s="821"/>
      <c r="R42" s="795"/>
      <c r="S42" s="795"/>
      <c r="T42" s="795"/>
      <c r="U42" s="795"/>
      <c r="V42" s="66">
        <f t="shared" si="56"/>
        <v>0</v>
      </c>
      <c r="W42" s="66" t="str">
        <f t="shared" si="119"/>
        <v>No</v>
      </c>
      <c r="X42" s="67" t="str">
        <f t="shared" si="120"/>
        <v>No</v>
      </c>
      <c r="Y42"/>
      <c r="Z42" s="748">
        <v>1</v>
      </c>
      <c r="AA42" s="755">
        <f t="shared" si="121"/>
        <v>0</v>
      </c>
      <c r="AB42" s="26"/>
      <c r="AC42" s="363"/>
      <c r="AD42" s="258">
        <v>3.1</v>
      </c>
      <c r="AE42" s="942">
        <f t="shared" si="78"/>
        <v>0</v>
      </c>
      <c r="AF42" s="152">
        <f t="shared" si="122"/>
        <v>0</v>
      </c>
      <c r="AG42" s="152">
        <f t="shared" si="123"/>
        <v>0</v>
      </c>
      <c r="AH42" s="152">
        <f t="shared" si="124"/>
        <v>0</v>
      </c>
      <c r="AI42" s="152">
        <f t="shared" si="125"/>
        <v>0</v>
      </c>
      <c r="AJ42" s="152">
        <f t="shared" si="126"/>
        <v>0</v>
      </c>
      <c r="AK42" s="152">
        <f t="shared" si="127"/>
        <v>0</v>
      </c>
      <c r="AL42" s="152">
        <f t="shared" si="128"/>
        <v>0</v>
      </c>
      <c r="AM42" s="152">
        <f t="shared" si="129"/>
        <v>0</v>
      </c>
      <c r="AN42" s="152">
        <f t="shared" si="130"/>
        <v>0</v>
      </c>
      <c r="AO42" s="152">
        <f t="shared" si="131"/>
        <v>0</v>
      </c>
      <c r="AP42" s="942">
        <v>1</v>
      </c>
      <c r="AQ42" s="152"/>
      <c r="AR42" s="719">
        <v>12</v>
      </c>
      <c r="AS42" s="733">
        <f t="shared" si="79"/>
        <v>0</v>
      </c>
      <c r="AT42" s="719"/>
      <c r="AU42" s="733">
        <f t="shared" si="80"/>
        <v>0</v>
      </c>
      <c r="AV42" s="719"/>
      <c r="AW42" s="733">
        <f t="shared" si="81"/>
        <v>0</v>
      </c>
      <c r="AX42" s="730"/>
      <c r="AY42" s="733">
        <f t="shared" si="82"/>
        <v>0</v>
      </c>
      <c r="AZ42" s="730">
        <v>5</v>
      </c>
      <c r="BA42" s="733">
        <f t="shared" si="83"/>
        <v>0</v>
      </c>
      <c r="BB42" s="730">
        <v>7</v>
      </c>
      <c r="BC42" s="733">
        <f t="shared" si="84"/>
        <v>0</v>
      </c>
      <c r="BD42" s="730"/>
      <c r="BE42" s="733">
        <f t="shared" si="85"/>
        <v>0</v>
      </c>
      <c r="BF42" s="730"/>
      <c r="BG42" s="733">
        <f t="shared" si="86"/>
        <v>0</v>
      </c>
      <c r="BH42" s="730"/>
      <c r="BI42" s="733">
        <f t="shared" si="87"/>
        <v>0</v>
      </c>
      <c r="BJ42" s="730"/>
      <c r="BK42" s="733">
        <f t="shared" si="88"/>
        <v>0</v>
      </c>
      <c r="BL42" s="730"/>
      <c r="BM42" s="733">
        <f t="shared" si="89"/>
        <v>0</v>
      </c>
      <c r="BN42" s="730"/>
      <c r="BO42" s="733">
        <f t="shared" si="90"/>
        <v>0</v>
      </c>
      <c r="BP42" s="730"/>
      <c r="BQ42" s="733">
        <f t="shared" si="91"/>
        <v>0</v>
      </c>
      <c r="BR42" s="730"/>
      <c r="BS42" s="733">
        <f t="shared" si="92"/>
        <v>0</v>
      </c>
      <c r="BT42" s="26"/>
      <c r="BU42" s="26">
        <f t="shared" si="93"/>
        <v>0</v>
      </c>
      <c r="BV42" s="26">
        <f t="shared" si="94"/>
        <v>0</v>
      </c>
      <c r="BW42" s="26">
        <f t="shared" si="95"/>
        <v>0</v>
      </c>
      <c r="BX42" s="26">
        <f t="shared" si="96"/>
        <v>0</v>
      </c>
      <c r="BY42" s="26">
        <f t="shared" si="97"/>
        <v>0</v>
      </c>
      <c r="BZ42" s="26">
        <f t="shared" si="98"/>
        <v>0</v>
      </c>
      <c r="CA42" s="26">
        <f t="shared" si="99"/>
        <v>0</v>
      </c>
      <c r="CB42" s="26">
        <f t="shared" si="100"/>
        <v>0</v>
      </c>
      <c r="CD42" s="1">
        <f t="shared" si="101"/>
        <v>0</v>
      </c>
      <c r="CE42" s="1">
        <f t="shared" si="102"/>
        <v>0</v>
      </c>
      <c r="CF42" s="1">
        <f t="shared" si="103"/>
        <v>0</v>
      </c>
      <c r="CH42" s="1">
        <f t="shared" si="132"/>
        <v>0</v>
      </c>
      <c r="CI42" s="1">
        <f t="shared" si="104"/>
        <v>0</v>
      </c>
      <c r="CJ42" s="1">
        <f t="shared" si="105"/>
        <v>0</v>
      </c>
      <c r="CK42" s="1">
        <f t="shared" si="106"/>
        <v>0</v>
      </c>
      <c r="CL42" s="1">
        <f t="shared" si="107"/>
        <v>0</v>
      </c>
      <c r="CM42" s="1">
        <f t="shared" si="108"/>
        <v>0</v>
      </c>
      <c r="CN42" s="1">
        <f t="shared" si="109"/>
        <v>0</v>
      </c>
      <c r="CO42" s="1">
        <f t="shared" si="110"/>
        <v>0</v>
      </c>
      <c r="CP42" s="1">
        <f t="shared" si="111"/>
        <v>0</v>
      </c>
      <c r="CQ42" s="1">
        <f t="shared" si="112"/>
        <v>0</v>
      </c>
      <c r="CR42" s="1">
        <f t="shared" si="113"/>
        <v>0</v>
      </c>
      <c r="CS42" s="1">
        <f t="shared" si="114"/>
        <v>0</v>
      </c>
      <c r="CT42" s="1">
        <f t="shared" si="115"/>
        <v>0</v>
      </c>
      <c r="CU42" s="1">
        <f t="shared" si="116"/>
        <v>0</v>
      </c>
      <c r="CV42" s="1">
        <f t="shared" si="117"/>
        <v>0</v>
      </c>
      <c r="CW42" s="1">
        <f t="shared" si="118"/>
        <v>0</v>
      </c>
    </row>
    <row r="43" spans="1:101" s="1" customFormat="1" ht="57" customHeight="1" x14ac:dyDescent="0.2">
      <c r="B43" s="385"/>
      <c r="D43" s="251" t="s">
        <v>119</v>
      </c>
      <c r="E43" s="947"/>
      <c r="F43" s="396"/>
      <c r="G43" s="1" t="s">
        <v>67</v>
      </c>
      <c r="H43" s="45" t="s">
        <v>15</v>
      </c>
      <c r="I43" s="1">
        <v>17</v>
      </c>
      <c r="J43" s="45" t="s">
        <v>937</v>
      </c>
      <c r="K43" s="494">
        <v>138.58708710000005</v>
      </c>
      <c r="L43" s="69"/>
      <c r="M43" s="69"/>
      <c r="N43" s="69"/>
      <c r="O43" s="69"/>
      <c r="P43" s="69"/>
      <c r="Q43" s="820"/>
      <c r="R43" s="206"/>
      <c r="S43" s="206"/>
      <c r="T43" s="206"/>
      <c r="U43" s="206"/>
      <c r="V43" s="70">
        <f t="shared" si="56"/>
        <v>0</v>
      </c>
      <c r="W43" s="88" t="str">
        <f t="shared" si="119"/>
        <v>No</v>
      </c>
      <c r="X43" s="71" t="str">
        <f t="shared" si="120"/>
        <v>No</v>
      </c>
      <c r="Y43"/>
      <c r="Z43" s="748">
        <v>1</v>
      </c>
      <c r="AA43" s="755">
        <f t="shared" si="121"/>
        <v>0</v>
      </c>
      <c r="AB43" s="26"/>
      <c r="AC43" s="363"/>
      <c r="AD43" s="258">
        <v>3.2</v>
      </c>
      <c r="AE43" s="942">
        <f t="shared" si="78"/>
        <v>0</v>
      </c>
      <c r="AF43" s="152">
        <f t="shared" si="122"/>
        <v>0</v>
      </c>
      <c r="AG43" s="152">
        <f t="shared" si="123"/>
        <v>0</v>
      </c>
      <c r="AH43" s="152">
        <f t="shared" si="124"/>
        <v>0</v>
      </c>
      <c r="AI43" s="152">
        <f t="shared" si="125"/>
        <v>0</v>
      </c>
      <c r="AJ43" s="152">
        <f t="shared" si="126"/>
        <v>0</v>
      </c>
      <c r="AK43" s="152">
        <f t="shared" si="127"/>
        <v>0</v>
      </c>
      <c r="AL43" s="152">
        <f t="shared" si="128"/>
        <v>0</v>
      </c>
      <c r="AM43" s="152">
        <f t="shared" si="129"/>
        <v>0</v>
      </c>
      <c r="AN43" s="152">
        <f t="shared" si="130"/>
        <v>0</v>
      </c>
      <c r="AO43" s="152">
        <f t="shared" si="131"/>
        <v>0</v>
      </c>
      <c r="AP43" s="942">
        <v>1</v>
      </c>
      <c r="AQ43" s="152"/>
      <c r="AR43" s="719">
        <v>1</v>
      </c>
      <c r="AS43" s="733">
        <f t="shared" si="79"/>
        <v>0</v>
      </c>
      <c r="AT43" s="719"/>
      <c r="AU43" s="733">
        <f t="shared" si="80"/>
        <v>0</v>
      </c>
      <c r="AV43" s="719"/>
      <c r="AW43" s="733">
        <f t="shared" si="81"/>
        <v>0</v>
      </c>
      <c r="AX43" s="730"/>
      <c r="AY43" s="733">
        <f t="shared" si="82"/>
        <v>0</v>
      </c>
      <c r="AZ43" s="730">
        <v>10</v>
      </c>
      <c r="BA43" s="733">
        <f t="shared" si="83"/>
        <v>0</v>
      </c>
      <c r="BB43" s="730">
        <v>7</v>
      </c>
      <c r="BC43" s="733">
        <f t="shared" si="84"/>
        <v>0</v>
      </c>
      <c r="BD43" s="730"/>
      <c r="BE43" s="733">
        <f t="shared" si="85"/>
        <v>0</v>
      </c>
      <c r="BF43" s="730"/>
      <c r="BG43" s="733">
        <f t="shared" si="86"/>
        <v>0</v>
      </c>
      <c r="BH43" s="730"/>
      <c r="BI43" s="733">
        <f t="shared" si="87"/>
        <v>0</v>
      </c>
      <c r="BJ43" s="730"/>
      <c r="BK43" s="733">
        <f t="shared" si="88"/>
        <v>0</v>
      </c>
      <c r="BL43" s="730"/>
      <c r="BM43" s="733">
        <f t="shared" si="89"/>
        <v>0</v>
      </c>
      <c r="BN43" s="730"/>
      <c r="BO43" s="733">
        <f t="shared" si="90"/>
        <v>0</v>
      </c>
      <c r="BP43" s="730"/>
      <c r="BQ43" s="733">
        <f t="shared" si="91"/>
        <v>0</v>
      </c>
      <c r="BR43" s="730"/>
      <c r="BS43" s="733">
        <f t="shared" si="92"/>
        <v>0</v>
      </c>
      <c r="BT43" s="26"/>
      <c r="BU43" s="26">
        <f t="shared" si="93"/>
        <v>0</v>
      </c>
      <c r="BV43" s="26">
        <f t="shared" si="94"/>
        <v>0</v>
      </c>
      <c r="BW43" s="26">
        <f t="shared" si="95"/>
        <v>0</v>
      </c>
      <c r="BX43" s="26">
        <f t="shared" si="96"/>
        <v>0</v>
      </c>
      <c r="BY43" s="26">
        <f t="shared" si="97"/>
        <v>0</v>
      </c>
      <c r="BZ43" s="26">
        <f t="shared" si="98"/>
        <v>0</v>
      </c>
      <c r="CA43" s="26">
        <f t="shared" si="99"/>
        <v>0</v>
      </c>
      <c r="CB43" s="26">
        <f t="shared" si="100"/>
        <v>0</v>
      </c>
      <c r="CD43" s="1">
        <f t="shared" si="101"/>
        <v>0</v>
      </c>
      <c r="CE43" s="1">
        <f t="shared" si="102"/>
        <v>0</v>
      </c>
      <c r="CF43" s="1">
        <f t="shared" si="103"/>
        <v>0</v>
      </c>
      <c r="CH43" s="1">
        <f t="shared" si="132"/>
        <v>0</v>
      </c>
      <c r="CI43" s="1">
        <f t="shared" si="104"/>
        <v>0</v>
      </c>
      <c r="CJ43" s="1">
        <f t="shared" si="105"/>
        <v>0</v>
      </c>
      <c r="CK43" s="1">
        <f t="shared" si="106"/>
        <v>0</v>
      </c>
      <c r="CL43" s="1">
        <f t="shared" si="107"/>
        <v>0</v>
      </c>
      <c r="CM43" s="1">
        <f t="shared" si="108"/>
        <v>0</v>
      </c>
      <c r="CN43" s="1">
        <f t="shared" si="109"/>
        <v>0</v>
      </c>
      <c r="CO43" s="1">
        <f t="shared" si="110"/>
        <v>0</v>
      </c>
      <c r="CP43" s="1">
        <f t="shared" si="111"/>
        <v>0</v>
      </c>
      <c r="CQ43" s="1">
        <f t="shared" si="112"/>
        <v>0</v>
      </c>
      <c r="CR43" s="1">
        <f t="shared" si="113"/>
        <v>0</v>
      </c>
      <c r="CS43" s="1">
        <f t="shared" si="114"/>
        <v>0</v>
      </c>
      <c r="CT43" s="1">
        <f t="shared" si="115"/>
        <v>0</v>
      </c>
      <c r="CU43" s="1">
        <f t="shared" si="116"/>
        <v>0</v>
      </c>
      <c r="CV43" s="1">
        <f t="shared" si="117"/>
        <v>0</v>
      </c>
      <c r="CW43" s="1">
        <f t="shared" si="118"/>
        <v>0</v>
      </c>
    </row>
    <row r="44" spans="1:101" s="1" customFormat="1" ht="57" customHeight="1" x14ac:dyDescent="0.2">
      <c r="B44" s="385"/>
      <c r="D44" s="976" t="s">
        <v>120</v>
      </c>
      <c r="E44" s="956"/>
      <c r="F44" s="397"/>
      <c r="G44" s="62" t="s">
        <v>67</v>
      </c>
      <c r="H44" s="63" t="s">
        <v>15</v>
      </c>
      <c r="I44" s="62">
        <v>15</v>
      </c>
      <c r="J44" s="63" t="s">
        <v>937</v>
      </c>
      <c r="K44" s="490">
        <v>119.79775500000002</v>
      </c>
      <c r="L44" s="64"/>
      <c r="M44" s="64"/>
      <c r="N44" s="64"/>
      <c r="O44" s="64"/>
      <c r="P44" s="64"/>
      <c r="Q44" s="821"/>
      <c r="R44" s="795"/>
      <c r="S44" s="795"/>
      <c r="T44" s="795"/>
      <c r="U44" s="795"/>
      <c r="V44" s="66">
        <f t="shared" si="56"/>
        <v>0</v>
      </c>
      <c r="W44" s="66" t="str">
        <f t="shared" si="119"/>
        <v>No</v>
      </c>
      <c r="X44" s="67" t="str">
        <f t="shared" si="120"/>
        <v>No</v>
      </c>
      <c r="Y44"/>
      <c r="Z44" s="748">
        <v>1</v>
      </c>
      <c r="AA44" s="755">
        <f t="shared" si="121"/>
        <v>0</v>
      </c>
      <c r="AB44" s="26"/>
      <c r="AC44" s="363"/>
      <c r="AD44" s="258">
        <v>2.5</v>
      </c>
      <c r="AE44" s="942">
        <f t="shared" si="78"/>
        <v>0</v>
      </c>
      <c r="AF44" s="152">
        <f t="shared" si="122"/>
        <v>0</v>
      </c>
      <c r="AG44" s="152">
        <f t="shared" si="123"/>
        <v>0</v>
      </c>
      <c r="AH44" s="152">
        <f t="shared" si="124"/>
        <v>0</v>
      </c>
      <c r="AI44" s="152">
        <f t="shared" si="125"/>
        <v>0</v>
      </c>
      <c r="AJ44" s="152">
        <f t="shared" si="126"/>
        <v>0</v>
      </c>
      <c r="AK44" s="152">
        <f t="shared" si="127"/>
        <v>0</v>
      </c>
      <c r="AL44" s="152">
        <f t="shared" si="128"/>
        <v>0</v>
      </c>
      <c r="AM44" s="152">
        <f t="shared" si="129"/>
        <v>0</v>
      </c>
      <c r="AN44" s="152">
        <f t="shared" si="130"/>
        <v>0</v>
      </c>
      <c r="AO44" s="152">
        <f t="shared" si="131"/>
        <v>0</v>
      </c>
      <c r="AP44" s="942">
        <v>1</v>
      </c>
      <c r="AQ44" s="152"/>
      <c r="AR44" s="719"/>
      <c r="AS44" s="733">
        <f t="shared" si="79"/>
        <v>0</v>
      </c>
      <c r="AT44" s="719"/>
      <c r="AU44" s="733">
        <f t="shared" si="80"/>
        <v>0</v>
      </c>
      <c r="AV44" s="719"/>
      <c r="AW44" s="733">
        <f t="shared" si="81"/>
        <v>0</v>
      </c>
      <c r="AX44" s="730"/>
      <c r="AY44" s="733">
        <f t="shared" si="82"/>
        <v>0</v>
      </c>
      <c r="AZ44" s="730">
        <v>12</v>
      </c>
      <c r="BA44" s="733">
        <f t="shared" si="83"/>
        <v>0</v>
      </c>
      <c r="BB44" s="730">
        <v>3</v>
      </c>
      <c r="BC44" s="733">
        <f t="shared" si="84"/>
        <v>0</v>
      </c>
      <c r="BD44" s="730"/>
      <c r="BE44" s="733">
        <f t="shared" si="85"/>
        <v>0</v>
      </c>
      <c r="BF44" s="730"/>
      <c r="BG44" s="733">
        <f t="shared" si="86"/>
        <v>0</v>
      </c>
      <c r="BH44" s="730"/>
      <c r="BI44" s="733">
        <f t="shared" si="87"/>
        <v>0</v>
      </c>
      <c r="BJ44" s="730"/>
      <c r="BK44" s="733">
        <f t="shared" si="88"/>
        <v>0</v>
      </c>
      <c r="BL44" s="730"/>
      <c r="BM44" s="733">
        <f t="shared" si="89"/>
        <v>0</v>
      </c>
      <c r="BN44" s="730"/>
      <c r="BO44" s="733">
        <f t="shared" si="90"/>
        <v>0</v>
      </c>
      <c r="BP44" s="730"/>
      <c r="BQ44" s="733">
        <f t="shared" si="91"/>
        <v>0</v>
      </c>
      <c r="BR44" s="730"/>
      <c r="BS44" s="733">
        <f t="shared" si="92"/>
        <v>0</v>
      </c>
      <c r="BT44" s="26"/>
      <c r="BU44" s="26">
        <f t="shared" si="93"/>
        <v>0</v>
      </c>
      <c r="BV44" s="26">
        <f t="shared" si="94"/>
        <v>0</v>
      </c>
      <c r="BW44" s="26">
        <f t="shared" si="95"/>
        <v>0</v>
      </c>
      <c r="BX44" s="26">
        <f t="shared" si="96"/>
        <v>0</v>
      </c>
      <c r="BY44" s="26">
        <f t="shared" si="97"/>
        <v>0</v>
      </c>
      <c r="BZ44" s="26">
        <f t="shared" si="98"/>
        <v>0</v>
      </c>
      <c r="CA44" s="26">
        <f t="shared" si="99"/>
        <v>0</v>
      </c>
      <c r="CB44" s="26">
        <f t="shared" si="100"/>
        <v>0</v>
      </c>
      <c r="CD44" s="1">
        <f t="shared" si="101"/>
        <v>0</v>
      </c>
      <c r="CE44" s="1">
        <f t="shared" si="102"/>
        <v>0</v>
      </c>
      <c r="CF44" s="1">
        <f t="shared" si="103"/>
        <v>0</v>
      </c>
      <c r="CH44" s="1">
        <f t="shared" si="132"/>
        <v>0</v>
      </c>
      <c r="CI44" s="1">
        <f t="shared" si="104"/>
        <v>0</v>
      </c>
      <c r="CJ44" s="1">
        <f t="shared" si="105"/>
        <v>0</v>
      </c>
      <c r="CK44" s="1">
        <f t="shared" si="106"/>
        <v>0</v>
      </c>
      <c r="CL44" s="1">
        <f t="shared" si="107"/>
        <v>0</v>
      </c>
      <c r="CM44" s="1">
        <f t="shared" si="108"/>
        <v>0</v>
      </c>
      <c r="CN44" s="1">
        <f t="shared" si="109"/>
        <v>0</v>
      </c>
      <c r="CO44" s="1">
        <f t="shared" si="110"/>
        <v>0</v>
      </c>
      <c r="CP44" s="1">
        <f t="shared" si="111"/>
        <v>0</v>
      </c>
      <c r="CQ44" s="1">
        <f t="shared" si="112"/>
        <v>0</v>
      </c>
      <c r="CR44" s="1">
        <f t="shared" si="113"/>
        <v>0</v>
      </c>
      <c r="CS44" s="1">
        <f t="shared" si="114"/>
        <v>0</v>
      </c>
      <c r="CT44" s="1">
        <f t="shared" si="115"/>
        <v>0</v>
      </c>
      <c r="CU44" s="1">
        <f t="shared" si="116"/>
        <v>0</v>
      </c>
      <c r="CV44" s="1">
        <f t="shared" si="117"/>
        <v>0</v>
      </c>
      <c r="CW44" s="1">
        <f t="shared" si="118"/>
        <v>0</v>
      </c>
    </row>
    <row r="45" spans="1:101" s="1" customFormat="1" ht="57" customHeight="1" x14ac:dyDescent="0.2">
      <c r="B45" s="385"/>
      <c r="D45" s="251" t="s">
        <v>121</v>
      </c>
      <c r="E45" s="947"/>
      <c r="F45" s="396"/>
      <c r="G45" s="1" t="s">
        <v>67</v>
      </c>
      <c r="H45" s="45" t="s">
        <v>0</v>
      </c>
      <c r="I45" s="1">
        <v>10</v>
      </c>
      <c r="J45" s="45" t="s">
        <v>937</v>
      </c>
      <c r="K45" s="494">
        <v>82.685671530000008</v>
      </c>
      <c r="L45" s="69"/>
      <c r="M45" s="69"/>
      <c r="N45" s="69"/>
      <c r="O45" s="69"/>
      <c r="P45" s="69"/>
      <c r="Q45" s="820"/>
      <c r="R45" s="206"/>
      <c r="S45" s="206"/>
      <c r="T45" s="206"/>
      <c r="U45" s="206"/>
      <c r="V45" s="70">
        <f t="shared" si="56"/>
        <v>0</v>
      </c>
      <c r="W45" s="88" t="str">
        <f t="shared" si="119"/>
        <v>No</v>
      </c>
      <c r="X45" s="71" t="str">
        <f t="shared" si="120"/>
        <v>No</v>
      </c>
      <c r="Y45"/>
      <c r="Z45" s="748">
        <v>1</v>
      </c>
      <c r="AA45" s="755">
        <f t="shared" si="121"/>
        <v>0</v>
      </c>
      <c r="AB45" s="26"/>
      <c r="AC45" s="363"/>
      <c r="AD45" s="258">
        <v>1.3</v>
      </c>
      <c r="AE45" s="942">
        <f t="shared" si="78"/>
        <v>0</v>
      </c>
      <c r="AF45" s="152">
        <f t="shared" si="122"/>
        <v>0</v>
      </c>
      <c r="AG45" s="152">
        <f t="shared" si="123"/>
        <v>0</v>
      </c>
      <c r="AH45" s="152">
        <f t="shared" si="124"/>
        <v>0</v>
      </c>
      <c r="AI45" s="152">
        <f t="shared" si="125"/>
        <v>0</v>
      </c>
      <c r="AJ45" s="152">
        <f t="shared" si="126"/>
        <v>0</v>
      </c>
      <c r="AK45" s="152">
        <f t="shared" si="127"/>
        <v>0</v>
      </c>
      <c r="AL45" s="152">
        <f t="shared" si="128"/>
        <v>0</v>
      </c>
      <c r="AM45" s="152">
        <f t="shared" si="129"/>
        <v>0</v>
      </c>
      <c r="AN45" s="152">
        <f t="shared" si="130"/>
        <v>0</v>
      </c>
      <c r="AO45" s="152">
        <f t="shared" si="131"/>
        <v>0</v>
      </c>
      <c r="AP45" s="942">
        <v>1</v>
      </c>
      <c r="AQ45" s="152"/>
      <c r="AR45" s="719">
        <v>10</v>
      </c>
      <c r="AS45" s="733">
        <f t="shared" si="79"/>
        <v>0</v>
      </c>
      <c r="AT45" s="719"/>
      <c r="AU45" s="733">
        <f t="shared" si="80"/>
        <v>0</v>
      </c>
      <c r="AV45" s="719"/>
      <c r="AW45" s="733">
        <f t="shared" si="81"/>
        <v>0</v>
      </c>
      <c r="AX45" s="730">
        <v>1</v>
      </c>
      <c r="AY45" s="733">
        <f t="shared" si="82"/>
        <v>0</v>
      </c>
      <c r="AZ45" s="730">
        <v>5</v>
      </c>
      <c r="BA45" s="733">
        <f t="shared" si="83"/>
        <v>0</v>
      </c>
      <c r="BB45" s="730">
        <v>4</v>
      </c>
      <c r="BC45" s="733">
        <f t="shared" si="84"/>
        <v>0</v>
      </c>
      <c r="BD45" s="730"/>
      <c r="BE45" s="733">
        <f t="shared" si="85"/>
        <v>0</v>
      </c>
      <c r="BF45" s="730"/>
      <c r="BG45" s="733">
        <f t="shared" si="86"/>
        <v>0</v>
      </c>
      <c r="BH45" s="730"/>
      <c r="BI45" s="733">
        <f t="shared" si="87"/>
        <v>0</v>
      </c>
      <c r="BJ45" s="730"/>
      <c r="BK45" s="733">
        <f t="shared" si="88"/>
        <v>0</v>
      </c>
      <c r="BL45" s="730"/>
      <c r="BM45" s="733">
        <f t="shared" si="89"/>
        <v>0</v>
      </c>
      <c r="BN45" s="730"/>
      <c r="BO45" s="733">
        <f t="shared" si="90"/>
        <v>0</v>
      </c>
      <c r="BP45" s="730"/>
      <c r="BQ45" s="733">
        <f t="shared" si="91"/>
        <v>0</v>
      </c>
      <c r="BR45" s="730"/>
      <c r="BS45" s="733">
        <f t="shared" si="92"/>
        <v>0</v>
      </c>
      <c r="BT45" s="26"/>
      <c r="BU45" s="26">
        <f t="shared" si="93"/>
        <v>0</v>
      </c>
      <c r="BV45" s="26">
        <f t="shared" si="94"/>
        <v>0</v>
      </c>
      <c r="BW45" s="26">
        <f t="shared" si="95"/>
        <v>0</v>
      </c>
      <c r="BX45" s="26">
        <f t="shared" si="96"/>
        <v>0</v>
      </c>
      <c r="BY45" s="26">
        <f t="shared" si="97"/>
        <v>0</v>
      </c>
      <c r="BZ45" s="26">
        <f t="shared" si="98"/>
        <v>0</v>
      </c>
      <c r="CA45" s="26">
        <f t="shared" si="99"/>
        <v>0</v>
      </c>
      <c r="CB45" s="26">
        <f t="shared" si="100"/>
        <v>0</v>
      </c>
      <c r="CD45" s="1">
        <f t="shared" si="101"/>
        <v>0</v>
      </c>
      <c r="CE45" s="1">
        <f t="shared" si="102"/>
        <v>0</v>
      </c>
      <c r="CF45" s="1">
        <f t="shared" si="103"/>
        <v>0</v>
      </c>
      <c r="CH45" s="1">
        <f t="shared" si="132"/>
        <v>0</v>
      </c>
      <c r="CI45" s="1">
        <f t="shared" si="104"/>
        <v>0</v>
      </c>
      <c r="CJ45" s="1">
        <f t="shared" si="105"/>
        <v>0</v>
      </c>
      <c r="CK45" s="1">
        <f t="shared" si="106"/>
        <v>0</v>
      </c>
      <c r="CL45" s="1">
        <f t="shared" si="107"/>
        <v>0</v>
      </c>
      <c r="CM45" s="1">
        <f t="shared" si="108"/>
        <v>0</v>
      </c>
      <c r="CN45" s="1">
        <f t="shared" si="109"/>
        <v>0</v>
      </c>
      <c r="CO45" s="1">
        <f t="shared" si="110"/>
        <v>0</v>
      </c>
      <c r="CP45" s="1">
        <f t="shared" si="111"/>
        <v>0</v>
      </c>
      <c r="CQ45" s="1">
        <f t="shared" si="112"/>
        <v>0</v>
      </c>
      <c r="CR45" s="1">
        <f t="shared" si="113"/>
        <v>0</v>
      </c>
      <c r="CS45" s="1">
        <f t="shared" si="114"/>
        <v>0</v>
      </c>
      <c r="CT45" s="1">
        <f t="shared" si="115"/>
        <v>0</v>
      </c>
      <c r="CU45" s="1">
        <f t="shared" si="116"/>
        <v>0</v>
      </c>
      <c r="CV45" s="1">
        <f t="shared" si="117"/>
        <v>0</v>
      </c>
      <c r="CW45" s="1">
        <f t="shared" si="118"/>
        <v>0</v>
      </c>
    </row>
    <row r="46" spans="1:101" s="26" customFormat="1" ht="57" customHeight="1" x14ac:dyDescent="0.2">
      <c r="A46" s="1"/>
      <c r="B46" s="385"/>
      <c r="D46" s="976" t="s">
        <v>122</v>
      </c>
      <c r="E46" s="956"/>
      <c r="F46" s="397"/>
      <c r="G46" s="62" t="s">
        <v>64</v>
      </c>
      <c r="H46" s="63" t="s">
        <v>0</v>
      </c>
      <c r="I46" s="62">
        <v>1</v>
      </c>
      <c r="J46" s="63" t="s">
        <v>937</v>
      </c>
      <c r="K46" s="490">
        <v>87.855890430000017</v>
      </c>
      <c r="L46" s="64"/>
      <c r="M46" s="64"/>
      <c r="N46" s="64"/>
      <c r="O46" s="64"/>
      <c r="P46" s="64"/>
      <c r="Q46" s="821"/>
      <c r="R46" s="795"/>
      <c r="S46" s="795"/>
      <c r="T46" s="795"/>
      <c r="U46" s="795"/>
      <c r="V46" s="66">
        <f t="shared" si="56"/>
        <v>0</v>
      </c>
      <c r="W46" s="66" t="str">
        <f t="shared" si="119"/>
        <v>No</v>
      </c>
      <c r="X46" s="67" t="str">
        <f t="shared" si="120"/>
        <v>No</v>
      </c>
      <c r="Y46"/>
      <c r="Z46" s="748">
        <v>1</v>
      </c>
      <c r="AA46" s="755">
        <f t="shared" si="121"/>
        <v>0</v>
      </c>
      <c r="AC46" s="363"/>
      <c r="AD46" s="258">
        <v>1.75</v>
      </c>
      <c r="AE46" s="942">
        <f t="shared" si="78"/>
        <v>0</v>
      </c>
      <c r="AF46" s="152">
        <f t="shared" si="122"/>
        <v>0</v>
      </c>
      <c r="AG46" s="152">
        <f t="shared" si="123"/>
        <v>0</v>
      </c>
      <c r="AH46" s="152">
        <f t="shared" si="124"/>
        <v>0</v>
      </c>
      <c r="AI46" s="152">
        <f t="shared" si="125"/>
        <v>0</v>
      </c>
      <c r="AJ46" s="152">
        <f t="shared" si="126"/>
        <v>0</v>
      </c>
      <c r="AK46" s="152">
        <f t="shared" si="127"/>
        <v>0</v>
      </c>
      <c r="AL46" s="152">
        <f t="shared" si="128"/>
        <v>0</v>
      </c>
      <c r="AM46" s="152">
        <f t="shared" si="129"/>
        <v>0</v>
      </c>
      <c r="AN46" s="152">
        <f t="shared" si="130"/>
        <v>0</v>
      </c>
      <c r="AO46" s="152">
        <f t="shared" si="131"/>
        <v>0</v>
      </c>
      <c r="AP46" s="942">
        <v>1</v>
      </c>
      <c r="AQ46" s="152"/>
      <c r="AR46" s="719">
        <v>3</v>
      </c>
      <c r="AS46" s="733">
        <f t="shared" si="79"/>
        <v>0</v>
      </c>
      <c r="AT46" s="719"/>
      <c r="AU46" s="733">
        <f t="shared" si="80"/>
        <v>0</v>
      </c>
      <c r="AV46" s="719"/>
      <c r="AW46" s="733">
        <f t="shared" si="81"/>
        <v>0</v>
      </c>
      <c r="AX46" s="730">
        <v>1</v>
      </c>
      <c r="AY46" s="733">
        <f t="shared" si="82"/>
        <v>0</v>
      </c>
      <c r="AZ46" s="730"/>
      <c r="BA46" s="733">
        <f t="shared" si="83"/>
        <v>0</v>
      </c>
      <c r="BB46" s="730"/>
      <c r="BC46" s="733">
        <f t="shared" si="84"/>
        <v>0</v>
      </c>
      <c r="BD46" s="730"/>
      <c r="BE46" s="733">
        <f t="shared" si="85"/>
        <v>0</v>
      </c>
      <c r="BF46" s="730"/>
      <c r="BG46" s="733">
        <f t="shared" si="86"/>
        <v>0</v>
      </c>
      <c r="BH46" s="730"/>
      <c r="BI46" s="733">
        <f t="shared" si="87"/>
        <v>0</v>
      </c>
      <c r="BJ46" s="730"/>
      <c r="BK46" s="733">
        <f t="shared" si="88"/>
        <v>0</v>
      </c>
      <c r="BL46" s="730"/>
      <c r="BM46" s="733">
        <f t="shared" si="89"/>
        <v>0</v>
      </c>
      <c r="BN46" s="730"/>
      <c r="BO46" s="733">
        <f t="shared" si="90"/>
        <v>0</v>
      </c>
      <c r="BP46" s="730"/>
      <c r="BQ46" s="733">
        <f t="shared" si="91"/>
        <v>0</v>
      </c>
      <c r="BR46" s="730"/>
      <c r="BS46" s="733">
        <f t="shared" si="92"/>
        <v>0</v>
      </c>
      <c r="BU46" s="26">
        <f t="shared" si="93"/>
        <v>0</v>
      </c>
      <c r="BV46" s="26">
        <f t="shared" si="94"/>
        <v>0</v>
      </c>
      <c r="BW46" s="26">
        <f t="shared" si="95"/>
        <v>0</v>
      </c>
      <c r="BX46" s="26">
        <f t="shared" si="96"/>
        <v>0</v>
      </c>
      <c r="BY46" s="26">
        <f t="shared" si="97"/>
        <v>0</v>
      </c>
      <c r="BZ46" s="26">
        <f t="shared" si="98"/>
        <v>0</v>
      </c>
      <c r="CA46" s="26">
        <f t="shared" si="99"/>
        <v>0</v>
      </c>
      <c r="CB46" s="26">
        <f t="shared" si="100"/>
        <v>0</v>
      </c>
      <c r="CD46" s="1">
        <f t="shared" si="101"/>
        <v>0</v>
      </c>
      <c r="CE46" s="1">
        <f t="shared" si="102"/>
        <v>0</v>
      </c>
      <c r="CF46" s="1">
        <f t="shared" si="103"/>
        <v>0</v>
      </c>
      <c r="CH46" s="1">
        <f t="shared" si="132"/>
        <v>0</v>
      </c>
      <c r="CI46" s="1">
        <f t="shared" si="104"/>
        <v>0</v>
      </c>
      <c r="CJ46" s="1">
        <f t="shared" si="105"/>
        <v>0</v>
      </c>
      <c r="CK46" s="1">
        <f t="shared" si="106"/>
        <v>0</v>
      </c>
      <c r="CL46" s="1">
        <f t="shared" si="107"/>
        <v>0</v>
      </c>
      <c r="CM46" s="1">
        <f t="shared" si="108"/>
        <v>0</v>
      </c>
      <c r="CN46" s="1">
        <f t="shared" si="109"/>
        <v>0</v>
      </c>
      <c r="CO46" s="1">
        <f t="shared" si="110"/>
        <v>0</v>
      </c>
      <c r="CP46" s="1">
        <f t="shared" si="111"/>
        <v>0</v>
      </c>
      <c r="CQ46" s="1">
        <f t="shared" si="112"/>
        <v>0</v>
      </c>
      <c r="CR46" s="1">
        <f t="shared" si="113"/>
        <v>0</v>
      </c>
      <c r="CS46" s="1">
        <f t="shared" si="114"/>
        <v>0</v>
      </c>
      <c r="CT46" s="1">
        <f t="shared" si="115"/>
        <v>0</v>
      </c>
      <c r="CU46" s="1">
        <f t="shared" si="116"/>
        <v>0</v>
      </c>
      <c r="CV46" s="1">
        <f t="shared" si="117"/>
        <v>0</v>
      </c>
      <c r="CW46" s="1">
        <f t="shared" si="118"/>
        <v>0</v>
      </c>
    </row>
    <row r="47" spans="1:101" s="1" customFormat="1" ht="57" customHeight="1" x14ac:dyDescent="0.2">
      <c r="B47" s="385"/>
      <c r="D47" s="251" t="s">
        <v>123</v>
      </c>
      <c r="E47" s="947"/>
      <c r="F47" s="396"/>
      <c r="G47" s="1" t="s">
        <v>64</v>
      </c>
      <c r="H47" s="45" t="s">
        <v>0</v>
      </c>
      <c r="I47" s="1">
        <v>2</v>
      </c>
      <c r="J47" s="45" t="s">
        <v>937</v>
      </c>
      <c r="K47" s="494">
        <v>87.855890430000017</v>
      </c>
      <c r="L47" s="69"/>
      <c r="M47" s="69"/>
      <c r="N47" s="69"/>
      <c r="O47" s="69"/>
      <c r="P47" s="69"/>
      <c r="Q47" s="820"/>
      <c r="R47" s="206"/>
      <c r="S47" s="206"/>
      <c r="T47" s="206"/>
      <c r="U47" s="206"/>
      <c r="V47" s="70">
        <f t="shared" si="56"/>
        <v>0</v>
      </c>
      <c r="W47" s="88" t="str">
        <f t="shared" si="119"/>
        <v>No</v>
      </c>
      <c r="X47" s="71" t="str">
        <f t="shared" si="120"/>
        <v>No</v>
      </c>
      <c r="Y47"/>
      <c r="Z47" s="748">
        <v>1</v>
      </c>
      <c r="AA47" s="755">
        <f t="shared" si="121"/>
        <v>0</v>
      </c>
      <c r="AB47" s="26"/>
      <c r="AC47" s="363"/>
      <c r="AD47" s="258">
        <v>1.5</v>
      </c>
      <c r="AE47" s="942">
        <f t="shared" si="78"/>
        <v>0</v>
      </c>
      <c r="AF47" s="152">
        <f t="shared" si="122"/>
        <v>0</v>
      </c>
      <c r="AG47" s="152">
        <f t="shared" si="123"/>
        <v>0</v>
      </c>
      <c r="AH47" s="152">
        <f t="shared" si="124"/>
        <v>0</v>
      </c>
      <c r="AI47" s="152">
        <f t="shared" si="125"/>
        <v>0</v>
      </c>
      <c r="AJ47" s="152">
        <f t="shared" si="126"/>
        <v>0</v>
      </c>
      <c r="AK47" s="152">
        <f t="shared" si="127"/>
        <v>0</v>
      </c>
      <c r="AL47" s="152">
        <f t="shared" si="128"/>
        <v>0</v>
      </c>
      <c r="AM47" s="152">
        <f t="shared" si="129"/>
        <v>0</v>
      </c>
      <c r="AN47" s="152">
        <f t="shared" si="130"/>
        <v>0</v>
      </c>
      <c r="AO47" s="152">
        <f t="shared" si="131"/>
        <v>0</v>
      </c>
      <c r="AP47" s="942">
        <v>1</v>
      </c>
      <c r="AQ47" s="152"/>
      <c r="AR47" s="719">
        <v>6</v>
      </c>
      <c r="AS47" s="733">
        <f t="shared" si="79"/>
        <v>0</v>
      </c>
      <c r="AT47" s="719"/>
      <c r="AU47" s="733">
        <f t="shared" si="80"/>
        <v>0</v>
      </c>
      <c r="AV47" s="719"/>
      <c r="AW47" s="733">
        <f t="shared" si="81"/>
        <v>0</v>
      </c>
      <c r="AX47" s="730"/>
      <c r="AY47" s="733">
        <f t="shared" si="82"/>
        <v>0</v>
      </c>
      <c r="AZ47" s="730"/>
      <c r="BA47" s="733">
        <f t="shared" si="83"/>
        <v>0</v>
      </c>
      <c r="BB47" s="730"/>
      <c r="BC47" s="733">
        <f t="shared" si="84"/>
        <v>0</v>
      </c>
      <c r="BD47" s="730">
        <v>1</v>
      </c>
      <c r="BE47" s="733">
        <f t="shared" si="85"/>
        <v>0</v>
      </c>
      <c r="BF47" s="730"/>
      <c r="BG47" s="733">
        <f t="shared" si="86"/>
        <v>0</v>
      </c>
      <c r="BH47" s="730">
        <v>1</v>
      </c>
      <c r="BI47" s="733">
        <f t="shared" si="87"/>
        <v>0</v>
      </c>
      <c r="BJ47" s="730"/>
      <c r="BK47" s="733">
        <f t="shared" si="88"/>
        <v>0</v>
      </c>
      <c r="BL47" s="730"/>
      <c r="BM47" s="733">
        <f t="shared" si="89"/>
        <v>0</v>
      </c>
      <c r="BN47" s="730"/>
      <c r="BO47" s="733">
        <f t="shared" si="90"/>
        <v>0</v>
      </c>
      <c r="BP47" s="730"/>
      <c r="BQ47" s="733">
        <f t="shared" si="91"/>
        <v>0</v>
      </c>
      <c r="BR47" s="730"/>
      <c r="BS47" s="733">
        <f t="shared" si="92"/>
        <v>0</v>
      </c>
      <c r="BT47" s="26"/>
      <c r="BU47" s="26">
        <f t="shared" si="93"/>
        <v>0</v>
      </c>
      <c r="BV47" s="26">
        <f t="shared" si="94"/>
        <v>0</v>
      </c>
      <c r="BW47" s="26">
        <f t="shared" si="95"/>
        <v>0</v>
      </c>
      <c r="BX47" s="26">
        <f t="shared" si="96"/>
        <v>0</v>
      </c>
      <c r="BY47" s="26">
        <f t="shared" si="97"/>
        <v>0</v>
      </c>
      <c r="BZ47" s="26">
        <f t="shared" si="98"/>
        <v>0</v>
      </c>
      <c r="CA47" s="26">
        <f t="shared" si="99"/>
        <v>0</v>
      </c>
      <c r="CB47" s="26">
        <f t="shared" si="100"/>
        <v>0</v>
      </c>
      <c r="CD47" s="1">
        <f t="shared" si="101"/>
        <v>0</v>
      </c>
      <c r="CE47" s="1">
        <f t="shared" si="102"/>
        <v>0</v>
      </c>
      <c r="CF47" s="1">
        <f t="shared" si="103"/>
        <v>0</v>
      </c>
      <c r="CH47" s="1">
        <f t="shared" si="132"/>
        <v>0</v>
      </c>
      <c r="CI47" s="1">
        <f t="shared" si="104"/>
        <v>0</v>
      </c>
      <c r="CJ47" s="1">
        <f t="shared" si="105"/>
        <v>0</v>
      </c>
      <c r="CK47" s="1">
        <f t="shared" si="106"/>
        <v>0</v>
      </c>
      <c r="CL47" s="1">
        <f t="shared" si="107"/>
        <v>0</v>
      </c>
      <c r="CM47" s="1">
        <f t="shared" si="108"/>
        <v>0</v>
      </c>
      <c r="CN47" s="1">
        <f t="shared" si="109"/>
        <v>0</v>
      </c>
      <c r="CO47" s="1">
        <f t="shared" si="110"/>
        <v>0</v>
      </c>
      <c r="CP47" s="1">
        <f t="shared" si="111"/>
        <v>0</v>
      </c>
      <c r="CQ47" s="1">
        <f t="shared" si="112"/>
        <v>0</v>
      </c>
      <c r="CR47" s="1">
        <f t="shared" si="113"/>
        <v>0</v>
      </c>
      <c r="CS47" s="1">
        <f t="shared" si="114"/>
        <v>0</v>
      </c>
      <c r="CT47" s="1">
        <f t="shared" si="115"/>
        <v>0</v>
      </c>
      <c r="CU47" s="1">
        <f t="shared" si="116"/>
        <v>0</v>
      </c>
      <c r="CV47" s="1">
        <f t="shared" si="117"/>
        <v>0</v>
      </c>
      <c r="CW47" s="1">
        <f t="shared" si="118"/>
        <v>0</v>
      </c>
    </row>
    <row r="48" spans="1:101" s="1" customFormat="1" ht="57" customHeight="1" x14ac:dyDescent="0.2">
      <c r="B48" s="385"/>
      <c r="D48" s="976" t="s">
        <v>124</v>
      </c>
      <c r="E48" s="956"/>
      <c r="F48" s="397"/>
      <c r="G48" s="62" t="s">
        <v>67</v>
      </c>
      <c r="H48" s="63" t="s">
        <v>50</v>
      </c>
      <c r="I48" s="62">
        <v>6</v>
      </c>
      <c r="J48" s="63" t="s">
        <v>937</v>
      </c>
      <c r="K48" s="490">
        <v>87.855890430000017</v>
      </c>
      <c r="L48" s="64"/>
      <c r="M48" s="64"/>
      <c r="N48" s="64"/>
      <c r="O48" s="64"/>
      <c r="P48" s="64"/>
      <c r="Q48" s="821"/>
      <c r="R48" s="795"/>
      <c r="S48" s="795"/>
      <c r="T48" s="795"/>
      <c r="U48" s="795"/>
      <c r="V48" s="66">
        <f t="shared" si="56"/>
        <v>0</v>
      </c>
      <c r="W48" s="66" t="str">
        <f t="shared" si="119"/>
        <v>No</v>
      </c>
      <c r="X48" s="67" t="str">
        <f t="shared" si="120"/>
        <v>No</v>
      </c>
      <c r="Y48"/>
      <c r="Z48" s="748">
        <v>1</v>
      </c>
      <c r="AA48" s="755">
        <f t="shared" si="121"/>
        <v>0</v>
      </c>
      <c r="AB48" s="26"/>
      <c r="AC48" s="363"/>
      <c r="AD48" s="258">
        <v>1.85</v>
      </c>
      <c r="AE48" s="942">
        <f t="shared" si="78"/>
        <v>0</v>
      </c>
      <c r="AF48" s="152">
        <f t="shared" si="122"/>
        <v>0</v>
      </c>
      <c r="AG48" s="152">
        <f t="shared" si="123"/>
        <v>0</v>
      </c>
      <c r="AH48" s="152">
        <f t="shared" si="124"/>
        <v>0</v>
      </c>
      <c r="AI48" s="152">
        <f t="shared" si="125"/>
        <v>0</v>
      </c>
      <c r="AJ48" s="152">
        <f t="shared" si="126"/>
        <v>0</v>
      </c>
      <c r="AK48" s="152">
        <f t="shared" si="127"/>
        <v>0</v>
      </c>
      <c r="AL48" s="152">
        <f t="shared" si="128"/>
        <v>0</v>
      </c>
      <c r="AM48" s="152">
        <f t="shared" si="129"/>
        <v>0</v>
      </c>
      <c r="AN48" s="152">
        <f t="shared" si="130"/>
        <v>0</v>
      </c>
      <c r="AO48" s="152">
        <f t="shared" si="131"/>
        <v>0</v>
      </c>
      <c r="AP48" s="942">
        <v>1</v>
      </c>
      <c r="AQ48" s="152"/>
      <c r="AR48" s="719">
        <v>12</v>
      </c>
      <c r="AS48" s="733">
        <f t="shared" si="79"/>
        <v>0</v>
      </c>
      <c r="AT48" s="719"/>
      <c r="AU48" s="733">
        <f t="shared" si="80"/>
        <v>0</v>
      </c>
      <c r="AV48" s="719"/>
      <c r="AW48" s="733">
        <f t="shared" si="81"/>
        <v>0</v>
      </c>
      <c r="AX48" s="730"/>
      <c r="AY48" s="733">
        <f t="shared" si="82"/>
        <v>0</v>
      </c>
      <c r="AZ48" s="730"/>
      <c r="BA48" s="733">
        <f t="shared" si="83"/>
        <v>0</v>
      </c>
      <c r="BB48" s="730">
        <v>6</v>
      </c>
      <c r="BC48" s="733">
        <f t="shared" si="84"/>
        <v>0</v>
      </c>
      <c r="BD48" s="730"/>
      <c r="BE48" s="733">
        <f t="shared" si="85"/>
        <v>0</v>
      </c>
      <c r="BF48" s="730"/>
      <c r="BG48" s="733">
        <f t="shared" si="86"/>
        <v>0</v>
      </c>
      <c r="BH48" s="730"/>
      <c r="BI48" s="733">
        <f t="shared" si="87"/>
        <v>0</v>
      </c>
      <c r="BJ48" s="730"/>
      <c r="BK48" s="733">
        <f t="shared" si="88"/>
        <v>0</v>
      </c>
      <c r="BL48" s="730"/>
      <c r="BM48" s="733">
        <f t="shared" si="89"/>
        <v>0</v>
      </c>
      <c r="BN48" s="730"/>
      <c r="BO48" s="733">
        <f t="shared" si="90"/>
        <v>0</v>
      </c>
      <c r="BP48" s="730"/>
      <c r="BQ48" s="733">
        <f t="shared" si="91"/>
        <v>0</v>
      </c>
      <c r="BR48" s="730"/>
      <c r="BS48" s="733">
        <f t="shared" si="92"/>
        <v>0</v>
      </c>
      <c r="BT48" s="26"/>
      <c r="BU48" s="26">
        <f t="shared" si="93"/>
        <v>0</v>
      </c>
      <c r="BV48" s="26">
        <f t="shared" si="94"/>
        <v>0</v>
      </c>
      <c r="BW48" s="26">
        <f t="shared" si="95"/>
        <v>0</v>
      </c>
      <c r="BX48" s="26">
        <f t="shared" si="96"/>
        <v>0</v>
      </c>
      <c r="BY48" s="26">
        <f t="shared" si="97"/>
        <v>0</v>
      </c>
      <c r="BZ48" s="26">
        <f t="shared" si="98"/>
        <v>0</v>
      </c>
      <c r="CA48" s="26">
        <f t="shared" si="99"/>
        <v>0</v>
      </c>
      <c r="CB48" s="26">
        <f t="shared" si="100"/>
        <v>0</v>
      </c>
      <c r="CD48" s="1">
        <f t="shared" si="101"/>
        <v>0</v>
      </c>
      <c r="CE48" s="1">
        <f t="shared" si="102"/>
        <v>0</v>
      </c>
      <c r="CF48" s="1">
        <f t="shared" si="103"/>
        <v>0</v>
      </c>
      <c r="CH48" s="1">
        <f t="shared" si="132"/>
        <v>0</v>
      </c>
      <c r="CI48" s="1">
        <f t="shared" si="104"/>
        <v>0</v>
      </c>
      <c r="CJ48" s="1">
        <f t="shared" si="105"/>
        <v>0</v>
      </c>
      <c r="CK48" s="1">
        <f t="shared" si="106"/>
        <v>0</v>
      </c>
      <c r="CL48" s="1">
        <f t="shared" si="107"/>
        <v>0</v>
      </c>
      <c r="CM48" s="1">
        <f t="shared" si="108"/>
        <v>0</v>
      </c>
      <c r="CN48" s="1">
        <f t="shared" si="109"/>
        <v>0</v>
      </c>
      <c r="CO48" s="1">
        <f t="shared" si="110"/>
        <v>0</v>
      </c>
      <c r="CP48" s="1">
        <f t="shared" si="111"/>
        <v>0</v>
      </c>
      <c r="CQ48" s="1">
        <f t="shared" si="112"/>
        <v>0</v>
      </c>
      <c r="CR48" s="1">
        <f t="shared" si="113"/>
        <v>0</v>
      </c>
      <c r="CS48" s="1">
        <f t="shared" si="114"/>
        <v>0</v>
      </c>
      <c r="CT48" s="1">
        <f t="shared" si="115"/>
        <v>0</v>
      </c>
      <c r="CU48" s="1">
        <f t="shared" si="116"/>
        <v>0</v>
      </c>
      <c r="CV48" s="1">
        <f t="shared" si="117"/>
        <v>0</v>
      </c>
      <c r="CW48" s="1">
        <f t="shared" si="118"/>
        <v>0</v>
      </c>
    </row>
    <row r="49" spans="1:101" s="1" customFormat="1" ht="57" customHeight="1" x14ac:dyDescent="0.2">
      <c r="B49" s="385"/>
      <c r="D49" s="251" t="s">
        <v>125</v>
      </c>
      <c r="E49" s="947"/>
      <c r="F49" s="396"/>
      <c r="G49" s="1" t="s">
        <v>345</v>
      </c>
      <c r="H49" s="45" t="s">
        <v>0</v>
      </c>
      <c r="I49" s="1">
        <v>1</v>
      </c>
      <c r="J49" s="45" t="s">
        <v>937</v>
      </c>
      <c r="K49" s="494">
        <v>113.69437464000001</v>
      </c>
      <c r="L49" s="69"/>
      <c r="M49" s="69"/>
      <c r="N49" s="69"/>
      <c r="O49" s="69"/>
      <c r="P49" s="69"/>
      <c r="Q49" s="820"/>
      <c r="R49" s="206"/>
      <c r="S49" s="206"/>
      <c r="T49" s="206"/>
      <c r="U49" s="206"/>
      <c r="V49" s="70">
        <f t="shared" si="56"/>
        <v>0</v>
      </c>
      <c r="W49" s="88" t="str">
        <f t="shared" si="119"/>
        <v>No</v>
      </c>
      <c r="X49" s="71" t="str">
        <f t="shared" si="120"/>
        <v>No</v>
      </c>
      <c r="Y49"/>
      <c r="Z49" s="748">
        <v>1</v>
      </c>
      <c r="AA49" s="755">
        <f t="shared" si="121"/>
        <v>0</v>
      </c>
      <c r="AB49" s="26"/>
      <c r="AC49" s="363"/>
      <c r="AD49" s="258">
        <v>1.7</v>
      </c>
      <c r="AE49" s="942">
        <f t="shared" si="78"/>
        <v>0</v>
      </c>
      <c r="AF49" s="152">
        <f t="shared" si="122"/>
        <v>0</v>
      </c>
      <c r="AG49" s="152">
        <f t="shared" si="123"/>
        <v>0</v>
      </c>
      <c r="AH49" s="152">
        <f t="shared" si="124"/>
        <v>0</v>
      </c>
      <c r="AI49" s="152">
        <f t="shared" si="125"/>
        <v>0</v>
      </c>
      <c r="AJ49" s="152">
        <f t="shared" si="126"/>
        <v>0</v>
      </c>
      <c r="AK49" s="152">
        <f t="shared" si="127"/>
        <v>0</v>
      </c>
      <c r="AL49" s="152">
        <f t="shared" si="128"/>
        <v>0</v>
      </c>
      <c r="AM49" s="152">
        <f t="shared" si="129"/>
        <v>0</v>
      </c>
      <c r="AN49" s="152">
        <f t="shared" si="130"/>
        <v>0</v>
      </c>
      <c r="AO49" s="152">
        <f t="shared" si="131"/>
        <v>0</v>
      </c>
      <c r="AP49" s="942">
        <v>1</v>
      </c>
      <c r="AQ49" s="152"/>
      <c r="AR49" s="719">
        <v>3</v>
      </c>
      <c r="AS49" s="733">
        <f t="shared" si="79"/>
        <v>0</v>
      </c>
      <c r="AT49" s="719"/>
      <c r="AU49" s="733">
        <f t="shared" si="80"/>
        <v>0</v>
      </c>
      <c r="AV49" s="719"/>
      <c r="AW49" s="733">
        <f t="shared" si="81"/>
        <v>0</v>
      </c>
      <c r="AX49" s="730"/>
      <c r="AY49" s="733">
        <f t="shared" si="82"/>
        <v>0</v>
      </c>
      <c r="AZ49" s="730"/>
      <c r="BA49" s="733">
        <f t="shared" si="83"/>
        <v>0</v>
      </c>
      <c r="BB49" s="730"/>
      <c r="BC49" s="733">
        <f t="shared" si="84"/>
        <v>0</v>
      </c>
      <c r="BD49" s="730">
        <v>1</v>
      </c>
      <c r="BE49" s="733">
        <f t="shared" si="85"/>
        <v>0</v>
      </c>
      <c r="BF49" s="730"/>
      <c r="BG49" s="733">
        <f t="shared" si="86"/>
        <v>0</v>
      </c>
      <c r="BH49" s="730"/>
      <c r="BI49" s="733">
        <f t="shared" si="87"/>
        <v>0</v>
      </c>
      <c r="BJ49" s="730"/>
      <c r="BK49" s="733">
        <f t="shared" si="88"/>
        <v>0</v>
      </c>
      <c r="BL49" s="730"/>
      <c r="BM49" s="733">
        <f t="shared" si="89"/>
        <v>0</v>
      </c>
      <c r="BN49" s="730"/>
      <c r="BO49" s="733">
        <f t="shared" si="90"/>
        <v>0</v>
      </c>
      <c r="BP49" s="730"/>
      <c r="BQ49" s="733">
        <f t="shared" si="91"/>
        <v>0</v>
      </c>
      <c r="BR49" s="730"/>
      <c r="BS49" s="733">
        <f t="shared" si="92"/>
        <v>0</v>
      </c>
      <c r="BT49" s="26"/>
      <c r="BU49" s="26">
        <f t="shared" si="93"/>
        <v>0</v>
      </c>
      <c r="BV49" s="26">
        <f t="shared" si="94"/>
        <v>0</v>
      </c>
      <c r="BW49" s="26">
        <f t="shared" si="95"/>
        <v>0</v>
      </c>
      <c r="BX49" s="26">
        <f t="shared" si="96"/>
        <v>0</v>
      </c>
      <c r="BY49" s="26">
        <f t="shared" si="97"/>
        <v>0</v>
      </c>
      <c r="BZ49" s="26">
        <f t="shared" si="98"/>
        <v>0</v>
      </c>
      <c r="CA49" s="26">
        <f t="shared" si="99"/>
        <v>0</v>
      </c>
      <c r="CB49" s="26">
        <f t="shared" si="100"/>
        <v>0</v>
      </c>
      <c r="CD49" s="1">
        <f t="shared" si="101"/>
        <v>0</v>
      </c>
      <c r="CE49" s="1">
        <f t="shared" si="102"/>
        <v>0</v>
      </c>
      <c r="CF49" s="1">
        <f t="shared" si="103"/>
        <v>0</v>
      </c>
      <c r="CH49" s="1">
        <f t="shared" si="132"/>
        <v>0</v>
      </c>
      <c r="CI49" s="1">
        <f t="shared" si="104"/>
        <v>0</v>
      </c>
      <c r="CJ49" s="1">
        <f t="shared" si="105"/>
        <v>0</v>
      </c>
      <c r="CK49" s="1">
        <f t="shared" si="106"/>
        <v>0</v>
      </c>
      <c r="CL49" s="1">
        <f t="shared" si="107"/>
        <v>0</v>
      </c>
      <c r="CM49" s="1">
        <f t="shared" si="108"/>
        <v>0</v>
      </c>
      <c r="CN49" s="1">
        <f t="shared" si="109"/>
        <v>0</v>
      </c>
      <c r="CO49" s="1">
        <f t="shared" si="110"/>
        <v>0</v>
      </c>
      <c r="CP49" s="1">
        <f t="shared" si="111"/>
        <v>0</v>
      </c>
      <c r="CQ49" s="1">
        <f t="shared" si="112"/>
        <v>0</v>
      </c>
      <c r="CR49" s="1">
        <f t="shared" si="113"/>
        <v>0</v>
      </c>
      <c r="CS49" s="1">
        <f t="shared" si="114"/>
        <v>0</v>
      </c>
      <c r="CT49" s="1">
        <f t="shared" si="115"/>
        <v>0</v>
      </c>
      <c r="CU49" s="1">
        <f t="shared" si="116"/>
        <v>0</v>
      </c>
      <c r="CV49" s="1">
        <f t="shared" si="117"/>
        <v>0</v>
      </c>
      <c r="CW49" s="1">
        <f t="shared" si="118"/>
        <v>0</v>
      </c>
    </row>
    <row r="50" spans="1:101" s="1" customFormat="1" ht="57" customHeight="1" x14ac:dyDescent="0.2">
      <c r="B50" s="385"/>
      <c r="D50" s="976" t="s">
        <v>126</v>
      </c>
      <c r="E50" s="956"/>
      <c r="F50" s="397"/>
      <c r="G50" s="62" t="s">
        <v>343</v>
      </c>
      <c r="H50" s="63" t="s">
        <v>0</v>
      </c>
      <c r="I50" s="62">
        <v>1</v>
      </c>
      <c r="J50" s="63" t="s">
        <v>937</v>
      </c>
      <c r="K50" s="490">
        <v>113.69437464000001</v>
      </c>
      <c r="L50" s="64"/>
      <c r="M50" s="64"/>
      <c r="N50" s="64"/>
      <c r="O50" s="64"/>
      <c r="P50" s="64"/>
      <c r="Q50" s="821"/>
      <c r="R50" s="795"/>
      <c r="S50" s="795"/>
      <c r="T50" s="795"/>
      <c r="U50" s="795"/>
      <c r="V50" s="66">
        <f t="shared" si="56"/>
        <v>0</v>
      </c>
      <c r="W50" s="66" t="str">
        <f t="shared" si="119"/>
        <v>No</v>
      </c>
      <c r="X50" s="67" t="str">
        <f t="shared" si="120"/>
        <v>No</v>
      </c>
      <c r="Y50"/>
      <c r="Z50" s="748">
        <v>1</v>
      </c>
      <c r="AA50" s="755">
        <f t="shared" si="121"/>
        <v>0</v>
      </c>
      <c r="AB50" s="26"/>
      <c r="AC50" s="363"/>
      <c r="AD50" s="258">
        <v>1.45</v>
      </c>
      <c r="AE50" s="942">
        <f t="shared" si="78"/>
        <v>0</v>
      </c>
      <c r="AF50" s="152">
        <f t="shared" si="122"/>
        <v>0</v>
      </c>
      <c r="AG50" s="152">
        <f t="shared" si="123"/>
        <v>0</v>
      </c>
      <c r="AH50" s="152">
        <f t="shared" si="124"/>
        <v>0</v>
      </c>
      <c r="AI50" s="152">
        <f t="shared" si="125"/>
        <v>0</v>
      </c>
      <c r="AJ50" s="152">
        <f t="shared" si="126"/>
        <v>0</v>
      </c>
      <c r="AK50" s="152">
        <f t="shared" si="127"/>
        <v>0</v>
      </c>
      <c r="AL50" s="152">
        <f t="shared" si="128"/>
        <v>0</v>
      </c>
      <c r="AM50" s="152">
        <f t="shared" si="129"/>
        <v>0</v>
      </c>
      <c r="AN50" s="152">
        <f t="shared" si="130"/>
        <v>0</v>
      </c>
      <c r="AO50" s="152">
        <f t="shared" si="131"/>
        <v>0</v>
      </c>
      <c r="AP50" s="942">
        <v>1</v>
      </c>
      <c r="AQ50" s="152"/>
      <c r="AR50" s="719">
        <v>4</v>
      </c>
      <c r="AS50" s="733">
        <f t="shared" si="79"/>
        <v>0</v>
      </c>
      <c r="AT50" s="719"/>
      <c r="AU50" s="733">
        <f t="shared" si="80"/>
        <v>0</v>
      </c>
      <c r="AV50" s="719"/>
      <c r="AW50" s="733">
        <f t="shared" si="81"/>
        <v>0</v>
      </c>
      <c r="AX50" s="730"/>
      <c r="AY50" s="733">
        <f t="shared" si="82"/>
        <v>0</v>
      </c>
      <c r="AZ50" s="730"/>
      <c r="BA50" s="733">
        <f t="shared" si="83"/>
        <v>0</v>
      </c>
      <c r="BB50" s="730"/>
      <c r="BC50" s="733">
        <f t="shared" si="84"/>
        <v>0</v>
      </c>
      <c r="BD50" s="730"/>
      <c r="BE50" s="733">
        <f t="shared" si="85"/>
        <v>0</v>
      </c>
      <c r="BF50" s="730">
        <v>1</v>
      </c>
      <c r="BG50" s="733">
        <f t="shared" si="86"/>
        <v>0</v>
      </c>
      <c r="BH50" s="730"/>
      <c r="BI50" s="733">
        <f t="shared" si="87"/>
        <v>0</v>
      </c>
      <c r="BJ50" s="730"/>
      <c r="BK50" s="733">
        <f t="shared" si="88"/>
        <v>0</v>
      </c>
      <c r="BL50" s="730"/>
      <c r="BM50" s="733">
        <f t="shared" si="89"/>
        <v>0</v>
      </c>
      <c r="BN50" s="730"/>
      <c r="BO50" s="733">
        <f t="shared" si="90"/>
        <v>0</v>
      </c>
      <c r="BP50" s="730"/>
      <c r="BQ50" s="733">
        <f t="shared" si="91"/>
        <v>0</v>
      </c>
      <c r="BR50" s="730"/>
      <c r="BS50" s="733">
        <f t="shared" si="92"/>
        <v>0</v>
      </c>
      <c r="BT50" s="26"/>
      <c r="BU50" s="26">
        <f t="shared" si="93"/>
        <v>0</v>
      </c>
      <c r="BV50" s="26">
        <f t="shared" si="94"/>
        <v>0</v>
      </c>
      <c r="BW50" s="26">
        <f t="shared" si="95"/>
        <v>0</v>
      </c>
      <c r="BX50" s="26">
        <f t="shared" si="96"/>
        <v>0</v>
      </c>
      <c r="BY50" s="26">
        <f t="shared" si="97"/>
        <v>0</v>
      </c>
      <c r="BZ50" s="26">
        <f t="shared" si="98"/>
        <v>0</v>
      </c>
      <c r="CA50" s="26">
        <f t="shared" si="99"/>
        <v>0</v>
      </c>
      <c r="CB50" s="26">
        <f t="shared" si="100"/>
        <v>0</v>
      </c>
      <c r="CD50" s="1">
        <f t="shared" si="101"/>
        <v>0</v>
      </c>
      <c r="CE50" s="1">
        <f t="shared" si="102"/>
        <v>0</v>
      </c>
      <c r="CF50" s="1">
        <f t="shared" si="103"/>
        <v>0</v>
      </c>
      <c r="CH50" s="1">
        <f t="shared" si="132"/>
        <v>0</v>
      </c>
      <c r="CI50" s="1">
        <f t="shared" si="104"/>
        <v>0</v>
      </c>
      <c r="CJ50" s="1">
        <f t="shared" si="105"/>
        <v>0</v>
      </c>
      <c r="CK50" s="1">
        <f t="shared" si="106"/>
        <v>0</v>
      </c>
      <c r="CL50" s="1">
        <f t="shared" si="107"/>
        <v>0</v>
      </c>
      <c r="CM50" s="1">
        <f t="shared" si="108"/>
        <v>0</v>
      </c>
      <c r="CN50" s="1">
        <f t="shared" si="109"/>
        <v>0</v>
      </c>
      <c r="CO50" s="1">
        <f t="shared" si="110"/>
        <v>0</v>
      </c>
      <c r="CP50" s="1">
        <f t="shared" si="111"/>
        <v>0</v>
      </c>
      <c r="CQ50" s="1">
        <f t="shared" si="112"/>
        <v>0</v>
      </c>
      <c r="CR50" s="1">
        <f t="shared" si="113"/>
        <v>0</v>
      </c>
      <c r="CS50" s="1">
        <f t="shared" si="114"/>
        <v>0</v>
      </c>
      <c r="CT50" s="1">
        <f t="shared" si="115"/>
        <v>0</v>
      </c>
      <c r="CU50" s="1">
        <f t="shared" si="116"/>
        <v>0</v>
      </c>
      <c r="CV50" s="1">
        <f t="shared" si="117"/>
        <v>0</v>
      </c>
      <c r="CW50" s="1">
        <f t="shared" si="118"/>
        <v>0</v>
      </c>
    </row>
    <row r="51" spans="1:101" s="1" customFormat="1" ht="57" customHeight="1" x14ac:dyDescent="0.2">
      <c r="B51" s="385"/>
      <c r="D51" s="977" t="s">
        <v>127</v>
      </c>
      <c r="E51" s="957"/>
      <c r="F51" s="400"/>
      <c r="G51" s="26" t="s">
        <v>60</v>
      </c>
      <c r="H51" s="68" t="s">
        <v>656</v>
      </c>
      <c r="I51" s="26">
        <v>15</v>
      </c>
      <c r="J51" s="68" t="s">
        <v>937</v>
      </c>
      <c r="K51" s="360">
        <v>82.685671530000008</v>
      </c>
      <c r="L51" s="69"/>
      <c r="M51" s="69"/>
      <c r="N51" s="69"/>
      <c r="O51" s="69"/>
      <c r="P51" s="69"/>
      <c r="Q51" s="820"/>
      <c r="R51" s="206"/>
      <c r="S51" s="206"/>
      <c r="T51" s="206"/>
      <c r="U51" s="206"/>
      <c r="V51" s="70">
        <f t="shared" si="56"/>
        <v>0</v>
      </c>
      <c r="W51" s="70" t="str">
        <f t="shared" si="119"/>
        <v>No</v>
      </c>
      <c r="X51" s="71" t="str">
        <f t="shared" si="120"/>
        <v>No</v>
      </c>
      <c r="Y51"/>
      <c r="Z51" s="748">
        <v>1</v>
      </c>
      <c r="AA51" s="755">
        <f t="shared" si="121"/>
        <v>0</v>
      </c>
      <c r="AB51" s="26"/>
      <c r="AC51" s="363"/>
      <c r="AD51" s="258">
        <v>0.5</v>
      </c>
      <c r="AE51" s="942">
        <f t="shared" si="78"/>
        <v>0</v>
      </c>
      <c r="AF51" s="152">
        <f t="shared" si="122"/>
        <v>0</v>
      </c>
      <c r="AG51" s="152">
        <f t="shared" si="123"/>
        <v>0</v>
      </c>
      <c r="AH51" s="152">
        <f t="shared" si="124"/>
        <v>0</v>
      </c>
      <c r="AI51" s="152">
        <f t="shared" si="125"/>
        <v>0</v>
      </c>
      <c r="AJ51" s="152">
        <f t="shared" si="126"/>
        <v>0</v>
      </c>
      <c r="AK51" s="152">
        <f t="shared" si="127"/>
        <v>0</v>
      </c>
      <c r="AL51" s="152">
        <f t="shared" si="128"/>
        <v>0</v>
      </c>
      <c r="AM51" s="152">
        <f t="shared" si="129"/>
        <v>0</v>
      </c>
      <c r="AN51" s="152">
        <f t="shared" si="130"/>
        <v>0</v>
      </c>
      <c r="AO51" s="152">
        <f t="shared" si="131"/>
        <v>0</v>
      </c>
      <c r="AP51" s="942">
        <v>1</v>
      </c>
      <c r="AQ51" s="152"/>
      <c r="AR51" s="719"/>
      <c r="AS51" s="733">
        <f t="shared" si="79"/>
        <v>0</v>
      </c>
      <c r="AT51" s="719"/>
      <c r="AU51" s="733">
        <f t="shared" si="80"/>
        <v>0</v>
      </c>
      <c r="AV51" s="719"/>
      <c r="AW51" s="733">
        <f t="shared" si="81"/>
        <v>0</v>
      </c>
      <c r="AX51" s="730"/>
      <c r="AY51" s="733">
        <f t="shared" si="82"/>
        <v>0</v>
      </c>
      <c r="AZ51" s="730">
        <v>15</v>
      </c>
      <c r="BA51" s="733">
        <f t="shared" si="83"/>
        <v>0</v>
      </c>
      <c r="BB51" s="730"/>
      <c r="BC51" s="733">
        <f t="shared" si="84"/>
        <v>0</v>
      </c>
      <c r="BD51" s="730"/>
      <c r="BE51" s="733">
        <f t="shared" si="85"/>
        <v>0</v>
      </c>
      <c r="BF51" s="730"/>
      <c r="BG51" s="733">
        <f t="shared" si="86"/>
        <v>0</v>
      </c>
      <c r="BH51" s="730"/>
      <c r="BI51" s="733">
        <f t="shared" si="87"/>
        <v>0</v>
      </c>
      <c r="BJ51" s="730"/>
      <c r="BK51" s="733">
        <f t="shared" si="88"/>
        <v>0</v>
      </c>
      <c r="BL51" s="730"/>
      <c r="BM51" s="733">
        <f t="shared" si="89"/>
        <v>0</v>
      </c>
      <c r="BN51" s="730"/>
      <c r="BO51" s="733">
        <f t="shared" si="90"/>
        <v>0</v>
      </c>
      <c r="BP51" s="730"/>
      <c r="BQ51" s="733">
        <f t="shared" si="91"/>
        <v>0</v>
      </c>
      <c r="BR51" s="730"/>
      <c r="BS51" s="733">
        <f t="shared" si="92"/>
        <v>0</v>
      </c>
      <c r="BT51" s="26"/>
      <c r="BU51" s="26">
        <f t="shared" si="93"/>
        <v>0</v>
      </c>
      <c r="BV51" s="26">
        <f t="shared" si="94"/>
        <v>0</v>
      </c>
      <c r="BW51" s="26">
        <f t="shared" si="95"/>
        <v>0</v>
      </c>
      <c r="BX51" s="26">
        <f t="shared" si="96"/>
        <v>0</v>
      </c>
      <c r="BY51" s="26">
        <f t="shared" si="97"/>
        <v>0</v>
      </c>
      <c r="BZ51" s="26">
        <f t="shared" si="98"/>
        <v>0</v>
      </c>
      <c r="CA51" s="26">
        <f t="shared" si="99"/>
        <v>0</v>
      </c>
      <c r="CB51" s="26">
        <f t="shared" si="100"/>
        <v>0</v>
      </c>
      <c r="CD51" s="1">
        <f t="shared" si="101"/>
        <v>0</v>
      </c>
      <c r="CE51" s="1">
        <f t="shared" si="102"/>
        <v>0</v>
      </c>
      <c r="CF51" s="1">
        <f t="shared" si="103"/>
        <v>0</v>
      </c>
      <c r="CH51" s="1">
        <f t="shared" si="132"/>
        <v>0</v>
      </c>
      <c r="CI51" s="1">
        <f t="shared" si="104"/>
        <v>0</v>
      </c>
      <c r="CJ51" s="1">
        <f t="shared" si="105"/>
        <v>0</v>
      </c>
      <c r="CK51" s="1">
        <f t="shared" si="106"/>
        <v>0</v>
      </c>
      <c r="CL51" s="1">
        <f t="shared" si="107"/>
        <v>0</v>
      </c>
      <c r="CM51" s="1">
        <f t="shared" si="108"/>
        <v>0</v>
      </c>
      <c r="CN51" s="1">
        <f t="shared" si="109"/>
        <v>0</v>
      </c>
      <c r="CO51" s="1">
        <f t="shared" si="110"/>
        <v>0</v>
      </c>
      <c r="CP51" s="1">
        <f t="shared" si="111"/>
        <v>0</v>
      </c>
      <c r="CQ51" s="1">
        <f t="shared" si="112"/>
        <v>0</v>
      </c>
      <c r="CR51" s="1">
        <f t="shared" si="113"/>
        <v>0</v>
      </c>
      <c r="CS51" s="1">
        <f t="shared" si="114"/>
        <v>0</v>
      </c>
      <c r="CT51" s="1">
        <f t="shared" si="115"/>
        <v>0</v>
      </c>
      <c r="CU51" s="1">
        <f t="shared" si="116"/>
        <v>0</v>
      </c>
      <c r="CV51" s="1">
        <f t="shared" si="117"/>
        <v>0</v>
      </c>
      <c r="CW51" s="1">
        <f t="shared" si="118"/>
        <v>0</v>
      </c>
    </row>
    <row r="52" spans="1:101" s="1" customFormat="1" ht="57" customHeight="1" x14ac:dyDescent="0.2">
      <c r="B52" s="385"/>
      <c r="D52" s="976" t="s">
        <v>692</v>
      </c>
      <c r="E52" s="956"/>
      <c r="F52" s="397"/>
      <c r="G52" s="62" t="s">
        <v>64</v>
      </c>
      <c r="H52" s="63" t="s">
        <v>15</v>
      </c>
      <c r="I52" s="62">
        <v>1</v>
      </c>
      <c r="J52" s="63" t="s">
        <v>937</v>
      </c>
      <c r="K52" s="487">
        <v>95.171999999999997</v>
      </c>
      <c r="L52" s="64"/>
      <c r="M52" s="64"/>
      <c r="N52" s="64"/>
      <c r="O52" s="64"/>
      <c r="P52" s="64"/>
      <c r="Q52" s="821"/>
      <c r="R52" s="795"/>
      <c r="S52" s="795"/>
      <c r="T52" s="795"/>
      <c r="U52" s="795"/>
      <c r="V52" s="66">
        <f t="shared" si="56"/>
        <v>0</v>
      </c>
      <c r="W52" s="66" t="str">
        <f t="shared" si="119"/>
        <v>No</v>
      </c>
      <c r="X52" s="67" t="str">
        <f t="shared" ref="X52" si="133">IF(SUM(L52:U52)&gt;0,"Yes","No")</f>
        <v>No</v>
      </c>
      <c r="Y52"/>
      <c r="Z52" s="748">
        <v>1</v>
      </c>
      <c r="AA52" s="755">
        <f t="shared" si="121"/>
        <v>0</v>
      </c>
      <c r="AB52" s="26"/>
      <c r="AC52" s="363"/>
      <c r="AD52" s="258">
        <v>1.5</v>
      </c>
      <c r="AE52" s="942">
        <f t="shared" si="78"/>
        <v>0</v>
      </c>
      <c r="AF52" s="152">
        <f t="shared" si="122"/>
        <v>0</v>
      </c>
      <c r="AG52" s="152">
        <f t="shared" si="123"/>
        <v>0</v>
      </c>
      <c r="AH52" s="152">
        <f t="shared" si="124"/>
        <v>0</v>
      </c>
      <c r="AI52" s="152">
        <f t="shared" si="125"/>
        <v>0</v>
      </c>
      <c r="AJ52" s="152">
        <f t="shared" si="126"/>
        <v>0</v>
      </c>
      <c r="AK52" s="152">
        <f t="shared" si="127"/>
        <v>0</v>
      </c>
      <c r="AL52" s="152">
        <f t="shared" si="128"/>
        <v>0</v>
      </c>
      <c r="AM52" s="152">
        <f t="shared" si="129"/>
        <v>0</v>
      </c>
      <c r="AN52" s="152">
        <f t="shared" si="130"/>
        <v>0</v>
      </c>
      <c r="AO52" s="152">
        <f t="shared" si="131"/>
        <v>0</v>
      </c>
      <c r="AP52" s="942">
        <v>1</v>
      </c>
      <c r="AQ52" s="152"/>
      <c r="AR52" s="719">
        <v>3</v>
      </c>
      <c r="AS52" s="733">
        <f t="shared" si="79"/>
        <v>0</v>
      </c>
      <c r="AT52" s="719"/>
      <c r="AU52" s="733">
        <f t="shared" si="80"/>
        <v>0</v>
      </c>
      <c r="AV52" s="719"/>
      <c r="AW52" s="733">
        <f t="shared" si="81"/>
        <v>0</v>
      </c>
      <c r="AX52" s="730"/>
      <c r="AY52" s="733">
        <f t="shared" si="82"/>
        <v>0</v>
      </c>
      <c r="AZ52" s="730"/>
      <c r="BA52" s="733">
        <f t="shared" si="83"/>
        <v>0</v>
      </c>
      <c r="BB52" s="730"/>
      <c r="BC52" s="733">
        <f t="shared" si="84"/>
        <v>0</v>
      </c>
      <c r="BD52" s="730">
        <v>1</v>
      </c>
      <c r="BE52" s="733">
        <f t="shared" si="85"/>
        <v>0</v>
      </c>
      <c r="BF52" s="730"/>
      <c r="BG52" s="733">
        <f t="shared" si="86"/>
        <v>0</v>
      </c>
      <c r="BH52" s="730"/>
      <c r="BI52" s="733">
        <f t="shared" si="87"/>
        <v>0</v>
      </c>
      <c r="BJ52" s="730"/>
      <c r="BK52" s="733">
        <f t="shared" si="88"/>
        <v>0</v>
      </c>
      <c r="BL52" s="730"/>
      <c r="BM52" s="733">
        <f t="shared" si="89"/>
        <v>0</v>
      </c>
      <c r="BN52" s="730"/>
      <c r="BO52" s="733">
        <f t="shared" si="90"/>
        <v>0</v>
      </c>
      <c r="BP52" s="730"/>
      <c r="BQ52" s="733">
        <f t="shared" si="91"/>
        <v>0</v>
      </c>
      <c r="BR52" s="730"/>
      <c r="BS52" s="733">
        <f t="shared" si="92"/>
        <v>0</v>
      </c>
      <c r="BT52" s="26"/>
      <c r="BU52" s="26">
        <f t="shared" si="93"/>
        <v>0</v>
      </c>
      <c r="BV52" s="26">
        <f t="shared" si="94"/>
        <v>0</v>
      </c>
      <c r="BW52" s="26">
        <f t="shared" si="95"/>
        <v>0</v>
      </c>
      <c r="BX52" s="26">
        <f t="shared" si="96"/>
        <v>0</v>
      </c>
      <c r="BY52" s="26">
        <f t="shared" si="97"/>
        <v>0</v>
      </c>
      <c r="BZ52" s="26">
        <f t="shared" si="98"/>
        <v>0</v>
      </c>
      <c r="CA52" s="26">
        <f t="shared" si="99"/>
        <v>0</v>
      </c>
      <c r="CB52" s="26">
        <f t="shared" si="100"/>
        <v>0</v>
      </c>
      <c r="CD52" s="1">
        <f t="shared" si="101"/>
        <v>0</v>
      </c>
      <c r="CE52" s="1">
        <f t="shared" si="102"/>
        <v>0</v>
      </c>
      <c r="CF52" s="1">
        <f t="shared" si="103"/>
        <v>0</v>
      </c>
      <c r="CH52" s="1">
        <f t="shared" si="132"/>
        <v>0</v>
      </c>
      <c r="CI52" s="1">
        <f t="shared" si="104"/>
        <v>0</v>
      </c>
      <c r="CJ52" s="1">
        <f t="shared" si="105"/>
        <v>0</v>
      </c>
      <c r="CK52" s="1">
        <f t="shared" si="106"/>
        <v>0</v>
      </c>
      <c r="CL52" s="1">
        <f t="shared" si="107"/>
        <v>0</v>
      </c>
      <c r="CM52" s="1">
        <f t="shared" si="108"/>
        <v>0</v>
      </c>
      <c r="CN52" s="1">
        <f t="shared" si="109"/>
        <v>0</v>
      </c>
      <c r="CO52" s="1">
        <f t="shared" si="110"/>
        <v>0</v>
      </c>
      <c r="CP52" s="1">
        <f t="shared" si="111"/>
        <v>0</v>
      </c>
      <c r="CQ52" s="1">
        <f t="shared" si="112"/>
        <v>0</v>
      </c>
      <c r="CR52" s="1">
        <f t="shared" si="113"/>
        <v>0</v>
      </c>
      <c r="CS52" s="1">
        <f t="shared" si="114"/>
        <v>0</v>
      </c>
      <c r="CT52" s="1">
        <f t="shared" si="115"/>
        <v>0</v>
      </c>
      <c r="CU52" s="1">
        <f t="shared" si="116"/>
        <v>0</v>
      </c>
      <c r="CV52" s="1">
        <f t="shared" si="117"/>
        <v>0</v>
      </c>
      <c r="CW52" s="1">
        <f t="shared" si="118"/>
        <v>0</v>
      </c>
    </row>
    <row r="53" spans="1:101" s="1" customFormat="1" ht="57" customHeight="1" x14ac:dyDescent="0.2">
      <c r="B53" s="385"/>
      <c r="D53" s="977" t="s">
        <v>128</v>
      </c>
      <c r="E53" s="957"/>
      <c r="F53" s="400"/>
      <c r="G53" s="26" t="s">
        <v>67</v>
      </c>
      <c r="H53" s="68" t="s">
        <v>50</v>
      </c>
      <c r="I53" s="26">
        <v>8</v>
      </c>
      <c r="J53" s="68" t="s">
        <v>937</v>
      </c>
      <c r="K53" s="360">
        <v>85.11945750000001</v>
      </c>
      <c r="L53" s="69"/>
      <c r="M53" s="69"/>
      <c r="N53" s="69"/>
      <c r="O53" s="69"/>
      <c r="P53" s="69"/>
      <c r="Q53" s="820"/>
      <c r="R53" s="206"/>
      <c r="S53" s="206"/>
      <c r="T53" s="206"/>
      <c r="U53" s="206"/>
      <c r="V53" s="70">
        <f t="shared" si="56"/>
        <v>0</v>
      </c>
      <c r="W53" s="70" t="str">
        <f t="shared" si="119"/>
        <v>No</v>
      </c>
      <c r="X53" s="71" t="str">
        <f t="shared" si="120"/>
        <v>No</v>
      </c>
      <c r="Y53"/>
      <c r="Z53" s="748">
        <v>1</v>
      </c>
      <c r="AA53" s="755">
        <f t="shared" si="121"/>
        <v>0</v>
      </c>
      <c r="AB53" s="26"/>
      <c r="AC53" s="363"/>
      <c r="AD53" s="258">
        <v>1.5</v>
      </c>
      <c r="AE53" s="942">
        <f t="shared" si="78"/>
        <v>0</v>
      </c>
      <c r="AF53" s="152">
        <f t="shared" si="122"/>
        <v>0</v>
      </c>
      <c r="AG53" s="152">
        <f t="shared" si="123"/>
        <v>0</v>
      </c>
      <c r="AH53" s="152">
        <f t="shared" si="124"/>
        <v>0</v>
      </c>
      <c r="AI53" s="152">
        <f t="shared" si="125"/>
        <v>0</v>
      </c>
      <c r="AJ53" s="152">
        <f t="shared" si="126"/>
        <v>0</v>
      </c>
      <c r="AK53" s="152">
        <f t="shared" si="127"/>
        <v>0</v>
      </c>
      <c r="AL53" s="152">
        <f t="shared" si="128"/>
        <v>0</v>
      </c>
      <c r="AM53" s="152">
        <f t="shared" si="129"/>
        <v>0</v>
      </c>
      <c r="AN53" s="152">
        <f t="shared" si="130"/>
        <v>0</v>
      </c>
      <c r="AO53" s="152">
        <f t="shared" si="131"/>
        <v>0</v>
      </c>
      <c r="AP53" s="942">
        <v>1</v>
      </c>
      <c r="AQ53" s="152"/>
      <c r="AR53" s="719">
        <v>13</v>
      </c>
      <c r="AS53" s="733">
        <f t="shared" si="79"/>
        <v>0</v>
      </c>
      <c r="AT53" s="719"/>
      <c r="AU53" s="733">
        <f t="shared" si="80"/>
        <v>0</v>
      </c>
      <c r="AV53" s="719"/>
      <c r="AW53" s="733">
        <f t="shared" si="81"/>
        <v>0</v>
      </c>
      <c r="AX53" s="730"/>
      <c r="AY53" s="733">
        <f t="shared" si="82"/>
        <v>0</v>
      </c>
      <c r="AZ53" s="730">
        <v>5</v>
      </c>
      <c r="BA53" s="733">
        <f t="shared" si="83"/>
        <v>0</v>
      </c>
      <c r="BB53" s="730">
        <v>3</v>
      </c>
      <c r="BC53" s="733">
        <f t="shared" si="84"/>
        <v>0</v>
      </c>
      <c r="BD53" s="730"/>
      <c r="BE53" s="733">
        <f t="shared" si="85"/>
        <v>0</v>
      </c>
      <c r="BF53" s="730"/>
      <c r="BG53" s="733">
        <f t="shared" si="86"/>
        <v>0</v>
      </c>
      <c r="BH53" s="730"/>
      <c r="BI53" s="733">
        <f t="shared" si="87"/>
        <v>0</v>
      </c>
      <c r="BJ53" s="730"/>
      <c r="BK53" s="733">
        <f t="shared" si="88"/>
        <v>0</v>
      </c>
      <c r="BL53" s="730"/>
      <c r="BM53" s="733">
        <f t="shared" si="89"/>
        <v>0</v>
      </c>
      <c r="BN53" s="730"/>
      <c r="BO53" s="733">
        <f t="shared" si="90"/>
        <v>0</v>
      </c>
      <c r="BP53" s="730"/>
      <c r="BQ53" s="733">
        <f t="shared" si="91"/>
        <v>0</v>
      </c>
      <c r="BR53" s="730"/>
      <c r="BS53" s="733">
        <f t="shared" si="92"/>
        <v>0</v>
      </c>
      <c r="BT53" s="26"/>
      <c r="BU53" s="26">
        <f t="shared" si="93"/>
        <v>0</v>
      </c>
      <c r="BV53" s="26">
        <f t="shared" si="94"/>
        <v>0</v>
      </c>
      <c r="BW53" s="26">
        <f t="shared" si="95"/>
        <v>0</v>
      </c>
      <c r="BX53" s="26">
        <f t="shared" si="96"/>
        <v>0</v>
      </c>
      <c r="BY53" s="26">
        <f t="shared" si="97"/>
        <v>0</v>
      </c>
      <c r="BZ53" s="26">
        <f t="shared" si="98"/>
        <v>0</v>
      </c>
      <c r="CA53" s="26">
        <f t="shared" si="99"/>
        <v>0</v>
      </c>
      <c r="CB53" s="26">
        <f t="shared" si="100"/>
        <v>0</v>
      </c>
      <c r="CD53" s="1">
        <f t="shared" si="101"/>
        <v>0</v>
      </c>
      <c r="CE53" s="1">
        <f t="shared" si="102"/>
        <v>0</v>
      </c>
      <c r="CF53" s="1">
        <f t="shared" si="103"/>
        <v>0</v>
      </c>
      <c r="CH53" s="1">
        <f t="shared" si="132"/>
        <v>0</v>
      </c>
      <c r="CI53" s="1">
        <f t="shared" si="104"/>
        <v>0</v>
      </c>
      <c r="CJ53" s="1">
        <f t="shared" si="105"/>
        <v>0</v>
      </c>
      <c r="CK53" s="1">
        <f t="shared" si="106"/>
        <v>0</v>
      </c>
      <c r="CL53" s="1">
        <f t="shared" si="107"/>
        <v>0</v>
      </c>
      <c r="CM53" s="1">
        <f t="shared" si="108"/>
        <v>0</v>
      </c>
      <c r="CN53" s="1">
        <f t="shared" si="109"/>
        <v>0</v>
      </c>
      <c r="CO53" s="1">
        <f t="shared" si="110"/>
        <v>0</v>
      </c>
      <c r="CP53" s="1">
        <f t="shared" si="111"/>
        <v>0</v>
      </c>
      <c r="CQ53" s="1">
        <f t="shared" si="112"/>
        <v>0</v>
      </c>
      <c r="CR53" s="1">
        <f t="shared" si="113"/>
        <v>0</v>
      </c>
      <c r="CS53" s="1">
        <f t="shared" si="114"/>
        <v>0</v>
      </c>
      <c r="CT53" s="1">
        <f t="shared" si="115"/>
        <v>0</v>
      </c>
      <c r="CU53" s="1">
        <f t="shared" si="116"/>
        <v>0</v>
      </c>
      <c r="CV53" s="1">
        <f t="shared" si="117"/>
        <v>0</v>
      </c>
      <c r="CW53" s="1">
        <f t="shared" si="118"/>
        <v>0</v>
      </c>
    </row>
    <row r="54" spans="1:101" s="1" customFormat="1" ht="57" customHeight="1" x14ac:dyDescent="0.2">
      <c r="B54" s="385"/>
      <c r="D54" s="976" t="s">
        <v>129</v>
      </c>
      <c r="E54" s="956"/>
      <c r="F54" s="397"/>
      <c r="G54" s="62" t="s">
        <v>63</v>
      </c>
      <c r="H54" s="63" t="s">
        <v>309</v>
      </c>
      <c r="I54" s="62">
        <v>5</v>
      </c>
      <c r="J54" s="63" t="s">
        <v>937</v>
      </c>
      <c r="K54" s="490">
        <v>75.157328400000011</v>
      </c>
      <c r="L54" s="64"/>
      <c r="M54" s="64"/>
      <c r="N54" s="64"/>
      <c r="O54" s="64"/>
      <c r="P54" s="64"/>
      <c r="Q54" s="821"/>
      <c r="R54" s="795"/>
      <c r="S54" s="795"/>
      <c r="T54" s="795"/>
      <c r="U54" s="795"/>
      <c r="V54" s="66">
        <f t="shared" si="56"/>
        <v>0</v>
      </c>
      <c r="W54" s="66" t="str">
        <f t="shared" si="119"/>
        <v>No</v>
      </c>
      <c r="X54" s="67" t="str">
        <f t="shared" si="120"/>
        <v>No</v>
      </c>
      <c r="Y54"/>
      <c r="Z54" s="748">
        <v>1</v>
      </c>
      <c r="AA54" s="755">
        <f t="shared" si="121"/>
        <v>0</v>
      </c>
      <c r="AB54" s="26"/>
      <c r="AC54" s="363"/>
      <c r="AD54" s="258">
        <v>1.3</v>
      </c>
      <c r="AE54" s="942">
        <f t="shared" si="78"/>
        <v>0</v>
      </c>
      <c r="AF54" s="152">
        <f t="shared" si="122"/>
        <v>0</v>
      </c>
      <c r="AG54" s="152">
        <f t="shared" si="123"/>
        <v>0</v>
      </c>
      <c r="AH54" s="152">
        <f t="shared" si="124"/>
        <v>0</v>
      </c>
      <c r="AI54" s="152">
        <f t="shared" si="125"/>
        <v>0</v>
      </c>
      <c r="AJ54" s="152">
        <f t="shared" si="126"/>
        <v>0</v>
      </c>
      <c r="AK54" s="152">
        <f t="shared" si="127"/>
        <v>0</v>
      </c>
      <c r="AL54" s="152">
        <f t="shared" si="128"/>
        <v>0</v>
      </c>
      <c r="AM54" s="152">
        <f t="shared" si="129"/>
        <v>0</v>
      </c>
      <c r="AN54" s="152">
        <f t="shared" si="130"/>
        <v>0</v>
      </c>
      <c r="AO54" s="152">
        <f t="shared" si="131"/>
        <v>0</v>
      </c>
      <c r="AP54" s="942">
        <v>1</v>
      </c>
      <c r="AQ54" s="152"/>
      <c r="AR54" s="719">
        <v>10</v>
      </c>
      <c r="AS54" s="733">
        <f t="shared" si="79"/>
        <v>0</v>
      </c>
      <c r="AT54" s="719"/>
      <c r="AU54" s="733">
        <f t="shared" si="80"/>
        <v>0</v>
      </c>
      <c r="AV54" s="719"/>
      <c r="AW54" s="733">
        <f t="shared" si="81"/>
        <v>0</v>
      </c>
      <c r="AX54" s="730"/>
      <c r="AY54" s="733">
        <f t="shared" si="82"/>
        <v>0</v>
      </c>
      <c r="AZ54" s="730">
        <v>3</v>
      </c>
      <c r="BA54" s="733">
        <f t="shared" si="83"/>
        <v>0</v>
      </c>
      <c r="BB54" s="730">
        <v>1</v>
      </c>
      <c r="BC54" s="733">
        <f t="shared" si="84"/>
        <v>0</v>
      </c>
      <c r="BD54" s="730"/>
      <c r="BE54" s="733">
        <f t="shared" si="85"/>
        <v>0</v>
      </c>
      <c r="BF54" s="730"/>
      <c r="BG54" s="733">
        <f t="shared" si="86"/>
        <v>0</v>
      </c>
      <c r="BH54" s="730"/>
      <c r="BI54" s="733">
        <f t="shared" si="87"/>
        <v>0</v>
      </c>
      <c r="BJ54" s="730"/>
      <c r="BK54" s="733">
        <f t="shared" si="88"/>
        <v>0</v>
      </c>
      <c r="BL54" s="730"/>
      <c r="BM54" s="733">
        <f t="shared" si="89"/>
        <v>0</v>
      </c>
      <c r="BN54" s="730"/>
      <c r="BO54" s="733">
        <f t="shared" si="90"/>
        <v>0</v>
      </c>
      <c r="BP54" s="730"/>
      <c r="BQ54" s="733">
        <f t="shared" si="91"/>
        <v>0</v>
      </c>
      <c r="BR54" s="730"/>
      <c r="BS54" s="733">
        <f t="shared" si="92"/>
        <v>0</v>
      </c>
      <c r="BT54" s="26"/>
      <c r="BU54" s="26">
        <f t="shared" si="93"/>
        <v>0</v>
      </c>
      <c r="BV54" s="26">
        <f t="shared" si="94"/>
        <v>0</v>
      </c>
      <c r="BW54" s="26">
        <f t="shared" si="95"/>
        <v>0</v>
      </c>
      <c r="BX54" s="26">
        <f t="shared" si="96"/>
        <v>0</v>
      </c>
      <c r="BY54" s="26">
        <f t="shared" si="97"/>
        <v>0</v>
      </c>
      <c r="BZ54" s="26">
        <f t="shared" si="98"/>
        <v>0</v>
      </c>
      <c r="CA54" s="26">
        <f t="shared" si="99"/>
        <v>0</v>
      </c>
      <c r="CB54" s="26">
        <f t="shared" si="100"/>
        <v>0</v>
      </c>
      <c r="CD54" s="1">
        <f t="shared" si="101"/>
        <v>0</v>
      </c>
      <c r="CE54" s="1">
        <f t="shared" si="102"/>
        <v>0</v>
      </c>
      <c r="CF54" s="1">
        <f t="shared" si="103"/>
        <v>0</v>
      </c>
      <c r="CH54" s="1">
        <f t="shared" si="132"/>
        <v>0</v>
      </c>
      <c r="CI54" s="1">
        <f t="shared" si="104"/>
        <v>0</v>
      </c>
      <c r="CJ54" s="1">
        <f t="shared" si="105"/>
        <v>0</v>
      </c>
      <c r="CK54" s="1">
        <f t="shared" si="106"/>
        <v>0</v>
      </c>
      <c r="CL54" s="1">
        <f t="shared" si="107"/>
        <v>0</v>
      </c>
      <c r="CM54" s="1">
        <f t="shared" si="108"/>
        <v>0</v>
      </c>
      <c r="CN54" s="1">
        <f t="shared" si="109"/>
        <v>0</v>
      </c>
      <c r="CO54" s="1">
        <f t="shared" si="110"/>
        <v>0</v>
      </c>
      <c r="CP54" s="1">
        <f t="shared" si="111"/>
        <v>0</v>
      </c>
      <c r="CQ54" s="1">
        <f t="shared" si="112"/>
        <v>0</v>
      </c>
      <c r="CR54" s="1">
        <f t="shared" si="113"/>
        <v>0</v>
      </c>
      <c r="CS54" s="1">
        <f t="shared" si="114"/>
        <v>0</v>
      </c>
      <c r="CT54" s="1">
        <f t="shared" si="115"/>
        <v>0</v>
      </c>
      <c r="CU54" s="1">
        <f t="shared" si="116"/>
        <v>0</v>
      </c>
      <c r="CV54" s="1">
        <f t="shared" si="117"/>
        <v>0</v>
      </c>
      <c r="CW54" s="1">
        <f t="shared" si="118"/>
        <v>0</v>
      </c>
    </row>
    <row r="55" spans="1:101" s="1" customFormat="1" ht="57" customHeight="1" x14ac:dyDescent="0.2">
      <c r="B55" s="390"/>
      <c r="C55" s="72"/>
      <c r="D55" s="978" t="s">
        <v>130</v>
      </c>
      <c r="E55" s="958"/>
      <c r="F55" s="413"/>
      <c r="G55" s="74" t="s">
        <v>60</v>
      </c>
      <c r="H55" s="99" t="s">
        <v>50</v>
      </c>
      <c r="I55" s="74">
        <v>12</v>
      </c>
      <c r="J55" s="99" t="s">
        <v>937</v>
      </c>
      <c r="K55" s="491">
        <v>82.685671530000008</v>
      </c>
      <c r="L55" s="69"/>
      <c r="M55" s="69"/>
      <c r="N55" s="69"/>
      <c r="O55" s="69"/>
      <c r="P55" s="69"/>
      <c r="Q55" s="820"/>
      <c r="R55" s="206"/>
      <c r="S55" s="206"/>
      <c r="T55" s="206"/>
      <c r="U55" s="206"/>
      <c r="V55" s="70">
        <f t="shared" si="56"/>
        <v>0</v>
      </c>
      <c r="W55" s="101" t="str">
        <f t="shared" si="119"/>
        <v>No</v>
      </c>
      <c r="X55" s="71" t="str">
        <f t="shared" si="120"/>
        <v>No</v>
      </c>
      <c r="Y55"/>
      <c r="Z55" s="751">
        <v>1</v>
      </c>
      <c r="AA55" s="755">
        <f t="shared" si="121"/>
        <v>0</v>
      </c>
      <c r="AB55" s="26"/>
      <c r="AC55" s="363"/>
      <c r="AD55" s="258">
        <v>0.8</v>
      </c>
      <c r="AE55" s="942">
        <f t="shared" si="78"/>
        <v>0</v>
      </c>
      <c r="AF55" s="152">
        <f t="shared" si="122"/>
        <v>0</v>
      </c>
      <c r="AG55" s="152">
        <f t="shared" si="123"/>
        <v>0</v>
      </c>
      <c r="AH55" s="152">
        <f t="shared" si="124"/>
        <v>0</v>
      </c>
      <c r="AI55" s="152">
        <f t="shared" si="125"/>
        <v>0</v>
      </c>
      <c r="AJ55" s="152">
        <f t="shared" si="126"/>
        <v>0</v>
      </c>
      <c r="AK55" s="152">
        <f t="shared" si="127"/>
        <v>0</v>
      </c>
      <c r="AL55" s="152">
        <f t="shared" si="128"/>
        <v>0</v>
      </c>
      <c r="AM55" s="152">
        <f t="shared" si="129"/>
        <v>0</v>
      </c>
      <c r="AN55" s="152">
        <f t="shared" si="130"/>
        <v>0</v>
      </c>
      <c r="AO55" s="152">
        <f t="shared" si="131"/>
        <v>0</v>
      </c>
      <c r="AP55" s="942">
        <v>1</v>
      </c>
      <c r="AQ55" s="152"/>
      <c r="AR55" s="719">
        <v>12</v>
      </c>
      <c r="AS55" s="733">
        <f t="shared" si="79"/>
        <v>0</v>
      </c>
      <c r="AT55" s="719"/>
      <c r="AU55" s="733">
        <f t="shared" si="80"/>
        <v>0</v>
      </c>
      <c r="AV55" s="719"/>
      <c r="AW55" s="733">
        <f t="shared" si="81"/>
        <v>0</v>
      </c>
      <c r="AX55" s="730"/>
      <c r="AY55" s="733">
        <f t="shared" si="82"/>
        <v>0</v>
      </c>
      <c r="AZ55" s="730">
        <v>12</v>
      </c>
      <c r="BA55" s="733">
        <f t="shared" si="83"/>
        <v>0</v>
      </c>
      <c r="BB55" s="730"/>
      <c r="BC55" s="733">
        <f t="shared" si="84"/>
        <v>0</v>
      </c>
      <c r="BD55" s="730"/>
      <c r="BE55" s="733">
        <f t="shared" si="85"/>
        <v>0</v>
      </c>
      <c r="BF55" s="730"/>
      <c r="BG55" s="733">
        <f t="shared" si="86"/>
        <v>0</v>
      </c>
      <c r="BH55" s="730"/>
      <c r="BI55" s="733">
        <f t="shared" si="87"/>
        <v>0</v>
      </c>
      <c r="BJ55" s="730"/>
      <c r="BK55" s="733">
        <f t="shared" si="88"/>
        <v>0</v>
      </c>
      <c r="BL55" s="730"/>
      <c r="BM55" s="733">
        <f t="shared" si="89"/>
        <v>0</v>
      </c>
      <c r="BN55" s="730"/>
      <c r="BO55" s="733">
        <f t="shared" si="90"/>
        <v>0</v>
      </c>
      <c r="BP55" s="730"/>
      <c r="BQ55" s="733">
        <f t="shared" si="91"/>
        <v>0</v>
      </c>
      <c r="BR55" s="730"/>
      <c r="BS55" s="733">
        <f t="shared" si="92"/>
        <v>0</v>
      </c>
      <c r="BT55" s="26"/>
      <c r="BU55" s="26">
        <f t="shared" si="93"/>
        <v>0</v>
      </c>
      <c r="BV55" s="26">
        <f t="shared" si="94"/>
        <v>0</v>
      </c>
      <c r="BW55" s="26">
        <f t="shared" si="95"/>
        <v>0</v>
      </c>
      <c r="BX55" s="26">
        <f t="shared" si="96"/>
        <v>0</v>
      </c>
      <c r="BY55" s="26">
        <f t="shared" si="97"/>
        <v>0</v>
      </c>
      <c r="BZ55" s="26">
        <f t="shared" si="98"/>
        <v>0</v>
      </c>
      <c r="CA55" s="26">
        <f t="shared" si="99"/>
        <v>0</v>
      </c>
      <c r="CB55" s="26">
        <f t="shared" si="100"/>
        <v>0</v>
      </c>
      <c r="CD55" s="1">
        <f t="shared" si="101"/>
        <v>0</v>
      </c>
      <c r="CE55" s="1">
        <f t="shared" si="102"/>
        <v>0</v>
      </c>
      <c r="CF55" s="1">
        <f t="shared" si="103"/>
        <v>0</v>
      </c>
      <c r="CH55" s="1">
        <f t="shared" si="132"/>
        <v>0</v>
      </c>
      <c r="CI55" s="1">
        <f t="shared" si="104"/>
        <v>0</v>
      </c>
      <c r="CJ55" s="1">
        <f t="shared" si="105"/>
        <v>0</v>
      </c>
      <c r="CK55" s="1">
        <f t="shared" si="106"/>
        <v>0</v>
      </c>
      <c r="CL55" s="1">
        <f t="shared" si="107"/>
        <v>0</v>
      </c>
      <c r="CM55" s="1">
        <f t="shared" si="108"/>
        <v>0</v>
      </c>
      <c r="CN55" s="1">
        <f t="shared" si="109"/>
        <v>0</v>
      </c>
      <c r="CO55" s="1">
        <f t="shared" si="110"/>
        <v>0</v>
      </c>
      <c r="CP55" s="1">
        <f t="shared" si="111"/>
        <v>0</v>
      </c>
      <c r="CQ55" s="1">
        <f t="shared" si="112"/>
        <v>0</v>
      </c>
      <c r="CR55" s="1">
        <f t="shared" si="113"/>
        <v>0</v>
      </c>
      <c r="CS55" s="1">
        <f t="shared" si="114"/>
        <v>0</v>
      </c>
      <c r="CT55" s="1">
        <f t="shared" si="115"/>
        <v>0</v>
      </c>
      <c r="CU55" s="1">
        <f t="shared" si="116"/>
        <v>0</v>
      </c>
      <c r="CV55" s="1">
        <f t="shared" si="117"/>
        <v>0</v>
      </c>
      <c r="CW55" s="1">
        <f t="shared" si="118"/>
        <v>0</v>
      </c>
    </row>
    <row r="56" spans="1:101" ht="31.25" customHeight="1" x14ac:dyDescent="0.2">
      <c r="B56" s="389"/>
      <c r="F56" s="415"/>
      <c r="G56" s="47"/>
      <c r="H56" s="51"/>
      <c r="J56" s="708" t="s">
        <v>887</v>
      </c>
      <c r="K56" s="256"/>
      <c r="L56" s="944"/>
      <c r="M56" s="944"/>
      <c r="N56" s="944"/>
      <c r="O56" s="944"/>
      <c r="P56" s="944"/>
      <c r="Q56" s="944"/>
      <c r="R56" s="944"/>
      <c r="S56" s="944"/>
      <c r="T56" s="944"/>
      <c r="U56" s="944"/>
      <c r="V56" s="60"/>
      <c r="W56" s="54"/>
      <c r="X56" s="208"/>
      <c r="Z56" s="86"/>
      <c r="AA56" s="59"/>
      <c r="AB56" s="26"/>
      <c r="AC56" s="363"/>
      <c r="AD56" s="265"/>
      <c r="AE56" s="942">
        <f t="shared" si="78"/>
        <v>0</v>
      </c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942"/>
      <c r="AQ56" s="152"/>
      <c r="AR56" s="734"/>
      <c r="AS56" s="733">
        <f t="shared" si="79"/>
        <v>0</v>
      </c>
      <c r="AT56" s="734"/>
      <c r="AU56" s="733">
        <f t="shared" si="80"/>
        <v>0</v>
      </c>
      <c r="AV56" s="734"/>
      <c r="AW56" s="733">
        <f t="shared" si="81"/>
        <v>0</v>
      </c>
      <c r="AX56" s="735"/>
      <c r="AY56" s="733">
        <f t="shared" si="82"/>
        <v>0</v>
      </c>
      <c r="AZ56" s="735"/>
      <c r="BA56" s="733">
        <f t="shared" si="83"/>
        <v>0</v>
      </c>
      <c r="BB56" s="735"/>
      <c r="BC56" s="733">
        <f t="shared" si="84"/>
        <v>0</v>
      </c>
      <c r="BD56" s="735"/>
      <c r="BE56" s="733">
        <f t="shared" si="85"/>
        <v>0</v>
      </c>
      <c r="BF56" s="735"/>
      <c r="BG56" s="733">
        <f t="shared" si="86"/>
        <v>0</v>
      </c>
      <c r="BH56" s="735"/>
      <c r="BI56" s="733">
        <f t="shared" si="87"/>
        <v>0</v>
      </c>
      <c r="BJ56" s="735"/>
      <c r="BK56" s="733">
        <f t="shared" si="88"/>
        <v>0</v>
      </c>
      <c r="BL56" s="735"/>
      <c r="BM56" s="733">
        <f t="shared" si="89"/>
        <v>0</v>
      </c>
      <c r="BN56" s="735"/>
      <c r="BO56" s="733">
        <f t="shared" si="90"/>
        <v>0</v>
      </c>
      <c r="BP56" s="735"/>
      <c r="BQ56" s="733">
        <f t="shared" si="91"/>
        <v>0</v>
      </c>
      <c r="BR56" s="735"/>
      <c r="BS56" s="733">
        <f t="shared" si="92"/>
        <v>0</v>
      </c>
      <c r="BU56" s="26">
        <f t="shared" si="93"/>
        <v>0</v>
      </c>
      <c r="BV56" s="26">
        <f t="shared" si="94"/>
        <v>0</v>
      </c>
      <c r="BW56" s="26">
        <f t="shared" si="95"/>
        <v>0</v>
      </c>
      <c r="BX56" s="26">
        <f t="shared" si="96"/>
        <v>0</v>
      </c>
      <c r="BY56" s="26">
        <f t="shared" si="97"/>
        <v>0</v>
      </c>
      <c r="BZ56" s="26">
        <f t="shared" si="98"/>
        <v>0</v>
      </c>
      <c r="CA56" s="26">
        <f t="shared" si="99"/>
        <v>0</v>
      </c>
      <c r="CB56" s="26">
        <f t="shared" si="100"/>
        <v>0</v>
      </c>
      <c r="CD56" s="1">
        <f t="shared" si="101"/>
        <v>0</v>
      </c>
      <c r="CE56" s="1">
        <f t="shared" si="102"/>
        <v>0</v>
      </c>
      <c r="CF56" s="1">
        <f t="shared" si="103"/>
        <v>0</v>
      </c>
      <c r="CH56" s="1">
        <f t="shared" si="132"/>
        <v>0</v>
      </c>
      <c r="CI56" s="1">
        <f t="shared" si="104"/>
        <v>0</v>
      </c>
      <c r="CJ56" s="1">
        <f t="shared" si="105"/>
        <v>0</v>
      </c>
      <c r="CK56" s="1">
        <f t="shared" si="106"/>
        <v>0</v>
      </c>
      <c r="CL56" s="1">
        <f t="shared" si="107"/>
        <v>0</v>
      </c>
      <c r="CM56" s="1">
        <f t="shared" si="108"/>
        <v>0</v>
      </c>
      <c r="CN56" s="1">
        <f t="shared" si="109"/>
        <v>0</v>
      </c>
      <c r="CO56" s="1">
        <f t="shared" si="110"/>
        <v>0</v>
      </c>
      <c r="CP56" s="1">
        <f t="shared" si="111"/>
        <v>0</v>
      </c>
      <c r="CQ56" s="1">
        <f t="shared" si="112"/>
        <v>0</v>
      </c>
      <c r="CR56" s="1">
        <f t="shared" si="113"/>
        <v>0</v>
      </c>
      <c r="CS56" s="1">
        <f t="shared" si="114"/>
        <v>0</v>
      </c>
      <c r="CT56" s="1">
        <f t="shared" si="115"/>
        <v>0</v>
      </c>
      <c r="CU56" s="1">
        <f t="shared" si="116"/>
        <v>0</v>
      </c>
      <c r="CV56" s="1">
        <f t="shared" si="117"/>
        <v>0</v>
      </c>
      <c r="CW56" s="1">
        <f t="shared" si="118"/>
        <v>0</v>
      </c>
    </row>
    <row r="57" spans="1:101" s="1" customFormat="1" ht="57" customHeight="1" x14ac:dyDescent="0.2">
      <c r="B57" s="140" t="s">
        <v>8</v>
      </c>
      <c r="C57" s="82"/>
      <c r="D57" s="979" t="s">
        <v>926</v>
      </c>
      <c r="E57" s="959"/>
      <c r="F57" s="395"/>
      <c r="G57" s="92" t="s">
        <v>69</v>
      </c>
      <c r="H57" s="95" t="s">
        <v>146</v>
      </c>
      <c r="I57" s="92">
        <v>16</v>
      </c>
      <c r="J57" s="95" t="s">
        <v>693</v>
      </c>
      <c r="K57" s="359">
        <v>90.2</v>
      </c>
      <c r="L57" s="945"/>
      <c r="M57" s="945"/>
      <c r="N57" s="945"/>
      <c r="O57" s="945"/>
      <c r="P57" s="945"/>
      <c r="Q57" s="96"/>
      <c r="R57" s="212"/>
      <c r="S57" s="212"/>
      <c r="T57" s="212"/>
      <c r="U57" s="212"/>
      <c r="V57" s="98">
        <f t="shared" si="56"/>
        <v>0</v>
      </c>
      <c r="W57" s="98" t="str">
        <f t="shared" ref="W57:W66" si="134">IF(B57="New","Yes","No")</f>
        <v>Yes</v>
      </c>
      <c r="X57" s="946" t="str">
        <f t="shared" ref="X57" si="135">IF(SUM(L57:U57)&gt;0,"Yes","No")</f>
        <v>No</v>
      </c>
      <c r="Y57" s="178"/>
      <c r="Z57" s="749">
        <v>1</v>
      </c>
      <c r="AA57" s="750">
        <f t="shared" ref="AA57" si="136">Z57*L57+Z57*M57+Z57*N57+Z57*O57+Z57*P57+Z57*Q57+Z57*R57+Z57*S57+Z57*T57+Z57*U57</f>
        <v>0</v>
      </c>
      <c r="AB57" s="26"/>
      <c r="AC57" s="363"/>
      <c r="AD57" s="258">
        <v>0.14000000000000001</v>
      </c>
      <c r="AE57" s="942">
        <f t="shared" si="78"/>
        <v>0</v>
      </c>
      <c r="AF57" s="152">
        <f t="shared" ref="AF57:AF66" si="137">L57*I57</f>
        <v>0</v>
      </c>
      <c r="AG57" s="152">
        <f t="shared" ref="AG57:AG66" si="138">M57*I57</f>
        <v>0</v>
      </c>
      <c r="AH57" s="152">
        <f t="shared" ref="AH57:AH66" si="139">N57*I57</f>
        <v>0</v>
      </c>
      <c r="AI57" s="152">
        <f t="shared" ref="AI57:AI66" si="140">O57*I57</f>
        <v>0</v>
      </c>
      <c r="AJ57" s="152">
        <f t="shared" ref="AJ57:AJ66" si="141">P57*I57</f>
        <v>0</v>
      </c>
      <c r="AK57" s="152">
        <f t="shared" ref="AK57:AK66" si="142">Q57*I57</f>
        <v>0</v>
      </c>
      <c r="AL57" s="152">
        <f t="shared" ref="AL57:AL66" si="143">R57*I57</f>
        <v>0</v>
      </c>
      <c r="AM57" s="152">
        <f t="shared" ref="AM57:AM66" si="144">S57*I57</f>
        <v>0</v>
      </c>
      <c r="AN57" s="152">
        <f t="shared" ref="AN57:AN66" si="145">T57*I57</f>
        <v>0</v>
      </c>
      <c r="AO57" s="152">
        <f t="shared" ref="AO57:AO66" si="146">U57*I57</f>
        <v>0</v>
      </c>
      <c r="AP57" s="942">
        <v>1</v>
      </c>
      <c r="AQ57" s="152"/>
      <c r="AR57" s="719">
        <v>32</v>
      </c>
      <c r="AS57" s="733">
        <f t="shared" si="79"/>
        <v>0</v>
      </c>
      <c r="AT57" s="719"/>
      <c r="AU57" s="733">
        <f t="shared" si="80"/>
        <v>0</v>
      </c>
      <c r="AV57" s="719"/>
      <c r="AW57" s="733">
        <f t="shared" si="81"/>
        <v>0</v>
      </c>
      <c r="AX57" s="730"/>
      <c r="AY57" s="733">
        <f t="shared" si="82"/>
        <v>0</v>
      </c>
      <c r="AZ57" s="730"/>
      <c r="BA57" s="733">
        <f t="shared" si="83"/>
        <v>0</v>
      </c>
      <c r="BB57" s="730"/>
      <c r="BC57" s="733">
        <f t="shared" si="84"/>
        <v>0</v>
      </c>
      <c r="BD57" s="730"/>
      <c r="BE57" s="733">
        <f t="shared" si="85"/>
        <v>0</v>
      </c>
      <c r="BF57" s="730"/>
      <c r="BG57" s="733">
        <f t="shared" si="86"/>
        <v>0</v>
      </c>
      <c r="BH57" s="730"/>
      <c r="BI57" s="733">
        <f t="shared" si="87"/>
        <v>0</v>
      </c>
      <c r="BJ57" s="730"/>
      <c r="BK57" s="733">
        <f t="shared" si="88"/>
        <v>0</v>
      </c>
      <c r="BL57" s="730"/>
      <c r="BM57" s="733">
        <f t="shared" si="89"/>
        <v>0</v>
      </c>
      <c r="BN57" s="730"/>
      <c r="BO57" s="733">
        <f t="shared" si="90"/>
        <v>0</v>
      </c>
      <c r="BP57" s="730"/>
      <c r="BQ57" s="733">
        <f t="shared" si="91"/>
        <v>0</v>
      </c>
      <c r="BR57" s="730"/>
      <c r="BS57" s="733">
        <f t="shared" si="92"/>
        <v>0</v>
      </c>
      <c r="BT57" s="26"/>
      <c r="BU57" s="26">
        <f t="shared" si="93"/>
        <v>0</v>
      </c>
      <c r="BV57" s="26">
        <f t="shared" si="94"/>
        <v>0</v>
      </c>
      <c r="BW57" s="26">
        <f t="shared" si="95"/>
        <v>0</v>
      </c>
      <c r="BX57" s="26">
        <f t="shared" si="96"/>
        <v>0</v>
      </c>
      <c r="BY57" s="26">
        <f t="shared" si="97"/>
        <v>0</v>
      </c>
      <c r="BZ57" s="26">
        <f t="shared" si="98"/>
        <v>0</v>
      </c>
      <c r="CA57" s="26">
        <f t="shared" si="99"/>
        <v>0</v>
      </c>
      <c r="CB57" s="26">
        <f t="shared" si="100"/>
        <v>0</v>
      </c>
      <c r="CD57" s="1">
        <f t="shared" si="101"/>
        <v>0</v>
      </c>
      <c r="CE57" s="1">
        <f t="shared" si="102"/>
        <v>0</v>
      </c>
      <c r="CF57" s="1">
        <f t="shared" si="103"/>
        <v>0</v>
      </c>
      <c r="CH57" s="1">
        <f t="shared" si="132"/>
        <v>0</v>
      </c>
      <c r="CI57" s="1">
        <f t="shared" si="104"/>
        <v>0</v>
      </c>
      <c r="CJ57" s="1">
        <f t="shared" si="105"/>
        <v>0</v>
      </c>
      <c r="CK57" s="1">
        <f t="shared" si="106"/>
        <v>0</v>
      </c>
      <c r="CL57" s="1">
        <f t="shared" si="107"/>
        <v>0</v>
      </c>
      <c r="CM57" s="1">
        <f t="shared" si="108"/>
        <v>0</v>
      </c>
      <c r="CN57" s="1">
        <f t="shared" si="109"/>
        <v>0</v>
      </c>
      <c r="CO57" s="1">
        <f t="shared" si="110"/>
        <v>0</v>
      </c>
      <c r="CP57" s="1">
        <f t="shared" si="111"/>
        <v>0</v>
      </c>
      <c r="CQ57" s="1">
        <f t="shared" si="112"/>
        <v>0</v>
      </c>
      <c r="CR57" s="1">
        <f t="shared" si="113"/>
        <v>0</v>
      </c>
      <c r="CS57" s="1">
        <f t="shared" si="114"/>
        <v>0</v>
      </c>
      <c r="CT57" s="1">
        <f t="shared" si="115"/>
        <v>0</v>
      </c>
      <c r="CU57" s="1">
        <f t="shared" si="116"/>
        <v>0</v>
      </c>
      <c r="CV57" s="1">
        <f t="shared" si="117"/>
        <v>0</v>
      </c>
      <c r="CW57" s="1">
        <f t="shared" si="118"/>
        <v>0</v>
      </c>
    </row>
    <row r="58" spans="1:101" s="1" customFormat="1" ht="57" customHeight="1" x14ac:dyDescent="0.2">
      <c r="B58" s="385"/>
      <c r="D58" s="251" t="s">
        <v>142</v>
      </c>
      <c r="E58" s="947"/>
      <c r="F58" s="396"/>
      <c r="G58" s="1" t="s">
        <v>345</v>
      </c>
      <c r="H58" s="45" t="s">
        <v>15</v>
      </c>
      <c r="I58" s="1">
        <v>4</v>
      </c>
      <c r="J58" s="45" t="s">
        <v>693</v>
      </c>
      <c r="K58" s="494">
        <v>93.316146000000003</v>
      </c>
      <c r="L58" s="87"/>
      <c r="M58" s="87"/>
      <c r="N58" s="87"/>
      <c r="O58" s="87"/>
      <c r="P58" s="87"/>
      <c r="Q58" s="823"/>
      <c r="R58" s="789"/>
      <c r="S58" s="789"/>
      <c r="T58" s="789"/>
      <c r="U58" s="789"/>
      <c r="V58" s="70">
        <f t="shared" si="56"/>
        <v>0</v>
      </c>
      <c r="W58" s="88" t="str">
        <f t="shared" si="134"/>
        <v>No</v>
      </c>
      <c r="X58" s="71" t="str">
        <f t="shared" ref="X58:X66" si="147">IF(SUM(L58:U58)&gt;0,"Yes","No")</f>
        <v>No</v>
      </c>
      <c r="Y58"/>
      <c r="Z58" s="748">
        <v>1</v>
      </c>
      <c r="AA58" s="755">
        <f t="shared" ref="AA58:AA65" si="148">Z58*L58+Z58*M58+Z58*N58+Z58*O58+Z58*P58+Z58*Q58+Z58*R58+Z58*S58+Z58*T58+Z58*U58</f>
        <v>0</v>
      </c>
      <c r="AB58" s="26"/>
      <c r="AC58" s="363"/>
      <c r="AD58" s="258">
        <v>2.5299999999999998</v>
      </c>
      <c r="AE58" s="942">
        <f t="shared" si="78"/>
        <v>0</v>
      </c>
      <c r="AF58" s="152">
        <f t="shared" si="137"/>
        <v>0</v>
      </c>
      <c r="AG58" s="152">
        <f t="shared" si="138"/>
        <v>0</v>
      </c>
      <c r="AH58" s="152">
        <f t="shared" si="139"/>
        <v>0</v>
      </c>
      <c r="AI58" s="152">
        <f t="shared" si="140"/>
        <v>0</v>
      </c>
      <c r="AJ58" s="152">
        <f t="shared" si="141"/>
        <v>0</v>
      </c>
      <c r="AK58" s="152">
        <f t="shared" si="142"/>
        <v>0</v>
      </c>
      <c r="AL58" s="152">
        <f t="shared" si="143"/>
        <v>0</v>
      </c>
      <c r="AM58" s="152">
        <f t="shared" si="144"/>
        <v>0</v>
      </c>
      <c r="AN58" s="152">
        <f t="shared" si="145"/>
        <v>0</v>
      </c>
      <c r="AO58" s="152">
        <f t="shared" si="146"/>
        <v>0</v>
      </c>
      <c r="AP58" s="942">
        <v>1</v>
      </c>
      <c r="AQ58" s="152"/>
      <c r="AR58" s="719">
        <v>16</v>
      </c>
      <c r="AS58" s="733">
        <f t="shared" si="79"/>
        <v>0</v>
      </c>
      <c r="AT58" s="719">
        <v>3</v>
      </c>
      <c r="AU58" s="733">
        <f t="shared" si="80"/>
        <v>0</v>
      </c>
      <c r="AV58" s="719"/>
      <c r="AW58" s="733">
        <f t="shared" si="81"/>
        <v>0</v>
      </c>
      <c r="AX58" s="730"/>
      <c r="AY58" s="733">
        <f t="shared" si="82"/>
        <v>0</v>
      </c>
      <c r="AZ58" s="730"/>
      <c r="BA58" s="733">
        <f t="shared" si="83"/>
        <v>0</v>
      </c>
      <c r="BB58" s="730"/>
      <c r="BC58" s="733">
        <f t="shared" si="84"/>
        <v>0</v>
      </c>
      <c r="BD58" s="730"/>
      <c r="BE58" s="733">
        <f t="shared" si="85"/>
        <v>0</v>
      </c>
      <c r="BF58" s="730"/>
      <c r="BG58" s="733">
        <f t="shared" si="86"/>
        <v>0</v>
      </c>
      <c r="BH58" s="730"/>
      <c r="BI58" s="733">
        <f t="shared" si="87"/>
        <v>0</v>
      </c>
      <c r="BJ58" s="730"/>
      <c r="BK58" s="733">
        <f t="shared" si="88"/>
        <v>0</v>
      </c>
      <c r="BL58" s="730"/>
      <c r="BM58" s="733">
        <f t="shared" si="89"/>
        <v>0</v>
      </c>
      <c r="BN58" s="730"/>
      <c r="BO58" s="733">
        <f t="shared" si="90"/>
        <v>0</v>
      </c>
      <c r="BP58" s="730"/>
      <c r="BQ58" s="733">
        <f t="shared" si="91"/>
        <v>0</v>
      </c>
      <c r="BR58" s="730"/>
      <c r="BS58" s="733">
        <f t="shared" si="92"/>
        <v>0</v>
      </c>
      <c r="BT58" s="26"/>
      <c r="BU58" s="26">
        <f t="shared" si="93"/>
        <v>0</v>
      </c>
      <c r="BV58" s="26">
        <f t="shared" si="94"/>
        <v>0</v>
      </c>
      <c r="BW58" s="26">
        <f t="shared" si="95"/>
        <v>0</v>
      </c>
      <c r="BX58" s="26">
        <f t="shared" si="96"/>
        <v>0</v>
      </c>
      <c r="BY58" s="26">
        <f t="shared" si="97"/>
        <v>0</v>
      </c>
      <c r="BZ58" s="26">
        <f t="shared" si="98"/>
        <v>0</v>
      </c>
      <c r="CA58" s="26">
        <f t="shared" si="99"/>
        <v>0</v>
      </c>
      <c r="CB58" s="26">
        <f t="shared" si="100"/>
        <v>0</v>
      </c>
      <c r="CD58" s="1">
        <f t="shared" si="101"/>
        <v>0</v>
      </c>
      <c r="CE58" s="1">
        <f t="shared" si="102"/>
        <v>0</v>
      </c>
      <c r="CF58" s="1">
        <f t="shared" si="103"/>
        <v>0</v>
      </c>
      <c r="CH58" s="1">
        <f t="shared" si="132"/>
        <v>0</v>
      </c>
      <c r="CI58" s="1">
        <f t="shared" si="104"/>
        <v>0</v>
      </c>
      <c r="CJ58" s="1">
        <f t="shared" si="105"/>
        <v>0</v>
      </c>
      <c r="CK58" s="1">
        <f t="shared" si="106"/>
        <v>0</v>
      </c>
      <c r="CL58" s="1">
        <f t="shared" si="107"/>
        <v>0</v>
      </c>
      <c r="CM58" s="1">
        <f t="shared" si="108"/>
        <v>0</v>
      </c>
      <c r="CN58" s="1">
        <f t="shared" si="109"/>
        <v>0</v>
      </c>
      <c r="CO58" s="1">
        <f t="shared" si="110"/>
        <v>0</v>
      </c>
      <c r="CP58" s="1">
        <f t="shared" si="111"/>
        <v>0</v>
      </c>
      <c r="CQ58" s="1">
        <f t="shared" si="112"/>
        <v>0</v>
      </c>
      <c r="CR58" s="1">
        <f t="shared" si="113"/>
        <v>0</v>
      </c>
      <c r="CS58" s="1">
        <f t="shared" si="114"/>
        <v>0</v>
      </c>
      <c r="CT58" s="1">
        <f t="shared" si="115"/>
        <v>0</v>
      </c>
      <c r="CU58" s="1">
        <f t="shared" si="116"/>
        <v>0</v>
      </c>
      <c r="CV58" s="1">
        <f t="shared" si="117"/>
        <v>0</v>
      </c>
      <c r="CW58" s="1">
        <f t="shared" si="118"/>
        <v>0</v>
      </c>
    </row>
    <row r="59" spans="1:101" s="1" customFormat="1" ht="57" customHeight="1" x14ac:dyDescent="0.2">
      <c r="B59" s="385"/>
      <c r="D59" s="976" t="s">
        <v>143</v>
      </c>
      <c r="E59" s="956"/>
      <c r="F59" s="397"/>
      <c r="G59" s="62" t="s">
        <v>345</v>
      </c>
      <c r="H59" s="63" t="s">
        <v>15</v>
      </c>
      <c r="I59" s="62">
        <v>4</v>
      </c>
      <c r="J59" s="63" t="s">
        <v>693</v>
      </c>
      <c r="K59" s="490">
        <v>79.444827000000018</v>
      </c>
      <c r="L59" s="64"/>
      <c r="M59" s="64"/>
      <c r="N59" s="64"/>
      <c r="O59" s="64"/>
      <c r="P59" s="64"/>
      <c r="Q59" s="821"/>
      <c r="R59" s="795"/>
      <c r="S59" s="795"/>
      <c r="T59" s="795"/>
      <c r="U59" s="795"/>
      <c r="V59" s="66">
        <f t="shared" si="56"/>
        <v>0</v>
      </c>
      <c r="W59" s="66" t="str">
        <f t="shared" si="134"/>
        <v>No</v>
      </c>
      <c r="X59" s="67" t="str">
        <f t="shared" si="147"/>
        <v>No</v>
      </c>
      <c r="Y59"/>
      <c r="Z59" s="748">
        <v>1</v>
      </c>
      <c r="AA59" s="755">
        <f t="shared" si="148"/>
        <v>0</v>
      </c>
      <c r="AB59" s="26"/>
      <c r="AC59" s="363"/>
      <c r="AD59" s="258">
        <v>1.3</v>
      </c>
      <c r="AE59" s="942">
        <f t="shared" si="78"/>
        <v>0</v>
      </c>
      <c r="AF59" s="152">
        <f t="shared" si="137"/>
        <v>0</v>
      </c>
      <c r="AG59" s="152">
        <f t="shared" si="138"/>
        <v>0</v>
      </c>
      <c r="AH59" s="152">
        <f t="shared" si="139"/>
        <v>0</v>
      </c>
      <c r="AI59" s="152">
        <f t="shared" si="140"/>
        <v>0</v>
      </c>
      <c r="AJ59" s="152">
        <f t="shared" si="141"/>
        <v>0</v>
      </c>
      <c r="AK59" s="152">
        <f t="shared" si="142"/>
        <v>0</v>
      </c>
      <c r="AL59" s="152">
        <f t="shared" si="143"/>
        <v>0</v>
      </c>
      <c r="AM59" s="152">
        <f t="shared" si="144"/>
        <v>0</v>
      </c>
      <c r="AN59" s="152">
        <f t="shared" si="145"/>
        <v>0</v>
      </c>
      <c r="AO59" s="152">
        <f t="shared" si="146"/>
        <v>0</v>
      </c>
      <c r="AP59" s="942">
        <v>1</v>
      </c>
      <c r="AQ59" s="152"/>
      <c r="AR59" s="719">
        <v>17</v>
      </c>
      <c r="AS59" s="733">
        <f t="shared" si="79"/>
        <v>0</v>
      </c>
      <c r="AT59" s="719"/>
      <c r="AU59" s="733">
        <f t="shared" si="80"/>
        <v>0</v>
      </c>
      <c r="AV59" s="719"/>
      <c r="AW59" s="733">
        <f t="shared" si="81"/>
        <v>0</v>
      </c>
      <c r="AX59" s="730"/>
      <c r="AY59" s="733">
        <f t="shared" si="82"/>
        <v>0</v>
      </c>
      <c r="AZ59" s="730"/>
      <c r="BA59" s="733">
        <f t="shared" si="83"/>
        <v>0</v>
      </c>
      <c r="BB59" s="730"/>
      <c r="BC59" s="733">
        <f t="shared" si="84"/>
        <v>0</v>
      </c>
      <c r="BD59" s="730"/>
      <c r="BE59" s="733">
        <f t="shared" si="85"/>
        <v>0</v>
      </c>
      <c r="BF59" s="730"/>
      <c r="BG59" s="733">
        <f t="shared" si="86"/>
        <v>0</v>
      </c>
      <c r="BH59" s="730"/>
      <c r="BI59" s="733">
        <f t="shared" si="87"/>
        <v>0</v>
      </c>
      <c r="BJ59" s="730"/>
      <c r="BK59" s="733">
        <f t="shared" si="88"/>
        <v>0</v>
      </c>
      <c r="BL59" s="730"/>
      <c r="BM59" s="733">
        <f t="shared" si="89"/>
        <v>0</v>
      </c>
      <c r="BN59" s="730"/>
      <c r="BO59" s="733">
        <f t="shared" si="90"/>
        <v>0</v>
      </c>
      <c r="BP59" s="730"/>
      <c r="BQ59" s="733">
        <f t="shared" si="91"/>
        <v>0</v>
      </c>
      <c r="BR59" s="730"/>
      <c r="BS59" s="733">
        <f t="shared" si="92"/>
        <v>0</v>
      </c>
      <c r="BT59" s="26"/>
      <c r="BU59" s="26">
        <f t="shared" si="93"/>
        <v>0</v>
      </c>
      <c r="BV59" s="26">
        <f t="shared" si="94"/>
        <v>0</v>
      </c>
      <c r="BW59" s="26">
        <f t="shared" si="95"/>
        <v>0</v>
      </c>
      <c r="BX59" s="26">
        <f t="shared" si="96"/>
        <v>0</v>
      </c>
      <c r="BY59" s="26">
        <f t="shared" si="97"/>
        <v>0</v>
      </c>
      <c r="BZ59" s="26">
        <f t="shared" si="98"/>
        <v>0</v>
      </c>
      <c r="CA59" s="26">
        <f t="shared" si="99"/>
        <v>0</v>
      </c>
      <c r="CB59" s="26">
        <f t="shared" si="100"/>
        <v>0</v>
      </c>
      <c r="CD59" s="1">
        <f t="shared" si="101"/>
        <v>0</v>
      </c>
      <c r="CE59" s="1">
        <f t="shared" si="102"/>
        <v>0</v>
      </c>
      <c r="CF59" s="1">
        <f t="shared" si="103"/>
        <v>0</v>
      </c>
      <c r="CH59" s="1">
        <f t="shared" si="132"/>
        <v>0</v>
      </c>
      <c r="CI59" s="1">
        <f t="shared" si="104"/>
        <v>0</v>
      </c>
      <c r="CJ59" s="1">
        <f t="shared" si="105"/>
        <v>0</v>
      </c>
      <c r="CK59" s="1">
        <f t="shared" si="106"/>
        <v>0</v>
      </c>
      <c r="CL59" s="1">
        <f t="shared" si="107"/>
        <v>0</v>
      </c>
      <c r="CM59" s="1">
        <f t="shared" si="108"/>
        <v>0</v>
      </c>
      <c r="CN59" s="1">
        <f t="shared" si="109"/>
        <v>0</v>
      </c>
      <c r="CO59" s="1">
        <f t="shared" si="110"/>
        <v>0</v>
      </c>
      <c r="CP59" s="1">
        <f t="shared" si="111"/>
        <v>0</v>
      </c>
      <c r="CQ59" s="1">
        <f t="shared" si="112"/>
        <v>0</v>
      </c>
      <c r="CR59" s="1">
        <f t="shared" si="113"/>
        <v>0</v>
      </c>
      <c r="CS59" s="1">
        <f t="shared" si="114"/>
        <v>0</v>
      </c>
      <c r="CT59" s="1">
        <f t="shared" si="115"/>
        <v>0</v>
      </c>
      <c r="CU59" s="1">
        <f t="shared" si="116"/>
        <v>0</v>
      </c>
      <c r="CV59" s="1">
        <f t="shared" si="117"/>
        <v>0</v>
      </c>
      <c r="CW59" s="1">
        <f t="shared" si="118"/>
        <v>0</v>
      </c>
    </row>
    <row r="60" spans="1:101" s="26" customFormat="1" ht="57" customHeight="1" x14ac:dyDescent="0.2">
      <c r="A60" s="1"/>
      <c r="B60" s="385"/>
      <c r="D60" s="251" t="s">
        <v>147</v>
      </c>
      <c r="E60" s="947"/>
      <c r="F60" s="396"/>
      <c r="G60" s="1" t="s">
        <v>63</v>
      </c>
      <c r="H60" s="45" t="s">
        <v>398</v>
      </c>
      <c r="I60" s="1">
        <v>6</v>
      </c>
      <c r="J60" s="45" t="s">
        <v>693</v>
      </c>
      <c r="K60" s="494">
        <v>83.227914000000013</v>
      </c>
      <c r="L60" s="87"/>
      <c r="M60" s="87"/>
      <c r="N60" s="87"/>
      <c r="O60" s="87"/>
      <c r="P60" s="87"/>
      <c r="Q60" s="823"/>
      <c r="R60" s="789"/>
      <c r="S60" s="789"/>
      <c r="T60" s="789"/>
      <c r="U60" s="789"/>
      <c r="V60" s="70">
        <f t="shared" si="56"/>
        <v>0</v>
      </c>
      <c r="W60" s="88" t="str">
        <f t="shared" si="134"/>
        <v>No</v>
      </c>
      <c r="X60" s="71" t="str">
        <f t="shared" si="147"/>
        <v>No</v>
      </c>
      <c r="Y60"/>
      <c r="Z60" s="748">
        <v>1</v>
      </c>
      <c r="AA60" s="755">
        <f t="shared" si="148"/>
        <v>0</v>
      </c>
      <c r="AC60" s="363"/>
      <c r="AD60" s="258">
        <v>1</v>
      </c>
      <c r="AE60" s="942">
        <f t="shared" si="78"/>
        <v>0</v>
      </c>
      <c r="AF60" s="152">
        <f t="shared" si="137"/>
        <v>0</v>
      </c>
      <c r="AG60" s="152">
        <f t="shared" si="138"/>
        <v>0</v>
      </c>
      <c r="AH60" s="152">
        <f t="shared" si="139"/>
        <v>0</v>
      </c>
      <c r="AI60" s="152">
        <f t="shared" si="140"/>
        <v>0</v>
      </c>
      <c r="AJ60" s="152">
        <f t="shared" si="141"/>
        <v>0</v>
      </c>
      <c r="AK60" s="152">
        <f t="shared" si="142"/>
        <v>0</v>
      </c>
      <c r="AL60" s="152">
        <f t="shared" si="143"/>
        <v>0</v>
      </c>
      <c r="AM60" s="152">
        <f t="shared" si="144"/>
        <v>0</v>
      </c>
      <c r="AN60" s="152">
        <f t="shared" si="145"/>
        <v>0</v>
      </c>
      <c r="AO60" s="152">
        <f t="shared" si="146"/>
        <v>0</v>
      </c>
      <c r="AP60" s="942">
        <v>1</v>
      </c>
      <c r="AQ60" s="152"/>
      <c r="AR60" s="719">
        <v>20</v>
      </c>
      <c r="AS60" s="733">
        <f t="shared" si="79"/>
        <v>0</v>
      </c>
      <c r="AT60" s="719"/>
      <c r="AU60" s="733">
        <f t="shared" si="80"/>
        <v>0</v>
      </c>
      <c r="AV60" s="719"/>
      <c r="AW60" s="733">
        <f t="shared" si="81"/>
        <v>0</v>
      </c>
      <c r="AX60" s="730"/>
      <c r="AY60" s="733">
        <f t="shared" si="82"/>
        <v>0</v>
      </c>
      <c r="AZ60" s="730"/>
      <c r="BA60" s="733">
        <f t="shared" si="83"/>
        <v>0</v>
      </c>
      <c r="BB60" s="730"/>
      <c r="BC60" s="733">
        <f t="shared" si="84"/>
        <v>0</v>
      </c>
      <c r="BD60" s="730"/>
      <c r="BE60" s="733">
        <f t="shared" si="85"/>
        <v>0</v>
      </c>
      <c r="BF60" s="730"/>
      <c r="BG60" s="733">
        <f t="shared" si="86"/>
        <v>0</v>
      </c>
      <c r="BH60" s="730"/>
      <c r="BI60" s="733">
        <f t="shared" si="87"/>
        <v>0</v>
      </c>
      <c r="BJ60" s="730"/>
      <c r="BK60" s="733">
        <f t="shared" si="88"/>
        <v>0</v>
      </c>
      <c r="BL60" s="730"/>
      <c r="BM60" s="733">
        <f t="shared" si="89"/>
        <v>0</v>
      </c>
      <c r="BN60" s="730"/>
      <c r="BO60" s="733">
        <f t="shared" si="90"/>
        <v>0</v>
      </c>
      <c r="BP60" s="730"/>
      <c r="BQ60" s="733">
        <f t="shared" si="91"/>
        <v>0</v>
      </c>
      <c r="BR60" s="730"/>
      <c r="BS60" s="733">
        <f t="shared" si="92"/>
        <v>0</v>
      </c>
      <c r="BU60" s="26">
        <f t="shared" si="93"/>
        <v>0</v>
      </c>
      <c r="BV60" s="26">
        <f t="shared" si="94"/>
        <v>0</v>
      </c>
      <c r="BW60" s="26">
        <f t="shared" si="95"/>
        <v>0</v>
      </c>
      <c r="BX60" s="26">
        <f t="shared" si="96"/>
        <v>0</v>
      </c>
      <c r="BY60" s="26">
        <f t="shared" si="97"/>
        <v>0</v>
      </c>
      <c r="BZ60" s="26">
        <f t="shared" si="98"/>
        <v>0</v>
      </c>
      <c r="CA60" s="26">
        <f t="shared" si="99"/>
        <v>0</v>
      </c>
      <c r="CB60" s="26">
        <f t="shared" si="100"/>
        <v>0</v>
      </c>
      <c r="CD60" s="1">
        <f t="shared" ref="CD60:CD90" si="149">IF(F60="",IF(SUM(L60:U60)&gt;0,SUM(L60:U60),0),0)*I60</f>
        <v>0</v>
      </c>
      <c r="CE60" s="1">
        <f t="shared" ref="CE60:CE90" si="150">IF(F60="Dual Tex.",IF(SUM(L60:U60)&gt;0,SUM(L60:U60),0),0)*I60</f>
        <v>0</v>
      </c>
      <c r="CF60" s="1">
        <f t="shared" si="103"/>
        <v>0</v>
      </c>
      <c r="CH60" s="1">
        <f t="shared" si="132"/>
        <v>0</v>
      </c>
      <c r="CI60" s="1">
        <f t="shared" ref="CI60:CI90" si="151">IF(H60="footholds",IF(SUM(L60:U60)&gt;0,SUM(L60:U60),0),0)*I60</f>
        <v>0</v>
      </c>
      <c r="CJ60" s="1">
        <f t="shared" ref="CJ60:CJ90" si="152">IF(H60="micros",IF(SUM(L60:U60)&gt;0,SUM(L60:U60),0),0)*I60</f>
        <v>0</v>
      </c>
      <c r="CK60" s="1">
        <f t="shared" ref="CK60:CK90" si="153">IF(H60="jug",IF(SUM(L60:U60)&gt;0,SUM(L60:U60),0),0)*I60</f>
        <v>0</v>
      </c>
      <c r="CL60" s="1">
        <f t="shared" ref="CL60:CL90" si="154">IF(H60="ledge",IF(SUM(L60:U60)&gt;0,SUM(L60:U60),0),0)*I60</f>
        <v>0</v>
      </c>
      <c r="CM60" s="1">
        <f t="shared" ref="CM60:CM90" si="155">IF(H60="edge",IF(SUM(L60:U60)&gt;0,SUM(L60:U60),0),0)*I60</f>
        <v>0</v>
      </c>
      <c r="CN60" s="1">
        <f t="shared" ref="CN60:CN90" si="156">IF(H60="crimp",IF(SUM(L60:U60)&gt;0,SUM(L60:U60),0),0)*I60</f>
        <v>0</v>
      </c>
      <c r="CO60" s="1">
        <f t="shared" ref="CO60:CO90" si="157">IF(H60="incut",IF(SUM(L60:U60)&gt;0,SUM(L60:U60),0),0)*I60</f>
        <v>0</v>
      </c>
      <c r="CP60" s="1">
        <f t="shared" ref="CP60:CP90" si="158">IF(H60="dish",IF(SUM(L60:U60)&gt;0,SUM(L60:U60),0),0)*I60</f>
        <v>0</v>
      </c>
      <c r="CQ60" s="1">
        <f t="shared" ref="CQ60:CQ90" si="159">IF(H60="pinch",IF(SUM(L60:U60)&gt;0,SUM(L60:U60),0),0)*I60</f>
        <v>0</v>
      </c>
      <c r="CR60" s="1">
        <f t="shared" ref="CR60:CR90" si="160">IF(H60="pocket",IF(SUM(L60:U60)&gt;0,SUM(L60:U60),0),0)*I60</f>
        <v>0</v>
      </c>
      <c r="CS60" s="1">
        <f t="shared" ref="CS60:CS90" si="161">IF(H60="insert",IF(SUM(L60:U60)&gt;0,SUM(L60:U60),0),0)*I60</f>
        <v>0</v>
      </c>
      <c r="CT60" s="1">
        <f t="shared" ref="CT60:CT90" si="162">IF(H60="feature",IF(SUM(L60:U60)&gt;0,SUM(L60:U60),0),0)*I60</f>
        <v>0</v>
      </c>
      <c r="CU60" s="1">
        <f t="shared" ref="CU60:CU90" si="163">IF(H60="scoop",IF(SUM(L60:U60)&gt;0,SUM(L60:U60),0),0)*I60</f>
        <v>0</v>
      </c>
      <c r="CV60" s="1">
        <f t="shared" ref="CV60:CV90" si="164">IF(H60="various",IF(SUM(L60:U60)&gt;0,SUM(L60:U60),0),0)*I60</f>
        <v>0</v>
      </c>
      <c r="CW60" s="1">
        <f t="shared" ref="CW60:CW90" si="165">IF(H60="positive",IF(SUM(L60:U60)&gt;0,SUM(L60:U60),0),0)*I60</f>
        <v>0</v>
      </c>
    </row>
    <row r="61" spans="1:101" s="1" customFormat="1" ht="57" customHeight="1" x14ac:dyDescent="0.2">
      <c r="B61" s="385"/>
      <c r="D61" s="976" t="s">
        <v>106</v>
      </c>
      <c r="E61" s="956"/>
      <c r="F61" s="397"/>
      <c r="G61" s="62" t="s">
        <v>60</v>
      </c>
      <c r="H61" s="63" t="s">
        <v>146</v>
      </c>
      <c r="I61" s="62">
        <v>15</v>
      </c>
      <c r="J61" s="63" t="s">
        <v>693</v>
      </c>
      <c r="K61" s="490">
        <v>82.685671530000008</v>
      </c>
      <c r="L61" s="64"/>
      <c r="M61" s="64"/>
      <c r="N61" s="64"/>
      <c r="O61" s="64"/>
      <c r="P61" s="64"/>
      <c r="Q61" s="821"/>
      <c r="R61" s="795"/>
      <c r="S61" s="795"/>
      <c r="T61" s="795"/>
      <c r="U61" s="795"/>
      <c r="V61" s="66">
        <f t="shared" si="56"/>
        <v>0</v>
      </c>
      <c r="W61" s="66" t="str">
        <f t="shared" si="134"/>
        <v>No</v>
      </c>
      <c r="X61" s="67" t="str">
        <f t="shared" si="147"/>
        <v>No</v>
      </c>
      <c r="Y61"/>
      <c r="Z61" s="748">
        <v>1</v>
      </c>
      <c r="AA61" s="755">
        <f t="shared" si="148"/>
        <v>0</v>
      </c>
      <c r="AB61" s="26"/>
      <c r="AC61" s="363"/>
      <c r="AD61" s="258">
        <v>0.7</v>
      </c>
      <c r="AE61" s="942">
        <f t="shared" si="78"/>
        <v>0</v>
      </c>
      <c r="AF61" s="152">
        <f t="shared" si="137"/>
        <v>0</v>
      </c>
      <c r="AG61" s="152">
        <f t="shared" si="138"/>
        <v>0</v>
      </c>
      <c r="AH61" s="152">
        <f t="shared" si="139"/>
        <v>0</v>
      </c>
      <c r="AI61" s="152">
        <f t="shared" si="140"/>
        <v>0</v>
      </c>
      <c r="AJ61" s="152">
        <f t="shared" si="141"/>
        <v>0</v>
      </c>
      <c r="AK61" s="152">
        <f t="shared" si="142"/>
        <v>0</v>
      </c>
      <c r="AL61" s="152">
        <f t="shared" si="143"/>
        <v>0</v>
      </c>
      <c r="AM61" s="152">
        <f t="shared" si="144"/>
        <v>0</v>
      </c>
      <c r="AN61" s="152">
        <f t="shared" si="145"/>
        <v>0</v>
      </c>
      <c r="AO61" s="152">
        <f t="shared" si="146"/>
        <v>0</v>
      </c>
      <c r="AP61" s="942">
        <v>1</v>
      </c>
      <c r="AQ61" s="152"/>
      <c r="AR61" s="719">
        <v>30</v>
      </c>
      <c r="AS61" s="733">
        <f t="shared" ref="AS61:AS90" si="166">SUM(L61:U61)*AR61</f>
        <v>0</v>
      </c>
      <c r="AT61" s="719"/>
      <c r="AU61" s="733">
        <f t="shared" ref="AU61:AU90" si="167">SUM(L61:U61)*AT61</f>
        <v>0</v>
      </c>
      <c r="AV61" s="719"/>
      <c r="AW61" s="733">
        <f t="shared" ref="AW61:AW90" si="168">SUM(L61:U61)*AV61</f>
        <v>0</v>
      </c>
      <c r="AX61" s="730"/>
      <c r="AY61" s="733">
        <f t="shared" ref="AY61:AY90" si="169">SUM(L61:U61)*AX61</f>
        <v>0</v>
      </c>
      <c r="AZ61" s="730"/>
      <c r="BA61" s="733">
        <f t="shared" ref="BA61:BA90" si="170">SUM(L61:U61)*AZ61</f>
        <v>0</v>
      </c>
      <c r="BB61" s="730"/>
      <c r="BC61" s="733">
        <f t="shared" ref="BC61:BC90" si="171">SUM(L61:U61)*BB61</f>
        <v>0</v>
      </c>
      <c r="BD61" s="730"/>
      <c r="BE61" s="733">
        <f t="shared" ref="BE61:BE90" si="172">SUM(L61:U61)*BD61</f>
        <v>0</v>
      </c>
      <c r="BF61" s="730"/>
      <c r="BG61" s="733">
        <f t="shared" ref="BG61:BG90" si="173">SUM(L61:U61)*BF61</f>
        <v>0</v>
      </c>
      <c r="BH61" s="730"/>
      <c r="BI61" s="733">
        <f t="shared" ref="BI61:BI90" si="174">SUM(L61:U61)*BH61</f>
        <v>0</v>
      </c>
      <c r="BJ61" s="730"/>
      <c r="BK61" s="733">
        <f t="shared" ref="BK61:BK90" si="175">SUM(L61:U61)*BJ61</f>
        <v>0</v>
      </c>
      <c r="BL61" s="730"/>
      <c r="BM61" s="733">
        <f t="shared" ref="BM61:BM90" si="176">SUM(L61:U61)*BL61</f>
        <v>0</v>
      </c>
      <c r="BN61" s="730"/>
      <c r="BO61" s="733">
        <f t="shared" ref="BO61:BO90" si="177">SUM(L61:U61)*BN61</f>
        <v>0</v>
      </c>
      <c r="BP61" s="730"/>
      <c r="BQ61" s="733">
        <f t="shared" ref="BQ61:BQ90" si="178">SUM(L61:U61)*BP61</f>
        <v>0</v>
      </c>
      <c r="BR61" s="730"/>
      <c r="BS61" s="733">
        <f t="shared" ref="BS61:BS90" si="179">SUM(L61:U61)*BR61</f>
        <v>0</v>
      </c>
      <c r="BT61" s="26"/>
      <c r="BU61" s="26">
        <f t="shared" ref="BU61:BU90" si="180">IF(G61="XS",IF(SUM(L61:U61)&gt;0,SUM(L61:U61),0),0)*I61</f>
        <v>0</v>
      </c>
      <c r="BV61" s="26">
        <f t="shared" ref="BV61:BV90" si="181">IF(G61="S",IF(SUM(L61:U61)&gt;0,SUM(L61:U61),0),0)*I61</f>
        <v>0</v>
      </c>
      <c r="BW61" s="26">
        <f t="shared" ref="BW61:BW90" si="182">IF(G61="M",IF(SUM(L61:U61)&gt;0,SUM(L61:U61),0),0)*I61</f>
        <v>0</v>
      </c>
      <c r="BX61" s="26">
        <f t="shared" ref="BX61:BX90" si="183">IF(G61="L",IF(SUM(L61:U61)&gt;0,SUM(L61:U61),0),0)*I61</f>
        <v>0</v>
      </c>
      <c r="BY61" s="26">
        <f t="shared" ref="BY61:BY90" si="184">IF(G61="XL",IF(SUM(L61:U61)&gt;0,SUM(L61:U61),0),0)*I61</f>
        <v>0</v>
      </c>
      <c r="BZ61" s="26">
        <f t="shared" ref="BZ61:BZ90" si="185">IF(G61="2XL",IF(SUM(L61:U61)&gt;0,SUM(L61:U61),0),0)*I61</f>
        <v>0</v>
      </c>
      <c r="CA61" s="26">
        <f t="shared" ref="CA61:CA90" si="186">IF(G61="3XL",IF(SUM(L61:U61)&gt;0,SUM(L61:U61),0),0)*I61</f>
        <v>0</v>
      </c>
      <c r="CB61" s="26">
        <f t="shared" ref="CB61:CB90" si="187">IF(G61="various",IF(SUM(L61:U61)&gt;0,SUM(L61:U61),0),0)*I61</f>
        <v>0</v>
      </c>
      <c r="CD61" s="1">
        <f t="shared" si="149"/>
        <v>0</v>
      </c>
      <c r="CE61" s="1">
        <f t="shared" si="150"/>
        <v>0</v>
      </c>
      <c r="CF61" s="1">
        <f t="shared" ref="CF61:CF90" si="188">IF(F61="No Tex.",IF(SUM(L61:U61)&gt;0,SUM(L61:U61),0),0)*I61</f>
        <v>0</v>
      </c>
      <c r="CH61" s="1">
        <f t="shared" si="132"/>
        <v>0</v>
      </c>
      <c r="CI61" s="1">
        <f t="shared" si="151"/>
        <v>0</v>
      </c>
      <c r="CJ61" s="1">
        <f t="shared" si="152"/>
        <v>0</v>
      </c>
      <c r="CK61" s="1">
        <f t="shared" si="153"/>
        <v>0</v>
      </c>
      <c r="CL61" s="1">
        <f t="shared" si="154"/>
        <v>0</v>
      </c>
      <c r="CM61" s="1">
        <f t="shared" si="155"/>
        <v>0</v>
      </c>
      <c r="CN61" s="1">
        <f t="shared" si="156"/>
        <v>0</v>
      </c>
      <c r="CO61" s="1">
        <f t="shared" si="157"/>
        <v>0</v>
      </c>
      <c r="CP61" s="1">
        <f t="shared" si="158"/>
        <v>0</v>
      </c>
      <c r="CQ61" s="1">
        <f t="shared" si="159"/>
        <v>0</v>
      </c>
      <c r="CR61" s="1">
        <f t="shared" si="160"/>
        <v>0</v>
      </c>
      <c r="CS61" s="1">
        <f t="shared" si="161"/>
        <v>0</v>
      </c>
      <c r="CT61" s="1">
        <f t="shared" si="162"/>
        <v>0</v>
      </c>
      <c r="CU61" s="1">
        <f t="shared" si="163"/>
        <v>0</v>
      </c>
      <c r="CV61" s="1">
        <f t="shared" si="164"/>
        <v>0</v>
      </c>
      <c r="CW61" s="1">
        <f t="shared" si="165"/>
        <v>0</v>
      </c>
    </row>
    <row r="62" spans="1:101" s="1" customFormat="1" ht="57" customHeight="1" x14ac:dyDescent="0.2">
      <c r="B62" s="385"/>
      <c r="D62" s="251" t="s">
        <v>107</v>
      </c>
      <c r="E62" s="947"/>
      <c r="F62" s="396"/>
      <c r="G62" s="1" t="s">
        <v>64</v>
      </c>
      <c r="H62" s="45" t="s">
        <v>309</v>
      </c>
      <c r="I62" s="1">
        <v>6</v>
      </c>
      <c r="J62" s="45" t="s">
        <v>693</v>
      </c>
      <c r="K62" s="494">
        <v>77.528062920000025</v>
      </c>
      <c r="L62" s="87"/>
      <c r="M62" s="87"/>
      <c r="N62" s="87"/>
      <c r="O62" s="87"/>
      <c r="P62" s="87"/>
      <c r="Q62" s="823"/>
      <c r="R62" s="789"/>
      <c r="S62" s="789"/>
      <c r="T62" s="789"/>
      <c r="U62" s="789"/>
      <c r="V62" s="70">
        <f t="shared" si="56"/>
        <v>0</v>
      </c>
      <c r="W62" s="88" t="str">
        <f t="shared" si="134"/>
        <v>No</v>
      </c>
      <c r="X62" s="71" t="str">
        <f t="shared" si="147"/>
        <v>No</v>
      </c>
      <c r="Y62"/>
      <c r="Z62" s="748">
        <v>1</v>
      </c>
      <c r="AA62" s="755">
        <f t="shared" si="148"/>
        <v>0</v>
      </c>
      <c r="AB62" s="26"/>
      <c r="AC62" s="363"/>
      <c r="AD62" s="258">
        <v>0.7</v>
      </c>
      <c r="AE62" s="942">
        <f t="shared" si="78"/>
        <v>0</v>
      </c>
      <c r="AF62" s="152">
        <f t="shared" si="137"/>
        <v>0</v>
      </c>
      <c r="AG62" s="152">
        <f t="shared" si="138"/>
        <v>0</v>
      </c>
      <c r="AH62" s="152">
        <f t="shared" si="139"/>
        <v>0</v>
      </c>
      <c r="AI62" s="152">
        <f t="shared" si="140"/>
        <v>0</v>
      </c>
      <c r="AJ62" s="152">
        <f t="shared" si="141"/>
        <v>0</v>
      </c>
      <c r="AK62" s="152">
        <f t="shared" si="142"/>
        <v>0</v>
      </c>
      <c r="AL62" s="152">
        <f t="shared" si="143"/>
        <v>0</v>
      </c>
      <c r="AM62" s="152">
        <f t="shared" si="144"/>
        <v>0</v>
      </c>
      <c r="AN62" s="152">
        <f t="shared" si="145"/>
        <v>0</v>
      </c>
      <c r="AO62" s="152">
        <f t="shared" si="146"/>
        <v>0</v>
      </c>
      <c r="AP62" s="942">
        <v>1</v>
      </c>
      <c r="AQ62" s="152"/>
      <c r="AR62" s="719">
        <v>18</v>
      </c>
      <c r="AS62" s="733">
        <f t="shared" si="166"/>
        <v>0</v>
      </c>
      <c r="AT62" s="719"/>
      <c r="AU62" s="733">
        <f t="shared" si="167"/>
        <v>0</v>
      </c>
      <c r="AV62" s="719"/>
      <c r="AW62" s="733">
        <f t="shared" si="168"/>
        <v>0</v>
      </c>
      <c r="AX62" s="730"/>
      <c r="AY62" s="733">
        <f t="shared" si="169"/>
        <v>0</v>
      </c>
      <c r="AZ62" s="730"/>
      <c r="BA62" s="733">
        <f t="shared" si="170"/>
        <v>0</v>
      </c>
      <c r="BB62" s="730"/>
      <c r="BC62" s="733">
        <f t="shared" si="171"/>
        <v>0</v>
      </c>
      <c r="BD62" s="730"/>
      <c r="BE62" s="733">
        <f t="shared" si="172"/>
        <v>0</v>
      </c>
      <c r="BF62" s="730"/>
      <c r="BG62" s="733">
        <f t="shared" si="173"/>
        <v>0</v>
      </c>
      <c r="BH62" s="730"/>
      <c r="BI62" s="733">
        <f t="shared" si="174"/>
        <v>0</v>
      </c>
      <c r="BJ62" s="730"/>
      <c r="BK62" s="733">
        <f t="shared" si="175"/>
        <v>0</v>
      </c>
      <c r="BL62" s="730"/>
      <c r="BM62" s="733">
        <f t="shared" si="176"/>
        <v>0</v>
      </c>
      <c r="BN62" s="730"/>
      <c r="BO62" s="733">
        <f t="shared" si="177"/>
        <v>0</v>
      </c>
      <c r="BP62" s="730"/>
      <c r="BQ62" s="733">
        <f t="shared" si="178"/>
        <v>0</v>
      </c>
      <c r="BR62" s="730"/>
      <c r="BS62" s="733">
        <f t="shared" si="179"/>
        <v>0</v>
      </c>
      <c r="BT62" s="26"/>
      <c r="BU62" s="26">
        <f t="shared" si="180"/>
        <v>0</v>
      </c>
      <c r="BV62" s="26">
        <f t="shared" si="181"/>
        <v>0</v>
      </c>
      <c r="BW62" s="26">
        <f t="shared" si="182"/>
        <v>0</v>
      </c>
      <c r="BX62" s="26">
        <f t="shared" si="183"/>
        <v>0</v>
      </c>
      <c r="BY62" s="26">
        <f t="shared" si="184"/>
        <v>0</v>
      </c>
      <c r="BZ62" s="26">
        <f t="shared" si="185"/>
        <v>0</v>
      </c>
      <c r="CA62" s="26">
        <f t="shared" si="186"/>
        <v>0</v>
      </c>
      <c r="CB62" s="26">
        <f t="shared" si="187"/>
        <v>0</v>
      </c>
      <c r="CD62" s="1">
        <f t="shared" si="149"/>
        <v>0</v>
      </c>
      <c r="CE62" s="1">
        <f t="shared" si="150"/>
        <v>0</v>
      </c>
      <c r="CF62" s="1">
        <f t="shared" si="188"/>
        <v>0</v>
      </c>
      <c r="CH62" s="1">
        <f t="shared" si="132"/>
        <v>0</v>
      </c>
      <c r="CI62" s="1">
        <f t="shared" si="151"/>
        <v>0</v>
      </c>
      <c r="CJ62" s="1">
        <f t="shared" si="152"/>
        <v>0</v>
      </c>
      <c r="CK62" s="1">
        <f t="shared" si="153"/>
        <v>0</v>
      </c>
      <c r="CL62" s="1">
        <f t="shared" si="154"/>
        <v>0</v>
      </c>
      <c r="CM62" s="1">
        <f t="shared" si="155"/>
        <v>0</v>
      </c>
      <c r="CN62" s="1">
        <f t="shared" si="156"/>
        <v>0</v>
      </c>
      <c r="CO62" s="1">
        <f t="shared" si="157"/>
        <v>0</v>
      </c>
      <c r="CP62" s="1">
        <f t="shared" si="158"/>
        <v>0</v>
      </c>
      <c r="CQ62" s="1">
        <f t="shared" si="159"/>
        <v>0</v>
      </c>
      <c r="CR62" s="1">
        <f t="shared" si="160"/>
        <v>0</v>
      </c>
      <c r="CS62" s="1">
        <f t="shared" si="161"/>
        <v>0</v>
      </c>
      <c r="CT62" s="1">
        <f t="shared" si="162"/>
        <v>0</v>
      </c>
      <c r="CU62" s="1">
        <f t="shared" si="163"/>
        <v>0</v>
      </c>
      <c r="CV62" s="1">
        <f t="shared" si="164"/>
        <v>0</v>
      </c>
      <c r="CW62" s="1">
        <f t="shared" si="165"/>
        <v>0</v>
      </c>
    </row>
    <row r="63" spans="1:101" s="1" customFormat="1" ht="57" customHeight="1" x14ac:dyDescent="0.2">
      <c r="B63" s="385"/>
      <c r="D63" s="976" t="s">
        <v>108</v>
      </c>
      <c r="E63" s="956"/>
      <c r="F63" s="397"/>
      <c r="G63" s="62" t="s">
        <v>64</v>
      </c>
      <c r="H63" s="63" t="s">
        <v>399</v>
      </c>
      <c r="I63" s="62">
        <v>6</v>
      </c>
      <c r="J63" s="63" t="s">
        <v>693</v>
      </c>
      <c r="K63" s="490">
        <v>77.528062920000025</v>
      </c>
      <c r="L63" s="64"/>
      <c r="M63" s="64"/>
      <c r="N63" s="64"/>
      <c r="O63" s="64"/>
      <c r="P63" s="64"/>
      <c r="Q63" s="821"/>
      <c r="R63" s="795"/>
      <c r="S63" s="795"/>
      <c r="T63" s="795"/>
      <c r="U63" s="795"/>
      <c r="V63" s="66">
        <f t="shared" si="56"/>
        <v>0</v>
      </c>
      <c r="W63" s="66" t="str">
        <f t="shared" si="134"/>
        <v>No</v>
      </c>
      <c r="X63" s="67" t="str">
        <f t="shared" si="147"/>
        <v>No</v>
      </c>
      <c r="Y63"/>
      <c r="Z63" s="748">
        <v>1</v>
      </c>
      <c r="AA63" s="755">
        <f t="shared" si="148"/>
        <v>0</v>
      </c>
      <c r="AB63" s="26"/>
      <c r="AC63" s="363"/>
      <c r="AD63" s="258">
        <v>0.7</v>
      </c>
      <c r="AE63" s="942">
        <f t="shared" si="78"/>
        <v>0</v>
      </c>
      <c r="AF63" s="152">
        <f t="shared" si="137"/>
        <v>0</v>
      </c>
      <c r="AG63" s="152">
        <f t="shared" si="138"/>
        <v>0</v>
      </c>
      <c r="AH63" s="152">
        <f t="shared" si="139"/>
        <v>0</v>
      </c>
      <c r="AI63" s="152">
        <f t="shared" si="140"/>
        <v>0</v>
      </c>
      <c r="AJ63" s="152">
        <f t="shared" si="141"/>
        <v>0</v>
      </c>
      <c r="AK63" s="152">
        <f t="shared" si="142"/>
        <v>0</v>
      </c>
      <c r="AL63" s="152">
        <f t="shared" si="143"/>
        <v>0</v>
      </c>
      <c r="AM63" s="152">
        <f t="shared" si="144"/>
        <v>0</v>
      </c>
      <c r="AN63" s="152">
        <f t="shared" si="145"/>
        <v>0</v>
      </c>
      <c r="AO63" s="152">
        <f t="shared" si="146"/>
        <v>0</v>
      </c>
      <c r="AP63" s="942">
        <v>1</v>
      </c>
      <c r="AQ63" s="152"/>
      <c r="AR63" s="719">
        <v>16</v>
      </c>
      <c r="AS63" s="733">
        <f t="shared" si="166"/>
        <v>0</v>
      </c>
      <c r="AT63" s="719"/>
      <c r="AU63" s="733">
        <f t="shared" si="167"/>
        <v>0</v>
      </c>
      <c r="AV63" s="719"/>
      <c r="AW63" s="733">
        <f t="shared" si="168"/>
        <v>0</v>
      </c>
      <c r="AX63" s="730"/>
      <c r="AY63" s="733">
        <f t="shared" si="169"/>
        <v>0</v>
      </c>
      <c r="AZ63" s="730"/>
      <c r="BA63" s="733">
        <f t="shared" si="170"/>
        <v>0</v>
      </c>
      <c r="BB63" s="730"/>
      <c r="BC63" s="733">
        <f t="shared" si="171"/>
        <v>0</v>
      </c>
      <c r="BD63" s="730"/>
      <c r="BE63" s="733">
        <f t="shared" si="172"/>
        <v>0</v>
      </c>
      <c r="BF63" s="730"/>
      <c r="BG63" s="733">
        <f t="shared" si="173"/>
        <v>0</v>
      </c>
      <c r="BH63" s="730"/>
      <c r="BI63" s="733">
        <f t="shared" si="174"/>
        <v>0</v>
      </c>
      <c r="BJ63" s="730"/>
      <c r="BK63" s="733">
        <f t="shared" si="175"/>
        <v>0</v>
      </c>
      <c r="BL63" s="730"/>
      <c r="BM63" s="733">
        <f t="shared" si="176"/>
        <v>0</v>
      </c>
      <c r="BN63" s="730"/>
      <c r="BO63" s="733">
        <f t="shared" si="177"/>
        <v>0</v>
      </c>
      <c r="BP63" s="730"/>
      <c r="BQ63" s="733">
        <f t="shared" si="178"/>
        <v>0</v>
      </c>
      <c r="BR63" s="730"/>
      <c r="BS63" s="733">
        <f t="shared" si="179"/>
        <v>0</v>
      </c>
      <c r="BT63" s="26"/>
      <c r="BU63" s="26">
        <f t="shared" si="180"/>
        <v>0</v>
      </c>
      <c r="BV63" s="26">
        <f t="shared" si="181"/>
        <v>0</v>
      </c>
      <c r="BW63" s="26">
        <f t="shared" si="182"/>
        <v>0</v>
      </c>
      <c r="BX63" s="26">
        <f t="shared" si="183"/>
        <v>0</v>
      </c>
      <c r="BY63" s="26">
        <f t="shared" si="184"/>
        <v>0</v>
      </c>
      <c r="BZ63" s="26">
        <f t="shared" si="185"/>
        <v>0</v>
      </c>
      <c r="CA63" s="26">
        <f t="shared" si="186"/>
        <v>0</v>
      </c>
      <c r="CB63" s="26">
        <f t="shared" si="187"/>
        <v>0</v>
      </c>
      <c r="CD63" s="1">
        <f t="shared" si="149"/>
        <v>0</v>
      </c>
      <c r="CE63" s="1">
        <f t="shared" si="150"/>
        <v>0</v>
      </c>
      <c r="CF63" s="1">
        <f t="shared" si="188"/>
        <v>0</v>
      </c>
      <c r="CH63" s="1">
        <f t="shared" si="132"/>
        <v>0</v>
      </c>
      <c r="CI63" s="1">
        <f t="shared" si="151"/>
        <v>0</v>
      </c>
      <c r="CJ63" s="1">
        <f t="shared" si="152"/>
        <v>0</v>
      </c>
      <c r="CK63" s="1">
        <f t="shared" si="153"/>
        <v>0</v>
      </c>
      <c r="CL63" s="1">
        <f t="shared" si="154"/>
        <v>0</v>
      </c>
      <c r="CM63" s="1">
        <f t="shared" si="155"/>
        <v>0</v>
      </c>
      <c r="CN63" s="1">
        <f t="shared" si="156"/>
        <v>0</v>
      </c>
      <c r="CO63" s="1">
        <f t="shared" si="157"/>
        <v>0</v>
      </c>
      <c r="CP63" s="1">
        <f t="shared" si="158"/>
        <v>0</v>
      </c>
      <c r="CQ63" s="1">
        <f t="shared" si="159"/>
        <v>0</v>
      </c>
      <c r="CR63" s="1">
        <f t="shared" si="160"/>
        <v>0</v>
      </c>
      <c r="CS63" s="1">
        <f t="shared" si="161"/>
        <v>0</v>
      </c>
      <c r="CT63" s="1">
        <f t="shared" si="162"/>
        <v>0</v>
      </c>
      <c r="CU63" s="1">
        <f t="shared" si="163"/>
        <v>0</v>
      </c>
      <c r="CV63" s="1">
        <f t="shared" si="164"/>
        <v>0</v>
      </c>
      <c r="CW63" s="1">
        <f t="shared" si="165"/>
        <v>0</v>
      </c>
    </row>
    <row r="64" spans="1:101" s="26" customFormat="1" ht="57" customHeight="1" x14ac:dyDescent="0.2">
      <c r="A64" s="1"/>
      <c r="B64" s="385"/>
      <c r="D64" s="251" t="s">
        <v>109</v>
      </c>
      <c r="E64" s="947"/>
      <c r="F64" s="396"/>
      <c r="G64" s="1" t="s">
        <v>64</v>
      </c>
      <c r="H64" s="45" t="s">
        <v>309</v>
      </c>
      <c r="I64" s="1">
        <v>4</v>
      </c>
      <c r="J64" s="45" t="s">
        <v>693</v>
      </c>
      <c r="K64" s="494">
        <v>77.528062920000025</v>
      </c>
      <c r="L64" s="87"/>
      <c r="M64" s="87"/>
      <c r="N64" s="87"/>
      <c r="O64" s="87"/>
      <c r="P64" s="87"/>
      <c r="Q64" s="823"/>
      <c r="R64" s="789"/>
      <c r="S64" s="789"/>
      <c r="T64" s="789"/>
      <c r="U64" s="789"/>
      <c r="V64" s="70">
        <f t="shared" si="56"/>
        <v>0</v>
      </c>
      <c r="W64" s="88" t="str">
        <f t="shared" si="134"/>
        <v>No</v>
      </c>
      <c r="X64" s="71" t="str">
        <f t="shared" si="147"/>
        <v>No</v>
      </c>
      <c r="Y64"/>
      <c r="Z64" s="748">
        <v>1</v>
      </c>
      <c r="AA64" s="755">
        <f t="shared" si="148"/>
        <v>0</v>
      </c>
      <c r="AC64" s="363"/>
      <c r="AD64" s="258">
        <v>0.7</v>
      </c>
      <c r="AE64" s="942">
        <f t="shared" si="78"/>
        <v>0</v>
      </c>
      <c r="AF64" s="152">
        <f t="shared" si="137"/>
        <v>0</v>
      </c>
      <c r="AG64" s="152">
        <f t="shared" si="138"/>
        <v>0</v>
      </c>
      <c r="AH64" s="152">
        <f t="shared" si="139"/>
        <v>0</v>
      </c>
      <c r="AI64" s="152">
        <f t="shared" si="140"/>
        <v>0</v>
      </c>
      <c r="AJ64" s="152">
        <f t="shared" si="141"/>
        <v>0</v>
      </c>
      <c r="AK64" s="152">
        <f t="shared" si="142"/>
        <v>0</v>
      </c>
      <c r="AL64" s="152">
        <f t="shared" si="143"/>
        <v>0</v>
      </c>
      <c r="AM64" s="152">
        <f t="shared" si="144"/>
        <v>0</v>
      </c>
      <c r="AN64" s="152">
        <f t="shared" si="145"/>
        <v>0</v>
      </c>
      <c r="AO64" s="152">
        <f t="shared" si="146"/>
        <v>0</v>
      </c>
      <c r="AP64" s="942">
        <v>1</v>
      </c>
      <c r="AQ64" s="152"/>
      <c r="AR64" s="719">
        <v>10</v>
      </c>
      <c r="AS64" s="733">
        <f t="shared" si="166"/>
        <v>0</v>
      </c>
      <c r="AT64" s="719"/>
      <c r="AU64" s="733">
        <f t="shared" si="167"/>
        <v>0</v>
      </c>
      <c r="AV64" s="719"/>
      <c r="AW64" s="733">
        <f t="shared" si="168"/>
        <v>0</v>
      </c>
      <c r="AX64" s="730"/>
      <c r="AY64" s="733">
        <f t="shared" si="169"/>
        <v>0</v>
      </c>
      <c r="AZ64" s="730"/>
      <c r="BA64" s="733">
        <f t="shared" si="170"/>
        <v>0</v>
      </c>
      <c r="BB64" s="730"/>
      <c r="BC64" s="733">
        <f t="shared" si="171"/>
        <v>0</v>
      </c>
      <c r="BD64" s="730"/>
      <c r="BE64" s="733">
        <f t="shared" si="172"/>
        <v>0</v>
      </c>
      <c r="BF64" s="730"/>
      <c r="BG64" s="733">
        <f t="shared" si="173"/>
        <v>0</v>
      </c>
      <c r="BH64" s="730"/>
      <c r="BI64" s="733">
        <f t="shared" si="174"/>
        <v>0</v>
      </c>
      <c r="BJ64" s="730"/>
      <c r="BK64" s="733">
        <f t="shared" si="175"/>
        <v>0</v>
      </c>
      <c r="BL64" s="730"/>
      <c r="BM64" s="733">
        <f t="shared" si="176"/>
        <v>0</v>
      </c>
      <c r="BN64" s="730"/>
      <c r="BO64" s="733">
        <f t="shared" si="177"/>
        <v>0</v>
      </c>
      <c r="BP64" s="730"/>
      <c r="BQ64" s="733">
        <f t="shared" si="178"/>
        <v>0</v>
      </c>
      <c r="BR64" s="730"/>
      <c r="BS64" s="733">
        <f t="shared" si="179"/>
        <v>0</v>
      </c>
      <c r="BU64" s="26">
        <f t="shared" si="180"/>
        <v>0</v>
      </c>
      <c r="BV64" s="26">
        <f t="shared" si="181"/>
        <v>0</v>
      </c>
      <c r="BW64" s="26">
        <f t="shared" si="182"/>
        <v>0</v>
      </c>
      <c r="BX64" s="26">
        <f t="shared" si="183"/>
        <v>0</v>
      </c>
      <c r="BY64" s="26">
        <f t="shared" si="184"/>
        <v>0</v>
      </c>
      <c r="BZ64" s="26">
        <f t="shared" si="185"/>
        <v>0</v>
      </c>
      <c r="CA64" s="26">
        <f t="shared" si="186"/>
        <v>0</v>
      </c>
      <c r="CB64" s="26">
        <f t="shared" si="187"/>
        <v>0</v>
      </c>
      <c r="CD64" s="1">
        <f t="shared" si="149"/>
        <v>0</v>
      </c>
      <c r="CE64" s="1">
        <f t="shared" si="150"/>
        <v>0</v>
      </c>
      <c r="CF64" s="1">
        <f t="shared" si="188"/>
        <v>0</v>
      </c>
      <c r="CH64" s="1">
        <f t="shared" si="132"/>
        <v>0</v>
      </c>
      <c r="CI64" s="1">
        <f t="shared" si="151"/>
        <v>0</v>
      </c>
      <c r="CJ64" s="1">
        <f t="shared" si="152"/>
        <v>0</v>
      </c>
      <c r="CK64" s="1">
        <f t="shared" si="153"/>
        <v>0</v>
      </c>
      <c r="CL64" s="1">
        <f t="shared" si="154"/>
        <v>0</v>
      </c>
      <c r="CM64" s="1">
        <f t="shared" si="155"/>
        <v>0</v>
      </c>
      <c r="CN64" s="1">
        <f t="shared" si="156"/>
        <v>0</v>
      </c>
      <c r="CO64" s="1">
        <f t="shared" si="157"/>
        <v>0</v>
      </c>
      <c r="CP64" s="1">
        <f t="shared" si="158"/>
        <v>0</v>
      </c>
      <c r="CQ64" s="1">
        <f t="shared" si="159"/>
        <v>0</v>
      </c>
      <c r="CR64" s="1">
        <f t="shared" si="160"/>
        <v>0</v>
      </c>
      <c r="CS64" s="1">
        <f t="shared" si="161"/>
        <v>0</v>
      </c>
      <c r="CT64" s="1">
        <f t="shared" si="162"/>
        <v>0</v>
      </c>
      <c r="CU64" s="1">
        <f t="shared" si="163"/>
        <v>0</v>
      </c>
      <c r="CV64" s="1">
        <f t="shared" si="164"/>
        <v>0</v>
      </c>
      <c r="CW64" s="1">
        <f t="shared" si="165"/>
        <v>0</v>
      </c>
    </row>
    <row r="65" spans="1:128" s="1" customFormat="1" ht="57" customHeight="1" x14ac:dyDescent="0.2">
      <c r="B65" s="385"/>
      <c r="D65" s="976" t="s">
        <v>110</v>
      </c>
      <c r="E65" s="956"/>
      <c r="F65" s="397"/>
      <c r="G65" s="62" t="s">
        <v>345</v>
      </c>
      <c r="H65" s="63" t="s">
        <v>309</v>
      </c>
      <c r="I65" s="62">
        <v>4</v>
      </c>
      <c r="J65" s="63" t="s">
        <v>693</v>
      </c>
      <c r="K65" s="490">
        <v>103.36654713000001</v>
      </c>
      <c r="L65" s="64"/>
      <c r="M65" s="64"/>
      <c r="N65" s="64"/>
      <c r="O65" s="64"/>
      <c r="P65" s="64"/>
      <c r="Q65" s="821"/>
      <c r="R65" s="795"/>
      <c r="S65" s="795"/>
      <c r="T65" s="795"/>
      <c r="U65" s="795"/>
      <c r="V65" s="66">
        <f t="shared" si="56"/>
        <v>0</v>
      </c>
      <c r="W65" s="66" t="str">
        <f t="shared" si="134"/>
        <v>No</v>
      </c>
      <c r="X65" s="67" t="str">
        <f t="shared" si="147"/>
        <v>No</v>
      </c>
      <c r="Y65"/>
      <c r="Z65" s="748">
        <v>1</v>
      </c>
      <c r="AA65" s="755">
        <f t="shared" si="148"/>
        <v>0</v>
      </c>
      <c r="AB65" s="26"/>
      <c r="AC65" s="363"/>
      <c r="AD65" s="258">
        <v>1.5</v>
      </c>
      <c r="AE65" s="942">
        <f t="shared" si="78"/>
        <v>0</v>
      </c>
      <c r="AF65" s="152">
        <f t="shared" si="137"/>
        <v>0</v>
      </c>
      <c r="AG65" s="152">
        <f t="shared" si="138"/>
        <v>0</v>
      </c>
      <c r="AH65" s="152">
        <f t="shared" si="139"/>
        <v>0</v>
      </c>
      <c r="AI65" s="152">
        <f t="shared" si="140"/>
        <v>0</v>
      </c>
      <c r="AJ65" s="152">
        <f t="shared" si="141"/>
        <v>0</v>
      </c>
      <c r="AK65" s="152">
        <f t="shared" si="142"/>
        <v>0</v>
      </c>
      <c r="AL65" s="152">
        <f t="shared" si="143"/>
        <v>0</v>
      </c>
      <c r="AM65" s="152">
        <f t="shared" si="144"/>
        <v>0</v>
      </c>
      <c r="AN65" s="152">
        <f t="shared" si="145"/>
        <v>0</v>
      </c>
      <c r="AO65" s="152">
        <f t="shared" si="146"/>
        <v>0</v>
      </c>
      <c r="AP65" s="942">
        <v>1</v>
      </c>
      <c r="AQ65" s="152"/>
      <c r="AR65" s="719">
        <v>16</v>
      </c>
      <c r="AS65" s="733">
        <f t="shared" si="166"/>
        <v>0</v>
      </c>
      <c r="AT65" s="719"/>
      <c r="AU65" s="733">
        <f t="shared" si="167"/>
        <v>0</v>
      </c>
      <c r="AV65" s="719"/>
      <c r="AW65" s="733">
        <f t="shared" si="168"/>
        <v>0</v>
      </c>
      <c r="AX65" s="730"/>
      <c r="AY65" s="733">
        <f t="shared" si="169"/>
        <v>0</v>
      </c>
      <c r="AZ65" s="730"/>
      <c r="BA65" s="733">
        <f t="shared" si="170"/>
        <v>0</v>
      </c>
      <c r="BB65" s="730"/>
      <c r="BC65" s="733">
        <f t="shared" si="171"/>
        <v>0</v>
      </c>
      <c r="BD65" s="730"/>
      <c r="BE65" s="733">
        <f t="shared" si="172"/>
        <v>0</v>
      </c>
      <c r="BF65" s="730"/>
      <c r="BG65" s="733">
        <f t="shared" si="173"/>
        <v>0</v>
      </c>
      <c r="BH65" s="730"/>
      <c r="BI65" s="733">
        <f t="shared" si="174"/>
        <v>0</v>
      </c>
      <c r="BJ65" s="730"/>
      <c r="BK65" s="733">
        <f t="shared" si="175"/>
        <v>0</v>
      </c>
      <c r="BL65" s="730"/>
      <c r="BM65" s="733">
        <f t="shared" si="176"/>
        <v>0</v>
      </c>
      <c r="BN65" s="730"/>
      <c r="BO65" s="733">
        <f t="shared" si="177"/>
        <v>0</v>
      </c>
      <c r="BP65" s="730"/>
      <c r="BQ65" s="733">
        <f t="shared" si="178"/>
        <v>0</v>
      </c>
      <c r="BR65" s="730"/>
      <c r="BS65" s="733">
        <f t="shared" si="179"/>
        <v>0</v>
      </c>
      <c r="BT65" s="26"/>
      <c r="BU65" s="26">
        <f t="shared" si="180"/>
        <v>0</v>
      </c>
      <c r="BV65" s="26">
        <f t="shared" si="181"/>
        <v>0</v>
      </c>
      <c r="BW65" s="26">
        <f t="shared" si="182"/>
        <v>0</v>
      </c>
      <c r="BX65" s="26">
        <f t="shared" si="183"/>
        <v>0</v>
      </c>
      <c r="BY65" s="26">
        <f t="shared" si="184"/>
        <v>0</v>
      </c>
      <c r="BZ65" s="26">
        <f t="shared" si="185"/>
        <v>0</v>
      </c>
      <c r="CA65" s="26">
        <f t="shared" si="186"/>
        <v>0</v>
      </c>
      <c r="CB65" s="26">
        <f t="shared" si="187"/>
        <v>0</v>
      </c>
      <c r="CD65" s="1">
        <f t="shared" si="149"/>
        <v>0</v>
      </c>
      <c r="CE65" s="1">
        <f t="shared" si="150"/>
        <v>0</v>
      </c>
      <c r="CF65" s="1">
        <f t="shared" si="188"/>
        <v>0</v>
      </c>
      <c r="CH65" s="1">
        <f t="shared" si="132"/>
        <v>0</v>
      </c>
      <c r="CI65" s="1">
        <f t="shared" si="151"/>
        <v>0</v>
      </c>
      <c r="CJ65" s="1">
        <f t="shared" si="152"/>
        <v>0</v>
      </c>
      <c r="CK65" s="1">
        <f t="shared" si="153"/>
        <v>0</v>
      </c>
      <c r="CL65" s="1">
        <f t="shared" si="154"/>
        <v>0</v>
      </c>
      <c r="CM65" s="1">
        <f t="shared" si="155"/>
        <v>0</v>
      </c>
      <c r="CN65" s="1">
        <f t="shared" si="156"/>
        <v>0</v>
      </c>
      <c r="CO65" s="1">
        <f t="shared" si="157"/>
        <v>0</v>
      </c>
      <c r="CP65" s="1">
        <f t="shared" si="158"/>
        <v>0</v>
      </c>
      <c r="CQ65" s="1">
        <f t="shared" si="159"/>
        <v>0</v>
      </c>
      <c r="CR65" s="1">
        <f t="shared" si="160"/>
        <v>0</v>
      </c>
      <c r="CS65" s="1">
        <f t="shared" si="161"/>
        <v>0</v>
      </c>
      <c r="CT65" s="1">
        <f t="shared" si="162"/>
        <v>0</v>
      </c>
      <c r="CU65" s="1">
        <f t="shared" si="163"/>
        <v>0</v>
      </c>
      <c r="CV65" s="1">
        <f t="shared" si="164"/>
        <v>0</v>
      </c>
      <c r="CW65" s="1">
        <f t="shared" si="165"/>
        <v>0</v>
      </c>
    </row>
    <row r="66" spans="1:128" s="1" customFormat="1" ht="57" customHeight="1" x14ac:dyDescent="0.2">
      <c r="B66" s="390"/>
      <c r="C66" s="72"/>
      <c r="D66" s="980" t="s">
        <v>111</v>
      </c>
      <c r="E66" s="960"/>
      <c r="F66" s="398"/>
      <c r="G66" s="72" t="s">
        <v>345</v>
      </c>
      <c r="H66" s="89" t="s">
        <v>309</v>
      </c>
      <c r="I66" s="72">
        <v>3</v>
      </c>
      <c r="J66" s="89" t="s">
        <v>693</v>
      </c>
      <c r="K66" s="497">
        <v>139.54546914000002</v>
      </c>
      <c r="L66" s="87"/>
      <c r="M66" s="87"/>
      <c r="N66" s="87"/>
      <c r="O66" s="87"/>
      <c r="P66" s="87"/>
      <c r="Q66" s="823"/>
      <c r="R66" s="789"/>
      <c r="S66" s="789"/>
      <c r="T66" s="789"/>
      <c r="U66" s="789"/>
      <c r="V66" s="70">
        <f t="shared" si="56"/>
        <v>0</v>
      </c>
      <c r="W66" s="91" t="str">
        <f t="shared" si="134"/>
        <v>No</v>
      </c>
      <c r="X66" s="71" t="str">
        <f t="shared" si="147"/>
        <v>No</v>
      </c>
      <c r="Y66"/>
      <c r="Z66" s="751">
        <v>1</v>
      </c>
      <c r="AA66" s="755">
        <f>Z66*L66+Z66*M66+Z66*N66+Z66*O66+Z66*P66+Z66*Q66+Z66*R66+Z66*S66+Z66*T66+Z66*U66</f>
        <v>0</v>
      </c>
      <c r="AB66" s="26"/>
      <c r="AC66" s="363"/>
      <c r="AD66" s="258">
        <v>4</v>
      </c>
      <c r="AE66" s="942">
        <f t="shared" ref="AE66:AE95" si="189">SUM(L66:U66)*AD66</f>
        <v>0</v>
      </c>
      <c r="AF66" s="152">
        <f t="shared" si="137"/>
        <v>0</v>
      </c>
      <c r="AG66" s="152">
        <f t="shared" si="138"/>
        <v>0</v>
      </c>
      <c r="AH66" s="152">
        <f t="shared" si="139"/>
        <v>0</v>
      </c>
      <c r="AI66" s="152">
        <f t="shared" si="140"/>
        <v>0</v>
      </c>
      <c r="AJ66" s="152">
        <f t="shared" si="141"/>
        <v>0</v>
      </c>
      <c r="AK66" s="152">
        <f t="shared" si="142"/>
        <v>0</v>
      </c>
      <c r="AL66" s="152">
        <f t="shared" si="143"/>
        <v>0</v>
      </c>
      <c r="AM66" s="152">
        <f t="shared" si="144"/>
        <v>0</v>
      </c>
      <c r="AN66" s="152">
        <f t="shared" si="145"/>
        <v>0</v>
      </c>
      <c r="AO66" s="152">
        <f t="shared" si="146"/>
        <v>0</v>
      </c>
      <c r="AP66" s="942">
        <v>1</v>
      </c>
      <c r="AQ66" s="152"/>
      <c r="AR66" s="719">
        <v>13</v>
      </c>
      <c r="AS66" s="733">
        <f t="shared" si="166"/>
        <v>0</v>
      </c>
      <c r="AT66" s="719"/>
      <c r="AU66" s="733">
        <f t="shared" si="167"/>
        <v>0</v>
      </c>
      <c r="AV66" s="719"/>
      <c r="AW66" s="733">
        <f t="shared" si="168"/>
        <v>0</v>
      </c>
      <c r="AX66" s="730"/>
      <c r="AY66" s="733">
        <f t="shared" si="169"/>
        <v>0</v>
      </c>
      <c r="AZ66" s="730"/>
      <c r="BA66" s="733">
        <f t="shared" si="170"/>
        <v>0</v>
      </c>
      <c r="BB66" s="730"/>
      <c r="BC66" s="733">
        <f t="shared" si="171"/>
        <v>0</v>
      </c>
      <c r="BD66" s="730"/>
      <c r="BE66" s="733">
        <f t="shared" si="172"/>
        <v>0</v>
      </c>
      <c r="BF66" s="730"/>
      <c r="BG66" s="733">
        <f t="shared" si="173"/>
        <v>0</v>
      </c>
      <c r="BH66" s="730"/>
      <c r="BI66" s="733">
        <f t="shared" si="174"/>
        <v>0</v>
      </c>
      <c r="BJ66" s="730"/>
      <c r="BK66" s="733">
        <f t="shared" si="175"/>
        <v>0</v>
      </c>
      <c r="BL66" s="730"/>
      <c r="BM66" s="733">
        <f t="shared" si="176"/>
        <v>0</v>
      </c>
      <c r="BN66" s="730"/>
      <c r="BO66" s="733">
        <f t="shared" si="177"/>
        <v>0</v>
      </c>
      <c r="BP66" s="730"/>
      <c r="BQ66" s="733">
        <f t="shared" si="178"/>
        <v>0</v>
      </c>
      <c r="BR66" s="730"/>
      <c r="BS66" s="733">
        <f t="shared" si="179"/>
        <v>0</v>
      </c>
      <c r="BT66" s="26"/>
      <c r="BU66" s="26">
        <f t="shared" si="180"/>
        <v>0</v>
      </c>
      <c r="BV66" s="26">
        <f t="shared" si="181"/>
        <v>0</v>
      </c>
      <c r="BW66" s="26">
        <f t="shared" si="182"/>
        <v>0</v>
      </c>
      <c r="BX66" s="26">
        <f t="shared" si="183"/>
        <v>0</v>
      </c>
      <c r="BY66" s="26">
        <f t="shared" si="184"/>
        <v>0</v>
      </c>
      <c r="BZ66" s="26">
        <f t="shared" si="185"/>
        <v>0</v>
      </c>
      <c r="CA66" s="26">
        <f t="shared" si="186"/>
        <v>0</v>
      </c>
      <c r="CB66" s="26">
        <f t="shared" si="187"/>
        <v>0</v>
      </c>
      <c r="CD66" s="1">
        <f t="shared" si="149"/>
        <v>0</v>
      </c>
      <c r="CE66" s="1">
        <f t="shared" si="150"/>
        <v>0</v>
      </c>
      <c r="CF66" s="1">
        <f t="shared" si="188"/>
        <v>0</v>
      </c>
      <c r="CH66" s="1">
        <f t="shared" si="132"/>
        <v>0</v>
      </c>
      <c r="CI66" s="1">
        <f t="shared" si="151"/>
        <v>0</v>
      </c>
      <c r="CJ66" s="1">
        <f t="shared" si="152"/>
        <v>0</v>
      </c>
      <c r="CK66" s="1">
        <f t="shared" si="153"/>
        <v>0</v>
      </c>
      <c r="CL66" s="1">
        <f t="shared" si="154"/>
        <v>0</v>
      </c>
      <c r="CM66" s="1">
        <f t="shared" si="155"/>
        <v>0</v>
      </c>
      <c r="CN66" s="1">
        <f t="shared" si="156"/>
        <v>0</v>
      </c>
      <c r="CO66" s="1">
        <f t="shared" si="157"/>
        <v>0</v>
      </c>
      <c r="CP66" s="1">
        <f t="shared" si="158"/>
        <v>0</v>
      </c>
      <c r="CQ66" s="1">
        <f t="shared" si="159"/>
        <v>0</v>
      </c>
      <c r="CR66" s="1">
        <f t="shared" si="160"/>
        <v>0</v>
      </c>
      <c r="CS66" s="1">
        <f t="shared" si="161"/>
        <v>0</v>
      </c>
      <c r="CT66" s="1">
        <f t="shared" si="162"/>
        <v>0</v>
      </c>
      <c r="CU66" s="1">
        <f t="shared" si="163"/>
        <v>0</v>
      </c>
      <c r="CV66" s="1">
        <f t="shared" si="164"/>
        <v>0</v>
      </c>
      <c r="CW66" s="1">
        <f t="shared" si="165"/>
        <v>0</v>
      </c>
    </row>
    <row r="67" spans="1:128" ht="31.25" customHeight="1" x14ac:dyDescent="0.2">
      <c r="B67" s="389"/>
      <c r="F67" s="415"/>
      <c r="G67" s="47"/>
      <c r="H67" s="51"/>
      <c r="J67" s="708" t="s">
        <v>888</v>
      </c>
      <c r="K67" s="256"/>
      <c r="L67" s="826"/>
      <c r="M67" s="826"/>
      <c r="N67" s="826"/>
      <c r="O67" s="826"/>
      <c r="P67" s="826"/>
      <c r="Q67" s="826"/>
      <c r="R67" s="826"/>
      <c r="S67" s="826"/>
      <c r="T67" s="826"/>
      <c r="U67" s="826"/>
      <c r="V67" s="201"/>
      <c r="W67" s="54"/>
      <c r="X67" s="292"/>
      <c r="Z67" s="86"/>
      <c r="AA67" s="756"/>
      <c r="AB67" s="26"/>
      <c r="AC67" s="363"/>
      <c r="AD67" s="265"/>
      <c r="AE67" s="942">
        <f t="shared" si="189"/>
        <v>0</v>
      </c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942"/>
      <c r="AQ67" s="152"/>
      <c r="AR67" s="734"/>
      <c r="AS67" s="733">
        <f t="shared" si="166"/>
        <v>0</v>
      </c>
      <c r="AT67" s="734"/>
      <c r="AU67" s="733">
        <f t="shared" si="167"/>
        <v>0</v>
      </c>
      <c r="AV67" s="734"/>
      <c r="AW67" s="733">
        <f t="shared" si="168"/>
        <v>0</v>
      </c>
      <c r="AX67" s="735"/>
      <c r="AY67" s="733">
        <f t="shared" si="169"/>
        <v>0</v>
      </c>
      <c r="AZ67" s="735"/>
      <c r="BA67" s="733">
        <f t="shared" si="170"/>
        <v>0</v>
      </c>
      <c r="BB67" s="735"/>
      <c r="BC67" s="733">
        <f t="shared" si="171"/>
        <v>0</v>
      </c>
      <c r="BD67" s="735"/>
      <c r="BE67" s="733">
        <f t="shared" si="172"/>
        <v>0</v>
      </c>
      <c r="BF67" s="735"/>
      <c r="BG67" s="733">
        <f t="shared" si="173"/>
        <v>0</v>
      </c>
      <c r="BH67" s="735"/>
      <c r="BI67" s="733">
        <f t="shared" si="174"/>
        <v>0</v>
      </c>
      <c r="BJ67" s="735"/>
      <c r="BK67" s="733">
        <f t="shared" si="175"/>
        <v>0</v>
      </c>
      <c r="BL67" s="735"/>
      <c r="BM67" s="733">
        <f t="shared" si="176"/>
        <v>0</v>
      </c>
      <c r="BN67" s="735"/>
      <c r="BO67" s="733">
        <f t="shared" si="177"/>
        <v>0</v>
      </c>
      <c r="BP67" s="735"/>
      <c r="BQ67" s="733">
        <f t="shared" si="178"/>
        <v>0</v>
      </c>
      <c r="BR67" s="735"/>
      <c r="BS67" s="733">
        <f t="shared" si="179"/>
        <v>0</v>
      </c>
      <c r="BU67" s="26">
        <f t="shared" si="180"/>
        <v>0</v>
      </c>
      <c r="BV67" s="26">
        <f t="shared" si="181"/>
        <v>0</v>
      </c>
      <c r="BW67" s="26">
        <f t="shared" si="182"/>
        <v>0</v>
      </c>
      <c r="BX67" s="26">
        <f t="shared" si="183"/>
        <v>0</v>
      </c>
      <c r="BY67" s="26">
        <f t="shared" si="184"/>
        <v>0</v>
      </c>
      <c r="BZ67" s="26">
        <f t="shared" si="185"/>
        <v>0</v>
      </c>
      <c r="CA67" s="26">
        <f t="shared" si="186"/>
        <v>0</v>
      </c>
      <c r="CB67" s="26">
        <f t="shared" si="187"/>
        <v>0</v>
      </c>
      <c r="CD67" s="1">
        <f t="shared" si="149"/>
        <v>0</v>
      </c>
      <c r="CE67" s="1">
        <f t="shared" si="150"/>
        <v>0</v>
      </c>
      <c r="CF67" s="1">
        <f t="shared" si="188"/>
        <v>0</v>
      </c>
      <c r="CH67" s="1">
        <f t="shared" si="132"/>
        <v>0</v>
      </c>
      <c r="CI67" s="1">
        <f t="shared" si="151"/>
        <v>0</v>
      </c>
      <c r="CJ67" s="1">
        <f t="shared" si="152"/>
        <v>0</v>
      </c>
      <c r="CK67" s="1">
        <f t="shared" si="153"/>
        <v>0</v>
      </c>
      <c r="CL67" s="1">
        <f t="shared" si="154"/>
        <v>0</v>
      </c>
      <c r="CM67" s="1">
        <f t="shared" si="155"/>
        <v>0</v>
      </c>
      <c r="CN67" s="1">
        <f t="shared" si="156"/>
        <v>0</v>
      </c>
      <c r="CO67" s="1">
        <f t="shared" si="157"/>
        <v>0</v>
      </c>
      <c r="CP67" s="1">
        <f t="shared" si="158"/>
        <v>0</v>
      </c>
      <c r="CQ67" s="1">
        <f t="shared" si="159"/>
        <v>0</v>
      </c>
      <c r="CR67" s="1">
        <f t="shared" si="160"/>
        <v>0</v>
      </c>
      <c r="CS67" s="1">
        <f t="shared" si="161"/>
        <v>0</v>
      </c>
      <c r="CT67" s="1">
        <f t="shared" si="162"/>
        <v>0</v>
      </c>
      <c r="CU67" s="1">
        <f t="shared" si="163"/>
        <v>0</v>
      </c>
      <c r="CV67" s="1">
        <f t="shared" si="164"/>
        <v>0</v>
      </c>
      <c r="CW67" s="1">
        <f t="shared" si="165"/>
        <v>0</v>
      </c>
    </row>
    <row r="68" spans="1:128" s="1" customFormat="1" ht="57" customHeight="1" x14ac:dyDescent="0.2">
      <c r="B68" s="386"/>
      <c r="C68" s="82"/>
      <c r="D68" s="972" t="s">
        <v>144</v>
      </c>
      <c r="E68" s="952"/>
      <c r="F68" s="399"/>
      <c r="G68" s="82" t="s">
        <v>67</v>
      </c>
      <c r="H68" s="83" t="s">
        <v>0</v>
      </c>
      <c r="I68" s="82">
        <v>5</v>
      </c>
      <c r="J68" s="83" t="s">
        <v>937</v>
      </c>
      <c r="K68" s="496">
        <v>83.227914000000013</v>
      </c>
      <c r="L68" s="87"/>
      <c r="M68" s="87"/>
      <c r="N68" s="87"/>
      <c r="O68" s="87"/>
      <c r="P68" s="87"/>
      <c r="Q68" s="823"/>
      <c r="R68" s="789"/>
      <c r="S68" s="789"/>
      <c r="T68" s="789"/>
      <c r="U68" s="789"/>
      <c r="V68" s="70">
        <f t="shared" si="56"/>
        <v>0</v>
      </c>
      <c r="W68" s="85" t="str">
        <f>IF(B68="New","Yes","No")</f>
        <v>No</v>
      </c>
      <c r="X68" s="71" t="str">
        <f t="shared" ref="X68:X69" si="190">IF(SUM(L68:U68)&gt;0,"Yes","No")</f>
        <v>No</v>
      </c>
      <c r="Y68"/>
      <c r="Z68" s="749">
        <v>1</v>
      </c>
      <c r="AA68" s="755">
        <f t="shared" ref="AA68:AA69" si="191">Z68*L68+Z68*M68+Z68*N68+Z68*O68+Z68*P68+Z68*Q68+Z68*R68+Z68*S68+Z68*T68+Z68*U68</f>
        <v>0</v>
      </c>
      <c r="AB68" s="26"/>
      <c r="AC68" s="363"/>
      <c r="AD68" s="258">
        <v>1.66</v>
      </c>
      <c r="AE68" s="942">
        <f t="shared" si="189"/>
        <v>0</v>
      </c>
      <c r="AF68" s="152">
        <f>L68*I68</f>
        <v>0</v>
      </c>
      <c r="AG68" s="152">
        <f>M68*I68</f>
        <v>0</v>
      </c>
      <c r="AH68" s="152">
        <f>N68*I68</f>
        <v>0</v>
      </c>
      <c r="AI68" s="152">
        <f>O68*I68</f>
        <v>0</v>
      </c>
      <c r="AJ68" s="152">
        <f>P68*I68</f>
        <v>0</v>
      </c>
      <c r="AK68" s="152">
        <f>Q68*I68</f>
        <v>0</v>
      </c>
      <c r="AL68" s="152">
        <f>R68*I68</f>
        <v>0</v>
      </c>
      <c r="AM68" s="152">
        <f>S68*I68</f>
        <v>0</v>
      </c>
      <c r="AN68" s="152">
        <f>T68*I68</f>
        <v>0</v>
      </c>
      <c r="AO68" s="152">
        <f>U68*I68</f>
        <v>0</v>
      </c>
      <c r="AP68" s="942">
        <v>1</v>
      </c>
      <c r="AQ68" s="152"/>
      <c r="AR68" s="719">
        <v>9</v>
      </c>
      <c r="AS68" s="733">
        <f t="shared" si="166"/>
        <v>0</v>
      </c>
      <c r="AT68" s="719"/>
      <c r="AU68" s="733">
        <f t="shared" si="167"/>
        <v>0</v>
      </c>
      <c r="AV68" s="719"/>
      <c r="AW68" s="733">
        <f t="shared" si="168"/>
        <v>0</v>
      </c>
      <c r="AX68" s="730"/>
      <c r="AY68" s="733">
        <f t="shared" si="169"/>
        <v>0</v>
      </c>
      <c r="AZ68" s="730"/>
      <c r="BA68" s="733">
        <f t="shared" si="170"/>
        <v>0</v>
      </c>
      <c r="BB68" s="730">
        <v>5</v>
      </c>
      <c r="BC68" s="733">
        <f t="shared" si="171"/>
        <v>0</v>
      </c>
      <c r="BD68" s="730"/>
      <c r="BE68" s="733">
        <f t="shared" si="172"/>
        <v>0</v>
      </c>
      <c r="BF68" s="730"/>
      <c r="BG68" s="733">
        <f t="shared" si="173"/>
        <v>0</v>
      </c>
      <c r="BH68" s="730"/>
      <c r="BI68" s="733">
        <f t="shared" si="174"/>
        <v>0</v>
      </c>
      <c r="BJ68" s="730"/>
      <c r="BK68" s="733">
        <f t="shared" si="175"/>
        <v>0</v>
      </c>
      <c r="BL68" s="730"/>
      <c r="BM68" s="733">
        <f t="shared" si="176"/>
        <v>0</v>
      </c>
      <c r="BN68" s="730"/>
      <c r="BO68" s="733">
        <f t="shared" si="177"/>
        <v>0</v>
      </c>
      <c r="BP68" s="730"/>
      <c r="BQ68" s="733">
        <f t="shared" si="178"/>
        <v>0</v>
      </c>
      <c r="BR68" s="730"/>
      <c r="BS68" s="733">
        <f t="shared" si="179"/>
        <v>0</v>
      </c>
      <c r="BT68" s="26"/>
      <c r="BU68" s="26">
        <f t="shared" si="180"/>
        <v>0</v>
      </c>
      <c r="BV68" s="26">
        <f t="shared" si="181"/>
        <v>0</v>
      </c>
      <c r="BW68" s="26">
        <f t="shared" si="182"/>
        <v>0</v>
      </c>
      <c r="BX68" s="26">
        <f t="shared" si="183"/>
        <v>0</v>
      </c>
      <c r="BY68" s="26">
        <f t="shared" si="184"/>
        <v>0</v>
      </c>
      <c r="BZ68" s="26">
        <f t="shared" si="185"/>
        <v>0</v>
      </c>
      <c r="CA68" s="26">
        <f t="shared" si="186"/>
        <v>0</v>
      </c>
      <c r="CB68" s="26">
        <f t="shared" si="187"/>
        <v>0</v>
      </c>
      <c r="CD68" s="1">
        <f t="shared" si="149"/>
        <v>0</v>
      </c>
      <c r="CE68" s="1">
        <f t="shared" si="150"/>
        <v>0</v>
      </c>
      <c r="CF68" s="1">
        <f t="shared" si="188"/>
        <v>0</v>
      </c>
      <c r="CH68" s="1">
        <f t="shared" si="132"/>
        <v>0</v>
      </c>
      <c r="CI68" s="1">
        <f t="shared" si="151"/>
        <v>0</v>
      </c>
      <c r="CJ68" s="1">
        <f t="shared" si="152"/>
        <v>0</v>
      </c>
      <c r="CK68" s="1">
        <f t="shared" si="153"/>
        <v>0</v>
      </c>
      <c r="CL68" s="1">
        <f t="shared" si="154"/>
        <v>0</v>
      </c>
      <c r="CM68" s="1">
        <f t="shared" si="155"/>
        <v>0</v>
      </c>
      <c r="CN68" s="1">
        <f t="shared" si="156"/>
        <v>0</v>
      </c>
      <c r="CO68" s="1">
        <f t="shared" si="157"/>
        <v>0</v>
      </c>
      <c r="CP68" s="1">
        <f t="shared" si="158"/>
        <v>0</v>
      </c>
      <c r="CQ68" s="1">
        <f t="shared" si="159"/>
        <v>0</v>
      </c>
      <c r="CR68" s="1">
        <f t="shared" si="160"/>
        <v>0</v>
      </c>
      <c r="CS68" s="1">
        <f t="shared" si="161"/>
        <v>0</v>
      </c>
      <c r="CT68" s="1">
        <f t="shared" si="162"/>
        <v>0</v>
      </c>
      <c r="CU68" s="1">
        <f t="shared" si="163"/>
        <v>0</v>
      </c>
      <c r="CV68" s="1">
        <f t="shared" si="164"/>
        <v>0</v>
      </c>
      <c r="CW68" s="1">
        <f t="shared" si="165"/>
        <v>0</v>
      </c>
    </row>
    <row r="69" spans="1:128" s="1" customFormat="1" ht="57" customHeight="1" x14ac:dyDescent="0.2">
      <c r="B69" s="390"/>
      <c r="C69" s="72"/>
      <c r="D69" s="973" t="s">
        <v>145</v>
      </c>
      <c r="E69" s="953"/>
      <c r="F69" s="401"/>
      <c r="G69" s="73" t="s">
        <v>69</v>
      </c>
      <c r="H69" s="75" t="s">
        <v>146</v>
      </c>
      <c r="I69" s="73">
        <v>10</v>
      </c>
      <c r="J69" s="75" t="s">
        <v>693</v>
      </c>
      <c r="K69" s="361">
        <v>71.878653000000014</v>
      </c>
      <c r="L69" s="64"/>
      <c r="M69" s="64"/>
      <c r="N69" s="64"/>
      <c r="O69" s="64"/>
      <c r="P69" s="64"/>
      <c r="Q69" s="821"/>
      <c r="R69" s="795"/>
      <c r="S69" s="795"/>
      <c r="T69" s="795"/>
      <c r="U69" s="795"/>
      <c r="V69" s="66">
        <f t="shared" si="56"/>
        <v>0</v>
      </c>
      <c r="W69" s="78" t="str">
        <f>IF(B69="New","Yes","No")</f>
        <v>No</v>
      </c>
      <c r="X69" s="67" t="str">
        <f t="shared" si="190"/>
        <v>No</v>
      </c>
      <c r="Y69"/>
      <c r="Z69" s="751">
        <v>1</v>
      </c>
      <c r="AA69" s="755">
        <f t="shared" si="191"/>
        <v>0</v>
      </c>
      <c r="AB69" s="26"/>
      <c r="AC69" s="363"/>
      <c r="AD69" s="258">
        <v>0.12</v>
      </c>
      <c r="AE69" s="942">
        <f t="shared" si="189"/>
        <v>0</v>
      </c>
      <c r="AF69" s="152">
        <f>L69*I69</f>
        <v>0</v>
      </c>
      <c r="AG69" s="152">
        <f>M69*I69</f>
        <v>0</v>
      </c>
      <c r="AH69" s="152">
        <f>N69*I69</f>
        <v>0</v>
      </c>
      <c r="AI69" s="152">
        <f>O69*I69</f>
        <v>0</v>
      </c>
      <c r="AJ69" s="152">
        <f>P69*I69</f>
        <v>0</v>
      </c>
      <c r="AK69" s="152">
        <f>Q69*I69</f>
        <v>0</v>
      </c>
      <c r="AL69" s="152">
        <f>R69*I69</f>
        <v>0</v>
      </c>
      <c r="AM69" s="152">
        <f>S69*I69</f>
        <v>0</v>
      </c>
      <c r="AN69" s="152">
        <f>T69*I69</f>
        <v>0</v>
      </c>
      <c r="AO69" s="152">
        <f>U69*I69</f>
        <v>0</v>
      </c>
      <c r="AP69" s="942">
        <v>1</v>
      </c>
      <c r="AQ69" s="152"/>
      <c r="AR69" s="719">
        <v>20</v>
      </c>
      <c r="AS69" s="733">
        <f t="shared" si="166"/>
        <v>0</v>
      </c>
      <c r="AT69" s="719"/>
      <c r="AU69" s="733">
        <f t="shared" si="167"/>
        <v>0</v>
      </c>
      <c r="AV69" s="719"/>
      <c r="AW69" s="733">
        <f t="shared" si="168"/>
        <v>0</v>
      </c>
      <c r="AX69" s="730"/>
      <c r="AY69" s="733">
        <f t="shared" si="169"/>
        <v>0</v>
      </c>
      <c r="AZ69" s="730"/>
      <c r="BA69" s="733">
        <f t="shared" si="170"/>
        <v>0</v>
      </c>
      <c r="BB69" s="730"/>
      <c r="BC69" s="733">
        <f t="shared" si="171"/>
        <v>0</v>
      </c>
      <c r="BD69" s="730"/>
      <c r="BE69" s="733">
        <f t="shared" si="172"/>
        <v>0</v>
      </c>
      <c r="BF69" s="730"/>
      <c r="BG69" s="733">
        <f t="shared" si="173"/>
        <v>0</v>
      </c>
      <c r="BH69" s="730"/>
      <c r="BI69" s="733">
        <f t="shared" si="174"/>
        <v>0</v>
      </c>
      <c r="BJ69" s="730"/>
      <c r="BK69" s="733">
        <f t="shared" si="175"/>
        <v>0</v>
      </c>
      <c r="BL69" s="730"/>
      <c r="BM69" s="733">
        <f t="shared" si="176"/>
        <v>0</v>
      </c>
      <c r="BN69" s="730"/>
      <c r="BO69" s="733">
        <f t="shared" si="177"/>
        <v>0</v>
      </c>
      <c r="BP69" s="730"/>
      <c r="BQ69" s="733">
        <f t="shared" si="178"/>
        <v>0</v>
      </c>
      <c r="BR69" s="730"/>
      <c r="BS69" s="733">
        <f t="shared" si="179"/>
        <v>0</v>
      </c>
      <c r="BT69" s="26"/>
      <c r="BU69" s="26">
        <f t="shared" si="180"/>
        <v>0</v>
      </c>
      <c r="BV69" s="26">
        <f t="shared" si="181"/>
        <v>0</v>
      </c>
      <c r="BW69" s="26">
        <f t="shared" si="182"/>
        <v>0</v>
      </c>
      <c r="BX69" s="26">
        <f t="shared" si="183"/>
        <v>0</v>
      </c>
      <c r="BY69" s="26">
        <f t="shared" si="184"/>
        <v>0</v>
      </c>
      <c r="BZ69" s="26">
        <f t="shared" si="185"/>
        <v>0</v>
      </c>
      <c r="CA69" s="26">
        <f t="shared" si="186"/>
        <v>0</v>
      </c>
      <c r="CB69" s="26">
        <f t="shared" si="187"/>
        <v>0</v>
      </c>
      <c r="CD69" s="1">
        <f t="shared" si="149"/>
        <v>0</v>
      </c>
      <c r="CE69" s="1">
        <f t="shared" si="150"/>
        <v>0</v>
      </c>
      <c r="CF69" s="1">
        <f t="shared" si="188"/>
        <v>0</v>
      </c>
      <c r="CH69" s="1">
        <f t="shared" si="132"/>
        <v>0</v>
      </c>
      <c r="CI69" s="1">
        <f t="shared" si="151"/>
        <v>0</v>
      </c>
      <c r="CJ69" s="1">
        <f t="shared" si="152"/>
        <v>0</v>
      </c>
      <c r="CK69" s="1">
        <f t="shared" si="153"/>
        <v>0</v>
      </c>
      <c r="CL69" s="1">
        <f t="shared" si="154"/>
        <v>0</v>
      </c>
      <c r="CM69" s="1">
        <f t="shared" si="155"/>
        <v>0</v>
      </c>
      <c r="CN69" s="1">
        <f t="shared" si="156"/>
        <v>0</v>
      </c>
      <c r="CO69" s="1">
        <f t="shared" si="157"/>
        <v>0</v>
      </c>
      <c r="CP69" s="1">
        <f t="shared" si="158"/>
        <v>0</v>
      </c>
      <c r="CQ69" s="1">
        <f t="shared" si="159"/>
        <v>0</v>
      </c>
      <c r="CR69" s="1">
        <f t="shared" si="160"/>
        <v>0</v>
      </c>
      <c r="CS69" s="1">
        <f t="shared" si="161"/>
        <v>0</v>
      </c>
      <c r="CT69" s="1">
        <f t="shared" si="162"/>
        <v>0</v>
      </c>
      <c r="CU69" s="1">
        <f t="shared" si="163"/>
        <v>0</v>
      </c>
      <c r="CV69" s="1">
        <f t="shared" si="164"/>
        <v>0</v>
      </c>
      <c r="CW69" s="1">
        <f t="shared" si="165"/>
        <v>0</v>
      </c>
    </row>
    <row r="70" spans="1:128" ht="31.25" customHeight="1" x14ac:dyDescent="0.2">
      <c r="B70" s="389"/>
      <c r="F70" s="415"/>
      <c r="G70" s="47"/>
      <c r="H70" s="51"/>
      <c r="J70" s="708" t="s">
        <v>889</v>
      </c>
      <c r="K70" s="256"/>
      <c r="L70" s="944"/>
      <c r="M70" s="986"/>
      <c r="N70" s="944"/>
      <c r="O70" s="944"/>
      <c r="P70" s="944"/>
      <c r="Q70" s="944"/>
      <c r="R70" s="944"/>
      <c r="S70" s="944"/>
      <c r="T70" s="944"/>
      <c r="U70" s="944"/>
      <c r="V70" s="60"/>
      <c r="W70" s="54"/>
      <c r="X70" s="208"/>
      <c r="Z70" s="86"/>
      <c r="AA70" s="59"/>
      <c r="AB70" s="26"/>
      <c r="AC70" s="363"/>
      <c r="AD70" s="265"/>
      <c r="AE70" s="942">
        <f t="shared" si="189"/>
        <v>0</v>
      </c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942"/>
      <c r="AQ70" s="152"/>
      <c r="AR70" s="734"/>
      <c r="AS70" s="733">
        <f t="shared" si="166"/>
        <v>0</v>
      </c>
      <c r="AT70" s="734"/>
      <c r="AU70" s="733">
        <f t="shared" si="167"/>
        <v>0</v>
      </c>
      <c r="AV70" s="734"/>
      <c r="AW70" s="733">
        <f t="shared" si="168"/>
        <v>0</v>
      </c>
      <c r="AX70" s="735"/>
      <c r="AY70" s="733">
        <f t="shared" si="169"/>
        <v>0</v>
      </c>
      <c r="AZ70" s="735"/>
      <c r="BA70" s="733">
        <f t="shared" si="170"/>
        <v>0</v>
      </c>
      <c r="BB70" s="735"/>
      <c r="BC70" s="733">
        <f t="shared" si="171"/>
        <v>0</v>
      </c>
      <c r="BD70" s="735"/>
      <c r="BE70" s="733">
        <f t="shared" si="172"/>
        <v>0</v>
      </c>
      <c r="BF70" s="735"/>
      <c r="BG70" s="733">
        <f t="shared" si="173"/>
        <v>0</v>
      </c>
      <c r="BH70" s="735"/>
      <c r="BI70" s="733">
        <f t="shared" si="174"/>
        <v>0</v>
      </c>
      <c r="BJ70" s="735"/>
      <c r="BK70" s="733">
        <f t="shared" si="175"/>
        <v>0</v>
      </c>
      <c r="BL70" s="735"/>
      <c r="BM70" s="733">
        <f t="shared" si="176"/>
        <v>0</v>
      </c>
      <c r="BN70" s="735"/>
      <c r="BO70" s="733">
        <f t="shared" si="177"/>
        <v>0</v>
      </c>
      <c r="BP70" s="735"/>
      <c r="BQ70" s="733">
        <f t="shared" si="178"/>
        <v>0</v>
      </c>
      <c r="BR70" s="735"/>
      <c r="BS70" s="733">
        <f t="shared" si="179"/>
        <v>0</v>
      </c>
      <c r="BU70" s="26">
        <f t="shared" si="180"/>
        <v>0</v>
      </c>
      <c r="BV70" s="26">
        <f t="shared" si="181"/>
        <v>0</v>
      </c>
      <c r="BW70" s="26">
        <f t="shared" si="182"/>
        <v>0</v>
      </c>
      <c r="BX70" s="26">
        <f t="shared" si="183"/>
        <v>0</v>
      </c>
      <c r="BY70" s="26">
        <f t="shared" si="184"/>
        <v>0</v>
      </c>
      <c r="BZ70" s="26">
        <f t="shared" si="185"/>
        <v>0</v>
      </c>
      <c r="CA70" s="26">
        <f t="shared" si="186"/>
        <v>0</v>
      </c>
      <c r="CB70" s="26">
        <f t="shared" si="187"/>
        <v>0</v>
      </c>
      <c r="CD70" s="1">
        <f t="shared" si="149"/>
        <v>0</v>
      </c>
      <c r="CE70" s="1">
        <f t="shared" si="150"/>
        <v>0</v>
      </c>
      <c r="CF70" s="1">
        <f t="shared" si="188"/>
        <v>0</v>
      </c>
      <c r="CH70" s="1">
        <f t="shared" si="132"/>
        <v>0</v>
      </c>
      <c r="CI70" s="1">
        <f t="shared" si="151"/>
        <v>0</v>
      </c>
      <c r="CJ70" s="1">
        <f t="shared" si="152"/>
        <v>0</v>
      </c>
      <c r="CK70" s="1">
        <f t="shared" si="153"/>
        <v>0</v>
      </c>
      <c r="CL70" s="1">
        <f t="shared" si="154"/>
        <v>0</v>
      </c>
      <c r="CM70" s="1">
        <f t="shared" si="155"/>
        <v>0</v>
      </c>
      <c r="CN70" s="1">
        <f t="shared" si="156"/>
        <v>0</v>
      </c>
      <c r="CO70" s="1">
        <f t="shared" si="157"/>
        <v>0</v>
      </c>
      <c r="CP70" s="1">
        <f t="shared" si="158"/>
        <v>0</v>
      </c>
      <c r="CQ70" s="1">
        <f t="shared" si="159"/>
        <v>0</v>
      </c>
      <c r="CR70" s="1">
        <f t="shared" si="160"/>
        <v>0</v>
      </c>
      <c r="CS70" s="1">
        <f t="shared" si="161"/>
        <v>0</v>
      </c>
      <c r="CT70" s="1">
        <f t="shared" si="162"/>
        <v>0</v>
      </c>
      <c r="CU70" s="1">
        <f t="shared" si="163"/>
        <v>0</v>
      </c>
      <c r="CV70" s="1">
        <f t="shared" si="164"/>
        <v>0</v>
      </c>
      <c r="CW70" s="1">
        <f t="shared" si="165"/>
        <v>0</v>
      </c>
    </row>
    <row r="71" spans="1:128" s="1" customFormat="1" ht="57" customHeight="1" x14ac:dyDescent="0.2">
      <c r="B71" s="386" t="s">
        <v>8</v>
      </c>
      <c r="C71" s="82"/>
      <c r="D71" s="972" t="s">
        <v>929</v>
      </c>
      <c r="E71" s="968"/>
      <c r="F71" s="399"/>
      <c r="G71" s="82" t="s">
        <v>69</v>
      </c>
      <c r="H71" s="83" t="s">
        <v>146</v>
      </c>
      <c r="I71" s="82">
        <v>12</v>
      </c>
      <c r="J71" s="83" t="s">
        <v>693</v>
      </c>
      <c r="K71" s="496">
        <v>81.400000000000006</v>
      </c>
      <c r="L71" s="84"/>
      <c r="M71" s="84"/>
      <c r="N71" s="84"/>
      <c r="O71" s="84"/>
      <c r="P71" s="84"/>
      <c r="Q71" s="819"/>
      <c r="R71" s="790"/>
      <c r="S71" s="790"/>
      <c r="T71" s="790"/>
      <c r="U71" s="790"/>
      <c r="V71" s="85">
        <f t="shared" si="56"/>
        <v>0</v>
      </c>
      <c r="W71" s="85" t="str">
        <f>IF(B71="New","Yes","No")</f>
        <v>Yes</v>
      </c>
      <c r="X71" s="670" t="str">
        <f t="shared" ref="X71" si="192">IF(SUM(L71:U71)&gt;0,"Yes","No")</f>
        <v>No</v>
      </c>
      <c r="Y71"/>
      <c r="Z71" s="749">
        <v>1</v>
      </c>
      <c r="AA71" s="750">
        <f t="shared" ref="AA71" si="193">Z71*L71+Z71*M71+Z71*N71+Z71*O71+Z71*P71+Z71*Q71+Z71*R71+Z71*S71+Z71*T71+Z71*U71</f>
        <v>0</v>
      </c>
      <c r="AB71" s="26"/>
      <c r="AC71" s="363"/>
      <c r="AD71" s="258">
        <v>7.0000000000000007E-2</v>
      </c>
      <c r="AE71" s="942">
        <f t="shared" si="189"/>
        <v>0</v>
      </c>
      <c r="AF71" s="152">
        <f>L71*I71</f>
        <v>0</v>
      </c>
      <c r="AG71" s="152">
        <f>M71*I71</f>
        <v>0</v>
      </c>
      <c r="AH71" s="152">
        <f>N71*I71</f>
        <v>0</v>
      </c>
      <c r="AI71" s="152">
        <f>O71*I71</f>
        <v>0</v>
      </c>
      <c r="AJ71" s="152">
        <f>P71*I71</f>
        <v>0</v>
      </c>
      <c r="AK71" s="152">
        <f>Q71*I71</f>
        <v>0</v>
      </c>
      <c r="AL71" s="152">
        <f>R71*I71</f>
        <v>0</v>
      </c>
      <c r="AM71" s="152">
        <f>S71*I71</f>
        <v>0</v>
      </c>
      <c r="AN71" s="152">
        <f>T71*I71</f>
        <v>0</v>
      </c>
      <c r="AO71" s="152">
        <f>U71*I71</f>
        <v>0</v>
      </c>
      <c r="AP71" s="942">
        <v>1</v>
      </c>
      <c r="AQ71" s="152"/>
      <c r="AR71" s="719">
        <v>21</v>
      </c>
      <c r="AS71" s="733">
        <f t="shared" si="166"/>
        <v>0</v>
      </c>
      <c r="AT71" s="719"/>
      <c r="AU71" s="733">
        <f t="shared" si="167"/>
        <v>0</v>
      </c>
      <c r="AV71" s="719"/>
      <c r="AW71" s="733">
        <f t="shared" si="168"/>
        <v>0</v>
      </c>
      <c r="AX71" s="730"/>
      <c r="AY71" s="733">
        <f t="shared" si="169"/>
        <v>0</v>
      </c>
      <c r="AZ71" s="730"/>
      <c r="BA71" s="733">
        <f t="shared" si="170"/>
        <v>0</v>
      </c>
      <c r="BB71" s="730"/>
      <c r="BC71" s="733">
        <f t="shared" si="171"/>
        <v>0</v>
      </c>
      <c r="BD71" s="730"/>
      <c r="BE71" s="733">
        <f t="shared" si="172"/>
        <v>0</v>
      </c>
      <c r="BF71" s="730"/>
      <c r="BG71" s="733">
        <f t="shared" si="173"/>
        <v>0</v>
      </c>
      <c r="BH71" s="730"/>
      <c r="BI71" s="733">
        <f t="shared" si="174"/>
        <v>0</v>
      </c>
      <c r="BJ71" s="730"/>
      <c r="BK71" s="733">
        <f t="shared" si="175"/>
        <v>0</v>
      </c>
      <c r="BL71" s="730"/>
      <c r="BM71" s="733">
        <f t="shared" si="176"/>
        <v>0</v>
      </c>
      <c r="BN71" s="730"/>
      <c r="BO71" s="733">
        <f t="shared" si="177"/>
        <v>0</v>
      </c>
      <c r="BP71" s="730"/>
      <c r="BQ71" s="733">
        <f t="shared" si="178"/>
        <v>0</v>
      </c>
      <c r="BR71" s="730"/>
      <c r="BS71" s="733">
        <f t="shared" si="179"/>
        <v>0</v>
      </c>
      <c r="BT71" s="26"/>
      <c r="BU71" s="26">
        <f t="shared" si="180"/>
        <v>0</v>
      </c>
      <c r="BV71" s="26">
        <f t="shared" si="181"/>
        <v>0</v>
      </c>
      <c r="BW71" s="26">
        <f t="shared" si="182"/>
        <v>0</v>
      </c>
      <c r="BX71" s="26">
        <f t="shared" si="183"/>
        <v>0</v>
      </c>
      <c r="BY71" s="26">
        <f t="shared" si="184"/>
        <v>0</v>
      </c>
      <c r="BZ71" s="26">
        <f t="shared" si="185"/>
        <v>0</v>
      </c>
      <c r="CA71" s="26">
        <f t="shared" si="186"/>
        <v>0</v>
      </c>
      <c r="CB71" s="26">
        <f t="shared" si="187"/>
        <v>0</v>
      </c>
      <c r="CD71" s="1">
        <f t="shared" si="149"/>
        <v>0</v>
      </c>
      <c r="CE71" s="1">
        <f t="shared" si="150"/>
        <v>0</v>
      </c>
      <c r="CF71" s="1">
        <f t="shared" si="188"/>
        <v>0</v>
      </c>
      <c r="CH71" s="1">
        <f t="shared" si="132"/>
        <v>0</v>
      </c>
      <c r="CI71" s="1">
        <f t="shared" si="151"/>
        <v>0</v>
      </c>
      <c r="CJ71" s="1">
        <f t="shared" si="152"/>
        <v>0</v>
      </c>
      <c r="CK71" s="1">
        <f t="shared" si="153"/>
        <v>0</v>
      </c>
      <c r="CL71" s="1">
        <f t="shared" si="154"/>
        <v>0</v>
      </c>
      <c r="CM71" s="1">
        <f t="shared" si="155"/>
        <v>0</v>
      </c>
      <c r="CN71" s="1">
        <f t="shared" si="156"/>
        <v>0</v>
      </c>
      <c r="CO71" s="1">
        <f t="shared" si="157"/>
        <v>0</v>
      </c>
      <c r="CP71" s="1">
        <f t="shared" si="158"/>
        <v>0</v>
      </c>
      <c r="CQ71" s="1">
        <f t="shared" si="159"/>
        <v>0</v>
      </c>
      <c r="CR71" s="1">
        <f t="shared" si="160"/>
        <v>0</v>
      </c>
      <c r="CS71" s="1">
        <f t="shared" si="161"/>
        <v>0</v>
      </c>
      <c r="CT71" s="1">
        <f t="shared" si="162"/>
        <v>0</v>
      </c>
      <c r="CU71" s="1">
        <f t="shared" si="163"/>
        <v>0</v>
      </c>
      <c r="CV71" s="1">
        <f t="shared" si="164"/>
        <v>0</v>
      </c>
      <c r="CW71" s="1">
        <f t="shared" si="165"/>
        <v>0</v>
      </c>
    </row>
    <row r="72" spans="1:128" s="62" customFormat="1" ht="57" customHeight="1" x14ac:dyDescent="0.2">
      <c r="A72" s="1"/>
      <c r="B72" s="385"/>
      <c r="C72" s="26"/>
      <c r="D72" s="976" t="s">
        <v>282</v>
      </c>
      <c r="E72" s="956"/>
      <c r="F72" s="397"/>
      <c r="G72" s="62" t="s">
        <v>675</v>
      </c>
      <c r="H72" s="63" t="s">
        <v>0</v>
      </c>
      <c r="I72" s="62">
        <v>6</v>
      </c>
      <c r="J72" s="63" t="s">
        <v>937</v>
      </c>
      <c r="K72" s="490">
        <v>73.139682000000008</v>
      </c>
      <c r="L72" s="64"/>
      <c r="M72" s="64"/>
      <c r="N72" s="64"/>
      <c r="O72" s="64"/>
      <c r="P72" s="64"/>
      <c r="Q72" s="821"/>
      <c r="R72" s="795"/>
      <c r="S72" s="795"/>
      <c r="T72" s="795"/>
      <c r="U72" s="795"/>
      <c r="V72" s="66">
        <f t="shared" si="56"/>
        <v>0</v>
      </c>
      <c r="W72" s="66" t="str">
        <f>IF(B72="New","Yes","No")</f>
        <v>No</v>
      </c>
      <c r="X72" s="67" t="str">
        <f t="shared" ref="X72:X74" si="194">IF(SUM(L72:U72)&gt;0,"Yes","No")</f>
        <v>No</v>
      </c>
      <c r="Y72"/>
      <c r="Z72" s="748">
        <v>1</v>
      </c>
      <c r="AA72" s="755">
        <f t="shared" ref="AA72:AA74" si="195">Z72*L72+Z72*M72+Z72*N72+Z72*O72+Z72*P72+Z72*Q72+Z72*R72+Z72*S72+Z72*T72+Z72*U72</f>
        <v>0</v>
      </c>
      <c r="AB72" s="26"/>
      <c r="AC72" s="363"/>
      <c r="AD72" s="258">
        <v>1.55</v>
      </c>
      <c r="AE72" s="942">
        <f t="shared" si="189"/>
        <v>0</v>
      </c>
      <c r="AF72" s="152">
        <f>L72*I72</f>
        <v>0</v>
      </c>
      <c r="AG72" s="152">
        <f>M72*I72</f>
        <v>0</v>
      </c>
      <c r="AH72" s="152">
        <f>N72*I72</f>
        <v>0</v>
      </c>
      <c r="AI72" s="152">
        <f>O72*I72</f>
        <v>0</v>
      </c>
      <c r="AJ72" s="152">
        <f>P72*I72</f>
        <v>0</v>
      </c>
      <c r="AK72" s="152">
        <f>Q72*I72</f>
        <v>0</v>
      </c>
      <c r="AL72" s="152">
        <f>R72*I72</f>
        <v>0</v>
      </c>
      <c r="AM72" s="152">
        <f>S72*I72</f>
        <v>0</v>
      </c>
      <c r="AN72" s="152">
        <f>T72*I72</f>
        <v>0</v>
      </c>
      <c r="AO72" s="152">
        <f>U72*I72</f>
        <v>0</v>
      </c>
      <c r="AP72" s="942">
        <v>1</v>
      </c>
      <c r="AQ72" s="152"/>
      <c r="AR72" s="719">
        <v>10</v>
      </c>
      <c r="AS72" s="733">
        <f t="shared" si="166"/>
        <v>0</v>
      </c>
      <c r="AT72" s="719"/>
      <c r="AU72" s="733">
        <f t="shared" si="167"/>
        <v>0</v>
      </c>
      <c r="AV72" s="719"/>
      <c r="AW72" s="733">
        <f t="shared" si="168"/>
        <v>0</v>
      </c>
      <c r="AX72" s="730">
        <v>1</v>
      </c>
      <c r="AY72" s="733">
        <f t="shared" si="169"/>
        <v>0</v>
      </c>
      <c r="AZ72" s="730">
        <v>1</v>
      </c>
      <c r="BA72" s="733">
        <f t="shared" si="170"/>
        <v>0</v>
      </c>
      <c r="BB72" s="730">
        <v>3</v>
      </c>
      <c r="BC72" s="733">
        <f t="shared" si="171"/>
        <v>0</v>
      </c>
      <c r="BD72" s="730">
        <v>1</v>
      </c>
      <c r="BE72" s="733">
        <f t="shared" si="172"/>
        <v>0</v>
      </c>
      <c r="BF72" s="730"/>
      <c r="BG72" s="733">
        <f t="shared" si="173"/>
        <v>0</v>
      </c>
      <c r="BH72" s="730"/>
      <c r="BI72" s="733">
        <f t="shared" si="174"/>
        <v>0</v>
      </c>
      <c r="BJ72" s="730"/>
      <c r="BK72" s="733">
        <f t="shared" si="175"/>
        <v>0</v>
      </c>
      <c r="BL72" s="730"/>
      <c r="BM72" s="733">
        <f t="shared" si="176"/>
        <v>0</v>
      </c>
      <c r="BN72" s="730"/>
      <c r="BO72" s="733">
        <f t="shared" si="177"/>
        <v>0</v>
      </c>
      <c r="BP72" s="730"/>
      <c r="BQ72" s="733">
        <f t="shared" si="178"/>
        <v>0</v>
      </c>
      <c r="BR72" s="730"/>
      <c r="BS72" s="733">
        <f t="shared" si="179"/>
        <v>0</v>
      </c>
      <c r="BT72" s="26"/>
      <c r="BU72" s="26">
        <f t="shared" si="180"/>
        <v>0</v>
      </c>
      <c r="BV72" s="26">
        <f t="shared" si="181"/>
        <v>0</v>
      </c>
      <c r="BW72" s="26">
        <f t="shared" si="182"/>
        <v>0</v>
      </c>
      <c r="BX72" s="26">
        <f t="shared" si="183"/>
        <v>0</v>
      </c>
      <c r="BY72" s="26">
        <f t="shared" si="184"/>
        <v>0</v>
      </c>
      <c r="BZ72" s="26">
        <f t="shared" si="185"/>
        <v>0</v>
      </c>
      <c r="CA72" s="26">
        <f t="shared" si="186"/>
        <v>0</v>
      </c>
      <c r="CB72" s="26">
        <f t="shared" si="187"/>
        <v>0</v>
      </c>
      <c r="CC72" s="26"/>
      <c r="CD72" s="1">
        <f t="shared" si="149"/>
        <v>0</v>
      </c>
      <c r="CE72" s="1">
        <f t="shared" si="150"/>
        <v>0</v>
      </c>
      <c r="CF72" s="1">
        <f t="shared" si="188"/>
        <v>0</v>
      </c>
      <c r="CG72" s="26"/>
      <c r="CH72" s="1">
        <f t="shared" si="132"/>
        <v>0</v>
      </c>
      <c r="CI72" s="1">
        <f t="shared" si="151"/>
        <v>0</v>
      </c>
      <c r="CJ72" s="1">
        <f t="shared" si="152"/>
        <v>0</v>
      </c>
      <c r="CK72" s="1">
        <f t="shared" si="153"/>
        <v>0</v>
      </c>
      <c r="CL72" s="1">
        <f t="shared" si="154"/>
        <v>0</v>
      </c>
      <c r="CM72" s="1">
        <f t="shared" si="155"/>
        <v>0</v>
      </c>
      <c r="CN72" s="1">
        <f t="shared" si="156"/>
        <v>0</v>
      </c>
      <c r="CO72" s="1">
        <f t="shared" si="157"/>
        <v>0</v>
      </c>
      <c r="CP72" s="1">
        <f t="shared" si="158"/>
        <v>0</v>
      </c>
      <c r="CQ72" s="1">
        <f t="shared" si="159"/>
        <v>0</v>
      </c>
      <c r="CR72" s="1">
        <f t="shared" si="160"/>
        <v>0</v>
      </c>
      <c r="CS72" s="1">
        <f t="shared" si="161"/>
        <v>0</v>
      </c>
      <c r="CT72" s="1">
        <f t="shared" si="162"/>
        <v>0</v>
      </c>
      <c r="CU72" s="1">
        <f t="shared" si="163"/>
        <v>0</v>
      </c>
      <c r="CV72" s="1">
        <f t="shared" si="164"/>
        <v>0</v>
      </c>
      <c r="CW72" s="1">
        <f t="shared" si="165"/>
        <v>0</v>
      </c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</row>
    <row r="73" spans="1:128" s="62" customFormat="1" ht="57" customHeight="1" x14ac:dyDescent="0.2">
      <c r="A73" s="1"/>
      <c r="B73" s="385"/>
      <c r="C73" s="26"/>
      <c r="D73" s="251" t="s">
        <v>148</v>
      </c>
      <c r="E73" s="947"/>
      <c r="F73" s="396"/>
      <c r="G73" s="1" t="s">
        <v>67</v>
      </c>
      <c r="H73" s="45" t="s">
        <v>0</v>
      </c>
      <c r="I73" s="1">
        <v>6</v>
      </c>
      <c r="J73" s="45" t="s">
        <v>937</v>
      </c>
      <c r="K73" s="494">
        <v>76.922769000000002</v>
      </c>
      <c r="L73" s="69"/>
      <c r="M73" s="69"/>
      <c r="N73" s="69"/>
      <c r="O73" s="69"/>
      <c r="P73" s="69"/>
      <c r="Q73" s="820"/>
      <c r="R73" s="206"/>
      <c r="S73" s="206"/>
      <c r="T73" s="206"/>
      <c r="U73" s="206"/>
      <c r="V73" s="70">
        <f t="shared" si="56"/>
        <v>0</v>
      </c>
      <c r="W73" s="88" t="str">
        <f>IF(B73="New","Yes","No")</f>
        <v>No</v>
      </c>
      <c r="X73" s="71" t="str">
        <f>IF(SUM(L73:U73)&gt;0,"Yes","No")</f>
        <v>No</v>
      </c>
      <c r="Y73"/>
      <c r="Z73" s="748">
        <v>1</v>
      </c>
      <c r="AA73" s="755">
        <f>Z73*L73+Z73*M73+Z73*N73+Z73*O73+Z73*P73+Z73*Q73+Z73*R73+Z73*S73+Z73*T73+Z73*U73</f>
        <v>0</v>
      </c>
      <c r="AB73" s="26"/>
      <c r="AC73" s="363"/>
      <c r="AD73" s="258">
        <v>1.6</v>
      </c>
      <c r="AE73" s="942">
        <f t="shared" si="189"/>
        <v>0</v>
      </c>
      <c r="AF73" s="152">
        <f>L73*I73</f>
        <v>0</v>
      </c>
      <c r="AG73" s="152">
        <f>M73*I73</f>
        <v>0</v>
      </c>
      <c r="AH73" s="152">
        <f>N73*I73</f>
        <v>0</v>
      </c>
      <c r="AI73" s="152">
        <f>O73*I73</f>
        <v>0</v>
      </c>
      <c r="AJ73" s="152">
        <f>P73*I73</f>
        <v>0</v>
      </c>
      <c r="AK73" s="152">
        <f>Q73*I73</f>
        <v>0</v>
      </c>
      <c r="AL73" s="152">
        <f>R73*I73</f>
        <v>0</v>
      </c>
      <c r="AM73" s="152">
        <f>S73*I73</f>
        <v>0</v>
      </c>
      <c r="AN73" s="152">
        <f>T73*I73</f>
        <v>0</v>
      </c>
      <c r="AO73" s="152">
        <f>U73*I73</f>
        <v>0</v>
      </c>
      <c r="AP73" s="942">
        <v>1</v>
      </c>
      <c r="AQ73" s="152"/>
      <c r="AR73" s="719">
        <v>10</v>
      </c>
      <c r="AS73" s="733">
        <f t="shared" si="166"/>
        <v>0</v>
      </c>
      <c r="AT73" s="719"/>
      <c r="AU73" s="733">
        <f t="shared" si="167"/>
        <v>0</v>
      </c>
      <c r="AV73" s="719"/>
      <c r="AW73" s="733">
        <f t="shared" si="168"/>
        <v>0</v>
      </c>
      <c r="AX73" s="730">
        <v>1</v>
      </c>
      <c r="AY73" s="733">
        <f t="shared" si="169"/>
        <v>0</v>
      </c>
      <c r="AZ73" s="730">
        <v>1</v>
      </c>
      <c r="BA73" s="733">
        <f t="shared" si="170"/>
        <v>0</v>
      </c>
      <c r="BB73" s="730">
        <v>1</v>
      </c>
      <c r="BC73" s="733">
        <f t="shared" si="171"/>
        <v>0</v>
      </c>
      <c r="BD73" s="730">
        <v>3</v>
      </c>
      <c r="BE73" s="733">
        <f t="shared" si="172"/>
        <v>0</v>
      </c>
      <c r="BF73" s="730"/>
      <c r="BG73" s="733">
        <f t="shared" si="173"/>
        <v>0</v>
      </c>
      <c r="BH73" s="730"/>
      <c r="BI73" s="733">
        <f t="shared" si="174"/>
        <v>0</v>
      </c>
      <c r="BJ73" s="730"/>
      <c r="BK73" s="733">
        <f t="shared" si="175"/>
        <v>0</v>
      </c>
      <c r="BL73" s="730"/>
      <c r="BM73" s="733">
        <f t="shared" si="176"/>
        <v>0</v>
      </c>
      <c r="BN73" s="730"/>
      <c r="BO73" s="733">
        <f t="shared" si="177"/>
        <v>0</v>
      </c>
      <c r="BP73" s="730"/>
      <c r="BQ73" s="733">
        <f t="shared" si="178"/>
        <v>0</v>
      </c>
      <c r="BR73" s="730"/>
      <c r="BS73" s="733">
        <f t="shared" si="179"/>
        <v>0</v>
      </c>
      <c r="BT73" s="26"/>
      <c r="BU73" s="26">
        <f t="shared" si="180"/>
        <v>0</v>
      </c>
      <c r="BV73" s="26">
        <f t="shared" si="181"/>
        <v>0</v>
      </c>
      <c r="BW73" s="26">
        <f t="shared" si="182"/>
        <v>0</v>
      </c>
      <c r="BX73" s="26">
        <f t="shared" si="183"/>
        <v>0</v>
      </c>
      <c r="BY73" s="26">
        <f t="shared" si="184"/>
        <v>0</v>
      </c>
      <c r="BZ73" s="26">
        <f t="shared" si="185"/>
        <v>0</v>
      </c>
      <c r="CA73" s="26">
        <f t="shared" si="186"/>
        <v>0</v>
      </c>
      <c r="CB73" s="26">
        <f t="shared" si="187"/>
        <v>0</v>
      </c>
      <c r="CC73" s="26"/>
      <c r="CD73" s="1">
        <f t="shared" si="149"/>
        <v>0</v>
      </c>
      <c r="CE73" s="1">
        <f t="shared" si="150"/>
        <v>0</v>
      </c>
      <c r="CF73" s="1">
        <f t="shared" si="188"/>
        <v>0</v>
      </c>
      <c r="CG73" s="26"/>
      <c r="CH73" s="1">
        <f t="shared" ref="CH73:CH102" si="196">IF(H73="sloper",IF(SUM(L73:U73)&gt;0,SUM(L73:U73),0),0)*I73</f>
        <v>0</v>
      </c>
      <c r="CI73" s="1">
        <f t="shared" si="151"/>
        <v>0</v>
      </c>
      <c r="CJ73" s="1">
        <f t="shared" si="152"/>
        <v>0</v>
      </c>
      <c r="CK73" s="1">
        <f t="shared" si="153"/>
        <v>0</v>
      </c>
      <c r="CL73" s="1">
        <f t="shared" si="154"/>
        <v>0</v>
      </c>
      <c r="CM73" s="1">
        <f t="shared" si="155"/>
        <v>0</v>
      </c>
      <c r="CN73" s="1">
        <f t="shared" si="156"/>
        <v>0</v>
      </c>
      <c r="CO73" s="1">
        <f t="shared" si="157"/>
        <v>0</v>
      </c>
      <c r="CP73" s="1">
        <f t="shared" si="158"/>
        <v>0</v>
      </c>
      <c r="CQ73" s="1">
        <f t="shared" si="159"/>
        <v>0</v>
      </c>
      <c r="CR73" s="1">
        <f t="shared" si="160"/>
        <v>0</v>
      </c>
      <c r="CS73" s="1">
        <f t="shared" si="161"/>
        <v>0</v>
      </c>
      <c r="CT73" s="1">
        <f t="shared" si="162"/>
        <v>0</v>
      </c>
      <c r="CU73" s="1">
        <f t="shared" si="163"/>
        <v>0</v>
      </c>
      <c r="CV73" s="1">
        <f t="shared" si="164"/>
        <v>0</v>
      </c>
      <c r="CW73" s="1">
        <f t="shared" si="165"/>
        <v>0</v>
      </c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</row>
    <row r="74" spans="1:128" s="62" customFormat="1" ht="57" customHeight="1" x14ac:dyDescent="0.2">
      <c r="A74" s="1"/>
      <c r="B74" s="390"/>
      <c r="C74" s="74"/>
      <c r="D74" s="973" t="s">
        <v>87</v>
      </c>
      <c r="E74" s="953"/>
      <c r="F74" s="401"/>
      <c r="G74" s="73" t="s">
        <v>69</v>
      </c>
      <c r="H74" s="75" t="s">
        <v>146</v>
      </c>
      <c r="I74" s="73">
        <v>9</v>
      </c>
      <c r="J74" s="75" t="s">
        <v>693</v>
      </c>
      <c r="K74" s="361">
        <v>65.573508000000018</v>
      </c>
      <c r="L74" s="64"/>
      <c r="M74" s="64"/>
      <c r="N74" s="64"/>
      <c r="O74" s="64"/>
      <c r="P74" s="64"/>
      <c r="Q74" s="821"/>
      <c r="R74" s="795"/>
      <c r="S74" s="795"/>
      <c r="T74" s="795"/>
      <c r="U74" s="795"/>
      <c r="V74" s="66">
        <f t="shared" si="56"/>
        <v>0</v>
      </c>
      <c r="W74" s="78" t="str">
        <f>IF(B74="New","Yes","No")</f>
        <v>No</v>
      </c>
      <c r="X74" s="67" t="str">
        <f t="shared" si="194"/>
        <v>No</v>
      </c>
      <c r="Y74"/>
      <c r="Z74" s="751">
        <v>1</v>
      </c>
      <c r="AA74" s="755">
        <f t="shared" si="195"/>
        <v>0</v>
      </c>
      <c r="AB74" s="26"/>
      <c r="AC74" s="363"/>
      <c r="AD74" s="258">
        <v>0.5</v>
      </c>
      <c r="AE74" s="942">
        <f t="shared" si="189"/>
        <v>0</v>
      </c>
      <c r="AF74" s="152">
        <f>L74*I74</f>
        <v>0</v>
      </c>
      <c r="AG74" s="152">
        <f>M74*I74</f>
        <v>0</v>
      </c>
      <c r="AH74" s="152">
        <f>N74*I74</f>
        <v>0</v>
      </c>
      <c r="AI74" s="152">
        <f>O74*I74</f>
        <v>0</v>
      </c>
      <c r="AJ74" s="152">
        <f>P74*I74</f>
        <v>0</v>
      </c>
      <c r="AK74" s="152">
        <f>Q74*I74</f>
        <v>0</v>
      </c>
      <c r="AL74" s="152">
        <f>R74*I74</f>
        <v>0</v>
      </c>
      <c r="AM74" s="152">
        <f>S74*I74</f>
        <v>0</v>
      </c>
      <c r="AN74" s="152">
        <f>T74*I74</f>
        <v>0</v>
      </c>
      <c r="AO74" s="152">
        <f>U74*I74</f>
        <v>0</v>
      </c>
      <c r="AP74" s="942">
        <v>1</v>
      </c>
      <c r="AQ74" s="152"/>
      <c r="AR74" s="719">
        <v>18</v>
      </c>
      <c r="AS74" s="733">
        <f t="shared" si="166"/>
        <v>0</v>
      </c>
      <c r="AT74" s="719"/>
      <c r="AU74" s="733">
        <f t="shared" si="167"/>
        <v>0</v>
      </c>
      <c r="AV74" s="719"/>
      <c r="AW74" s="733">
        <f t="shared" si="168"/>
        <v>0</v>
      </c>
      <c r="AX74" s="730"/>
      <c r="AY74" s="733">
        <f t="shared" si="169"/>
        <v>0</v>
      </c>
      <c r="AZ74" s="730"/>
      <c r="BA74" s="733">
        <f t="shared" si="170"/>
        <v>0</v>
      </c>
      <c r="BB74" s="730"/>
      <c r="BC74" s="733">
        <f t="shared" si="171"/>
        <v>0</v>
      </c>
      <c r="BD74" s="730"/>
      <c r="BE74" s="733">
        <f t="shared" si="172"/>
        <v>0</v>
      </c>
      <c r="BF74" s="730"/>
      <c r="BG74" s="733">
        <f t="shared" si="173"/>
        <v>0</v>
      </c>
      <c r="BH74" s="730"/>
      <c r="BI74" s="733">
        <f t="shared" si="174"/>
        <v>0</v>
      </c>
      <c r="BJ74" s="730"/>
      <c r="BK74" s="733">
        <f t="shared" si="175"/>
        <v>0</v>
      </c>
      <c r="BL74" s="730"/>
      <c r="BM74" s="733">
        <f t="shared" si="176"/>
        <v>0</v>
      </c>
      <c r="BN74" s="730"/>
      <c r="BO74" s="733">
        <f t="shared" si="177"/>
        <v>0</v>
      </c>
      <c r="BP74" s="730"/>
      <c r="BQ74" s="733">
        <f t="shared" si="178"/>
        <v>0</v>
      </c>
      <c r="BR74" s="730"/>
      <c r="BS74" s="733">
        <f t="shared" si="179"/>
        <v>0</v>
      </c>
      <c r="BT74" s="26"/>
      <c r="BU74" s="26">
        <f t="shared" si="180"/>
        <v>0</v>
      </c>
      <c r="BV74" s="26">
        <f t="shared" si="181"/>
        <v>0</v>
      </c>
      <c r="BW74" s="26">
        <f t="shared" si="182"/>
        <v>0</v>
      </c>
      <c r="BX74" s="26">
        <f t="shared" si="183"/>
        <v>0</v>
      </c>
      <c r="BY74" s="26">
        <f t="shared" si="184"/>
        <v>0</v>
      </c>
      <c r="BZ74" s="26">
        <f t="shared" si="185"/>
        <v>0</v>
      </c>
      <c r="CA74" s="26">
        <f t="shared" si="186"/>
        <v>0</v>
      </c>
      <c r="CB74" s="26">
        <f t="shared" si="187"/>
        <v>0</v>
      </c>
      <c r="CC74" s="26"/>
      <c r="CD74" s="1">
        <f t="shared" si="149"/>
        <v>0</v>
      </c>
      <c r="CE74" s="1">
        <f t="shared" si="150"/>
        <v>0</v>
      </c>
      <c r="CF74" s="1">
        <f t="shared" si="188"/>
        <v>0</v>
      </c>
      <c r="CG74" s="26"/>
      <c r="CH74" s="1">
        <f t="shared" si="196"/>
        <v>0</v>
      </c>
      <c r="CI74" s="1">
        <f t="shared" si="151"/>
        <v>0</v>
      </c>
      <c r="CJ74" s="1">
        <f t="shared" si="152"/>
        <v>0</v>
      </c>
      <c r="CK74" s="1">
        <f t="shared" si="153"/>
        <v>0</v>
      </c>
      <c r="CL74" s="1">
        <f t="shared" si="154"/>
        <v>0</v>
      </c>
      <c r="CM74" s="1">
        <f t="shared" si="155"/>
        <v>0</v>
      </c>
      <c r="CN74" s="1">
        <f t="shared" si="156"/>
        <v>0</v>
      </c>
      <c r="CO74" s="1">
        <f t="shared" si="157"/>
        <v>0</v>
      </c>
      <c r="CP74" s="1">
        <f t="shared" si="158"/>
        <v>0</v>
      </c>
      <c r="CQ74" s="1">
        <f t="shared" si="159"/>
        <v>0</v>
      </c>
      <c r="CR74" s="1">
        <f t="shared" si="160"/>
        <v>0</v>
      </c>
      <c r="CS74" s="1">
        <f t="shared" si="161"/>
        <v>0</v>
      </c>
      <c r="CT74" s="1">
        <f t="shared" si="162"/>
        <v>0</v>
      </c>
      <c r="CU74" s="1">
        <f t="shared" si="163"/>
        <v>0</v>
      </c>
      <c r="CV74" s="1">
        <f t="shared" si="164"/>
        <v>0</v>
      </c>
      <c r="CW74" s="1">
        <f t="shared" si="165"/>
        <v>0</v>
      </c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</row>
    <row r="75" spans="1:128" ht="31.25" customHeight="1" x14ac:dyDescent="0.2">
      <c r="B75" s="389"/>
      <c r="F75" s="415"/>
      <c r="G75" s="47"/>
      <c r="H75" s="51"/>
      <c r="J75" s="708" t="s">
        <v>890</v>
      </c>
      <c r="K75" s="256"/>
      <c r="L75" s="826"/>
      <c r="M75" s="831"/>
      <c r="N75" s="826"/>
      <c r="O75" s="826"/>
      <c r="P75" s="826"/>
      <c r="Q75" s="826"/>
      <c r="R75" s="826"/>
      <c r="S75" s="826"/>
      <c r="T75" s="826"/>
      <c r="U75" s="826"/>
      <c r="V75" s="201"/>
      <c r="W75" s="54"/>
      <c r="X75" s="292"/>
      <c r="Z75" s="86"/>
      <c r="AA75" s="756"/>
      <c r="AB75" s="26"/>
      <c r="AC75" s="363"/>
      <c r="AD75" s="265"/>
      <c r="AE75" s="942">
        <f t="shared" si="189"/>
        <v>0</v>
      </c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942"/>
      <c r="AQ75" s="152"/>
      <c r="AR75" s="734"/>
      <c r="AS75" s="733">
        <f t="shared" si="166"/>
        <v>0</v>
      </c>
      <c r="AT75" s="734"/>
      <c r="AU75" s="733">
        <f t="shared" si="167"/>
        <v>0</v>
      </c>
      <c r="AV75" s="734"/>
      <c r="AW75" s="733">
        <f t="shared" si="168"/>
        <v>0</v>
      </c>
      <c r="AX75" s="735"/>
      <c r="AY75" s="733">
        <f t="shared" si="169"/>
        <v>0</v>
      </c>
      <c r="AZ75" s="735"/>
      <c r="BA75" s="733">
        <f t="shared" si="170"/>
        <v>0</v>
      </c>
      <c r="BB75" s="735"/>
      <c r="BC75" s="733">
        <f t="shared" si="171"/>
        <v>0</v>
      </c>
      <c r="BD75" s="735"/>
      <c r="BE75" s="733">
        <f t="shared" si="172"/>
        <v>0</v>
      </c>
      <c r="BF75" s="735"/>
      <c r="BG75" s="733">
        <f t="shared" si="173"/>
        <v>0</v>
      </c>
      <c r="BH75" s="735"/>
      <c r="BI75" s="733">
        <f t="shared" si="174"/>
        <v>0</v>
      </c>
      <c r="BJ75" s="735"/>
      <c r="BK75" s="733">
        <f t="shared" si="175"/>
        <v>0</v>
      </c>
      <c r="BL75" s="735"/>
      <c r="BM75" s="733">
        <f t="shared" si="176"/>
        <v>0</v>
      </c>
      <c r="BN75" s="735"/>
      <c r="BO75" s="733">
        <f t="shared" si="177"/>
        <v>0</v>
      </c>
      <c r="BP75" s="735"/>
      <c r="BQ75" s="733">
        <f t="shared" si="178"/>
        <v>0</v>
      </c>
      <c r="BR75" s="735"/>
      <c r="BS75" s="733">
        <f t="shared" si="179"/>
        <v>0</v>
      </c>
      <c r="BU75" s="26">
        <f t="shared" si="180"/>
        <v>0</v>
      </c>
      <c r="BV75" s="26">
        <f t="shared" si="181"/>
        <v>0</v>
      </c>
      <c r="BW75" s="26">
        <f t="shared" si="182"/>
        <v>0</v>
      </c>
      <c r="BX75" s="26">
        <f t="shared" si="183"/>
        <v>0</v>
      </c>
      <c r="BY75" s="26">
        <f t="shared" si="184"/>
        <v>0</v>
      </c>
      <c r="BZ75" s="26">
        <f t="shared" si="185"/>
        <v>0</v>
      </c>
      <c r="CA75" s="26">
        <f t="shared" si="186"/>
        <v>0</v>
      </c>
      <c r="CB75" s="26">
        <f t="shared" si="187"/>
        <v>0</v>
      </c>
      <c r="CD75" s="1">
        <f t="shared" si="149"/>
        <v>0</v>
      </c>
      <c r="CE75" s="1">
        <f t="shared" si="150"/>
        <v>0</v>
      </c>
      <c r="CF75" s="1">
        <f t="shared" si="188"/>
        <v>0</v>
      </c>
      <c r="CH75" s="1">
        <f t="shared" si="196"/>
        <v>0</v>
      </c>
      <c r="CI75" s="1">
        <f t="shared" si="151"/>
        <v>0</v>
      </c>
      <c r="CJ75" s="1">
        <f t="shared" si="152"/>
        <v>0</v>
      </c>
      <c r="CK75" s="1">
        <f t="shared" si="153"/>
        <v>0</v>
      </c>
      <c r="CL75" s="1">
        <f t="shared" si="154"/>
        <v>0</v>
      </c>
      <c r="CM75" s="1">
        <f t="shared" si="155"/>
        <v>0</v>
      </c>
      <c r="CN75" s="1">
        <f t="shared" si="156"/>
        <v>0</v>
      </c>
      <c r="CO75" s="1">
        <f t="shared" si="157"/>
        <v>0</v>
      </c>
      <c r="CP75" s="1">
        <f t="shared" si="158"/>
        <v>0</v>
      </c>
      <c r="CQ75" s="1">
        <f t="shared" si="159"/>
        <v>0</v>
      </c>
      <c r="CR75" s="1">
        <f t="shared" si="160"/>
        <v>0</v>
      </c>
      <c r="CS75" s="1">
        <f t="shared" si="161"/>
        <v>0</v>
      </c>
      <c r="CT75" s="1">
        <f t="shared" si="162"/>
        <v>0</v>
      </c>
      <c r="CU75" s="1">
        <f t="shared" si="163"/>
        <v>0</v>
      </c>
      <c r="CV75" s="1">
        <f t="shared" si="164"/>
        <v>0</v>
      </c>
      <c r="CW75" s="1">
        <f t="shared" si="165"/>
        <v>0</v>
      </c>
    </row>
    <row r="76" spans="1:128" s="62" customFormat="1" ht="57" customHeight="1" x14ac:dyDescent="0.2">
      <c r="A76" s="1"/>
      <c r="B76" s="386"/>
      <c r="C76" s="57"/>
      <c r="D76" s="972" t="s">
        <v>475</v>
      </c>
      <c r="E76" s="952"/>
      <c r="F76" s="987" t="s">
        <v>31</v>
      </c>
      <c r="G76" s="82" t="s">
        <v>343</v>
      </c>
      <c r="H76" s="83" t="s">
        <v>15</v>
      </c>
      <c r="I76" s="82">
        <v>1</v>
      </c>
      <c r="J76" s="83" t="s">
        <v>937</v>
      </c>
      <c r="K76" s="496">
        <v>132.40804500000004</v>
      </c>
      <c r="L76" s="87"/>
      <c r="M76" s="87"/>
      <c r="N76" s="87"/>
      <c r="O76" s="87"/>
      <c r="P76" s="87"/>
      <c r="Q76" s="823"/>
      <c r="R76" s="789"/>
      <c r="S76" s="789"/>
      <c r="T76" s="789"/>
      <c r="U76" s="789"/>
      <c r="V76" s="88">
        <f t="shared" si="56"/>
        <v>0</v>
      </c>
      <c r="W76" s="85" t="str">
        <f t="shared" ref="W76:W90" si="197">IF(B76="New","Yes","No")</f>
        <v>No</v>
      </c>
      <c r="X76" s="668" t="str">
        <f t="shared" ref="X76:X90" si="198">IF(SUM(L76:U76)&gt;0,"Yes","No")</f>
        <v>No</v>
      </c>
      <c r="Y76"/>
      <c r="Z76" s="749">
        <v>1</v>
      </c>
      <c r="AA76" s="755">
        <f t="shared" ref="AA76:AA90" si="199">Z76*L76+Z76*M76+Z76*N76+Z76*O76+Z76*P76+Z76*Q76+Z76*R76+Z76*S76+Z76*T76+Z76*U76</f>
        <v>0</v>
      </c>
      <c r="AB76" s="26"/>
      <c r="AC76" s="363"/>
      <c r="AD76" s="258">
        <v>4.5</v>
      </c>
      <c r="AE76" s="942">
        <f t="shared" si="189"/>
        <v>0</v>
      </c>
      <c r="AF76" s="152">
        <f t="shared" ref="AF76:AF90" si="200">L76*I76</f>
        <v>0</v>
      </c>
      <c r="AG76" s="152">
        <f t="shared" ref="AG76:AG90" si="201">M76*I76</f>
        <v>0</v>
      </c>
      <c r="AH76" s="152">
        <f t="shared" ref="AH76:AH90" si="202">N76*I76</f>
        <v>0</v>
      </c>
      <c r="AI76" s="152">
        <f t="shared" ref="AI76:AI90" si="203">O76*I76</f>
        <v>0</v>
      </c>
      <c r="AJ76" s="152">
        <f t="shared" ref="AJ76:AJ90" si="204">P76*I76</f>
        <v>0</v>
      </c>
      <c r="AK76" s="152">
        <f t="shared" ref="AK76:AK90" si="205">Q76*I76</f>
        <v>0</v>
      </c>
      <c r="AL76" s="152">
        <f t="shared" ref="AL76:AL90" si="206">R76*I76</f>
        <v>0</v>
      </c>
      <c r="AM76" s="152">
        <f t="shared" ref="AM76:AM90" si="207">S76*I76</f>
        <v>0</v>
      </c>
      <c r="AN76" s="152">
        <f t="shared" ref="AN76:AN90" si="208">T76*I76</f>
        <v>0</v>
      </c>
      <c r="AO76" s="152">
        <f t="shared" ref="AO76:AO90" si="209">U76*I76</f>
        <v>0</v>
      </c>
      <c r="AP76" s="942">
        <v>1</v>
      </c>
      <c r="AQ76" s="152"/>
      <c r="AR76" s="719">
        <v>5</v>
      </c>
      <c r="AS76" s="733">
        <f t="shared" si="166"/>
        <v>0</v>
      </c>
      <c r="AT76" s="719"/>
      <c r="AU76" s="733">
        <f t="shared" si="167"/>
        <v>0</v>
      </c>
      <c r="AV76" s="719"/>
      <c r="AW76" s="733">
        <f t="shared" si="168"/>
        <v>0</v>
      </c>
      <c r="AX76" s="730"/>
      <c r="AY76" s="733">
        <f t="shared" si="169"/>
        <v>0</v>
      </c>
      <c r="AZ76" s="730"/>
      <c r="BA76" s="733">
        <f t="shared" si="170"/>
        <v>0</v>
      </c>
      <c r="BB76" s="730"/>
      <c r="BC76" s="733">
        <f t="shared" si="171"/>
        <v>0</v>
      </c>
      <c r="BD76" s="730"/>
      <c r="BE76" s="733">
        <f t="shared" si="172"/>
        <v>0</v>
      </c>
      <c r="BF76" s="730"/>
      <c r="BG76" s="733">
        <f t="shared" si="173"/>
        <v>0</v>
      </c>
      <c r="BH76" s="730"/>
      <c r="BI76" s="733">
        <f t="shared" si="174"/>
        <v>0</v>
      </c>
      <c r="BJ76" s="730">
        <v>1</v>
      </c>
      <c r="BK76" s="733">
        <f t="shared" si="175"/>
        <v>0</v>
      </c>
      <c r="BL76" s="730"/>
      <c r="BM76" s="733">
        <f t="shared" si="176"/>
        <v>0</v>
      </c>
      <c r="BN76" s="730"/>
      <c r="BO76" s="733">
        <f t="shared" si="177"/>
        <v>0</v>
      </c>
      <c r="BP76" s="730"/>
      <c r="BQ76" s="733">
        <f t="shared" si="178"/>
        <v>0</v>
      </c>
      <c r="BR76" s="730"/>
      <c r="BS76" s="733">
        <f t="shared" si="179"/>
        <v>0</v>
      </c>
      <c r="BT76" s="26"/>
      <c r="BU76" s="26">
        <f t="shared" si="180"/>
        <v>0</v>
      </c>
      <c r="BV76" s="26">
        <f t="shared" si="181"/>
        <v>0</v>
      </c>
      <c r="BW76" s="26">
        <f t="shared" si="182"/>
        <v>0</v>
      </c>
      <c r="BX76" s="26">
        <f t="shared" si="183"/>
        <v>0</v>
      </c>
      <c r="BY76" s="26">
        <f t="shared" si="184"/>
        <v>0</v>
      </c>
      <c r="BZ76" s="26">
        <f t="shared" si="185"/>
        <v>0</v>
      </c>
      <c r="CA76" s="26">
        <f t="shared" si="186"/>
        <v>0</v>
      </c>
      <c r="CB76" s="26">
        <f t="shared" si="187"/>
        <v>0</v>
      </c>
      <c r="CC76" s="26"/>
      <c r="CD76" s="1">
        <f t="shared" si="149"/>
        <v>0</v>
      </c>
      <c r="CE76" s="1">
        <f t="shared" si="150"/>
        <v>0</v>
      </c>
      <c r="CF76" s="1">
        <f t="shared" si="188"/>
        <v>0</v>
      </c>
      <c r="CG76" s="26"/>
      <c r="CH76" s="1">
        <f t="shared" si="196"/>
        <v>0</v>
      </c>
      <c r="CI76" s="1">
        <f t="shared" si="151"/>
        <v>0</v>
      </c>
      <c r="CJ76" s="1">
        <f t="shared" si="152"/>
        <v>0</v>
      </c>
      <c r="CK76" s="1">
        <f t="shared" si="153"/>
        <v>0</v>
      </c>
      <c r="CL76" s="1">
        <f t="shared" si="154"/>
        <v>0</v>
      </c>
      <c r="CM76" s="1">
        <f t="shared" si="155"/>
        <v>0</v>
      </c>
      <c r="CN76" s="1">
        <f t="shared" si="156"/>
        <v>0</v>
      </c>
      <c r="CO76" s="1">
        <f t="shared" si="157"/>
        <v>0</v>
      </c>
      <c r="CP76" s="1">
        <f t="shared" si="158"/>
        <v>0</v>
      </c>
      <c r="CQ76" s="1">
        <f t="shared" si="159"/>
        <v>0</v>
      </c>
      <c r="CR76" s="1">
        <f t="shared" si="160"/>
        <v>0</v>
      </c>
      <c r="CS76" s="1">
        <f t="shared" si="161"/>
        <v>0</v>
      </c>
      <c r="CT76" s="1">
        <f t="shared" si="162"/>
        <v>0</v>
      </c>
      <c r="CU76" s="1">
        <f t="shared" si="163"/>
        <v>0</v>
      </c>
      <c r="CV76" s="1">
        <f t="shared" si="164"/>
        <v>0</v>
      </c>
      <c r="CW76" s="1">
        <f t="shared" si="165"/>
        <v>0</v>
      </c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</row>
    <row r="77" spans="1:128" s="62" customFormat="1" ht="57" customHeight="1" x14ac:dyDescent="0.2">
      <c r="A77" s="1"/>
      <c r="B77" s="385"/>
      <c r="C77" s="26"/>
      <c r="D77" s="976" t="s">
        <v>476</v>
      </c>
      <c r="E77" s="956"/>
      <c r="F77" s="405" t="s">
        <v>31</v>
      </c>
      <c r="G77" s="62" t="s">
        <v>64</v>
      </c>
      <c r="H77" s="63" t="s">
        <v>15</v>
      </c>
      <c r="I77" s="62">
        <v>1</v>
      </c>
      <c r="J77" s="63" t="s">
        <v>937</v>
      </c>
      <c r="K77" s="490">
        <v>87.641515500000025</v>
      </c>
      <c r="L77" s="64"/>
      <c r="M77" s="64"/>
      <c r="N77" s="64"/>
      <c r="O77" s="64"/>
      <c r="P77" s="64"/>
      <c r="Q77" s="821"/>
      <c r="R77" s="795"/>
      <c r="S77" s="795"/>
      <c r="T77" s="795"/>
      <c r="U77" s="795"/>
      <c r="V77" s="66">
        <f t="shared" si="56"/>
        <v>0</v>
      </c>
      <c r="W77" s="66" t="str">
        <f t="shared" si="197"/>
        <v>No</v>
      </c>
      <c r="X77" s="67" t="str">
        <f t="shared" si="198"/>
        <v>No</v>
      </c>
      <c r="Y77"/>
      <c r="Z77" s="748">
        <v>1</v>
      </c>
      <c r="AA77" s="755">
        <f t="shared" si="199"/>
        <v>0</v>
      </c>
      <c r="AB77" s="26"/>
      <c r="AC77" s="363"/>
      <c r="AD77" s="258">
        <v>2.5299999999999998</v>
      </c>
      <c r="AE77" s="942">
        <f t="shared" si="189"/>
        <v>0</v>
      </c>
      <c r="AF77" s="152">
        <f t="shared" si="200"/>
        <v>0</v>
      </c>
      <c r="AG77" s="152">
        <f t="shared" si="201"/>
        <v>0</v>
      </c>
      <c r="AH77" s="152">
        <f t="shared" si="202"/>
        <v>0</v>
      </c>
      <c r="AI77" s="152">
        <f t="shared" si="203"/>
        <v>0</v>
      </c>
      <c r="AJ77" s="152">
        <f t="shared" si="204"/>
        <v>0</v>
      </c>
      <c r="AK77" s="152">
        <f t="shared" si="205"/>
        <v>0</v>
      </c>
      <c r="AL77" s="152">
        <f t="shared" si="206"/>
        <v>0</v>
      </c>
      <c r="AM77" s="152">
        <f t="shared" si="207"/>
        <v>0</v>
      </c>
      <c r="AN77" s="152">
        <f t="shared" si="208"/>
        <v>0</v>
      </c>
      <c r="AO77" s="152">
        <f t="shared" si="209"/>
        <v>0</v>
      </c>
      <c r="AP77" s="942">
        <v>1</v>
      </c>
      <c r="AQ77" s="152"/>
      <c r="AR77" s="719">
        <v>4</v>
      </c>
      <c r="AS77" s="733">
        <f t="shared" si="166"/>
        <v>0</v>
      </c>
      <c r="AT77" s="719"/>
      <c r="AU77" s="733">
        <f t="shared" si="167"/>
        <v>0</v>
      </c>
      <c r="AV77" s="719"/>
      <c r="AW77" s="733">
        <f t="shared" si="168"/>
        <v>0</v>
      </c>
      <c r="AX77" s="730"/>
      <c r="AY77" s="733">
        <f t="shared" si="169"/>
        <v>0</v>
      </c>
      <c r="AZ77" s="730"/>
      <c r="BA77" s="733">
        <f t="shared" si="170"/>
        <v>0</v>
      </c>
      <c r="BB77" s="730"/>
      <c r="BC77" s="733">
        <f t="shared" si="171"/>
        <v>0</v>
      </c>
      <c r="BD77" s="730"/>
      <c r="BE77" s="733">
        <f t="shared" si="172"/>
        <v>0</v>
      </c>
      <c r="BF77" s="730"/>
      <c r="BG77" s="733">
        <f t="shared" si="173"/>
        <v>0</v>
      </c>
      <c r="BH77" s="730"/>
      <c r="BI77" s="733">
        <f t="shared" si="174"/>
        <v>0</v>
      </c>
      <c r="BJ77" s="730"/>
      <c r="BK77" s="733">
        <f t="shared" si="175"/>
        <v>0</v>
      </c>
      <c r="BL77" s="730"/>
      <c r="BM77" s="733">
        <f t="shared" si="176"/>
        <v>0</v>
      </c>
      <c r="BN77" s="730">
        <v>1</v>
      </c>
      <c r="BO77" s="733">
        <f t="shared" si="177"/>
        <v>0</v>
      </c>
      <c r="BP77" s="730"/>
      <c r="BQ77" s="733">
        <f t="shared" si="178"/>
        <v>0</v>
      </c>
      <c r="BR77" s="730"/>
      <c r="BS77" s="733">
        <f t="shared" si="179"/>
        <v>0</v>
      </c>
      <c r="BT77" s="26"/>
      <c r="BU77" s="26">
        <f t="shared" si="180"/>
        <v>0</v>
      </c>
      <c r="BV77" s="26">
        <f t="shared" si="181"/>
        <v>0</v>
      </c>
      <c r="BW77" s="26">
        <f t="shared" si="182"/>
        <v>0</v>
      </c>
      <c r="BX77" s="26">
        <f t="shared" si="183"/>
        <v>0</v>
      </c>
      <c r="BY77" s="26">
        <f t="shared" si="184"/>
        <v>0</v>
      </c>
      <c r="BZ77" s="26">
        <f t="shared" si="185"/>
        <v>0</v>
      </c>
      <c r="CA77" s="26">
        <f t="shared" si="186"/>
        <v>0</v>
      </c>
      <c r="CB77" s="26">
        <f t="shared" si="187"/>
        <v>0</v>
      </c>
      <c r="CC77" s="26"/>
      <c r="CD77" s="1">
        <f t="shared" si="149"/>
        <v>0</v>
      </c>
      <c r="CE77" s="1">
        <f t="shared" si="150"/>
        <v>0</v>
      </c>
      <c r="CF77" s="1">
        <f t="shared" si="188"/>
        <v>0</v>
      </c>
      <c r="CG77" s="26"/>
      <c r="CH77" s="1">
        <f t="shared" si="196"/>
        <v>0</v>
      </c>
      <c r="CI77" s="1">
        <f t="shared" si="151"/>
        <v>0</v>
      </c>
      <c r="CJ77" s="1">
        <f t="shared" si="152"/>
        <v>0</v>
      </c>
      <c r="CK77" s="1">
        <f t="shared" si="153"/>
        <v>0</v>
      </c>
      <c r="CL77" s="1">
        <f t="shared" si="154"/>
        <v>0</v>
      </c>
      <c r="CM77" s="1">
        <f t="shared" si="155"/>
        <v>0</v>
      </c>
      <c r="CN77" s="1">
        <f t="shared" si="156"/>
        <v>0</v>
      </c>
      <c r="CO77" s="1">
        <f t="shared" si="157"/>
        <v>0</v>
      </c>
      <c r="CP77" s="1">
        <f t="shared" si="158"/>
        <v>0</v>
      </c>
      <c r="CQ77" s="1">
        <f t="shared" si="159"/>
        <v>0</v>
      </c>
      <c r="CR77" s="1">
        <f t="shared" si="160"/>
        <v>0</v>
      </c>
      <c r="CS77" s="1">
        <f t="shared" si="161"/>
        <v>0</v>
      </c>
      <c r="CT77" s="1">
        <f t="shared" si="162"/>
        <v>0</v>
      </c>
      <c r="CU77" s="1">
        <f t="shared" si="163"/>
        <v>0</v>
      </c>
      <c r="CV77" s="1">
        <f t="shared" si="164"/>
        <v>0</v>
      </c>
      <c r="CW77" s="1">
        <f t="shared" si="165"/>
        <v>0</v>
      </c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</row>
    <row r="78" spans="1:128" s="1" customFormat="1" ht="57" customHeight="1" x14ac:dyDescent="0.2">
      <c r="B78" s="385"/>
      <c r="C78" s="26"/>
      <c r="D78" s="251" t="s">
        <v>477</v>
      </c>
      <c r="E78" s="947"/>
      <c r="F78" s="402" t="s">
        <v>31</v>
      </c>
      <c r="G78" s="1" t="s">
        <v>64</v>
      </c>
      <c r="H78" s="45" t="s">
        <v>15</v>
      </c>
      <c r="I78" s="1">
        <v>2</v>
      </c>
      <c r="J78" s="45" t="s">
        <v>937</v>
      </c>
      <c r="K78" s="494">
        <v>95.838204000000019</v>
      </c>
      <c r="L78" s="1215"/>
      <c r="M78" s="1215"/>
      <c r="N78" s="1215"/>
      <c r="O78" s="1215"/>
      <c r="P78" s="1215"/>
      <c r="Q78" s="1216"/>
      <c r="R78" s="1217"/>
      <c r="S78" s="1217"/>
      <c r="T78" s="1217"/>
      <c r="U78" s="1217"/>
      <c r="V78" s="88">
        <f t="shared" ref="V78:V141" si="210">SUM(L78:U78)*K78</f>
        <v>0</v>
      </c>
      <c r="W78" s="88" t="str">
        <f t="shared" si="197"/>
        <v>No</v>
      </c>
      <c r="X78" s="668" t="str">
        <f t="shared" si="198"/>
        <v>No</v>
      </c>
      <c r="Y78"/>
      <c r="Z78" s="748">
        <v>1</v>
      </c>
      <c r="AA78" s="755">
        <f t="shared" si="199"/>
        <v>0</v>
      </c>
      <c r="AB78" s="26"/>
      <c r="AC78" s="363"/>
      <c r="AD78" s="258">
        <v>2.8</v>
      </c>
      <c r="AE78" s="942">
        <f t="shared" si="189"/>
        <v>0</v>
      </c>
      <c r="AF78" s="152">
        <f t="shared" si="200"/>
        <v>0</v>
      </c>
      <c r="AG78" s="152">
        <f t="shared" si="201"/>
        <v>0</v>
      </c>
      <c r="AH78" s="152">
        <f t="shared" si="202"/>
        <v>0</v>
      </c>
      <c r="AI78" s="152">
        <f t="shared" si="203"/>
        <v>0</v>
      </c>
      <c r="AJ78" s="152">
        <f t="shared" si="204"/>
        <v>0</v>
      </c>
      <c r="AK78" s="152">
        <f t="shared" si="205"/>
        <v>0</v>
      </c>
      <c r="AL78" s="152">
        <f t="shared" si="206"/>
        <v>0</v>
      </c>
      <c r="AM78" s="152">
        <f t="shared" si="207"/>
        <v>0</v>
      </c>
      <c r="AN78" s="152">
        <f t="shared" si="208"/>
        <v>0</v>
      </c>
      <c r="AO78" s="152">
        <f t="shared" si="209"/>
        <v>0</v>
      </c>
      <c r="AP78" s="942">
        <v>1</v>
      </c>
      <c r="AQ78" s="152"/>
      <c r="AR78" s="719">
        <v>6</v>
      </c>
      <c r="AS78" s="733">
        <f t="shared" si="166"/>
        <v>0</v>
      </c>
      <c r="AT78" s="719"/>
      <c r="AU78" s="733">
        <f t="shared" si="167"/>
        <v>0</v>
      </c>
      <c r="AV78" s="719"/>
      <c r="AW78" s="733">
        <f t="shared" si="168"/>
        <v>0</v>
      </c>
      <c r="AX78" s="730"/>
      <c r="AY78" s="733">
        <f t="shared" si="169"/>
        <v>0</v>
      </c>
      <c r="AZ78" s="730"/>
      <c r="BA78" s="733">
        <f t="shared" si="170"/>
        <v>0</v>
      </c>
      <c r="BB78" s="730"/>
      <c r="BC78" s="733">
        <f t="shared" si="171"/>
        <v>0</v>
      </c>
      <c r="BD78" s="730"/>
      <c r="BE78" s="733">
        <f t="shared" si="172"/>
        <v>0</v>
      </c>
      <c r="BF78" s="730"/>
      <c r="BG78" s="733">
        <f t="shared" si="173"/>
        <v>0</v>
      </c>
      <c r="BH78" s="730">
        <v>2</v>
      </c>
      <c r="BI78" s="733">
        <f t="shared" si="174"/>
        <v>0</v>
      </c>
      <c r="BJ78" s="730"/>
      <c r="BK78" s="733">
        <f t="shared" si="175"/>
        <v>0</v>
      </c>
      <c r="BL78" s="730"/>
      <c r="BM78" s="733">
        <f t="shared" si="176"/>
        <v>0</v>
      </c>
      <c r="BN78" s="730"/>
      <c r="BO78" s="733">
        <f t="shared" si="177"/>
        <v>0</v>
      </c>
      <c r="BP78" s="730"/>
      <c r="BQ78" s="733">
        <f t="shared" si="178"/>
        <v>0</v>
      </c>
      <c r="BR78" s="730"/>
      <c r="BS78" s="733">
        <f t="shared" si="179"/>
        <v>0</v>
      </c>
      <c r="BT78" s="26"/>
      <c r="BU78" s="26">
        <f t="shared" si="180"/>
        <v>0</v>
      </c>
      <c r="BV78" s="26">
        <f t="shared" si="181"/>
        <v>0</v>
      </c>
      <c r="BW78" s="26">
        <f t="shared" si="182"/>
        <v>0</v>
      </c>
      <c r="BX78" s="26">
        <f t="shared" si="183"/>
        <v>0</v>
      </c>
      <c r="BY78" s="26">
        <f t="shared" si="184"/>
        <v>0</v>
      </c>
      <c r="BZ78" s="26">
        <f t="shared" si="185"/>
        <v>0</v>
      </c>
      <c r="CA78" s="26">
        <f t="shared" si="186"/>
        <v>0</v>
      </c>
      <c r="CB78" s="26">
        <f t="shared" si="187"/>
        <v>0</v>
      </c>
      <c r="CC78" s="26"/>
      <c r="CD78" s="1">
        <f t="shared" si="149"/>
        <v>0</v>
      </c>
      <c r="CE78" s="1">
        <f t="shared" si="150"/>
        <v>0</v>
      </c>
      <c r="CF78" s="1">
        <f t="shared" si="188"/>
        <v>0</v>
      </c>
      <c r="CG78" s="26"/>
      <c r="CH78" s="1">
        <f t="shared" si="196"/>
        <v>0</v>
      </c>
      <c r="CI78" s="1">
        <f t="shared" si="151"/>
        <v>0</v>
      </c>
      <c r="CJ78" s="1">
        <f t="shared" si="152"/>
        <v>0</v>
      </c>
      <c r="CK78" s="1">
        <f t="shared" si="153"/>
        <v>0</v>
      </c>
      <c r="CL78" s="1">
        <f t="shared" si="154"/>
        <v>0</v>
      </c>
      <c r="CM78" s="1">
        <f t="shared" si="155"/>
        <v>0</v>
      </c>
      <c r="CN78" s="1">
        <f t="shared" si="156"/>
        <v>0</v>
      </c>
      <c r="CO78" s="1">
        <f t="shared" si="157"/>
        <v>0</v>
      </c>
      <c r="CP78" s="1">
        <f t="shared" si="158"/>
        <v>0</v>
      </c>
      <c r="CQ78" s="1">
        <f t="shared" si="159"/>
        <v>0</v>
      </c>
      <c r="CR78" s="1">
        <f t="shared" si="160"/>
        <v>0</v>
      </c>
      <c r="CS78" s="1">
        <f t="shared" si="161"/>
        <v>0</v>
      </c>
      <c r="CT78" s="1">
        <f t="shared" si="162"/>
        <v>0</v>
      </c>
      <c r="CU78" s="1">
        <f t="shared" si="163"/>
        <v>0</v>
      </c>
      <c r="CV78" s="1">
        <f t="shared" si="164"/>
        <v>0</v>
      </c>
      <c r="CW78" s="1">
        <f t="shared" si="165"/>
        <v>0</v>
      </c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</row>
    <row r="79" spans="1:128" s="1" customFormat="1" ht="57" customHeight="1" x14ac:dyDescent="0.2">
      <c r="B79" s="385"/>
      <c r="C79" s="26"/>
      <c r="D79" s="976" t="s">
        <v>478</v>
      </c>
      <c r="E79" s="956"/>
      <c r="F79" s="405" t="s">
        <v>31</v>
      </c>
      <c r="G79" s="62" t="s">
        <v>64</v>
      </c>
      <c r="H79" s="63" t="s">
        <v>15</v>
      </c>
      <c r="I79" s="62">
        <v>2</v>
      </c>
      <c r="J79" s="63" t="s">
        <v>937</v>
      </c>
      <c r="K79" s="490">
        <v>79.444827000000018</v>
      </c>
      <c r="L79" s="1218"/>
      <c r="M79" s="1218"/>
      <c r="N79" s="1218"/>
      <c r="O79" s="1218"/>
      <c r="P79" s="1218"/>
      <c r="Q79" s="1219"/>
      <c r="R79" s="1220"/>
      <c r="S79" s="1220"/>
      <c r="T79" s="1220"/>
      <c r="U79" s="1220"/>
      <c r="V79" s="66">
        <f t="shared" si="210"/>
        <v>0</v>
      </c>
      <c r="W79" s="66" t="str">
        <f t="shared" si="197"/>
        <v>No</v>
      </c>
      <c r="X79" s="67" t="str">
        <f t="shared" si="198"/>
        <v>No</v>
      </c>
      <c r="Y79"/>
      <c r="Z79" s="748">
        <v>1</v>
      </c>
      <c r="AA79" s="755">
        <f t="shared" si="199"/>
        <v>0</v>
      </c>
      <c r="AB79" s="26"/>
      <c r="AC79" s="363"/>
      <c r="AD79" s="258">
        <v>2.0699999999999998</v>
      </c>
      <c r="AE79" s="942">
        <f t="shared" si="189"/>
        <v>0</v>
      </c>
      <c r="AF79" s="152">
        <f t="shared" si="200"/>
        <v>0</v>
      </c>
      <c r="AG79" s="152">
        <f t="shared" si="201"/>
        <v>0</v>
      </c>
      <c r="AH79" s="152">
        <f t="shared" si="202"/>
        <v>0</v>
      </c>
      <c r="AI79" s="152">
        <f t="shared" si="203"/>
        <v>0</v>
      </c>
      <c r="AJ79" s="152">
        <f t="shared" si="204"/>
        <v>0</v>
      </c>
      <c r="AK79" s="152">
        <f t="shared" si="205"/>
        <v>0</v>
      </c>
      <c r="AL79" s="152">
        <f t="shared" si="206"/>
        <v>0</v>
      </c>
      <c r="AM79" s="152">
        <f t="shared" si="207"/>
        <v>0</v>
      </c>
      <c r="AN79" s="152">
        <f t="shared" si="208"/>
        <v>0</v>
      </c>
      <c r="AO79" s="152">
        <f t="shared" si="209"/>
        <v>0</v>
      </c>
      <c r="AP79" s="942">
        <v>1</v>
      </c>
      <c r="AQ79" s="152"/>
      <c r="AR79" s="719">
        <v>8</v>
      </c>
      <c r="AS79" s="733">
        <f t="shared" si="166"/>
        <v>0</v>
      </c>
      <c r="AT79" s="719"/>
      <c r="AU79" s="733">
        <f t="shared" si="167"/>
        <v>0</v>
      </c>
      <c r="AV79" s="719"/>
      <c r="AW79" s="733">
        <f t="shared" si="168"/>
        <v>0</v>
      </c>
      <c r="AX79" s="730"/>
      <c r="AY79" s="733">
        <f t="shared" si="169"/>
        <v>0</v>
      </c>
      <c r="AZ79" s="730"/>
      <c r="BA79" s="733">
        <f t="shared" si="170"/>
        <v>0</v>
      </c>
      <c r="BB79" s="730"/>
      <c r="BC79" s="733">
        <f t="shared" si="171"/>
        <v>0</v>
      </c>
      <c r="BD79" s="730">
        <v>2</v>
      </c>
      <c r="BE79" s="733">
        <f t="shared" si="172"/>
        <v>0</v>
      </c>
      <c r="BF79" s="730"/>
      <c r="BG79" s="733">
        <f t="shared" si="173"/>
        <v>0</v>
      </c>
      <c r="BH79" s="730"/>
      <c r="BI79" s="733">
        <f t="shared" si="174"/>
        <v>0</v>
      </c>
      <c r="BJ79" s="730"/>
      <c r="BK79" s="733">
        <f t="shared" si="175"/>
        <v>0</v>
      </c>
      <c r="BL79" s="730"/>
      <c r="BM79" s="733">
        <f t="shared" si="176"/>
        <v>0</v>
      </c>
      <c r="BN79" s="730"/>
      <c r="BO79" s="733">
        <f t="shared" si="177"/>
        <v>0</v>
      </c>
      <c r="BP79" s="730"/>
      <c r="BQ79" s="733">
        <f t="shared" si="178"/>
        <v>0</v>
      </c>
      <c r="BR79" s="730"/>
      <c r="BS79" s="733">
        <f t="shared" si="179"/>
        <v>0</v>
      </c>
      <c r="BT79" s="26"/>
      <c r="BU79" s="26">
        <f t="shared" si="180"/>
        <v>0</v>
      </c>
      <c r="BV79" s="26">
        <f t="shared" si="181"/>
        <v>0</v>
      </c>
      <c r="BW79" s="26">
        <f t="shared" si="182"/>
        <v>0</v>
      </c>
      <c r="BX79" s="26">
        <f t="shared" si="183"/>
        <v>0</v>
      </c>
      <c r="BY79" s="26">
        <f t="shared" si="184"/>
        <v>0</v>
      </c>
      <c r="BZ79" s="26">
        <f t="shared" si="185"/>
        <v>0</v>
      </c>
      <c r="CA79" s="26">
        <f t="shared" si="186"/>
        <v>0</v>
      </c>
      <c r="CB79" s="26">
        <f t="shared" si="187"/>
        <v>0</v>
      </c>
      <c r="CC79" s="26"/>
      <c r="CD79" s="1">
        <f t="shared" si="149"/>
        <v>0</v>
      </c>
      <c r="CE79" s="1">
        <f t="shared" si="150"/>
        <v>0</v>
      </c>
      <c r="CF79" s="1">
        <f t="shared" si="188"/>
        <v>0</v>
      </c>
      <c r="CG79" s="26"/>
      <c r="CH79" s="1">
        <f t="shared" si="196"/>
        <v>0</v>
      </c>
      <c r="CI79" s="1">
        <f t="shared" si="151"/>
        <v>0</v>
      </c>
      <c r="CJ79" s="1">
        <f t="shared" si="152"/>
        <v>0</v>
      </c>
      <c r="CK79" s="1">
        <f t="shared" si="153"/>
        <v>0</v>
      </c>
      <c r="CL79" s="1">
        <f t="shared" si="154"/>
        <v>0</v>
      </c>
      <c r="CM79" s="1">
        <f t="shared" si="155"/>
        <v>0</v>
      </c>
      <c r="CN79" s="1">
        <f t="shared" si="156"/>
        <v>0</v>
      </c>
      <c r="CO79" s="1">
        <f t="shared" si="157"/>
        <v>0</v>
      </c>
      <c r="CP79" s="1">
        <f t="shared" si="158"/>
        <v>0</v>
      </c>
      <c r="CQ79" s="1">
        <f t="shared" si="159"/>
        <v>0</v>
      </c>
      <c r="CR79" s="1">
        <f t="shared" si="160"/>
        <v>0</v>
      </c>
      <c r="CS79" s="1">
        <f t="shared" si="161"/>
        <v>0</v>
      </c>
      <c r="CT79" s="1">
        <f t="shared" si="162"/>
        <v>0</v>
      </c>
      <c r="CU79" s="1">
        <f t="shared" si="163"/>
        <v>0</v>
      </c>
      <c r="CV79" s="1">
        <f t="shared" si="164"/>
        <v>0</v>
      </c>
      <c r="CW79" s="1">
        <f t="shared" si="165"/>
        <v>0</v>
      </c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</row>
    <row r="80" spans="1:128" s="62" customFormat="1" ht="57" customHeight="1" x14ac:dyDescent="0.2">
      <c r="A80" s="1"/>
      <c r="B80" s="385"/>
      <c r="C80" s="26"/>
      <c r="D80" s="251" t="s">
        <v>479</v>
      </c>
      <c r="E80" s="947"/>
      <c r="F80" s="402" t="s">
        <v>31</v>
      </c>
      <c r="G80" s="22" t="s">
        <v>675</v>
      </c>
      <c r="H80" s="45" t="s">
        <v>50</v>
      </c>
      <c r="I80" s="1">
        <v>12</v>
      </c>
      <c r="J80" s="45" t="s">
        <v>693</v>
      </c>
      <c r="K80" s="494">
        <v>109.70952300000002</v>
      </c>
      <c r="L80" s="87"/>
      <c r="M80" s="87"/>
      <c r="N80" s="87"/>
      <c r="O80" s="87"/>
      <c r="P80" s="87"/>
      <c r="Q80" s="823"/>
      <c r="R80" s="789"/>
      <c r="S80" s="789"/>
      <c r="T80" s="789"/>
      <c r="U80" s="789"/>
      <c r="V80" s="88">
        <f t="shared" si="210"/>
        <v>0</v>
      </c>
      <c r="W80" s="88" t="str">
        <f t="shared" si="197"/>
        <v>No</v>
      </c>
      <c r="X80" s="668" t="str">
        <f t="shared" si="198"/>
        <v>No</v>
      </c>
      <c r="Y80"/>
      <c r="Z80" s="748">
        <v>1</v>
      </c>
      <c r="AA80" s="755">
        <f t="shared" si="199"/>
        <v>0</v>
      </c>
      <c r="AB80" s="26"/>
      <c r="AC80" s="363"/>
      <c r="AD80" s="258">
        <v>1.76</v>
      </c>
      <c r="AE80" s="942">
        <f t="shared" si="189"/>
        <v>0</v>
      </c>
      <c r="AF80" s="152">
        <f t="shared" si="200"/>
        <v>0</v>
      </c>
      <c r="AG80" s="152">
        <f t="shared" si="201"/>
        <v>0</v>
      </c>
      <c r="AH80" s="152">
        <f t="shared" si="202"/>
        <v>0</v>
      </c>
      <c r="AI80" s="152">
        <f t="shared" si="203"/>
        <v>0</v>
      </c>
      <c r="AJ80" s="152">
        <f t="shared" si="204"/>
        <v>0</v>
      </c>
      <c r="AK80" s="152">
        <f t="shared" si="205"/>
        <v>0</v>
      </c>
      <c r="AL80" s="152">
        <f t="shared" si="206"/>
        <v>0</v>
      </c>
      <c r="AM80" s="152">
        <f t="shared" si="207"/>
        <v>0</v>
      </c>
      <c r="AN80" s="152">
        <f t="shared" si="208"/>
        <v>0</v>
      </c>
      <c r="AO80" s="152">
        <f t="shared" si="209"/>
        <v>0</v>
      </c>
      <c r="AP80" s="942">
        <v>1</v>
      </c>
      <c r="AQ80" s="152"/>
      <c r="AR80" s="719">
        <v>27</v>
      </c>
      <c r="AS80" s="733">
        <f t="shared" si="166"/>
        <v>0</v>
      </c>
      <c r="AT80" s="719"/>
      <c r="AU80" s="733">
        <f t="shared" si="167"/>
        <v>0</v>
      </c>
      <c r="AV80" s="719"/>
      <c r="AW80" s="733">
        <f t="shared" si="168"/>
        <v>0</v>
      </c>
      <c r="AX80" s="730"/>
      <c r="AY80" s="733">
        <f t="shared" si="169"/>
        <v>0</v>
      </c>
      <c r="AZ80" s="730"/>
      <c r="BA80" s="733">
        <f t="shared" si="170"/>
        <v>0</v>
      </c>
      <c r="BB80" s="730"/>
      <c r="BC80" s="733">
        <f t="shared" si="171"/>
        <v>0</v>
      </c>
      <c r="BD80" s="730"/>
      <c r="BE80" s="733">
        <f t="shared" si="172"/>
        <v>0</v>
      </c>
      <c r="BF80" s="730"/>
      <c r="BG80" s="733">
        <f t="shared" si="173"/>
        <v>0</v>
      </c>
      <c r="BH80" s="730"/>
      <c r="BI80" s="733">
        <f t="shared" si="174"/>
        <v>0</v>
      </c>
      <c r="BJ80" s="730"/>
      <c r="BK80" s="733">
        <f t="shared" si="175"/>
        <v>0</v>
      </c>
      <c r="BL80" s="730"/>
      <c r="BM80" s="733">
        <f t="shared" si="176"/>
        <v>0</v>
      </c>
      <c r="BN80" s="730"/>
      <c r="BO80" s="733">
        <f t="shared" si="177"/>
        <v>0</v>
      </c>
      <c r="BP80" s="730"/>
      <c r="BQ80" s="733">
        <f t="shared" si="178"/>
        <v>0</v>
      </c>
      <c r="BR80" s="730"/>
      <c r="BS80" s="733">
        <f t="shared" si="179"/>
        <v>0</v>
      </c>
      <c r="BT80" s="26"/>
      <c r="BU80" s="26">
        <f t="shared" si="180"/>
        <v>0</v>
      </c>
      <c r="BV80" s="26">
        <f t="shared" si="181"/>
        <v>0</v>
      </c>
      <c r="BW80" s="26">
        <f t="shared" si="182"/>
        <v>0</v>
      </c>
      <c r="BX80" s="26">
        <f t="shared" si="183"/>
        <v>0</v>
      </c>
      <c r="BY80" s="26">
        <f t="shared" si="184"/>
        <v>0</v>
      </c>
      <c r="BZ80" s="26">
        <f t="shared" si="185"/>
        <v>0</v>
      </c>
      <c r="CA80" s="26">
        <f t="shared" si="186"/>
        <v>0</v>
      </c>
      <c r="CB80" s="26">
        <f t="shared" si="187"/>
        <v>0</v>
      </c>
      <c r="CC80" s="26"/>
      <c r="CD80" s="1">
        <f t="shared" si="149"/>
        <v>0</v>
      </c>
      <c r="CE80" s="1">
        <f t="shared" si="150"/>
        <v>0</v>
      </c>
      <c r="CF80" s="1">
        <f t="shared" si="188"/>
        <v>0</v>
      </c>
      <c r="CG80" s="26"/>
      <c r="CH80" s="1">
        <f t="shared" si="196"/>
        <v>0</v>
      </c>
      <c r="CI80" s="1">
        <f t="shared" si="151"/>
        <v>0</v>
      </c>
      <c r="CJ80" s="1">
        <f t="shared" si="152"/>
        <v>0</v>
      </c>
      <c r="CK80" s="1">
        <f t="shared" si="153"/>
        <v>0</v>
      </c>
      <c r="CL80" s="1">
        <f t="shared" si="154"/>
        <v>0</v>
      </c>
      <c r="CM80" s="1">
        <f t="shared" si="155"/>
        <v>0</v>
      </c>
      <c r="CN80" s="1">
        <f t="shared" si="156"/>
        <v>0</v>
      </c>
      <c r="CO80" s="1">
        <f t="shared" si="157"/>
        <v>0</v>
      </c>
      <c r="CP80" s="1">
        <f t="shared" si="158"/>
        <v>0</v>
      </c>
      <c r="CQ80" s="1">
        <f t="shared" si="159"/>
        <v>0</v>
      </c>
      <c r="CR80" s="1">
        <f t="shared" si="160"/>
        <v>0</v>
      </c>
      <c r="CS80" s="1">
        <f t="shared" si="161"/>
        <v>0</v>
      </c>
      <c r="CT80" s="1">
        <f t="shared" si="162"/>
        <v>0</v>
      </c>
      <c r="CU80" s="1">
        <f t="shared" si="163"/>
        <v>0</v>
      </c>
      <c r="CV80" s="1">
        <f t="shared" si="164"/>
        <v>0</v>
      </c>
      <c r="CW80" s="1">
        <f t="shared" si="165"/>
        <v>0</v>
      </c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</row>
    <row r="81" spans="1:101" s="1" customFormat="1" ht="57" customHeight="1" x14ac:dyDescent="0.2">
      <c r="B81" s="391"/>
      <c r="D81" s="976" t="s">
        <v>149</v>
      </c>
      <c r="E81" s="956"/>
      <c r="F81" s="405"/>
      <c r="G81" s="62" t="s">
        <v>64</v>
      </c>
      <c r="H81" s="63" t="s">
        <v>15</v>
      </c>
      <c r="I81" s="62">
        <v>1</v>
      </c>
      <c r="J81" s="63" t="s">
        <v>937</v>
      </c>
      <c r="K81" s="490">
        <v>80.705856000000026</v>
      </c>
      <c r="L81" s="64"/>
      <c r="M81" s="64"/>
      <c r="N81" s="64"/>
      <c r="O81" s="64"/>
      <c r="P81" s="64"/>
      <c r="Q81" s="821"/>
      <c r="R81" s="795"/>
      <c r="S81" s="795"/>
      <c r="T81" s="795"/>
      <c r="U81" s="795"/>
      <c r="V81" s="66">
        <f t="shared" si="210"/>
        <v>0</v>
      </c>
      <c r="W81" s="66" t="str">
        <f t="shared" si="197"/>
        <v>No</v>
      </c>
      <c r="X81" s="67" t="str">
        <f t="shared" si="198"/>
        <v>No</v>
      </c>
      <c r="Y81"/>
      <c r="Z81" s="748">
        <v>1</v>
      </c>
      <c r="AA81" s="755">
        <f t="shared" si="199"/>
        <v>0</v>
      </c>
      <c r="AB81" s="26"/>
      <c r="AC81" s="363"/>
      <c r="AD81" s="258">
        <v>3.06</v>
      </c>
      <c r="AE81" s="942">
        <f t="shared" si="189"/>
        <v>0</v>
      </c>
      <c r="AF81" s="159">
        <f t="shared" si="200"/>
        <v>0</v>
      </c>
      <c r="AG81" s="159">
        <f t="shared" si="201"/>
        <v>0</v>
      </c>
      <c r="AH81" s="159">
        <f t="shared" si="202"/>
        <v>0</v>
      </c>
      <c r="AI81" s="159">
        <f t="shared" si="203"/>
        <v>0</v>
      </c>
      <c r="AJ81" s="159">
        <f t="shared" si="204"/>
        <v>0</v>
      </c>
      <c r="AK81" s="159">
        <f t="shared" si="205"/>
        <v>0</v>
      </c>
      <c r="AL81" s="159">
        <f t="shared" si="206"/>
        <v>0</v>
      </c>
      <c r="AM81" s="159">
        <f t="shared" si="207"/>
        <v>0</v>
      </c>
      <c r="AN81" s="152">
        <f t="shared" si="208"/>
        <v>0</v>
      </c>
      <c r="AO81" s="152">
        <f t="shared" si="209"/>
        <v>0</v>
      </c>
      <c r="AP81" s="942">
        <v>1</v>
      </c>
      <c r="AQ81" s="159"/>
      <c r="AR81" s="719">
        <v>5</v>
      </c>
      <c r="AS81" s="733">
        <f t="shared" si="166"/>
        <v>0</v>
      </c>
      <c r="AT81" s="719"/>
      <c r="AU81" s="733">
        <f t="shared" si="167"/>
        <v>0</v>
      </c>
      <c r="AV81" s="719"/>
      <c r="AW81" s="733">
        <f t="shared" si="168"/>
        <v>0</v>
      </c>
      <c r="AX81" s="730"/>
      <c r="AY81" s="733">
        <f t="shared" si="169"/>
        <v>0</v>
      </c>
      <c r="AZ81" s="730"/>
      <c r="BA81" s="733">
        <f t="shared" si="170"/>
        <v>0</v>
      </c>
      <c r="BB81" s="730"/>
      <c r="BC81" s="733">
        <f t="shared" si="171"/>
        <v>0</v>
      </c>
      <c r="BD81" s="730"/>
      <c r="BE81" s="733">
        <f t="shared" si="172"/>
        <v>0</v>
      </c>
      <c r="BF81" s="730"/>
      <c r="BG81" s="733">
        <f t="shared" si="173"/>
        <v>0</v>
      </c>
      <c r="BH81" s="730"/>
      <c r="BI81" s="733">
        <f t="shared" si="174"/>
        <v>0</v>
      </c>
      <c r="BJ81" s="730"/>
      <c r="BK81" s="733">
        <f t="shared" si="175"/>
        <v>0</v>
      </c>
      <c r="BL81" s="730"/>
      <c r="BM81" s="733">
        <f t="shared" si="176"/>
        <v>0</v>
      </c>
      <c r="BN81" s="730"/>
      <c r="BO81" s="733">
        <f t="shared" si="177"/>
        <v>0</v>
      </c>
      <c r="BP81" s="730">
        <v>1</v>
      </c>
      <c r="BQ81" s="733">
        <f t="shared" si="178"/>
        <v>0</v>
      </c>
      <c r="BR81" s="730"/>
      <c r="BS81" s="733">
        <f t="shared" si="179"/>
        <v>0</v>
      </c>
      <c r="BU81" s="26">
        <f t="shared" si="180"/>
        <v>0</v>
      </c>
      <c r="BV81" s="26">
        <f t="shared" si="181"/>
        <v>0</v>
      </c>
      <c r="BW81" s="26">
        <f t="shared" si="182"/>
        <v>0</v>
      </c>
      <c r="BX81" s="26">
        <f t="shared" si="183"/>
        <v>0</v>
      </c>
      <c r="BY81" s="26">
        <f t="shared" si="184"/>
        <v>0</v>
      </c>
      <c r="BZ81" s="26">
        <f t="shared" si="185"/>
        <v>0</v>
      </c>
      <c r="CA81" s="26">
        <f t="shared" si="186"/>
        <v>0</v>
      </c>
      <c r="CB81" s="26">
        <f t="shared" si="187"/>
        <v>0</v>
      </c>
      <c r="CD81" s="1">
        <f t="shared" si="149"/>
        <v>0</v>
      </c>
      <c r="CE81" s="1">
        <f t="shared" si="150"/>
        <v>0</v>
      </c>
      <c r="CF81" s="1">
        <f t="shared" si="188"/>
        <v>0</v>
      </c>
      <c r="CH81" s="1">
        <f t="shared" si="196"/>
        <v>0</v>
      </c>
      <c r="CI81" s="1">
        <f t="shared" si="151"/>
        <v>0</v>
      </c>
      <c r="CJ81" s="1">
        <f t="shared" si="152"/>
        <v>0</v>
      </c>
      <c r="CK81" s="1">
        <f t="shared" si="153"/>
        <v>0</v>
      </c>
      <c r="CL81" s="1">
        <f t="shared" si="154"/>
        <v>0</v>
      </c>
      <c r="CM81" s="1">
        <f t="shared" si="155"/>
        <v>0</v>
      </c>
      <c r="CN81" s="1">
        <f t="shared" si="156"/>
        <v>0</v>
      </c>
      <c r="CO81" s="1">
        <f t="shared" si="157"/>
        <v>0</v>
      </c>
      <c r="CP81" s="1">
        <f t="shared" si="158"/>
        <v>0</v>
      </c>
      <c r="CQ81" s="1">
        <f t="shared" si="159"/>
        <v>0</v>
      </c>
      <c r="CR81" s="1">
        <f t="shared" si="160"/>
        <v>0</v>
      </c>
      <c r="CS81" s="1">
        <f t="shared" si="161"/>
        <v>0</v>
      </c>
      <c r="CT81" s="1">
        <f t="shared" si="162"/>
        <v>0</v>
      </c>
      <c r="CU81" s="1">
        <f t="shared" si="163"/>
        <v>0</v>
      </c>
      <c r="CV81" s="1">
        <f t="shared" si="164"/>
        <v>0</v>
      </c>
      <c r="CW81" s="1">
        <f t="shared" si="165"/>
        <v>0</v>
      </c>
    </row>
    <row r="82" spans="1:101" s="26" customFormat="1" ht="57" customHeight="1" x14ac:dyDescent="0.2">
      <c r="A82" s="1"/>
      <c r="B82" s="385" t="s">
        <v>8</v>
      </c>
      <c r="D82" s="977" t="s">
        <v>930</v>
      </c>
      <c r="E82" s="135"/>
      <c r="F82" s="400"/>
      <c r="G82" s="26" t="s">
        <v>69</v>
      </c>
      <c r="H82" s="68" t="s">
        <v>146</v>
      </c>
      <c r="I82" s="26">
        <v>12</v>
      </c>
      <c r="J82" s="68" t="s">
        <v>693</v>
      </c>
      <c r="K82" s="360">
        <v>82.5</v>
      </c>
      <c r="L82" s="87"/>
      <c r="M82" s="87"/>
      <c r="N82" s="87"/>
      <c r="O82" s="87"/>
      <c r="P82" s="87"/>
      <c r="Q82" s="823"/>
      <c r="R82" s="789"/>
      <c r="S82" s="789"/>
      <c r="T82" s="789"/>
      <c r="U82" s="789"/>
      <c r="V82" s="70">
        <f t="shared" si="210"/>
        <v>0</v>
      </c>
      <c r="W82" s="70" t="str">
        <f t="shared" si="197"/>
        <v>Yes</v>
      </c>
      <c r="X82" s="71" t="str">
        <f t="shared" si="198"/>
        <v>No</v>
      </c>
      <c r="Y82"/>
      <c r="Z82" s="748">
        <v>1</v>
      </c>
      <c r="AA82" s="755">
        <f t="shared" si="199"/>
        <v>0</v>
      </c>
      <c r="AC82" s="363"/>
      <c r="AD82" s="258">
        <v>0.1</v>
      </c>
      <c r="AE82" s="942">
        <f t="shared" si="189"/>
        <v>0</v>
      </c>
      <c r="AF82" s="152">
        <f t="shared" si="200"/>
        <v>0</v>
      </c>
      <c r="AG82" s="152">
        <f t="shared" si="201"/>
        <v>0</v>
      </c>
      <c r="AH82" s="152">
        <f t="shared" si="202"/>
        <v>0</v>
      </c>
      <c r="AI82" s="152">
        <f t="shared" si="203"/>
        <v>0</v>
      </c>
      <c r="AJ82" s="152">
        <f t="shared" si="204"/>
        <v>0</v>
      </c>
      <c r="AK82" s="152">
        <f t="shared" si="205"/>
        <v>0</v>
      </c>
      <c r="AL82" s="152">
        <f t="shared" si="206"/>
        <v>0</v>
      </c>
      <c r="AM82" s="152">
        <f t="shared" si="207"/>
        <v>0</v>
      </c>
      <c r="AN82" s="152">
        <f t="shared" si="208"/>
        <v>0</v>
      </c>
      <c r="AO82" s="152">
        <f t="shared" si="209"/>
        <v>0</v>
      </c>
      <c r="AP82" s="942">
        <v>1</v>
      </c>
      <c r="AQ82" s="152"/>
      <c r="AR82" s="719">
        <v>24</v>
      </c>
      <c r="AS82" s="733">
        <f t="shared" si="166"/>
        <v>0</v>
      </c>
      <c r="AT82" s="719"/>
      <c r="AU82" s="733">
        <f t="shared" si="167"/>
        <v>0</v>
      </c>
      <c r="AV82" s="719"/>
      <c r="AW82" s="733">
        <f t="shared" si="168"/>
        <v>0</v>
      </c>
      <c r="AX82" s="730"/>
      <c r="AY82" s="733">
        <f t="shared" si="169"/>
        <v>0</v>
      </c>
      <c r="AZ82" s="730"/>
      <c r="BA82" s="733">
        <f t="shared" si="170"/>
        <v>0</v>
      </c>
      <c r="BB82" s="730"/>
      <c r="BC82" s="733">
        <f t="shared" si="171"/>
        <v>0</v>
      </c>
      <c r="BD82" s="730"/>
      <c r="BE82" s="733">
        <f t="shared" si="172"/>
        <v>0</v>
      </c>
      <c r="BF82" s="730"/>
      <c r="BG82" s="733">
        <f t="shared" si="173"/>
        <v>0</v>
      </c>
      <c r="BH82" s="730"/>
      <c r="BI82" s="733">
        <f t="shared" si="174"/>
        <v>0</v>
      </c>
      <c r="BJ82" s="730"/>
      <c r="BK82" s="733">
        <f t="shared" si="175"/>
        <v>0</v>
      </c>
      <c r="BL82" s="730"/>
      <c r="BM82" s="733">
        <f t="shared" si="176"/>
        <v>0</v>
      </c>
      <c r="BN82" s="730"/>
      <c r="BO82" s="733">
        <f t="shared" si="177"/>
        <v>0</v>
      </c>
      <c r="BP82" s="730"/>
      <c r="BQ82" s="733">
        <f t="shared" si="178"/>
        <v>0</v>
      </c>
      <c r="BR82" s="730"/>
      <c r="BS82" s="733">
        <f t="shared" si="179"/>
        <v>0</v>
      </c>
      <c r="BU82" s="26">
        <f t="shared" si="180"/>
        <v>0</v>
      </c>
      <c r="BV82" s="26">
        <f t="shared" si="181"/>
        <v>0</v>
      </c>
      <c r="BW82" s="26">
        <f t="shared" si="182"/>
        <v>0</v>
      </c>
      <c r="BX82" s="26">
        <f t="shared" si="183"/>
        <v>0</v>
      </c>
      <c r="BY82" s="26">
        <f t="shared" si="184"/>
        <v>0</v>
      </c>
      <c r="BZ82" s="26">
        <f t="shared" si="185"/>
        <v>0</v>
      </c>
      <c r="CA82" s="26">
        <f t="shared" si="186"/>
        <v>0</v>
      </c>
      <c r="CB82" s="26">
        <f t="shared" si="187"/>
        <v>0</v>
      </c>
      <c r="CD82" s="1">
        <f t="shared" si="149"/>
        <v>0</v>
      </c>
      <c r="CE82" s="1">
        <f t="shared" si="150"/>
        <v>0</v>
      </c>
      <c r="CF82" s="1">
        <f t="shared" si="188"/>
        <v>0</v>
      </c>
      <c r="CH82" s="1">
        <f t="shared" si="196"/>
        <v>0</v>
      </c>
      <c r="CI82" s="1">
        <f t="shared" si="151"/>
        <v>0</v>
      </c>
      <c r="CJ82" s="1">
        <f t="shared" si="152"/>
        <v>0</v>
      </c>
      <c r="CK82" s="1">
        <f t="shared" si="153"/>
        <v>0</v>
      </c>
      <c r="CL82" s="1">
        <f t="shared" si="154"/>
        <v>0</v>
      </c>
      <c r="CM82" s="1">
        <f t="shared" si="155"/>
        <v>0</v>
      </c>
      <c r="CN82" s="1">
        <f t="shared" si="156"/>
        <v>0</v>
      </c>
      <c r="CO82" s="1">
        <f t="shared" si="157"/>
        <v>0</v>
      </c>
      <c r="CP82" s="1">
        <f t="shared" si="158"/>
        <v>0</v>
      </c>
      <c r="CQ82" s="1">
        <f t="shared" si="159"/>
        <v>0</v>
      </c>
      <c r="CR82" s="1">
        <f t="shared" si="160"/>
        <v>0</v>
      </c>
      <c r="CS82" s="1">
        <f t="shared" si="161"/>
        <v>0</v>
      </c>
      <c r="CT82" s="1">
        <f t="shared" si="162"/>
        <v>0</v>
      </c>
      <c r="CU82" s="1">
        <f t="shared" si="163"/>
        <v>0</v>
      </c>
      <c r="CV82" s="1">
        <f t="shared" si="164"/>
        <v>0</v>
      </c>
      <c r="CW82" s="1">
        <f t="shared" si="165"/>
        <v>0</v>
      </c>
    </row>
    <row r="83" spans="1:101" s="1" customFormat="1" ht="57" customHeight="1" x14ac:dyDescent="0.2">
      <c r="B83" s="385"/>
      <c r="D83" s="976" t="s">
        <v>79</v>
      </c>
      <c r="E83" s="956"/>
      <c r="F83" s="397"/>
      <c r="G83" s="62" t="s">
        <v>67</v>
      </c>
      <c r="H83" s="63" t="s">
        <v>675</v>
      </c>
      <c r="I83" s="62">
        <v>8</v>
      </c>
      <c r="J83" s="63" t="s">
        <v>937</v>
      </c>
      <c r="K83" s="490">
        <v>93.694454700000009</v>
      </c>
      <c r="L83" s="64"/>
      <c r="M83" s="64"/>
      <c r="N83" s="64"/>
      <c r="O83" s="64"/>
      <c r="P83" s="64"/>
      <c r="Q83" s="821"/>
      <c r="R83" s="795"/>
      <c r="S83" s="795"/>
      <c r="T83" s="795"/>
      <c r="U83" s="795"/>
      <c r="V83" s="66">
        <f t="shared" si="210"/>
        <v>0</v>
      </c>
      <c r="W83" s="66" t="str">
        <f t="shared" si="197"/>
        <v>No</v>
      </c>
      <c r="X83" s="67" t="str">
        <f t="shared" si="198"/>
        <v>No</v>
      </c>
      <c r="Y83"/>
      <c r="Z83" s="748">
        <v>1</v>
      </c>
      <c r="AA83" s="755">
        <f t="shared" si="199"/>
        <v>0</v>
      </c>
      <c r="AB83" s="26"/>
      <c r="AC83" s="363"/>
      <c r="AD83" s="258">
        <v>1.9</v>
      </c>
      <c r="AE83" s="942">
        <f t="shared" si="189"/>
        <v>0</v>
      </c>
      <c r="AF83" s="159">
        <f t="shared" si="200"/>
        <v>0</v>
      </c>
      <c r="AG83" s="159">
        <f t="shared" si="201"/>
        <v>0</v>
      </c>
      <c r="AH83" s="159">
        <f t="shared" si="202"/>
        <v>0</v>
      </c>
      <c r="AI83" s="159">
        <f t="shared" si="203"/>
        <v>0</v>
      </c>
      <c r="AJ83" s="159">
        <f t="shared" si="204"/>
        <v>0</v>
      </c>
      <c r="AK83" s="159">
        <f t="shared" si="205"/>
        <v>0</v>
      </c>
      <c r="AL83" s="159">
        <f t="shared" si="206"/>
        <v>0</v>
      </c>
      <c r="AM83" s="159">
        <f t="shared" si="207"/>
        <v>0</v>
      </c>
      <c r="AN83" s="152">
        <f t="shared" si="208"/>
        <v>0</v>
      </c>
      <c r="AO83" s="152">
        <f t="shared" si="209"/>
        <v>0</v>
      </c>
      <c r="AP83" s="942">
        <v>1</v>
      </c>
      <c r="AQ83" s="159"/>
      <c r="AR83" s="719">
        <v>16</v>
      </c>
      <c r="AS83" s="733">
        <f t="shared" si="166"/>
        <v>0</v>
      </c>
      <c r="AT83" s="719"/>
      <c r="AU83" s="733">
        <f t="shared" si="167"/>
        <v>0</v>
      </c>
      <c r="AV83" s="719"/>
      <c r="AW83" s="733">
        <f t="shared" si="168"/>
        <v>0</v>
      </c>
      <c r="AX83" s="730"/>
      <c r="AY83" s="733">
        <f t="shared" si="169"/>
        <v>0</v>
      </c>
      <c r="AZ83" s="730">
        <v>1</v>
      </c>
      <c r="BA83" s="733">
        <f t="shared" si="170"/>
        <v>0</v>
      </c>
      <c r="BB83" s="730">
        <v>3</v>
      </c>
      <c r="BC83" s="733">
        <f t="shared" si="171"/>
        <v>0</v>
      </c>
      <c r="BD83" s="730"/>
      <c r="BE83" s="733">
        <f t="shared" si="172"/>
        <v>0</v>
      </c>
      <c r="BF83" s="730"/>
      <c r="BG83" s="733">
        <f t="shared" si="173"/>
        <v>0</v>
      </c>
      <c r="BH83" s="730"/>
      <c r="BI83" s="733">
        <f t="shared" si="174"/>
        <v>0</v>
      </c>
      <c r="BJ83" s="730"/>
      <c r="BK83" s="733">
        <f t="shared" si="175"/>
        <v>0</v>
      </c>
      <c r="BL83" s="730"/>
      <c r="BM83" s="733">
        <f t="shared" si="176"/>
        <v>0</v>
      </c>
      <c r="BN83" s="730"/>
      <c r="BO83" s="733">
        <f t="shared" si="177"/>
        <v>0</v>
      </c>
      <c r="BP83" s="730"/>
      <c r="BQ83" s="733">
        <f t="shared" si="178"/>
        <v>0</v>
      </c>
      <c r="BR83" s="730"/>
      <c r="BS83" s="733">
        <f t="shared" si="179"/>
        <v>0</v>
      </c>
      <c r="BU83" s="26">
        <f t="shared" si="180"/>
        <v>0</v>
      </c>
      <c r="BV83" s="26">
        <f t="shared" si="181"/>
        <v>0</v>
      </c>
      <c r="BW83" s="26">
        <f t="shared" si="182"/>
        <v>0</v>
      </c>
      <c r="BX83" s="26">
        <f t="shared" si="183"/>
        <v>0</v>
      </c>
      <c r="BY83" s="26">
        <f t="shared" si="184"/>
        <v>0</v>
      </c>
      <c r="BZ83" s="26">
        <f t="shared" si="185"/>
        <v>0</v>
      </c>
      <c r="CA83" s="26">
        <f t="shared" si="186"/>
        <v>0</v>
      </c>
      <c r="CB83" s="26">
        <f t="shared" si="187"/>
        <v>0</v>
      </c>
      <c r="CD83" s="1">
        <f t="shared" si="149"/>
        <v>0</v>
      </c>
      <c r="CE83" s="1">
        <f t="shared" si="150"/>
        <v>0</v>
      </c>
      <c r="CF83" s="1">
        <f t="shared" si="188"/>
        <v>0</v>
      </c>
      <c r="CH83" s="1">
        <f t="shared" si="196"/>
        <v>0</v>
      </c>
      <c r="CI83" s="1">
        <f t="shared" si="151"/>
        <v>0</v>
      </c>
      <c r="CJ83" s="1">
        <f t="shared" si="152"/>
        <v>0</v>
      </c>
      <c r="CK83" s="1">
        <f t="shared" si="153"/>
        <v>0</v>
      </c>
      <c r="CL83" s="1">
        <f t="shared" si="154"/>
        <v>0</v>
      </c>
      <c r="CM83" s="1">
        <f t="shared" si="155"/>
        <v>0</v>
      </c>
      <c r="CN83" s="1">
        <f t="shared" si="156"/>
        <v>0</v>
      </c>
      <c r="CO83" s="1">
        <f t="shared" si="157"/>
        <v>0</v>
      </c>
      <c r="CP83" s="1">
        <f t="shared" si="158"/>
        <v>0</v>
      </c>
      <c r="CQ83" s="1">
        <f t="shared" si="159"/>
        <v>0</v>
      </c>
      <c r="CR83" s="1">
        <f t="shared" si="160"/>
        <v>0</v>
      </c>
      <c r="CS83" s="1">
        <f t="shared" si="161"/>
        <v>0</v>
      </c>
      <c r="CT83" s="1">
        <f t="shared" si="162"/>
        <v>0</v>
      </c>
      <c r="CU83" s="1">
        <f t="shared" si="163"/>
        <v>0</v>
      </c>
      <c r="CV83" s="1">
        <f t="shared" si="164"/>
        <v>0</v>
      </c>
      <c r="CW83" s="1">
        <f t="shared" si="165"/>
        <v>0</v>
      </c>
    </row>
    <row r="84" spans="1:101" s="1" customFormat="1" ht="57" customHeight="1" x14ac:dyDescent="0.2">
      <c r="B84" s="385"/>
      <c r="D84" s="251" t="s">
        <v>80</v>
      </c>
      <c r="E84" s="947"/>
      <c r="F84" s="396"/>
      <c r="G84" s="1" t="s">
        <v>67</v>
      </c>
      <c r="H84" s="45" t="s">
        <v>675</v>
      </c>
      <c r="I84" s="1">
        <v>6</v>
      </c>
      <c r="J84" s="45" t="s">
        <v>693</v>
      </c>
      <c r="K84" s="494">
        <v>83.354016900000033</v>
      </c>
      <c r="L84" s="69"/>
      <c r="M84" s="69"/>
      <c r="N84" s="69"/>
      <c r="O84" s="69"/>
      <c r="P84" s="69"/>
      <c r="Q84" s="820"/>
      <c r="R84" s="206"/>
      <c r="S84" s="206"/>
      <c r="T84" s="206"/>
      <c r="U84" s="206"/>
      <c r="V84" s="70">
        <f t="shared" si="210"/>
        <v>0</v>
      </c>
      <c r="W84" s="88" t="str">
        <f t="shared" si="197"/>
        <v>No</v>
      </c>
      <c r="X84" s="71" t="str">
        <f t="shared" si="198"/>
        <v>No</v>
      </c>
      <c r="Y84"/>
      <c r="Z84" s="748">
        <v>1</v>
      </c>
      <c r="AA84" s="755">
        <f t="shared" si="199"/>
        <v>0</v>
      </c>
      <c r="AB84" s="26"/>
      <c r="AC84" s="363"/>
      <c r="AD84" s="258">
        <v>1.3</v>
      </c>
      <c r="AE84" s="942">
        <f t="shared" si="189"/>
        <v>0</v>
      </c>
      <c r="AF84" s="159">
        <f t="shared" si="200"/>
        <v>0</v>
      </c>
      <c r="AG84" s="159">
        <f t="shared" si="201"/>
        <v>0</v>
      </c>
      <c r="AH84" s="159">
        <f t="shared" si="202"/>
        <v>0</v>
      </c>
      <c r="AI84" s="159">
        <f t="shared" si="203"/>
        <v>0</v>
      </c>
      <c r="AJ84" s="159">
        <f t="shared" si="204"/>
        <v>0</v>
      </c>
      <c r="AK84" s="159">
        <f t="shared" si="205"/>
        <v>0</v>
      </c>
      <c r="AL84" s="159">
        <f t="shared" si="206"/>
        <v>0</v>
      </c>
      <c r="AM84" s="159">
        <f t="shared" si="207"/>
        <v>0</v>
      </c>
      <c r="AN84" s="152">
        <f t="shared" si="208"/>
        <v>0</v>
      </c>
      <c r="AO84" s="152">
        <f t="shared" si="209"/>
        <v>0</v>
      </c>
      <c r="AP84" s="942">
        <v>1</v>
      </c>
      <c r="AQ84" s="159"/>
      <c r="AR84" s="719">
        <v>14</v>
      </c>
      <c r="AS84" s="733">
        <f t="shared" si="166"/>
        <v>0</v>
      </c>
      <c r="AT84" s="719"/>
      <c r="AU84" s="733">
        <f t="shared" si="167"/>
        <v>0</v>
      </c>
      <c r="AV84" s="719"/>
      <c r="AW84" s="733">
        <f t="shared" si="168"/>
        <v>0</v>
      </c>
      <c r="AX84" s="730"/>
      <c r="AY84" s="733">
        <f t="shared" si="169"/>
        <v>0</v>
      </c>
      <c r="AZ84" s="730"/>
      <c r="BA84" s="733">
        <f t="shared" si="170"/>
        <v>0</v>
      </c>
      <c r="BB84" s="730"/>
      <c r="BC84" s="733">
        <f t="shared" si="171"/>
        <v>0</v>
      </c>
      <c r="BD84" s="730"/>
      <c r="BE84" s="733">
        <f t="shared" si="172"/>
        <v>0</v>
      </c>
      <c r="BF84" s="730"/>
      <c r="BG84" s="733">
        <f t="shared" si="173"/>
        <v>0</v>
      </c>
      <c r="BH84" s="730"/>
      <c r="BI84" s="733">
        <f t="shared" si="174"/>
        <v>0</v>
      </c>
      <c r="BJ84" s="730"/>
      <c r="BK84" s="733">
        <f t="shared" si="175"/>
        <v>0</v>
      </c>
      <c r="BL84" s="730"/>
      <c r="BM84" s="733">
        <f t="shared" si="176"/>
        <v>0</v>
      </c>
      <c r="BN84" s="730"/>
      <c r="BO84" s="733">
        <f t="shared" si="177"/>
        <v>0</v>
      </c>
      <c r="BP84" s="730"/>
      <c r="BQ84" s="733">
        <f t="shared" si="178"/>
        <v>0</v>
      </c>
      <c r="BR84" s="730"/>
      <c r="BS84" s="733">
        <f t="shared" si="179"/>
        <v>0</v>
      </c>
      <c r="BU84" s="26">
        <f t="shared" si="180"/>
        <v>0</v>
      </c>
      <c r="BV84" s="26">
        <f t="shared" si="181"/>
        <v>0</v>
      </c>
      <c r="BW84" s="26">
        <f t="shared" si="182"/>
        <v>0</v>
      </c>
      <c r="BX84" s="26">
        <f t="shared" si="183"/>
        <v>0</v>
      </c>
      <c r="BY84" s="26">
        <f t="shared" si="184"/>
        <v>0</v>
      </c>
      <c r="BZ84" s="26">
        <f t="shared" si="185"/>
        <v>0</v>
      </c>
      <c r="CA84" s="26">
        <f t="shared" si="186"/>
        <v>0</v>
      </c>
      <c r="CB84" s="26">
        <f t="shared" si="187"/>
        <v>0</v>
      </c>
      <c r="CD84" s="1">
        <f t="shared" si="149"/>
        <v>0</v>
      </c>
      <c r="CE84" s="1">
        <f t="shared" si="150"/>
        <v>0</v>
      </c>
      <c r="CF84" s="1">
        <f t="shared" si="188"/>
        <v>0</v>
      </c>
      <c r="CH84" s="1">
        <f t="shared" si="196"/>
        <v>0</v>
      </c>
      <c r="CI84" s="1">
        <f t="shared" si="151"/>
        <v>0</v>
      </c>
      <c r="CJ84" s="1">
        <f t="shared" si="152"/>
        <v>0</v>
      </c>
      <c r="CK84" s="1">
        <f t="shared" si="153"/>
        <v>0</v>
      </c>
      <c r="CL84" s="1">
        <f t="shared" si="154"/>
        <v>0</v>
      </c>
      <c r="CM84" s="1">
        <f t="shared" si="155"/>
        <v>0</v>
      </c>
      <c r="CN84" s="1">
        <f t="shared" si="156"/>
        <v>0</v>
      </c>
      <c r="CO84" s="1">
        <f t="shared" si="157"/>
        <v>0</v>
      </c>
      <c r="CP84" s="1">
        <f t="shared" si="158"/>
        <v>0</v>
      </c>
      <c r="CQ84" s="1">
        <f t="shared" si="159"/>
        <v>0</v>
      </c>
      <c r="CR84" s="1">
        <f t="shared" si="160"/>
        <v>0</v>
      </c>
      <c r="CS84" s="1">
        <f t="shared" si="161"/>
        <v>0</v>
      </c>
      <c r="CT84" s="1">
        <f t="shared" si="162"/>
        <v>0</v>
      </c>
      <c r="CU84" s="1">
        <f t="shared" si="163"/>
        <v>0</v>
      </c>
      <c r="CV84" s="1">
        <f t="shared" si="164"/>
        <v>0</v>
      </c>
      <c r="CW84" s="1">
        <f t="shared" si="165"/>
        <v>0</v>
      </c>
    </row>
    <row r="85" spans="1:101" s="1" customFormat="1" ht="57" customHeight="1" x14ac:dyDescent="0.2">
      <c r="B85" s="385"/>
      <c r="D85" s="976" t="s">
        <v>81</v>
      </c>
      <c r="E85" s="956"/>
      <c r="F85" s="397"/>
      <c r="G85" s="62" t="s">
        <v>67</v>
      </c>
      <c r="H85" s="63" t="s">
        <v>675</v>
      </c>
      <c r="I85" s="62">
        <v>5</v>
      </c>
      <c r="J85" s="63" t="s">
        <v>693</v>
      </c>
      <c r="K85" s="490">
        <v>81.462473400000007</v>
      </c>
      <c r="L85" s="64"/>
      <c r="M85" s="64"/>
      <c r="N85" s="64"/>
      <c r="O85" s="64"/>
      <c r="P85" s="64"/>
      <c r="Q85" s="821"/>
      <c r="R85" s="795"/>
      <c r="S85" s="795"/>
      <c r="T85" s="795"/>
      <c r="U85" s="795"/>
      <c r="V85" s="66">
        <f t="shared" si="210"/>
        <v>0</v>
      </c>
      <c r="W85" s="66" t="str">
        <f t="shared" si="197"/>
        <v>No</v>
      </c>
      <c r="X85" s="67" t="str">
        <f t="shared" si="198"/>
        <v>No</v>
      </c>
      <c r="Y85"/>
      <c r="Z85" s="748">
        <v>1</v>
      </c>
      <c r="AA85" s="755">
        <f t="shared" si="199"/>
        <v>0</v>
      </c>
      <c r="AB85" s="26"/>
      <c r="AC85" s="363"/>
      <c r="AD85" s="258">
        <v>1.3</v>
      </c>
      <c r="AE85" s="942">
        <f t="shared" si="189"/>
        <v>0</v>
      </c>
      <c r="AF85" s="159">
        <f t="shared" si="200"/>
        <v>0</v>
      </c>
      <c r="AG85" s="159">
        <f t="shared" si="201"/>
        <v>0</v>
      </c>
      <c r="AH85" s="159">
        <f t="shared" si="202"/>
        <v>0</v>
      </c>
      <c r="AI85" s="159">
        <f t="shared" si="203"/>
        <v>0</v>
      </c>
      <c r="AJ85" s="159">
        <f t="shared" si="204"/>
        <v>0</v>
      </c>
      <c r="AK85" s="159">
        <f t="shared" si="205"/>
        <v>0</v>
      </c>
      <c r="AL85" s="159">
        <f t="shared" si="206"/>
        <v>0</v>
      </c>
      <c r="AM85" s="159">
        <f t="shared" si="207"/>
        <v>0</v>
      </c>
      <c r="AN85" s="152">
        <f t="shared" si="208"/>
        <v>0</v>
      </c>
      <c r="AO85" s="152">
        <f t="shared" si="209"/>
        <v>0</v>
      </c>
      <c r="AP85" s="942">
        <v>1</v>
      </c>
      <c r="AQ85" s="159"/>
      <c r="AR85" s="719">
        <v>8</v>
      </c>
      <c r="AS85" s="733">
        <f t="shared" si="166"/>
        <v>0</v>
      </c>
      <c r="AT85" s="719">
        <v>6</v>
      </c>
      <c r="AU85" s="733">
        <f t="shared" si="167"/>
        <v>0</v>
      </c>
      <c r="AV85" s="719"/>
      <c r="AW85" s="733">
        <f t="shared" si="168"/>
        <v>0</v>
      </c>
      <c r="AX85" s="730"/>
      <c r="AY85" s="733">
        <f t="shared" si="169"/>
        <v>0</v>
      </c>
      <c r="AZ85" s="730"/>
      <c r="BA85" s="733">
        <f t="shared" si="170"/>
        <v>0</v>
      </c>
      <c r="BB85" s="730"/>
      <c r="BC85" s="733">
        <f t="shared" si="171"/>
        <v>0</v>
      </c>
      <c r="BD85" s="730"/>
      <c r="BE85" s="733">
        <f t="shared" si="172"/>
        <v>0</v>
      </c>
      <c r="BF85" s="730"/>
      <c r="BG85" s="733">
        <f t="shared" si="173"/>
        <v>0</v>
      </c>
      <c r="BH85" s="730"/>
      <c r="BI85" s="733">
        <f t="shared" si="174"/>
        <v>0</v>
      </c>
      <c r="BJ85" s="730"/>
      <c r="BK85" s="733">
        <f t="shared" si="175"/>
        <v>0</v>
      </c>
      <c r="BL85" s="730"/>
      <c r="BM85" s="733">
        <f t="shared" si="176"/>
        <v>0</v>
      </c>
      <c r="BN85" s="730"/>
      <c r="BO85" s="733">
        <f t="shared" si="177"/>
        <v>0</v>
      </c>
      <c r="BP85" s="730"/>
      <c r="BQ85" s="733">
        <f t="shared" si="178"/>
        <v>0</v>
      </c>
      <c r="BR85" s="730"/>
      <c r="BS85" s="733">
        <f t="shared" si="179"/>
        <v>0</v>
      </c>
      <c r="BU85" s="26">
        <f t="shared" si="180"/>
        <v>0</v>
      </c>
      <c r="BV85" s="26">
        <f t="shared" si="181"/>
        <v>0</v>
      </c>
      <c r="BW85" s="26">
        <f t="shared" si="182"/>
        <v>0</v>
      </c>
      <c r="BX85" s="26">
        <f t="shared" si="183"/>
        <v>0</v>
      </c>
      <c r="BY85" s="26">
        <f t="shared" si="184"/>
        <v>0</v>
      </c>
      <c r="BZ85" s="26">
        <f t="shared" si="185"/>
        <v>0</v>
      </c>
      <c r="CA85" s="26">
        <f t="shared" si="186"/>
        <v>0</v>
      </c>
      <c r="CB85" s="26">
        <f t="shared" si="187"/>
        <v>0</v>
      </c>
      <c r="CD85" s="1">
        <f t="shared" si="149"/>
        <v>0</v>
      </c>
      <c r="CE85" s="1">
        <f t="shared" si="150"/>
        <v>0</v>
      </c>
      <c r="CF85" s="1">
        <f t="shared" si="188"/>
        <v>0</v>
      </c>
      <c r="CH85" s="1">
        <f t="shared" si="196"/>
        <v>0</v>
      </c>
      <c r="CI85" s="1">
        <f t="shared" si="151"/>
        <v>0</v>
      </c>
      <c r="CJ85" s="1">
        <f t="shared" si="152"/>
        <v>0</v>
      </c>
      <c r="CK85" s="1">
        <f t="shared" si="153"/>
        <v>0</v>
      </c>
      <c r="CL85" s="1">
        <f t="shared" si="154"/>
        <v>0</v>
      </c>
      <c r="CM85" s="1">
        <f t="shared" si="155"/>
        <v>0</v>
      </c>
      <c r="CN85" s="1">
        <f t="shared" si="156"/>
        <v>0</v>
      </c>
      <c r="CO85" s="1">
        <f t="shared" si="157"/>
        <v>0</v>
      </c>
      <c r="CP85" s="1">
        <f t="shared" si="158"/>
        <v>0</v>
      </c>
      <c r="CQ85" s="1">
        <f t="shared" si="159"/>
        <v>0</v>
      </c>
      <c r="CR85" s="1">
        <f t="shared" si="160"/>
        <v>0</v>
      </c>
      <c r="CS85" s="1">
        <f t="shared" si="161"/>
        <v>0</v>
      </c>
      <c r="CT85" s="1">
        <f t="shared" si="162"/>
        <v>0</v>
      </c>
      <c r="CU85" s="1">
        <f t="shared" si="163"/>
        <v>0</v>
      </c>
      <c r="CV85" s="1">
        <f t="shared" si="164"/>
        <v>0</v>
      </c>
      <c r="CW85" s="1">
        <f t="shared" si="165"/>
        <v>0</v>
      </c>
    </row>
    <row r="86" spans="1:101" s="1" customFormat="1" ht="57" customHeight="1" x14ac:dyDescent="0.2">
      <c r="B86" s="385"/>
      <c r="D86" s="251" t="s">
        <v>82</v>
      </c>
      <c r="E86" s="947"/>
      <c r="F86" s="396"/>
      <c r="G86" s="1" t="s">
        <v>67</v>
      </c>
      <c r="H86" s="45" t="s">
        <v>675</v>
      </c>
      <c r="I86" s="1">
        <v>10</v>
      </c>
      <c r="J86" s="45" t="s">
        <v>937</v>
      </c>
      <c r="K86" s="494">
        <v>84.615045900000013</v>
      </c>
      <c r="L86" s="69"/>
      <c r="M86" s="69"/>
      <c r="N86" s="69"/>
      <c r="O86" s="69"/>
      <c r="P86" s="69"/>
      <c r="Q86" s="820"/>
      <c r="R86" s="206"/>
      <c r="S86" s="206"/>
      <c r="T86" s="206"/>
      <c r="U86" s="206"/>
      <c r="V86" s="70">
        <f t="shared" si="210"/>
        <v>0</v>
      </c>
      <c r="W86" s="88" t="str">
        <f t="shared" si="197"/>
        <v>No</v>
      </c>
      <c r="X86" s="71" t="str">
        <f t="shared" si="198"/>
        <v>No</v>
      </c>
      <c r="Y86"/>
      <c r="Z86" s="748">
        <v>1</v>
      </c>
      <c r="AA86" s="755">
        <f t="shared" si="199"/>
        <v>0</v>
      </c>
      <c r="AB86" s="26"/>
      <c r="AC86" s="363"/>
      <c r="AD86" s="258">
        <v>1.3</v>
      </c>
      <c r="AE86" s="942">
        <f t="shared" si="189"/>
        <v>0</v>
      </c>
      <c r="AF86" s="159">
        <f t="shared" si="200"/>
        <v>0</v>
      </c>
      <c r="AG86" s="159">
        <f t="shared" si="201"/>
        <v>0</v>
      </c>
      <c r="AH86" s="159">
        <f t="shared" si="202"/>
        <v>0</v>
      </c>
      <c r="AI86" s="159">
        <f t="shared" si="203"/>
        <v>0</v>
      </c>
      <c r="AJ86" s="159">
        <f t="shared" si="204"/>
        <v>0</v>
      </c>
      <c r="AK86" s="159">
        <f t="shared" si="205"/>
        <v>0</v>
      </c>
      <c r="AL86" s="159">
        <f t="shared" si="206"/>
        <v>0</v>
      </c>
      <c r="AM86" s="159">
        <f t="shared" si="207"/>
        <v>0</v>
      </c>
      <c r="AN86" s="152">
        <f t="shared" si="208"/>
        <v>0</v>
      </c>
      <c r="AO86" s="152">
        <f t="shared" si="209"/>
        <v>0</v>
      </c>
      <c r="AP86" s="942">
        <v>1</v>
      </c>
      <c r="AQ86" s="159"/>
      <c r="AR86" s="719">
        <v>20</v>
      </c>
      <c r="AS86" s="733">
        <f t="shared" si="166"/>
        <v>0</v>
      </c>
      <c r="AT86" s="719"/>
      <c r="AU86" s="733">
        <f t="shared" si="167"/>
        <v>0</v>
      </c>
      <c r="AV86" s="719"/>
      <c r="AW86" s="733">
        <f t="shared" si="168"/>
        <v>0</v>
      </c>
      <c r="AX86" s="730">
        <v>1</v>
      </c>
      <c r="AY86" s="733">
        <f t="shared" si="169"/>
        <v>0</v>
      </c>
      <c r="AZ86" s="730">
        <v>2</v>
      </c>
      <c r="BA86" s="733">
        <f t="shared" si="170"/>
        <v>0</v>
      </c>
      <c r="BB86" s="730">
        <v>1</v>
      </c>
      <c r="BC86" s="733">
        <f t="shared" si="171"/>
        <v>0</v>
      </c>
      <c r="BD86" s="730">
        <v>1</v>
      </c>
      <c r="BE86" s="733">
        <f t="shared" si="172"/>
        <v>0</v>
      </c>
      <c r="BF86" s="730"/>
      <c r="BG86" s="733">
        <f t="shared" si="173"/>
        <v>0</v>
      </c>
      <c r="BH86" s="730"/>
      <c r="BI86" s="733">
        <f t="shared" si="174"/>
        <v>0</v>
      </c>
      <c r="BJ86" s="730"/>
      <c r="BK86" s="733">
        <f t="shared" si="175"/>
        <v>0</v>
      </c>
      <c r="BL86" s="730"/>
      <c r="BM86" s="733">
        <f t="shared" si="176"/>
        <v>0</v>
      </c>
      <c r="BN86" s="730"/>
      <c r="BO86" s="733">
        <f t="shared" si="177"/>
        <v>0</v>
      </c>
      <c r="BP86" s="730"/>
      <c r="BQ86" s="733">
        <f t="shared" si="178"/>
        <v>0</v>
      </c>
      <c r="BR86" s="730"/>
      <c r="BS86" s="733">
        <f t="shared" si="179"/>
        <v>0</v>
      </c>
      <c r="BU86" s="26">
        <f t="shared" si="180"/>
        <v>0</v>
      </c>
      <c r="BV86" s="26">
        <f t="shared" si="181"/>
        <v>0</v>
      </c>
      <c r="BW86" s="26">
        <f t="shared" si="182"/>
        <v>0</v>
      </c>
      <c r="BX86" s="26">
        <f t="shared" si="183"/>
        <v>0</v>
      </c>
      <c r="BY86" s="26">
        <f t="shared" si="184"/>
        <v>0</v>
      </c>
      <c r="BZ86" s="26">
        <f t="shared" si="185"/>
        <v>0</v>
      </c>
      <c r="CA86" s="26">
        <f t="shared" si="186"/>
        <v>0</v>
      </c>
      <c r="CB86" s="26">
        <f t="shared" si="187"/>
        <v>0</v>
      </c>
      <c r="CD86" s="1">
        <f t="shared" si="149"/>
        <v>0</v>
      </c>
      <c r="CE86" s="1">
        <f t="shared" si="150"/>
        <v>0</v>
      </c>
      <c r="CF86" s="1">
        <f t="shared" si="188"/>
        <v>0</v>
      </c>
      <c r="CH86" s="1">
        <f t="shared" si="196"/>
        <v>0</v>
      </c>
      <c r="CI86" s="1">
        <f t="shared" si="151"/>
        <v>0</v>
      </c>
      <c r="CJ86" s="1">
        <f t="shared" si="152"/>
        <v>0</v>
      </c>
      <c r="CK86" s="1">
        <f t="shared" si="153"/>
        <v>0</v>
      </c>
      <c r="CL86" s="1">
        <f t="shared" si="154"/>
        <v>0</v>
      </c>
      <c r="CM86" s="1">
        <f t="shared" si="155"/>
        <v>0</v>
      </c>
      <c r="CN86" s="1">
        <f t="shared" si="156"/>
        <v>0</v>
      </c>
      <c r="CO86" s="1">
        <f t="shared" si="157"/>
        <v>0</v>
      </c>
      <c r="CP86" s="1">
        <f t="shared" si="158"/>
        <v>0</v>
      </c>
      <c r="CQ86" s="1">
        <f t="shared" si="159"/>
        <v>0</v>
      </c>
      <c r="CR86" s="1">
        <f t="shared" si="160"/>
        <v>0</v>
      </c>
      <c r="CS86" s="1">
        <f t="shared" si="161"/>
        <v>0</v>
      </c>
      <c r="CT86" s="1">
        <f t="shared" si="162"/>
        <v>0</v>
      </c>
      <c r="CU86" s="1">
        <f t="shared" si="163"/>
        <v>0</v>
      </c>
      <c r="CV86" s="1">
        <f t="shared" si="164"/>
        <v>0</v>
      </c>
      <c r="CW86" s="1">
        <f t="shared" si="165"/>
        <v>0</v>
      </c>
    </row>
    <row r="87" spans="1:101" s="1" customFormat="1" ht="57" customHeight="1" x14ac:dyDescent="0.2">
      <c r="B87" s="385"/>
      <c r="D87" s="976" t="s">
        <v>83</v>
      </c>
      <c r="E87" s="956"/>
      <c r="F87" s="397"/>
      <c r="G87" s="62" t="s">
        <v>67</v>
      </c>
      <c r="H87" s="63" t="s">
        <v>675</v>
      </c>
      <c r="I87" s="62">
        <v>8</v>
      </c>
      <c r="J87" s="63" t="s">
        <v>693</v>
      </c>
      <c r="K87" s="490">
        <v>91.550705400000027</v>
      </c>
      <c r="L87" s="64"/>
      <c r="M87" s="64"/>
      <c r="N87" s="64"/>
      <c r="O87" s="64"/>
      <c r="P87" s="64"/>
      <c r="Q87" s="821"/>
      <c r="R87" s="795"/>
      <c r="S87" s="795"/>
      <c r="T87" s="795"/>
      <c r="U87" s="795"/>
      <c r="V87" s="66">
        <f t="shared" si="210"/>
        <v>0</v>
      </c>
      <c r="W87" s="66" t="str">
        <f t="shared" si="197"/>
        <v>No</v>
      </c>
      <c r="X87" s="67" t="str">
        <f t="shared" si="198"/>
        <v>No</v>
      </c>
      <c r="Y87"/>
      <c r="Z87" s="748">
        <v>1</v>
      </c>
      <c r="AA87" s="755">
        <f t="shared" si="199"/>
        <v>0</v>
      </c>
      <c r="AB87" s="26"/>
      <c r="AC87" s="363"/>
      <c r="AD87" s="258">
        <v>1.8</v>
      </c>
      <c r="AE87" s="942">
        <f t="shared" si="189"/>
        <v>0</v>
      </c>
      <c r="AF87" s="159">
        <f t="shared" si="200"/>
        <v>0</v>
      </c>
      <c r="AG87" s="159">
        <f t="shared" si="201"/>
        <v>0</v>
      </c>
      <c r="AH87" s="159">
        <f t="shared" si="202"/>
        <v>0</v>
      </c>
      <c r="AI87" s="159">
        <f t="shared" si="203"/>
        <v>0</v>
      </c>
      <c r="AJ87" s="159">
        <f t="shared" si="204"/>
        <v>0</v>
      </c>
      <c r="AK87" s="159">
        <f t="shared" si="205"/>
        <v>0</v>
      </c>
      <c r="AL87" s="159">
        <f t="shared" si="206"/>
        <v>0</v>
      </c>
      <c r="AM87" s="159">
        <f t="shared" si="207"/>
        <v>0</v>
      </c>
      <c r="AN87" s="152">
        <f t="shared" si="208"/>
        <v>0</v>
      </c>
      <c r="AO87" s="152">
        <f t="shared" si="209"/>
        <v>0</v>
      </c>
      <c r="AP87" s="942">
        <v>1</v>
      </c>
      <c r="AQ87" s="159"/>
      <c r="AR87" s="719">
        <v>16</v>
      </c>
      <c r="AS87" s="733">
        <f t="shared" si="166"/>
        <v>0</v>
      </c>
      <c r="AT87" s="719"/>
      <c r="AU87" s="733">
        <f t="shared" si="167"/>
        <v>0</v>
      </c>
      <c r="AV87" s="719"/>
      <c r="AW87" s="733">
        <f t="shared" si="168"/>
        <v>0</v>
      </c>
      <c r="AX87" s="730"/>
      <c r="AY87" s="733">
        <f t="shared" si="169"/>
        <v>0</v>
      </c>
      <c r="AZ87" s="730"/>
      <c r="BA87" s="733">
        <f t="shared" si="170"/>
        <v>0</v>
      </c>
      <c r="BB87" s="730"/>
      <c r="BC87" s="733">
        <f t="shared" si="171"/>
        <v>0</v>
      </c>
      <c r="BD87" s="730"/>
      <c r="BE87" s="733">
        <f t="shared" si="172"/>
        <v>0</v>
      </c>
      <c r="BF87" s="730"/>
      <c r="BG87" s="733">
        <f t="shared" si="173"/>
        <v>0</v>
      </c>
      <c r="BH87" s="730"/>
      <c r="BI87" s="733">
        <f t="shared" si="174"/>
        <v>0</v>
      </c>
      <c r="BJ87" s="730"/>
      <c r="BK87" s="733">
        <f t="shared" si="175"/>
        <v>0</v>
      </c>
      <c r="BL87" s="730"/>
      <c r="BM87" s="733">
        <f t="shared" si="176"/>
        <v>0</v>
      </c>
      <c r="BN87" s="730"/>
      <c r="BO87" s="733">
        <f t="shared" si="177"/>
        <v>0</v>
      </c>
      <c r="BP87" s="730"/>
      <c r="BQ87" s="733">
        <f t="shared" si="178"/>
        <v>0</v>
      </c>
      <c r="BR87" s="730"/>
      <c r="BS87" s="733">
        <f t="shared" si="179"/>
        <v>0</v>
      </c>
      <c r="BU87" s="26">
        <f t="shared" si="180"/>
        <v>0</v>
      </c>
      <c r="BV87" s="26">
        <f t="shared" si="181"/>
        <v>0</v>
      </c>
      <c r="BW87" s="26">
        <f t="shared" si="182"/>
        <v>0</v>
      </c>
      <c r="BX87" s="26">
        <f t="shared" si="183"/>
        <v>0</v>
      </c>
      <c r="BY87" s="26">
        <f t="shared" si="184"/>
        <v>0</v>
      </c>
      <c r="BZ87" s="26">
        <f t="shared" si="185"/>
        <v>0</v>
      </c>
      <c r="CA87" s="26">
        <f t="shared" si="186"/>
        <v>0</v>
      </c>
      <c r="CB87" s="26">
        <f t="shared" si="187"/>
        <v>0</v>
      </c>
      <c r="CD87" s="1">
        <f t="shared" si="149"/>
        <v>0</v>
      </c>
      <c r="CE87" s="1">
        <f t="shared" si="150"/>
        <v>0</v>
      </c>
      <c r="CF87" s="1">
        <f t="shared" si="188"/>
        <v>0</v>
      </c>
      <c r="CH87" s="1">
        <f t="shared" si="196"/>
        <v>0</v>
      </c>
      <c r="CI87" s="1">
        <f t="shared" si="151"/>
        <v>0</v>
      </c>
      <c r="CJ87" s="1">
        <f t="shared" si="152"/>
        <v>0</v>
      </c>
      <c r="CK87" s="1">
        <f t="shared" si="153"/>
        <v>0</v>
      </c>
      <c r="CL87" s="1">
        <f t="shared" si="154"/>
        <v>0</v>
      </c>
      <c r="CM87" s="1">
        <f t="shared" si="155"/>
        <v>0</v>
      </c>
      <c r="CN87" s="1">
        <f t="shared" si="156"/>
        <v>0</v>
      </c>
      <c r="CO87" s="1">
        <f t="shared" si="157"/>
        <v>0</v>
      </c>
      <c r="CP87" s="1">
        <f t="shared" si="158"/>
        <v>0</v>
      </c>
      <c r="CQ87" s="1">
        <f t="shared" si="159"/>
        <v>0</v>
      </c>
      <c r="CR87" s="1">
        <f t="shared" si="160"/>
        <v>0</v>
      </c>
      <c r="CS87" s="1">
        <f t="shared" si="161"/>
        <v>0</v>
      </c>
      <c r="CT87" s="1">
        <f t="shared" si="162"/>
        <v>0</v>
      </c>
      <c r="CU87" s="1">
        <f t="shared" si="163"/>
        <v>0</v>
      </c>
      <c r="CV87" s="1">
        <f t="shared" si="164"/>
        <v>0</v>
      </c>
      <c r="CW87" s="1">
        <f t="shared" si="165"/>
        <v>0</v>
      </c>
    </row>
    <row r="88" spans="1:101" s="1" customFormat="1" ht="57" customHeight="1" x14ac:dyDescent="0.2">
      <c r="B88" s="385"/>
      <c r="D88" s="251" t="s">
        <v>84</v>
      </c>
      <c r="E88" s="947"/>
      <c r="F88" s="396"/>
      <c r="G88" s="1" t="s">
        <v>60</v>
      </c>
      <c r="H88" s="45" t="s">
        <v>50</v>
      </c>
      <c r="I88" s="1">
        <v>8</v>
      </c>
      <c r="J88" s="45" t="s">
        <v>693</v>
      </c>
      <c r="K88" s="494">
        <v>65.825713800000017</v>
      </c>
      <c r="L88" s="69"/>
      <c r="M88" s="69"/>
      <c r="N88" s="69"/>
      <c r="O88" s="69"/>
      <c r="P88" s="69"/>
      <c r="Q88" s="820"/>
      <c r="R88" s="206"/>
      <c r="S88" s="206"/>
      <c r="T88" s="206"/>
      <c r="U88" s="206"/>
      <c r="V88" s="70">
        <f t="shared" si="210"/>
        <v>0</v>
      </c>
      <c r="W88" s="88" t="str">
        <f t="shared" si="197"/>
        <v>No</v>
      </c>
      <c r="X88" s="71" t="str">
        <f t="shared" si="198"/>
        <v>No</v>
      </c>
      <c r="Y88"/>
      <c r="Z88" s="748">
        <v>1</v>
      </c>
      <c r="AA88" s="755">
        <f t="shared" si="199"/>
        <v>0</v>
      </c>
      <c r="AB88" s="26"/>
      <c r="AC88" s="363"/>
      <c r="AD88" s="258">
        <v>0.6</v>
      </c>
      <c r="AE88" s="942">
        <f t="shared" si="189"/>
        <v>0</v>
      </c>
      <c r="AF88" s="159">
        <f t="shared" si="200"/>
        <v>0</v>
      </c>
      <c r="AG88" s="159">
        <f t="shared" si="201"/>
        <v>0</v>
      </c>
      <c r="AH88" s="159">
        <f t="shared" si="202"/>
        <v>0</v>
      </c>
      <c r="AI88" s="159">
        <f t="shared" si="203"/>
        <v>0</v>
      </c>
      <c r="AJ88" s="159">
        <f t="shared" si="204"/>
        <v>0</v>
      </c>
      <c r="AK88" s="159">
        <f t="shared" si="205"/>
        <v>0</v>
      </c>
      <c r="AL88" s="159">
        <f t="shared" si="206"/>
        <v>0</v>
      </c>
      <c r="AM88" s="159">
        <f t="shared" si="207"/>
        <v>0</v>
      </c>
      <c r="AN88" s="152">
        <f t="shared" si="208"/>
        <v>0</v>
      </c>
      <c r="AO88" s="152">
        <f t="shared" si="209"/>
        <v>0</v>
      </c>
      <c r="AP88" s="942">
        <v>1</v>
      </c>
      <c r="AQ88" s="159"/>
      <c r="AR88" s="719">
        <v>16</v>
      </c>
      <c r="AS88" s="733">
        <f t="shared" si="166"/>
        <v>0</v>
      </c>
      <c r="AT88" s="719"/>
      <c r="AU88" s="733">
        <f t="shared" si="167"/>
        <v>0</v>
      </c>
      <c r="AV88" s="719"/>
      <c r="AW88" s="733">
        <f t="shared" si="168"/>
        <v>0</v>
      </c>
      <c r="AX88" s="730"/>
      <c r="AY88" s="733">
        <f t="shared" si="169"/>
        <v>0</v>
      </c>
      <c r="AZ88" s="730"/>
      <c r="BA88" s="733">
        <f t="shared" si="170"/>
        <v>0</v>
      </c>
      <c r="BB88" s="730"/>
      <c r="BC88" s="733">
        <f t="shared" si="171"/>
        <v>0</v>
      </c>
      <c r="BD88" s="730"/>
      <c r="BE88" s="733">
        <f t="shared" si="172"/>
        <v>0</v>
      </c>
      <c r="BF88" s="730"/>
      <c r="BG88" s="733">
        <f t="shared" si="173"/>
        <v>0</v>
      </c>
      <c r="BH88" s="730"/>
      <c r="BI88" s="733">
        <f t="shared" si="174"/>
        <v>0</v>
      </c>
      <c r="BJ88" s="730"/>
      <c r="BK88" s="733">
        <f t="shared" si="175"/>
        <v>0</v>
      </c>
      <c r="BL88" s="730"/>
      <c r="BM88" s="733">
        <f t="shared" si="176"/>
        <v>0</v>
      </c>
      <c r="BN88" s="730"/>
      <c r="BO88" s="733">
        <f t="shared" si="177"/>
        <v>0</v>
      </c>
      <c r="BP88" s="730"/>
      <c r="BQ88" s="733">
        <f t="shared" si="178"/>
        <v>0</v>
      </c>
      <c r="BR88" s="730"/>
      <c r="BS88" s="733">
        <f t="shared" si="179"/>
        <v>0</v>
      </c>
      <c r="BU88" s="26">
        <f t="shared" si="180"/>
        <v>0</v>
      </c>
      <c r="BV88" s="26">
        <f t="shared" si="181"/>
        <v>0</v>
      </c>
      <c r="BW88" s="26">
        <f t="shared" si="182"/>
        <v>0</v>
      </c>
      <c r="BX88" s="26">
        <f t="shared" si="183"/>
        <v>0</v>
      </c>
      <c r="BY88" s="26">
        <f t="shared" si="184"/>
        <v>0</v>
      </c>
      <c r="BZ88" s="26">
        <f t="shared" si="185"/>
        <v>0</v>
      </c>
      <c r="CA88" s="26">
        <f t="shared" si="186"/>
        <v>0</v>
      </c>
      <c r="CB88" s="26">
        <f t="shared" si="187"/>
        <v>0</v>
      </c>
      <c r="CD88" s="1">
        <f t="shared" si="149"/>
        <v>0</v>
      </c>
      <c r="CE88" s="1">
        <f t="shared" si="150"/>
        <v>0</v>
      </c>
      <c r="CF88" s="1">
        <f t="shared" si="188"/>
        <v>0</v>
      </c>
      <c r="CH88" s="1">
        <f t="shared" si="196"/>
        <v>0</v>
      </c>
      <c r="CI88" s="1">
        <f t="shared" si="151"/>
        <v>0</v>
      </c>
      <c r="CJ88" s="1">
        <f t="shared" si="152"/>
        <v>0</v>
      </c>
      <c r="CK88" s="1">
        <f t="shared" si="153"/>
        <v>0</v>
      </c>
      <c r="CL88" s="1">
        <f t="shared" si="154"/>
        <v>0</v>
      </c>
      <c r="CM88" s="1">
        <f t="shared" si="155"/>
        <v>0</v>
      </c>
      <c r="CN88" s="1">
        <f t="shared" si="156"/>
        <v>0</v>
      </c>
      <c r="CO88" s="1">
        <f t="shared" si="157"/>
        <v>0</v>
      </c>
      <c r="CP88" s="1">
        <f t="shared" si="158"/>
        <v>0</v>
      </c>
      <c r="CQ88" s="1">
        <f t="shared" si="159"/>
        <v>0</v>
      </c>
      <c r="CR88" s="1">
        <f t="shared" si="160"/>
        <v>0</v>
      </c>
      <c r="CS88" s="1">
        <f t="shared" si="161"/>
        <v>0</v>
      </c>
      <c r="CT88" s="1">
        <f t="shared" si="162"/>
        <v>0</v>
      </c>
      <c r="CU88" s="1">
        <f t="shared" si="163"/>
        <v>0</v>
      </c>
      <c r="CV88" s="1">
        <f t="shared" si="164"/>
        <v>0</v>
      </c>
      <c r="CW88" s="1">
        <f t="shared" si="165"/>
        <v>0</v>
      </c>
    </row>
    <row r="89" spans="1:101" s="1" customFormat="1" ht="57" customHeight="1" x14ac:dyDescent="0.2">
      <c r="B89" s="391"/>
      <c r="D89" s="976" t="s">
        <v>85</v>
      </c>
      <c r="E89" s="956"/>
      <c r="F89" s="397"/>
      <c r="G89" s="62" t="s">
        <v>60</v>
      </c>
      <c r="H89" s="63" t="s">
        <v>50</v>
      </c>
      <c r="I89" s="62">
        <v>16</v>
      </c>
      <c r="J89" s="63" t="s">
        <v>693</v>
      </c>
      <c r="K89" s="490">
        <v>91.550705400000027</v>
      </c>
      <c r="L89" s="64"/>
      <c r="M89" s="64"/>
      <c r="N89" s="64"/>
      <c r="O89" s="64"/>
      <c r="P89" s="64"/>
      <c r="Q89" s="821"/>
      <c r="R89" s="795"/>
      <c r="S89" s="795"/>
      <c r="T89" s="795"/>
      <c r="U89" s="795"/>
      <c r="V89" s="66">
        <f t="shared" si="210"/>
        <v>0</v>
      </c>
      <c r="W89" s="66" t="str">
        <f t="shared" si="197"/>
        <v>No</v>
      </c>
      <c r="X89" s="67" t="str">
        <f t="shared" si="198"/>
        <v>No</v>
      </c>
      <c r="Y89"/>
      <c r="Z89" s="748">
        <v>1</v>
      </c>
      <c r="AA89" s="755">
        <f t="shared" si="199"/>
        <v>0</v>
      </c>
      <c r="AB89" s="26"/>
      <c r="AC89" s="363"/>
      <c r="AD89" s="258">
        <v>0.8</v>
      </c>
      <c r="AE89" s="942">
        <f t="shared" si="189"/>
        <v>0</v>
      </c>
      <c r="AF89" s="159">
        <f t="shared" si="200"/>
        <v>0</v>
      </c>
      <c r="AG89" s="159">
        <f t="shared" si="201"/>
        <v>0</v>
      </c>
      <c r="AH89" s="159">
        <f t="shared" si="202"/>
        <v>0</v>
      </c>
      <c r="AI89" s="159">
        <f t="shared" si="203"/>
        <v>0</v>
      </c>
      <c r="AJ89" s="159">
        <f t="shared" si="204"/>
        <v>0</v>
      </c>
      <c r="AK89" s="159">
        <f t="shared" si="205"/>
        <v>0</v>
      </c>
      <c r="AL89" s="159">
        <f t="shared" si="206"/>
        <v>0</v>
      </c>
      <c r="AM89" s="159">
        <f t="shared" si="207"/>
        <v>0</v>
      </c>
      <c r="AN89" s="152">
        <f t="shared" si="208"/>
        <v>0</v>
      </c>
      <c r="AO89" s="152">
        <f t="shared" si="209"/>
        <v>0</v>
      </c>
      <c r="AP89" s="942">
        <v>1</v>
      </c>
      <c r="AQ89" s="159"/>
      <c r="AR89" s="719">
        <v>32</v>
      </c>
      <c r="AS89" s="733">
        <f t="shared" si="166"/>
        <v>0</v>
      </c>
      <c r="AT89" s="719"/>
      <c r="AU89" s="733">
        <f t="shared" si="167"/>
        <v>0</v>
      </c>
      <c r="AV89" s="719"/>
      <c r="AW89" s="733">
        <f t="shared" si="168"/>
        <v>0</v>
      </c>
      <c r="AX89" s="730"/>
      <c r="AY89" s="733">
        <f t="shared" si="169"/>
        <v>0</v>
      </c>
      <c r="AZ89" s="730"/>
      <c r="BA89" s="733">
        <f t="shared" si="170"/>
        <v>0</v>
      </c>
      <c r="BB89" s="730"/>
      <c r="BC89" s="733">
        <f t="shared" si="171"/>
        <v>0</v>
      </c>
      <c r="BD89" s="730"/>
      <c r="BE89" s="733">
        <f t="shared" si="172"/>
        <v>0</v>
      </c>
      <c r="BF89" s="730"/>
      <c r="BG89" s="733">
        <f t="shared" si="173"/>
        <v>0</v>
      </c>
      <c r="BH89" s="730"/>
      <c r="BI89" s="733">
        <f t="shared" si="174"/>
        <v>0</v>
      </c>
      <c r="BJ89" s="730"/>
      <c r="BK89" s="733">
        <f t="shared" si="175"/>
        <v>0</v>
      </c>
      <c r="BL89" s="730"/>
      <c r="BM89" s="733">
        <f t="shared" si="176"/>
        <v>0</v>
      </c>
      <c r="BN89" s="730"/>
      <c r="BO89" s="733">
        <f t="shared" si="177"/>
        <v>0</v>
      </c>
      <c r="BP89" s="730"/>
      <c r="BQ89" s="733">
        <f t="shared" si="178"/>
        <v>0</v>
      </c>
      <c r="BR89" s="730"/>
      <c r="BS89" s="733">
        <f t="shared" si="179"/>
        <v>0</v>
      </c>
      <c r="BU89" s="26">
        <f t="shared" si="180"/>
        <v>0</v>
      </c>
      <c r="BV89" s="26">
        <f t="shared" si="181"/>
        <v>0</v>
      </c>
      <c r="BW89" s="26">
        <f t="shared" si="182"/>
        <v>0</v>
      </c>
      <c r="BX89" s="26">
        <f t="shared" si="183"/>
        <v>0</v>
      </c>
      <c r="BY89" s="26">
        <f t="shared" si="184"/>
        <v>0</v>
      </c>
      <c r="BZ89" s="26">
        <f t="shared" si="185"/>
        <v>0</v>
      </c>
      <c r="CA89" s="26">
        <f t="shared" si="186"/>
        <v>0</v>
      </c>
      <c r="CB89" s="26">
        <f t="shared" si="187"/>
        <v>0</v>
      </c>
      <c r="CD89" s="1">
        <f t="shared" si="149"/>
        <v>0</v>
      </c>
      <c r="CE89" s="1">
        <f t="shared" si="150"/>
        <v>0</v>
      </c>
      <c r="CF89" s="1">
        <f t="shared" si="188"/>
        <v>0</v>
      </c>
      <c r="CH89" s="1">
        <f t="shared" si="196"/>
        <v>0</v>
      </c>
      <c r="CI89" s="1">
        <f t="shared" si="151"/>
        <v>0</v>
      </c>
      <c r="CJ89" s="1">
        <f t="shared" si="152"/>
        <v>0</v>
      </c>
      <c r="CK89" s="1">
        <f t="shared" si="153"/>
        <v>0</v>
      </c>
      <c r="CL89" s="1">
        <f t="shared" si="154"/>
        <v>0</v>
      </c>
      <c r="CM89" s="1">
        <f t="shared" si="155"/>
        <v>0</v>
      </c>
      <c r="CN89" s="1">
        <f t="shared" si="156"/>
        <v>0</v>
      </c>
      <c r="CO89" s="1">
        <f t="shared" si="157"/>
        <v>0</v>
      </c>
      <c r="CP89" s="1">
        <f t="shared" si="158"/>
        <v>0</v>
      </c>
      <c r="CQ89" s="1">
        <f t="shared" si="159"/>
        <v>0</v>
      </c>
      <c r="CR89" s="1">
        <f t="shared" si="160"/>
        <v>0</v>
      </c>
      <c r="CS89" s="1">
        <f t="shared" si="161"/>
        <v>0</v>
      </c>
      <c r="CT89" s="1">
        <f t="shared" si="162"/>
        <v>0</v>
      </c>
      <c r="CU89" s="1">
        <f t="shared" si="163"/>
        <v>0</v>
      </c>
      <c r="CV89" s="1">
        <f t="shared" si="164"/>
        <v>0</v>
      </c>
      <c r="CW89" s="1">
        <f t="shared" si="165"/>
        <v>0</v>
      </c>
    </row>
    <row r="90" spans="1:101" s="1" customFormat="1" ht="57" customHeight="1" x14ac:dyDescent="0.2">
      <c r="B90" s="392"/>
      <c r="C90" s="72"/>
      <c r="D90" s="980" t="s">
        <v>86</v>
      </c>
      <c r="E90" s="960"/>
      <c r="F90" s="398"/>
      <c r="G90" s="72" t="s">
        <v>69</v>
      </c>
      <c r="H90" s="89" t="s">
        <v>50</v>
      </c>
      <c r="I90" s="72">
        <v>16</v>
      </c>
      <c r="J90" s="89" t="s">
        <v>693</v>
      </c>
      <c r="K90" s="497">
        <v>82.975708200000028</v>
      </c>
      <c r="L90" s="69"/>
      <c r="M90" s="69"/>
      <c r="N90" s="69"/>
      <c r="O90" s="69"/>
      <c r="P90" s="69"/>
      <c r="Q90" s="820"/>
      <c r="R90" s="206"/>
      <c r="S90" s="206"/>
      <c r="T90" s="206"/>
      <c r="U90" s="206"/>
      <c r="V90" s="70">
        <f t="shared" si="210"/>
        <v>0</v>
      </c>
      <c r="W90" s="91" t="str">
        <f t="shared" si="197"/>
        <v>No</v>
      </c>
      <c r="X90" s="71" t="str">
        <f t="shared" si="198"/>
        <v>No</v>
      </c>
      <c r="Y90"/>
      <c r="Z90" s="751">
        <v>1</v>
      </c>
      <c r="AA90" s="755">
        <f t="shared" si="199"/>
        <v>0</v>
      </c>
      <c r="AB90" s="26"/>
      <c r="AC90" s="363"/>
      <c r="AD90" s="258">
        <v>0.4</v>
      </c>
      <c r="AE90" s="942">
        <f t="shared" si="189"/>
        <v>0</v>
      </c>
      <c r="AF90" s="159">
        <f t="shared" si="200"/>
        <v>0</v>
      </c>
      <c r="AG90" s="159">
        <f t="shared" si="201"/>
        <v>0</v>
      </c>
      <c r="AH90" s="159">
        <f t="shared" si="202"/>
        <v>0</v>
      </c>
      <c r="AI90" s="159">
        <f t="shared" si="203"/>
        <v>0</v>
      </c>
      <c r="AJ90" s="159">
        <f t="shared" si="204"/>
        <v>0</v>
      </c>
      <c r="AK90" s="159">
        <f t="shared" si="205"/>
        <v>0</v>
      </c>
      <c r="AL90" s="159">
        <f t="shared" si="206"/>
        <v>0</v>
      </c>
      <c r="AM90" s="159">
        <f t="shared" si="207"/>
        <v>0</v>
      </c>
      <c r="AN90" s="152">
        <f t="shared" si="208"/>
        <v>0</v>
      </c>
      <c r="AO90" s="152">
        <f t="shared" si="209"/>
        <v>0</v>
      </c>
      <c r="AP90" s="942">
        <v>1</v>
      </c>
      <c r="AQ90" s="159"/>
      <c r="AR90" s="719">
        <v>32</v>
      </c>
      <c r="AS90" s="733">
        <f t="shared" si="166"/>
        <v>0</v>
      </c>
      <c r="AT90" s="719"/>
      <c r="AU90" s="733">
        <f t="shared" si="167"/>
        <v>0</v>
      </c>
      <c r="AV90" s="719"/>
      <c r="AW90" s="733">
        <f t="shared" si="168"/>
        <v>0</v>
      </c>
      <c r="AX90" s="730"/>
      <c r="AY90" s="733">
        <f t="shared" si="169"/>
        <v>0</v>
      </c>
      <c r="AZ90" s="730"/>
      <c r="BA90" s="733">
        <f t="shared" si="170"/>
        <v>0</v>
      </c>
      <c r="BB90" s="730"/>
      <c r="BC90" s="733">
        <f t="shared" si="171"/>
        <v>0</v>
      </c>
      <c r="BD90" s="730"/>
      <c r="BE90" s="733">
        <f t="shared" si="172"/>
        <v>0</v>
      </c>
      <c r="BF90" s="730"/>
      <c r="BG90" s="733">
        <f t="shared" si="173"/>
        <v>0</v>
      </c>
      <c r="BH90" s="730"/>
      <c r="BI90" s="733">
        <f t="shared" si="174"/>
        <v>0</v>
      </c>
      <c r="BJ90" s="730"/>
      <c r="BK90" s="733">
        <f t="shared" si="175"/>
        <v>0</v>
      </c>
      <c r="BL90" s="730"/>
      <c r="BM90" s="733">
        <f t="shared" si="176"/>
        <v>0</v>
      </c>
      <c r="BN90" s="730"/>
      <c r="BO90" s="733">
        <f t="shared" si="177"/>
        <v>0</v>
      </c>
      <c r="BP90" s="730"/>
      <c r="BQ90" s="733">
        <f t="shared" si="178"/>
        <v>0</v>
      </c>
      <c r="BR90" s="730"/>
      <c r="BS90" s="733">
        <f t="shared" si="179"/>
        <v>0</v>
      </c>
      <c r="BU90" s="26">
        <f t="shared" si="180"/>
        <v>0</v>
      </c>
      <c r="BV90" s="26">
        <f t="shared" si="181"/>
        <v>0</v>
      </c>
      <c r="BW90" s="26">
        <f t="shared" si="182"/>
        <v>0</v>
      </c>
      <c r="BX90" s="26">
        <f t="shared" si="183"/>
        <v>0</v>
      </c>
      <c r="BY90" s="26">
        <f t="shared" si="184"/>
        <v>0</v>
      </c>
      <c r="BZ90" s="26">
        <f t="shared" si="185"/>
        <v>0</v>
      </c>
      <c r="CA90" s="26">
        <f t="shared" si="186"/>
        <v>0</v>
      </c>
      <c r="CB90" s="26">
        <f t="shared" si="187"/>
        <v>0</v>
      </c>
      <c r="CD90" s="1">
        <f t="shared" si="149"/>
        <v>0</v>
      </c>
      <c r="CE90" s="1">
        <f t="shared" si="150"/>
        <v>0</v>
      </c>
      <c r="CF90" s="1">
        <f t="shared" si="188"/>
        <v>0</v>
      </c>
      <c r="CH90" s="1">
        <f t="shared" si="196"/>
        <v>0</v>
      </c>
      <c r="CI90" s="1">
        <f t="shared" si="151"/>
        <v>0</v>
      </c>
      <c r="CJ90" s="1">
        <f t="shared" si="152"/>
        <v>0</v>
      </c>
      <c r="CK90" s="1">
        <f t="shared" si="153"/>
        <v>0</v>
      </c>
      <c r="CL90" s="1">
        <f t="shared" si="154"/>
        <v>0</v>
      </c>
      <c r="CM90" s="1">
        <f t="shared" si="155"/>
        <v>0</v>
      </c>
      <c r="CN90" s="1">
        <f t="shared" si="156"/>
        <v>0</v>
      </c>
      <c r="CO90" s="1">
        <f t="shared" si="157"/>
        <v>0</v>
      </c>
      <c r="CP90" s="1">
        <f t="shared" si="158"/>
        <v>0</v>
      </c>
      <c r="CQ90" s="1">
        <f t="shared" si="159"/>
        <v>0</v>
      </c>
      <c r="CR90" s="1">
        <f t="shared" si="160"/>
        <v>0</v>
      </c>
      <c r="CS90" s="1">
        <f t="shared" si="161"/>
        <v>0</v>
      </c>
      <c r="CT90" s="1">
        <f t="shared" si="162"/>
        <v>0</v>
      </c>
      <c r="CU90" s="1">
        <f t="shared" si="163"/>
        <v>0</v>
      </c>
      <c r="CV90" s="1">
        <f t="shared" si="164"/>
        <v>0</v>
      </c>
      <c r="CW90" s="1">
        <f t="shared" si="165"/>
        <v>0</v>
      </c>
    </row>
    <row r="91" spans="1:101" ht="31.25" customHeight="1" x14ac:dyDescent="0.2">
      <c r="B91" s="389"/>
      <c r="F91" s="415"/>
      <c r="G91" s="47"/>
      <c r="H91" s="51"/>
      <c r="J91" s="708" t="s">
        <v>891</v>
      </c>
      <c r="K91" s="256"/>
      <c r="L91" s="828"/>
      <c r="M91" s="826"/>
      <c r="N91" s="826"/>
      <c r="O91" s="826"/>
      <c r="P91" s="826"/>
      <c r="Q91" s="826"/>
      <c r="R91" s="826"/>
      <c r="S91" s="826"/>
      <c r="T91" s="826"/>
      <c r="U91" s="826"/>
      <c r="V91" s="201"/>
      <c r="W91" s="54"/>
      <c r="X91" s="292"/>
      <c r="Z91" s="86"/>
      <c r="AA91" s="756"/>
      <c r="AB91" s="26"/>
      <c r="AC91" s="363"/>
      <c r="AD91" s="265"/>
      <c r="AE91" s="942">
        <f t="shared" si="189"/>
        <v>0</v>
      </c>
      <c r="AF91" s="152"/>
      <c r="AG91" s="152"/>
      <c r="AH91" s="152"/>
      <c r="AI91" s="152"/>
      <c r="AJ91" s="152"/>
      <c r="AK91" s="152"/>
      <c r="AL91" s="152"/>
      <c r="AM91" s="152"/>
      <c r="AN91" s="152">
        <f t="shared" ref="AN91:AN104" si="211">T91*I91</f>
        <v>0</v>
      </c>
      <c r="AO91" s="152"/>
      <c r="AP91" s="942"/>
      <c r="AQ91" s="152"/>
      <c r="AR91" s="734"/>
      <c r="AS91" s="733">
        <f t="shared" ref="AS91:AS122" si="212">SUM(L91:U91)*AR91</f>
        <v>0</v>
      </c>
      <c r="AT91" s="734"/>
      <c r="AU91" s="733">
        <f t="shared" ref="AU91:AU122" si="213">SUM(L91:U91)*AT91</f>
        <v>0</v>
      </c>
      <c r="AV91" s="734"/>
      <c r="AW91" s="733">
        <f t="shared" ref="AW91:AW122" si="214">SUM(L91:U91)*AV91</f>
        <v>0</v>
      </c>
      <c r="AX91" s="735"/>
      <c r="AY91" s="733">
        <f t="shared" ref="AY91:AY122" si="215">SUM(L91:U91)*AX91</f>
        <v>0</v>
      </c>
      <c r="AZ91" s="735"/>
      <c r="BA91" s="733">
        <f t="shared" ref="BA91:BA122" si="216">SUM(L91:U91)*AZ91</f>
        <v>0</v>
      </c>
      <c r="BB91" s="735"/>
      <c r="BC91" s="733">
        <f t="shared" ref="BC91:BC122" si="217">SUM(L91:U91)*BB91</f>
        <v>0</v>
      </c>
      <c r="BD91" s="735"/>
      <c r="BE91" s="733">
        <f t="shared" ref="BE91:BE122" si="218">SUM(L91:U91)*BD91</f>
        <v>0</v>
      </c>
      <c r="BF91" s="735"/>
      <c r="BG91" s="733">
        <f t="shared" ref="BG91:BG122" si="219">SUM(L91:U91)*BF91</f>
        <v>0</v>
      </c>
      <c r="BH91" s="735"/>
      <c r="BI91" s="733">
        <f t="shared" ref="BI91:BI122" si="220">SUM(L91:U91)*BH91</f>
        <v>0</v>
      </c>
      <c r="BJ91" s="735"/>
      <c r="BK91" s="733">
        <f t="shared" ref="BK91:BK122" si="221">SUM(L91:U91)*BJ91</f>
        <v>0</v>
      </c>
      <c r="BL91" s="735"/>
      <c r="BM91" s="733">
        <f t="shared" ref="BM91:BM122" si="222">SUM(L91:U91)*BL91</f>
        <v>0</v>
      </c>
      <c r="BN91" s="735"/>
      <c r="BO91" s="733">
        <f t="shared" ref="BO91:BO122" si="223">SUM(L91:U91)*BN91</f>
        <v>0</v>
      </c>
      <c r="BP91" s="735"/>
      <c r="BQ91" s="733">
        <f t="shared" ref="BQ91:BQ122" si="224">SUM(L91:U91)*BP91</f>
        <v>0</v>
      </c>
      <c r="BR91" s="735"/>
      <c r="BS91" s="733">
        <f t="shared" ref="BS91:BS122" si="225">SUM(L91:U91)*BR91</f>
        <v>0</v>
      </c>
      <c r="BU91" s="26">
        <f t="shared" ref="BU91:BU122" si="226">IF(G91="XS",IF(SUM(L91:U91)&gt;0,SUM(L91:U91),0),0)*I91</f>
        <v>0</v>
      </c>
      <c r="BV91" s="26">
        <f t="shared" ref="BV91:BV122" si="227">IF(G91="S",IF(SUM(L91:U91)&gt;0,SUM(L91:U91),0),0)*I91</f>
        <v>0</v>
      </c>
      <c r="BW91" s="26">
        <f t="shared" ref="BW91:BW122" si="228">IF(G91="M",IF(SUM(L91:U91)&gt;0,SUM(L91:U91),0),0)*I91</f>
        <v>0</v>
      </c>
      <c r="BX91" s="26">
        <f t="shared" ref="BX91:BX122" si="229">IF(G91="L",IF(SUM(L91:U91)&gt;0,SUM(L91:U91),0),0)*I91</f>
        <v>0</v>
      </c>
      <c r="BY91" s="26">
        <f t="shared" ref="BY91:BY122" si="230">IF(G91="XL",IF(SUM(L91:U91)&gt;0,SUM(L91:U91),0),0)*I91</f>
        <v>0</v>
      </c>
      <c r="BZ91" s="26">
        <f t="shared" ref="BZ91:BZ122" si="231">IF(G91="2XL",IF(SUM(L91:U91)&gt;0,SUM(L91:U91),0),0)*I91</f>
        <v>0</v>
      </c>
      <c r="CA91" s="26">
        <f t="shared" ref="CA91:CA122" si="232">IF(G91="3XL",IF(SUM(L91:U91)&gt;0,SUM(L91:U91),0),0)*I91</f>
        <v>0</v>
      </c>
      <c r="CB91" s="26">
        <f t="shared" ref="CB91:CB122" si="233">IF(G91="various",IF(SUM(L91:U91)&gt;0,SUM(L91:U91),0),0)*I91</f>
        <v>0</v>
      </c>
      <c r="CD91" s="1">
        <f t="shared" ref="CD91:CD121" si="234">IF(F91="",IF(SUM(L91:U91)&gt;0,SUM(L91:U91),0),0)*I91</f>
        <v>0</v>
      </c>
      <c r="CE91" s="1">
        <f t="shared" ref="CE91:CE121" si="235">IF(F91="Dual Tex.",IF(SUM(L91:U91)&gt;0,SUM(L91:U91),0),0)*I91</f>
        <v>0</v>
      </c>
      <c r="CF91" s="1">
        <f t="shared" ref="CF91:CF122" si="236">IF(F91="No Tex.",IF(SUM(L91:U91)&gt;0,SUM(L91:U91),0),0)*I91</f>
        <v>0</v>
      </c>
      <c r="CH91" s="1">
        <f t="shared" si="196"/>
        <v>0</v>
      </c>
      <c r="CI91" s="1">
        <f t="shared" ref="CI91:CI121" si="237">IF(H91="footholds",IF(SUM(L91:U91)&gt;0,SUM(L91:U91),0),0)*I91</f>
        <v>0</v>
      </c>
      <c r="CJ91" s="1">
        <f t="shared" ref="CJ91:CJ121" si="238">IF(H91="micros",IF(SUM(L91:U91)&gt;0,SUM(L91:U91),0),0)*I91</f>
        <v>0</v>
      </c>
      <c r="CK91" s="1">
        <f t="shared" ref="CK91:CK121" si="239">IF(H91="jug",IF(SUM(L91:U91)&gt;0,SUM(L91:U91),0),0)*I91</f>
        <v>0</v>
      </c>
      <c r="CL91" s="1">
        <f t="shared" ref="CL91:CL121" si="240">IF(H91="ledge",IF(SUM(L91:U91)&gt;0,SUM(L91:U91),0),0)*I91</f>
        <v>0</v>
      </c>
      <c r="CM91" s="1">
        <f t="shared" ref="CM91:CM121" si="241">IF(H91="edge",IF(SUM(L91:U91)&gt;0,SUM(L91:U91),0),0)*I91</f>
        <v>0</v>
      </c>
      <c r="CN91" s="1">
        <f t="shared" ref="CN91:CN121" si="242">IF(H91="crimp",IF(SUM(L91:U91)&gt;0,SUM(L91:U91),0),0)*I91</f>
        <v>0</v>
      </c>
      <c r="CO91" s="1">
        <f t="shared" ref="CO91:CO121" si="243">IF(H91="incut",IF(SUM(L91:U91)&gt;0,SUM(L91:U91),0),0)*I91</f>
        <v>0</v>
      </c>
      <c r="CP91" s="1">
        <f t="shared" ref="CP91:CP121" si="244">IF(H91="dish",IF(SUM(L91:U91)&gt;0,SUM(L91:U91),0),0)*I91</f>
        <v>0</v>
      </c>
      <c r="CQ91" s="1">
        <f t="shared" ref="CQ91:CQ121" si="245">IF(H91="pinch",IF(SUM(L91:U91)&gt;0,SUM(L91:U91),0),0)*I91</f>
        <v>0</v>
      </c>
      <c r="CR91" s="1">
        <f t="shared" ref="CR91:CR121" si="246">IF(H91="pocket",IF(SUM(L91:U91)&gt;0,SUM(L91:U91),0),0)*I91</f>
        <v>0</v>
      </c>
      <c r="CS91" s="1">
        <f t="shared" ref="CS91:CS121" si="247">IF(H91="insert",IF(SUM(L91:U91)&gt;0,SUM(L91:U91),0),0)*I91</f>
        <v>0</v>
      </c>
      <c r="CT91" s="1">
        <f t="shared" ref="CT91:CT121" si="248">IF(H91="feature",IF(SUM(L91:U91)&gt;0,SUM(L91:U91),0),0)*I91</f>
        <v>0</v>
      </c>
      <c r="CU91" s="1">
        <f t="shared" ref="CU91:CU121" si="249">IF(H91="scoop",IF(SUM(L91:U91)&gt;0,SUM(L91:U91),0),0)*I91</f>
        <v>0</v>
      </c>
      <c r="CV91" s="1">
        <f t="shared" ref="CV91:CV121" si="250">IF(H91="various",IF(SUM(L91:U91)&gt;0,SUM(L91:U91),0),0)*I91</f>
        <v>0</v>
      </c>
      <c r="CW91" s="1">
        <f t="shared" ref="CW91:CW121" si="251">IF(H91="positive",IF(SUM(L91:U91)&gt;0,SUM(L91:U91),0),0)*I91</f>
        <v>0</v>
      </c>
    </row>
    <row r="92" spans="1:101" s="1" customFormat="1" ht="57" customHeight="1" x14ac:dyDescent="0.2">
      <c r="B92" s="386"/>
      <c r="C92" s="82"/>
      <c r="D92" s="979" t="s">
        <v>285</v>
      </c>
      <c r="E92" s="959"/>
      <c r="F92" s="395"/>
      <c r="G92" s="92" t="s">
        <v>345</v>
      </c>
      <c r="H92" s="95" t="s">
        <v>0</v>
      </c>
      <c r="I92" s="92">
        <v>1</v>
      </c>
      <c r="J92" s="95" t="s">
        <v>693</v>
      </c>
      <c r="K92" s="359">
        <v>55.409614260000005</v>
      </c>
      <c r="L92" s="64"/>
      <c r="M92" s="64"/>
      <c r="N92" s="64"/>
      <c r="O92" s="64"/>
      <c r="P92" s="64"/>
      <c r="Q92" s="821"/>
      <c r="R92" s="795"/>
      <c r="S92" s="795"/>
      <c r="T92" s="795"/>
      <c r="U92" s="795"/>
      <c r="V92" s="66">
        <f t="shared" si="210"/>
        <v>0</v>
      </c>
      <c r="W92" s="98" t="str">
        <f t="shared" ref="W92:W100" si="252">IF(B92="New","Yes","No")</f>
        <v>No</v>
      </c>
      <c r="X92" s="67" t="str">
        <f t="shared" ref="X92:X100" si="253">IF(SUM(L92:U92)&gt;0,"Yes","No")</f>
        <v>No</v>
      </c>
      <c r="Y92"/>
      <c r="Z92" s="749">
        <v>1</v>
      </c>
      <c r="AA92" s="755">
        <f t="shared" ref="AA92:AA100" si="254">Z92*L92+Z92*M92+Z92*N92+Z92*O92+Z92*P92+Z92*Q92+Z92*R92+Z92*S92+Z92*T92+Z92*U92</f>
        <v>0</v>
      </c>
      <c r="AB92" s="26"/>
      <c r="AC92" s="363"/>
      <c r="AD92" s="258">
        <v>1.32</v>
      </c>
      <c r="AE92" s="942">
        <f t="shared" si="189"/>
        <v>0</v>
      </c>
      <c r="AF92" s="152">
        <f t="shared" ref="AF92:AF100" si="255">L92*I92</f>
        <v>0</v>
      </c>
      <c r="AG92" s="152">
        <f t="shared" ref="AG92:AG100" si="256">M92*I92</f>
        <v>0</v>
      </c>
      <c r="AH92" s="152">
        <f t="shared" ref="AH92:AH100" si="257">N92*I92</f>
        <v>0</v>
      </c>
      <c r="AI92" s="152">
        <f t="shared" ref="AI92:AI100" si="258">O92*I92</f>
        <v>0</v>
      </c>
      <c r="AJ92" s="152">
        <f t="shared" ref="AJ92:AJ100" si="259">P92*I92</f>
        <v>0</v>
      </c>
      <c r="AK92" s="152">
        <f t="shared" ref="AK92:AK100" si="260">Q92*I92</f>
        <v>0</v>
      </c>
      <c r="AL92" s="152">
        <f t="shared" ref="AL92:AL100" si="261">R92*I92</f>
        <v>0</v>
      </c>
      <c r="AM92" s="152">
        <f t="shared" ref="AM92:AM100" si="262">S92*I92</f>
        <v>0</v>
      </c>
      <c r="AN92" s="152">
        <f t="shared" si="211"/>
        <v>0</v>
      </c>
      <c r="AO92" s="152">
        <f t="shared" ref="AO92:AO100" si="263">U92*I92</f>
        <v>0</v>
      </c>
      <c r="AP92" s="942">
        <v>1</v>
      </c>
      <c r="AQ92" s="152"/>
      <c r="AR92" s="719">
        <v>3</v>
      </c>
      <c r="AS92" s="733">
        <f t="shared" si="212"/>
        <v>0</v>
      </c>
      <c r="AT92" s="719"/>
      <c r="AU92" s="733">
        <f t="shared" si="213"/>
        <v>0</v>
      </c>
      <c r="AV92" s="719"/>
      <c r="AW92" s="733">
        <f t="shared" si="214"/>
        <v>0</v>
      </c>
      <c r="AX92" s="730"/>
      <c r="AY92" s="733">
        <f t="shared" si="215"/>
        <v>0</v>
      </c>
      <c r="AZ92" s="730"/>
      <c r="BA92" s="733">
        <f t="shared" si="216"/>
        <v>0</v>
      </c>
      <c r="BB92" s="730"/>
      <c r="BC92" s="733">
        <f t="shared" si="217"/>
        <v>0</v>
      </c>
      <c r="BD92" s="730"/>
      <c r="BE92" s="733">
        <f t="shared" si="218"/>
        <v>0</v>
      </c>
      <c r="BF92" s="730"/>
      <c r="BG92" s="733">
        <f t="shared" si="219"/>
        <v>0</v>
      </c>
      <c r="BH92" s="730"/>
      <c r="BI92" s="733">
        <f t="shared" si="220"/>
        <v>0</v>
      </c>
      <c r="BJ92" s="730"/>
      <c r="BK92" s="733">
        <f t="shared" si="221"/>
        <v>0</v>
      </c>
      <c r="BL92" s="730"/>
      <c r="BM92" s="733">
        <f t="shared" si="222"/>
        <v>0</v>
      </c>
      <c r="BN92" s="730"/>
      <c r="BO92" s="733">
        <f t="shared" si="223"/>
        <v>0</v>
      </c>
      <c r="BP92" s="730"/>
      <c r="BQ92" s="733">
        <f t="shared" si="224"/>
        <v>0</v>
      </c>
      <c r="BR92" s="730"/>
      <c r="BS92" s="733">
        <f t="shared" si="225"/>
        <v>0</v>
      </c>
      <c r="BT92" s="26"/>
      <c r="BU92" s="26">
        <f t="shared" si="226"/>
        <v>0</v>
      </c>
      <c r="BV92" s="26">
        <f t="shared" si="227"/>
        <v>0</v>
      </c>
      <c r="BW92" s="26">
        <f t="shared" si="228"/>
        <v>0</v>
      </c>
      <c r="BX92" s="26">
        <f t="shared" si="229"/>
        <v>0</v>
      </c>
      <c r="BY92" s="26">
        <f t="shared" si="230"/>
        <v>0</v>
      </c>
      <c r="BZ92" s="26">
        <f t="shared" si="231"/>
        <v>0</v>
      </c>
      <c r="CA92" s="26">
        <f t="shared" si="232"/>
        <v>0</v>
      </c>
      <c r="CB92" s="26">
        <f t="shared" si="233"/>
        <v>0</v>
      </c>
      <c r="CD92" s="1">
        <f t="shared" si="234"/>
        <v>0</v>
      </c>
      <c r="CE92" s="1">
        <f t="shared" si="235"/>
        <v>0</v>
      </c>
      <c r="CF92" s="1">
        <f t="shared" si="236"/>
        <v>0</v>
      </c>
      <c r="CH92" s="1">
        <f t="shared" si="196"/>
        <v>0</v>
      </c>
      <c r="CI92" s="1">
        <f t="shared" si="237"/>
        <v>0</v>
      </c>
      <c r="CJ92" s="1">
        <f t="shared" si="238"/>
        <v>0</v>
      </c>
      <c r="CK92" s="1">
        <f t="shared" si="239"/>
        <v>0</v>
      </c>
      <c r="CL92" s="1">
        <f t="shared" si="240"/>
        <v>0</v>
      </c>
      <c r="CM92" s="1">
        <f t="shared" si="241"/>
        <v>0</v>
      </c>
      <c r="CN92" s="1">
        <f t="shared" si="242"/>
        <v>0</v>
      </c>
      <c r="CO92" s="1">
        <f t="shared" si="243"/>
        <v>0</v>
      </c>
      <c r="CP92" s="1">
        <f t="shared" si="244"/>
        <v>0</v>
      </c>
      <c r="CQ92" s="1">
        <f t="shared" si="245"/>
        <v>0</v>
      </c>
      <c r="CR92" s="1">
        <f t="shared" si="246"/>
        <v>0</v>
      </c>
      <c r="CS92" s="1">
        <f t="shared" si="247"/>
        <v>0</v>
      </c>
      <c r="CT92" s="1">
        <f t="shared" si="248"/>
        <v>0</v>
      </c>
      <c r="CU92" s="1">
        <f t="shared" si="249"/>
        <v>0</v>
      </c>
      <c r="CV92" s="1">
        <f t="shared" si="250"/>
        <v>0</v>
      </c>
      <c r="CW92" s="1">
        <f t="shared" si="251"/>
        <v>0</v>
      </c>
    </row>
    <row r="93" spans="1:101" s="1" customFormat="1" ht="57" customHeight="1" x14ac:dyDescent="0.2">
      <c r="B93" s="385"/>
      <c r="D93" s="251" t="s">
        <v>97</v>
      </c>
      <c r="E93" s="947"/>
      <c r="F93" s="396"/>
      <c r="G93" s="1" t="s">
        <v>345</v>
      </c>
      <c r="H93" s="45" t="s">
        <v>50</v>
      </c>
      <c r="I93" s="1">
        <v>1</v>
      </c>
      <c r="J93" s="45" t="s">
        <v>693</v>
      </c>
      <c r="K93" s="494">
        <v>48.423513600000007</v>
      </c>
      <c r="L93" s="69"/>
      <c r="M93" s="69"/>
      <c r="N93" s="69"/>
      <c r="O93" s="69"/>
      <c r="P93" s="69"/>
      <c r="Q93" s="820"/>
      <c r="R93" s="206"/>
      <c r="S93" s="206"/>
      <c r="T93" s="206"/>
      <c r="U93" s="206"/>
      <c r="V93" s="70">
        <f t="shared" si="210"/>
        <v>0</v>
      </c>
      <c r="W93" s="88" t="str">
        <f t="shared" si="252"/>
        <v>No</v>
      </c>
      <c r="X93" s="71" t="str">
        <f t="shared" si="253"/>
        <v>No</v>
      </c>
      <c r="Y93"/>
      <c r="Z93" s="748">
        <v>1</v>
      </c>
      <c r="AA93" s="755">
        <f t="shared" si="254"/>
        <v>0</v>
      </c>
      <c r="AB93" s="26"/>
      <c r="AC93" s="363"/>
      <c r="AD93" s="258">
        <v>0.7</v>
      </c>
      <c r="AE93" s="942">
        <f t="shared" si="189"/>
        <v>0</v>
      </c>
      <c r="AF93" s="152">
        <f t="shared" si="255"/>
        <v>0</v>
      </c>
      <c r="AG93" s="152">
        <f t="shared" si="256"/>
        <v>0</v>
      </c>
      <c r="AH93" s="152">
        <f t="shared" si="257"/>
        <v>0</v>
      </c>
      <c r="AI93" s="152">
        <f t="shared" si="258"/>
        <v>0</v>
      </c>
      <c r="AJ93" s="152">
        <f t="shared" si="259"/>
        <v>0</v>
      </c>
      <c r="AK93" s="152">
        <f t="shared" si="260"/>
        <v>0</v>
      </c>
      <c r="AL93" s="152">
        <f t="shared" si="261"/>
        <v>0</v>
      </c>
      <c r="AM93" s="152">
        <f t="shared" si="262"/>
        <v>0</v>
      </c>
      <c r="AN93" s="152">
        <f t="shared" si="211"/>
        <v>0</v>
      </c>
      <c r="AO93" s="152">
        <f t="shared" si="263"/>
        <v>0</v>
      </c>
      <c r="AP93" s="942">
        <v>1</v>
      </c>
      <c r="AQ93" s="152"/>
      <c r="AR93" s="719">
        <v>3</v>
      </c>
      <c r="AS93" s="733">
        <f t="shared" si="212"/>
        <v>0</v>
      </c>
      <c r="AT93" s="719"/>
      <c r="AU93" s="733">
        <f t="shared" si="213"/>
        <v>0</v>
      </c>
      <c r="AV93" s="719"/>
      <c r="AW93" s="733">
        <f t="shared" si="214"/>
        <v>0</v>
      </c>
      <c r="AX93" s="730"/>
      <c r="AY93" s="733">
        <f t="shared" si="215"/>
        <v>0</v>
      </c>
      <c r="AZ93" s="730"/>
      <c r="BA93" s="733">
        <f t="shared" si="216"/>
        <v>0</v>
      </c>
      <c r="BB93" s="730"/>
      <c r="BC93" s="733">
        <f t="shared" si="217"/>
        <v>0</v>
      </c>
      <c r="BD93" s="730"/>
      <c r="BE93" s="733">
        <f t="shared" si="218"/>
        <v>0</v>
      </c>
      <c r="BF93" s="730"/>
      <c r="BG93" s="733">
        <f t="shared" si="219"/>
        <v>0</v>
      </c>
      <c r="BH93" s="730"/>
      <c r="BI93" s="733">
        <f t="shared" si="220"/>
        <v>0</v>
      </c>
      <c r="BJ93" s="730"/>
      <c r="BK93" s="733">
        <f t="shared" si="221"/>
        <v>0</v>
      </c>
      <c r="BL93" s="730"/>
      <c r="BM93" s="733">
        <f t="shared" si="222"/>
        <v>0</v>
      </c>
      <c r="BN93" s="730"/>
      <c r="BO93" s="733">
        <f t="shared" si="223"/>
        <v>0</v>
      </c>
      <c r="BP93" s="730"/>
      <c r="BQ93" s="733">
        <f t="shared" si="224"/>
        <v>0</v>
      </c>
      <c r="BR93" s="730"/>
      <c r="BS93" s="733">
        <f t="shared" si="225"/>
        <v>0</v>
      </c>
      <c r="BT93" s="26"/>
      <c r="BU93" s="26">
        <f t="shared" si="226"/>
        <v>0</v>
      </c>
      <c r="BV93" s="26">
        <f t="shared" si="227"/>
        <v>0</v>
      </c>
      <c r="BW93" s="26">
        <f t="shared" si="228"/>
        <v>0</v>
      </c>
      <c r="BX93" s="26">
        <f t="shared" si="229"/>
        <v>0</v>
      </c>
      <c r="BY93" s="26">
        <f t="shared" si="230"/>
        <v>0</v>
      </c>
      <c r="BZ93" s="26">
        <f t="shared" si="231"/>
        <v>0</v>
      </c>
      <c r="CA93" s="26">
        <f t="shared" si="232"/>
        <v>0</v>
      </c>
      <c r="CB93" s="26">
        <f t="shared" si="233"/>
        <v>0</v>
      </c>
      <c r="CD93" s="1">
        <f t="shared" si="234"/>
        <v>0</v>
      </c>
      <c r="CE93" s="1">
        <f t="shared" si="235"/>
        <v>0</v>
      </c>
      <c r="CF93" s="1">
        <f t="shared" si="236"/>
        <v>0</v>
      </c>
      <c r="CH93" s="1">
        <f t="shared" si="196"/>
        <v>0</v>
      </c>
      <c r="CI93" s="1">
        <f t="shared" si="237"/>
        <v>0</v>
      </c>
      <c r="CJ93" s="1">
        <f t="shared" si="238"/>
        <v>0</v>
      </c>
      <c r="CK93" s="1">
        <f t="shared" si="239"/>
        <v>0</v>
      </c>
      <c r="CL93" s="1">
        <f t="shared" si="240"/>
        <v>0</v>
      </c>
      <c r="CM93" s="1">
        <f t="shared" si="241"/>
        <v>0</v>
      </c>
      <c r="CN93" s="1">
        <f t="shared" si="242"/>
        <v>0</v>
      </c>
      <c r="CO93" s="1">
        <f t="shared" si="243"/>
        <v>0</v>
      </c>
      <c r="CP93" s="1">
        <f t="shared" si="244"/>
        <v>0</v>
      </c>
      <c r="CQ93" s="1">
        <f t="shared" si="245"/>
        <v>0</v>
      </c>
      <c r="CR93" s="1">
        <f t="shared" si="246"/>
        <v>0</v>
      </c>
      <c r="CS93" s="1">
        <f t="shared" si="247"/>
        <v>0</v>
      </c>
      <c r="CT93" s="1">
        <f t="shared" si="248"/>
        <v>0</v>
      </c>
      <c r="CU93" s="1">
        <f t="shared" si="249"/>
        <v>0</v>
      </c>
      <c r="CV93" s="1">
        <f t="shared" si="250"/>
        <v>0</v>
      </c>
      <c r="CW93" s="1">
        <f t="shared" si="251"/>
        <v>0</v>
      </c>
    </row>
    <row r="94" spans="1:101" s="1" customFormat="1" ht="57" customHeight="1" x14ac:dyDescent="0.2">
      <c r="B94" s="385"/>
      <c r="D94" s="976" t="s">
        <v>98</v>
      </c>
      <c r="E94" s="956"/>
      <c r="F94" s="397"/>
      <c r="G94" s="62" t="s">
        <v>345</v>
      </c>
      <c r="H94" s="63" t="s">
        <v>675</v>
      </c>
      <c r="I94" s="62">
        <v>2</v>
      </c>
      <c r="J94" s="63" t="s">
        <v>693</v>
      </c>
      <c r="K94" s="490">
        <v>67.465051500000015</v>
      </c>
      <c r="L94" s="64"/>
      <c r="M94" s="64"/>
      <c r="N94" s="64"/>
      <c r="O94" s="64"/>
      <c r="P94" s="64"/>
      <c r="Q94" s="821"/>
      <c r="R94" s="795"/>
      <c r="S94" s="795"/>
      <c r="T94" s="795"/>
      <c r="U94" s="795"/>
      <c r="V94" s="66">
        <f t="shared" si="210"/>
        <v>0</v>
      </c>
      <c r="W94" s="66" t="str">
        <f t="shared" si="252"/>
        <v>No</v>
      </c>
      <c r="X94" s="67" t="str">
        <f t="shared" si="253"/>
        <v>No</v>
      </c>
      <c r="Y94"/>
      <c r="Z94" s="748">
        <v>1</v>
      </c>
      <c r="AA94" s="755">
        <f t="shared" si="254"/>
        <v>0</v>
      </c>
      <c r="AB94" s="26"/>
      <c r="AC94" s="363"/>
      <c r="AD94" s="258">
        <v>1.5</v>
      </c>
      <c r="AE94" s="942">
        <f t="shared" si="189"/>
        <v>0</v>
      </c>
      <c r="AF94" s="152">
        <f t="shared" si="255"/>
        <v>0</v>
      </c>
      <c r="AG94" s="152">
        <f t="shared" si="256"/>
        <v>0</v>
      </c>
      <c r="AH94" s="152">
        <f t="shared" si="257"/>
        <v>0</v>
      </c>
      <c r="AI94" s="152">
        <f t="shared" si="258"/>
        <v>0</v>
      </c>
      <c r="AJ94" s="152">
        <f t="shared" si="259"/>
        <v>0</v>
      </c>
      <c r="AK94" s="152">
        <f t="shared" si="260"/>
        <v>0</v>
      </c>
      <c r="AL94" s="152">
        <f t="shared" si="261"/>
        <v>0</v>
      </c>
      <c r="AM94" s="152">
        <f t="shared" si="262"/>
        <v>0</v>
      </c>
      <c r="AN94" s="152">
        <f t="shared" si="211"/>
        <v>0</v>
      </c>
      <c r="AO94" s="152">
        <f t="shared" si="263"/>
        <v>0</v>
      </c>
      <c r="AP94" s="942">
        <v>1</v>
      </c>
      <c r="AQ94" s="152"/>
      <c r="AR94" s="719">
        <v>6</v>
      </c>
      <c r="AS94" s="733">
        <f t="shared" si="212"/>
        <v>0</v>
      </c>
      <c r="AT94" s="719"/>
      <c r="AU94" s="733">
        <f t="shared" si="213"/>
        <v>0</v>
      </c>
      <c r="AV94" s="719"/>
      <c r="AW94" s="733">
        <f t="shared" si="214"/>
        <v>0</v>
      </c>
      <c r="AX94" s="730"/>
      <c r="AY94" s="733">
        <f t="shared" si="215"/>
        <v>0</v>
      </c>
      <c r="AZ94" s="730"/>
      <c r="BA94" s="733">
        <f t="shared" si="216"/>
        <v>0</v>
      </c>
      <c r="BB94" s="730"/>
      <c r="BC94" s="733">
        <f t="shared" si="217"/>
        <v>0</v>
      </c>
      <c r="BD94" s="730"/>
      <c r="BE94" s="733">
        <f t="shared" si="218"/>
        <v>0</v>
      </c>
      <c r="BF94" s="730"/>
      <c r="BG94" s="733">
        <f t="shared" si="219"/>
        <v>0</v>
      </c>
      <c r="BH94" s="730"/>
      <c r="BI94" s="733">
        <f t="shared" si="220"/>
        <v>0</v>
      </c>
      <c r="BJ94" s="730"/>
      <c r="BK94" s="733">
        <f t="shared" si="221"/>
        <v>0</v>
      </c>
      <c r="BL94" s="730"/>
      <c r="BM94" s="733">
        <f t="shared" si="222"/>
        <v>0</v>
      </c>
      <c r="BN94" s="730"/>
      <c r="BO94" s="733">
        <f t="shared" si="223"/>
        <v>0</v>
      </c>
      <c r="BP94" s="730"/>
      <c r="BQ94" s="733">
        <f t="shared" si="224"/>
        <v>0</v>
      </c>
      <c r="BR94" s="730"/>
      <c r="BS94" s="733">
        <f t="shared" si="225"/>
        <v>0</v>
      </c>
      <c r="BT94" s="26"/>
      <c r="BU94" s="26">
        <f t="shared" si="226"/>
        <v>0</v>
      </c>
      <c r="BV94" s="26">
        <f t="shared" si="227"/>
        <v>0</v>
      </c>
      <c r="BW94" s="26">
        <f t="shared" si="228"/>
        <v>0</v>
      </c>
      <c r="BX94" s="26">
        <f t="shared" si="229"/>
        <v>0</v>
      </c>
      <c r="BY94" s="26">
        <f t="shared" si="230"/>
        <v>0</v>
      </c>
      <c r="BZ94" s="26">
        <f t="shared" si="231"/>
        <v>0</v>
      </c>
      <c r="CA94" s="26">
        <f t="shared" si="232"/>
        <v>0</v>
      </c>
      <c r="CB94" s="26">
        <f t="shared" si="233"/>
        <v>0</v>
      </c>
      <c r="CD94" s="1">
        <f t="shared" si="234"/>
        <v>0</v>
      </c>
      <c r="CE94" s="1">
        <f t="shared" si="235"/>
        <v>0</v>
      </c>
      <c r="CF94" s="1">
        <f t="shared" si="236"/>
        <v>0</v>
      </c>
      <c r="CH94" s="1">
        <f t="shared" si="196"/>
        <v>0</v>
      </c>
      <c r="CI94" s="1">
        <f t="shared" si="237"/>
        <v>0</v>
      </c>
      <c r="CJ94" s="1">
        <f t="shared" si="238"/>
        <v>0</v>
      </c>
      <c r="CK94" s="1">
        <f t="shared" si="239"/>
        <v>0</v>
      </c>
      <c r="CL94" s="1">
        <f t="shared" si="240"/>
        <v>0</v>
      </c>
      <c r="CM94" s="1">
        <f t="shared" si="241"/>
        <v>0</v>
      </c>
      <c r="CN94" s="1">
        <f t="shared" si="242"/>
        <v>0</v>
      </c>
      <c r="CO94" s="1">
        <f t="shared" si="243"/>
        <v>0</v>
      </c>
      <c r="CP94" s="1">
        <f t="shared" si="244"/>
        <v>0</v>
      </c>
      <c r="CQ94" s="1">
        <f t="shared" si="245"/>
        <v>0</v>
      </c>
      <c r="CR94" s="1">
        <f t="shared" si="246"/>
        <v>0</v>
      </c>
      <c r="CS94" s="1">
        <f t="shared" si="247"/>
        <v>0</v>
      </c>
      <c r="CT94" s="1">
        <f t="shared" si="248"/>
        <v>0</v>
      </c>
      <c r="CU94" s="1">
        <f t="shared" si="249"/>
        <v>0</v>
      </c>
      <c r="CV94" s="1">
        <f t="shared" si="250"/>
        <v>0</v>
      </c>
      <c r="CW94" s="1">
        <f t="shared" si="251"/>
        <v>0</v>
      </c>
    </row>
    <row r="95" spans="1:101" s="1" customFormat="1" ht="57" customHeight="1" x14ac:dyDescent="0.2">
      <c r="B95" s="385"/>
      <c r="D95" s="251" t="s">
        <v>99</v>
      </c>
      <c r="E95" s="947"/>
      <c r="F95" s="396"/>
      <c r="G95" s="1" t="s">
        <v>63</v>
      </c>
      <c r="H95" s="45" t="s">
        <v>309</v>
      </c>
      <c r="I95" s="1">
        <v>5</v>
      </c>
      <c r="J95" s="45" t="s">
        <v>693</v>
      </c>
      <c r="K95" s="494">
        <v>82.685671530000008</v>
      </c>
      <c r="L95" s="69"/>
      <c r="M95" s="69"/>
      <c r="N95" s="69"/>
      <c r="O95" s="69"/>
      <c r="P95" s="69"/>
      <c r="Q95" s="820"/>
      <c r="R95" s="206"/>
      <c r="S95" s="206"/>
      <c r="T95" s="206"/>
      <c r="U95" s="206"/>
      <c r="V95" s="70">
        <f t="shared" si="210"/>
        <v>0</v>
      </c>
      <c r="W95" s="88" t="str">
        <f t="shared" si="252"/>
        <v>No</v>
      </c>
      <c r="X95" s="71" t="str">
        <f t="shared" si="253"/>
        <v>No</v>
      </c>
      <c r="Y95"/>
      <c r="Z95" s="748">
        <v>1</v>
      </c>
      <c r="AA95" s="755">
        <f t="shared" si="254"/>
        <v>0</v>
      </c>
      <c r="AB95" s="26"/>
      <c r="AC95" s="363"/>
      <c r="AD95" s="258">
        <v>0.6</v>
      </c>
      <c r="AE95" s="942">
        <f t="shared" si="189"/>
        <v>0</v>
      </c>
      <c r="AF95" s="152">
        <f t="shared" si="255"/>
        <v>0</v>
      </c>
      <c r="AG95" s="152">
        <f t="shared" si="256"/>
        <v>0</v>
      </c>
      <c r="AH95" s="152">
        <f t="shared" si="257"/>
        <v>0</v>
      </c>
      <c r="AI95" s="152">
        <f t="shared" si="258"/>
        <v>0</v>
      </c>
      <c r="AJ95" s="152">
        <f t="shared" si="259"/>
        <v>0</v>
      </c>
      <c r="AK95" s="152">
        <f t="shared" si="260"/>
        <v>0</v>
      </c>
      <c r="AL95" s="152">
        <f t="shared" si="261"/>
        <v>0</v>
      </c>
      <c r="AM95" s="152">
        <f t="shared" si="262"/>
        <v>0</v>
      </c>
      <c r="AN95" s="152">
        <f t="shared" si="211"/>
        <v>0</v>
      </c>
      <c r="AO95" s="152">
        <f t="shared" si="263"/>
        <v>0</v>
      </c>
      <c r="AP95" s="942">
        <v>1</v>
      </c>
      <c r="AQ95" s="152"/>
      <c r="AR95" s="719">
        <v>14</v>
      </c>
      <c r="AS95" s="733">
        <f t="shared" si="212"/>
        <v>0</v>
      </c>
      <c r="AT95" s="719"/>
      <c r="AU95" s="733">
        <f t="shared" si="213"/>
        <v>0</v>
      </c>
      <c r="AV95" s="719"/>
      <c r="AW95" s="733">
        <f t="shared" si="214"/>
        <v>0</v>
      </c>
      <c r="AX95" s="730"/>
      <c r="AY95" s="733">
        <f t="shared" si="215"/>
        <v>0</v>
      </c>
      <c r="AZ95" s="730"/>
      <c r="BA95" s="733">
        <f t="shared" si="216"/>
        <v>0</v>
      </c>
      <c r="BB95" s="730"/>
      <c r="BC95" s="733">
        <f t="shared" si="217"/>
        <v>0</v>
      </c>
      <c r="BD95" s="730"/>
      <c r="BE95" s="733">
        <f t="shared" si="218"/>
        <v>0</v>
      </c>
      <c r="BF95" s="730"/>
      <c r="BG95" s="733">
        <f t="shared" si="219"/>
        <v>0</v>
      </c>
      <c r="BH95" s="730"/>
      <c r="BI95" s="733">
        <f t="shared" si="220"/>
        <v>0</v>
      </c>
      <c r="BJ95" s="730"/>
      <c r="BK95" s="733">
        <f t="shared" si="221"/>
        <v>0</v>
      </c>
      <c r="BL95" s="730"/>
      <c r="BM95" s="733">
        <f t="shared" si="222"/>
        <v>0</v>
      </c>
      <c r="BN95" s="730"/>
      <c r="BO95" s="733">
        <f t="shared" si="223"/>
        <v>0</v>
      </c>
      <c r="BP95" s="730"/>
      <c r="BQ95" s="733">
        <f t="shared" si="224"/>
        <v>0</v>
      </c>
      <c r="BR95" s="730"/>
      <c r="BS95" s="733">
        <f t="shared" si="225"/>
        <v>0</v>
      </c>
      <c r="BT95" s="26"/>
      <c r="BU95" s="26">
        <f t="shared" si="226"/>
        <v>0</v>
      </c>
      <c r="BV95" s="26">
        <f t="shared" si="227"/>
        <v>0</v>
      </c>
      <c r="BW95" s="26">
        <f t="shared" si="228"/>
        <v>0</v>
      </c>
      <c r="BX95" s="26">
        <f t="shared" si="229"/>
        <v>0</v>
      </c>
      <c r="BY95" s="26">
        <f t="shared" si="230"/>
        <v>0</v>
      </c>
      <c r="BZ95" s="26">
        <f t="shared" si="231"/>
        <v>0</v>
      </c>
      <c r="CA95" s="26">
        <f t="shared" si="232"/>
        <v>0</v>
      </c>
      <c r="CB95" s="26">
        <f t="shared" si="233"/>
        <v>0</v>
      </c>
      <c r="CD95" s="1">
        <f t="shared" si="234"/>
        <v>0</v>
      </c>
      <c r="CE95" s="1">
        <f t="shared" si="235"/>
        <v>0</v>
      </c>
      <c r="CF95" s="1">
        <f t="shared" si="236"/>
        <v>0</v>
      </c>
      <c r="CH95" s="1">
        <f t="shared" si="196"/>
        <v>0</v>
      </c>
      <c r="CI95" s="1">
        <f t="shared" si="237"/>
        <v>0</v>
      </c>
      <c r="CJ95" s="1">
        <f t="shared" si="238"/>
        <v>0</v>
      </c>
      <c r="CK95" s="1">
        <f t="shared" si="239"/>
        <v>0</v>
      </c>
      <c r="CL95" s="1">
        <f t="shared" si="240"/>
        <v>0</v>
      </c>
      <c r="CM95" s="1">
        <f t="shared" si="241"/>
        <v>0</v>
      </c>
      <c r="CN95" s="1">
        <f t="shared" si="242"/>
        <v>0</v>
      </c>
      <c r="CO95" s="1">
        <f t="shared" si="243"/>
        <v>0</v>
      </c>
      <c r="CP95" s="1">
        <f t="shared" si="244"/>
        <v>0</v>
      </c>
      <c r="CQ95" s="1">
        <f t="shared" si="245"/>
        <v>0</v>
      </c>
      <c r="CR95" s="1">
        <f t="shared" si="246"/>
        <v>0</v>
      </c>
      <c r="CS95" s="1">
        <f t="shared" si="247"/>
        <v>0</v>
      </c>
      <c r="CT95" s="1">
        <f t="shared" si="248"/>
        <v>0</v>
      </c>
      <c r="CU95" s="1">
        <f t="shared" si="249"/>
        <v>0</v>
      </c>
      <c r="CV95" s="1">
        <f t="shared" si="250"/>
        <v>0</v>
      </c>
      <c r="CW95" s="1">
        <f t="shared" si="251"/>
        <v>0</v>
      </c>
    </row>
    <row r="96" spans="1:101" s="1" customFormat="1" ht="57" customHeight="1" x14ac:dyDescent="0.2">
      <c r="B96" s="385"/>
      <c r="D96" s="976" t="s">
        <v>100</v>
      </c>
      <c r="E96" s="956"/>
      <c r="F96" s="397"/>
      <c r="G96" s="62" t="s">
        <v>63</v>
      </c>
      <c r="H96" s="63" t="s">
        <v>0</v>
      </c>
      <c r="I96" s="62">
        <v>4</v>
      </c>
      <c r="J96" s="63" t="s">
        <v>693</v>
      </c>
      <c r="K96" s="490">
        <v>98.19632823000002</v>
      </c>
      <c r="L96" s="64"/>
      <c r="M96" s="64"/>
      <c r="N96" s="64"/>
      <c r="O96" s="64"/>
      <c r="P96" s="64"/>
      <c r="Q96" s="821"/>
      <c r="R96" s="795"/>
      <c r="S96" s="795"/>
      <c r="T96" s="795"/>
      <c r="U96" s="795"/>
      <c r="V96" s="66">
        <f t="shared" si="210"/>
        <v>0</v>
      </c>
      <c r="W96" s="66" t="str">
        <f t="shared" si="252"/>
        <v>No</v>
      </c>
      <c r="X96" s="67" t="str">
        <f t="shared" si="253"/>
        <v>No</v>
      </c>
      <c r="Y96"/>
      <c r="Z96" s="748">
        <v>1</v>
      </c>
      <c r="AA96" s="755">
        <f t="shared" si="254"/>
        <v>0</v>
      </c>
      <c r="AB96" s="26"/>
      <c r="AC96" s="363"/>
      <c r="AD96" s="258">
        <v>1.8</v>
      </c>
      <c r="AE96" s="942">
        <f t="shared" ref="AE96:AE127" si="264">SUM(L96:U96)*AD96</f>
        <v>0</v>
      </c>
      <c r="AF96" s="152">
        <f t="shared" si="255"/>
        <v>0</v>
      </c>
      <c r="AG96" s="152">
        <f t="shared" si="256"/>
        <v>0</v>
      </c>
      <c r="AH96" s="152">
        <f t="shared" si="257"/>
        <v>0</v>
      </c>
      <c r="AI96" s="152">
        <f t="shared" si="258"/>
        <v>0</v>
      </c>
      <c r="AJ96" s="152">
        <f t="shared" si="259"/>
        <v>0</v>
      </c>
      <c r="AK96" s="152">
        <f t="shared" si="260"/>
        <v>0</v>
      </c>
      <c r="AL96" s="152">
        <f t="shared" si="261"/>
        <v>0</v>
      </c>
      <c r="AM96" s="152">
        <f t="shared" si="262"/>
        <v>0</v>
      </c>
      <c r="AN96" s="152">
        <f t="shared" si="211"/>
        <v>0</v>
      </c>
      <c r="AO96" s="152">
        <f t="shared" si="263"/>
        <v>0</v>
      </c>
      <c r="AP96" s="942">
        <v>1</v>
      </c>
      <c r="AQ96" s="152"/>
      <c r="AR96" s="719">
        <v>11</v>
      </c>
      <c r="AS96" s="733">
        <f t="shared" si="212"/>
        <v>0</v>
      </c>
      <c r="AT96" s="719"/>
      <c r="AU96" s="733">
        <f t="shared" si="213"/>
        <v>0</v>
      </c>
      <c r="AV96" s="719"/>
      <c r="AW96" s="733">
        <f t="shared" si="214"/>
        <v>0</v>
      </c>
      <c r="AX96" s="730"/>
      <c r="AY96" s="733">
        <f t="shared" si="215"/>
        <v>0</v>
      </c>
      <c r="AZ96" s="730"/>
      <c r="BA96" s="733">
        <f t="shared" si="216"/>
        <v>0</v>
      </c>
      <c r="BB96" s="730"/>
      <c r="BC96" s="733">
        <f t="shared" si="217"/>
        <v>0</v>
      </c>
      <c r="BD96" s="730"/>
      <c r="BE96" s="733">
        <f t="shared" si="218"/>
        <v>0</v>
      </c>
      <c r="BF96" s="730"/>
      <c r="BG96" s="733">
        <f t="shared" si="219"/>
        <v>0</v>
      </c>
      <c r="BH96" s="730"/>
      <c r="BI96" s="733">
        <f t="shared" si="220"/>
        <v>0</v>
      </c>
      <c r="BJ96" s="730"/>
      <c r="BK96" s="733">
        <f t="shared" si="221"/>
        <v>0</v>
      </c>
      <c r="BL96" s="730"/>
      <c r="BM96" s="733">
        <f t="shared" si="222"/>
        <v>0</v>
      </c>
      <c r="BN96" s="730"/>
      <c r="BO96" s="733">
        <f t="shared" si="223"/>
        <v>0</v>
      </c>
      <c r="BP96" s="730"/>
      <c r="BQ96" s="733">
        <f t="shared" si="224"/>
        <v>0</v>
      </c>
      <c r="BR96" s="730"/>
      <c r="BS96" s="733">
        <f t="shared" si="225"/>
        <v>0</v>
      </c>
      <c r="BT96" s="26"/>
      <c r="BU96" s="26">
        <f t="shared" si="226"/>
        <v>0</v>
      </c>
      <c r="BV96" s="26">
        <f t="shared" si="227"/>
        <v>0</v>
      </c>
      <c r="BW96" s="26">
        <f t="shared" si="228"/>
        <v>0</v>
      </c>
      <c r="BX96" s="26">
        <f t="shared" si="229"/>
        <v>0</v>
      </c>
      <c r="BY96" s="26">
        <f t="shared" si="230"/>
        <v>0</v>
      </c>
      <c r="BZ96" s="26">
        <f t="shared" si="231"/>
        <v>0</v>
      </c>
      <c r="CA96" s="26">
        <f t="shared" si="232"/>
        <v>0</v>
      </c>
      <c r="CB96" s="26">
        <f t="shared" si="233"/>
        <v>0</v>
      </c>
      <c r="CD96" s="1">
        <f t="shared" si="234"/>
        <v>0</v>
      </c>
      <c r="CE96" s="1">
        <f t="shared" si="235"/>
        <v>0</v>
      </c>
      <c r="CF96" s="1">
        <f t="shared" si="236"/>
        <v>0</v>
      </c>
      <c r="CH96" s="1">
        <f t="shared" si="196"/>
        <v>0</v>
      </c>
      <c r="CI96" s="1">
        <f t="shared" si="237"/>
        <v>0</v>
      </c>
      <c r="CJ96" s="1">
        <f t="shared" si="238"/>
        <v>0</v>
      </c>
      <c r="CK96" s="1">
        <f t="shared" si="239"/>
        <v>0</v>
      </c>
      <c r="CL96" s="1">
        <f t="shared" si="240"/>
        <v>0</v>
      </c>
      <c r="CM96" s="1">
        <f t="shared" si="241"/>
        <v>0</v>
      </c>
      <c r="CN96" s="1">
        <f t="shared" si="242"/>
        <v>0</v>
      </c>
      <c r="CO96" s="1">
        <f t="shared" si="243"/>
        <v>0</v>
      </c>
      <c r="CP96" s="1">
        <f t="shared" si="244"/>
        <v>0</v>
      </c>
      <c r="CQ96" s="1">
        <f t="shared" si="245"/>
        <v>0</v>
      </c>
      <c r="CR96" s="1">
        <f t="shared" si="246"/>
        <v>0</v>
      </c>
      <c r="CS96" s="1">
        <f t="shared" si="247"/>
        <v>0</v>
      </c>
      <c r="CT96" s="1">
        <f t="shared" si="248"/>
        <v>0</v>
      </c>
      <c r="CU96" s="1">
        <f t="shared" si="249"/>
        <v>0</v>
      </c>
      <c r="CV96" s="1">
        <f t="shared" si="250"/>
        <v>0</v>
      </c>
      <c r="CW96" s="1">
        <f t="shared" si="251"/>
        <v>0</v>
      </c>
    </row>
    <row r="97" spans="1:128" s="1" customFormat="1" ht="57" customHeight="1" x14ac:dyDescent="0.2">
      <c r="B97" s="385"/>
      <c r="D97" s="251" t="s">
        <v>101</v>
      </c>
      <c r="E97" s="947"/>
      <c r="F97" s="396"/>
      <c r="G97" s="1" t="s">
        <v>64</v>
      </c>
      <c r="H97" s="45" t="s">
        <v>0</v>
      </c>
      <c r="I97" s="1">
        <v>3</v>
      </c>
      <c r="J97" s="45" t="s">
        <v>693</v>
      </c>
      <c r="K97" s="360">
        <v>93.026109330000025</v>
      </c>
      <c r="L97" s="69"/>
      <c r="M97" s="69"/>
      <c r="N97" s="69"/>
      <c r="O97" s="69"/>
      <c r="P97" s="69"/>
      <c r="Q97" s="820"/>
      <c r="R97" s="206"/>
      <c r="S97" s="206"/>
      <c r="T97" s="206"/>
      <c r="U97" s="206"/>
      <c r="V97" s="70">
        <f t="shared" si="210"/>
        <v>0</v>
      </c>
      <c r="W97" s="88" t="str">
        <f t="shared" si="252"/>
        <v>No</v>
      </c>
      <c r="X97" s="71" t="str">
        <f t="shared" si="253"/>
        <v>No</v>
      </c>
      <c r="Y97"/>
      <c r="Z97" s="748">
        <v>1</v>
      </c>
      <c r="AA97" s="755">
        <f t="shared" si="254"/>
        <v>0</v>
      </c>
      <c r="AB97" s="26"/>
      <c r="AC97" s="363"/>
      <c r="AD97" s="258">
        <v>1.2</v>
      </c>
      <c r="AE97" s="942">
        <f t="shared" si="264"/>
        <v>0</v>
      </c>
      <c r="AF97" s="152">
        <f t="shared" si="255"/>
        <v>0</v>
      </c>
      <c r="AG97" s="152">
        <f t="shared" si="256"/>
        <v>0</v>
      </c>
      <c r="AH97" s="152">
        <f t="shared" si="257"/>
        <v>0</v>
      </c>
      <c r="AI97" s="152">
        <f t="shared" si="258"/>
        <v>0</v>
      </c>
      <c r="AJ97" s="152">
        <f t="shared" si="259"/>
        <v>0</v>
      </c>
      <c r="AK97" s="152">
        <f t="shared" si="260"/>
        <v>0</v>
      </c>
      <c r="AL97" s="152">
        <f t="shared" si="261"/>
        <v>0</v>
      </c>
      <c r="AM97" s="152">
        <f t="shared" si="262"/>
        <v>0</v>
      </c>
      <c r="AN97" s="152">
        <f t="shared" si="211"/>
        <v>0</v>
      </c>
      <c r="AO97" s="152">
        <f t="shared" si="263"/>
        <v>0</v>
      </c>
      <c r="AP97" s="942">
        <v>1</v>
      </c>
      <c r="AQ97" s="152"/>
      <c r="AR97" s="719">
        <v>10</v>
      </c>
      <c r="AS97" s="733">
        <f t="shared" si="212"/>
        <v>0</v>
      </c>
      <c r="AT97" s="719"/>
      <c r="AU97" s="733">
        <f t="shared" si="213"/>
        <v>0</v>
      </c>
      <c r="AV97" s="719"/>
      <c r="AW97" s="733">
        <f t="shared" si="214"/>
        <v>0</v>
      </c>
      <c r="AX97" s="730"/>
      <c r="AY97" s="733">
        <f t="shared" si="215"/>
        <v>0</v>
      </c>
      <c r="AZ97" s="730"/>
      <c r="BA97" s="733">
        <f t="shared" si="216"/>
        <v>0</v>
      </c>
      <c r="BB97" s="730"/>
      <c r="BC97" s="733">
        <f t="shared" si="217"/>
        <v>0</v>
      </c>
      <c r="BD97" s="730"/>
      <c r="BE97" s="733">
        <f t="shared" si="218"/>
        <v>0</v>
      </c>
      <c r="BF97" s="730"/>
      <c r="BG97" s="733">
        <f t="shared" si="219"/>
        <v>0</v>
      </c>
      <c r="BH97" s="730"/>
      <c r="BI97" s="733">
        <f t="shared" si="220"/>
        <v>0</v>
      </c>
      <c r="BJ97" s="730"/>
      <c r="BK97" s="733">
        <f t="shared" si="221"/>
        <v>0</v>
      </c>
      <c r="BL97" s="730"/>
      <c r="BM97" s="733">
        <f t="shared" si="222"/>
        <v>0</v>
      </c>
      <c r="BN97" s="730"/>
      <c r="BO97" s="733">
        <f t="shared" si="223"/>
        <v>0</v>
      </c>
      <c r="BP97" s="730"/>
      <c r="BQ97" s="733">
        <f t="shared" si="224"/>
        <v>0</v>
      </c>
      <c r="BR97" s="730"/>
      <c r="BS97" s="733">
        <f t="shared" si="225"/>
        <v>0</v>
      </c>
      <c r="BT97" s="26"/>
      <c r="BU97" s="26">
        <f t="shared" si="226"/>
        <v>0</v>
      </c>
      <c r="BV97" s="26">
        <f t="shared" si="227"/>
        <v>0</v>
      </c>
      <c r="BW97" s="26">
        <f t="shared" si="228"/>
        <v>0</v>
      </c>
      <c r="BX97" s="26">
        <f t="shared" si="229"/>
        <v>0</v>
      </c>
      <c r="BY97" s="26">
        <f t="shared" si="230"/>
        <v>0</v>
      </c>
      <c r="BZ97" s="26">
        <f t="shared" si="231"/>
        <v>0</v>
      </c>
      <c r="CA97" s="26">
        <f t="shared" si="232"/>
        <v>0</v>
      </c>
      <c r="CB97" s="26">
        <f t="shared" si="233"/>
        <v>0</v>
      </c>
      <c r="CD97" s="1">
        <f t="shared" si="234"/>
        <v>0</v>
      </c>
      <c r="CE97" s="1">
        <f t="shared" si="235"/>
        <v>0</v>
      </c>
      <c r="CF97" s="1">
        <f t="shared" si="236"/>
        <v>0</v>
      </c>
      <c r="CH97" s="1">
        <f t="shared" si="196"/>
        <v>0</v>
      </c>
      <c r="CI97" s="1">
        <f t="shared" si="237"/>
        <v>0</v>
      </c>
      <c r="CJ97" s="1">
        <f t="shared" si="238"/>
        <v>0</v>
      </c>
      <c r="CK97" s="1">
        <f t="shared" si="239"/>
        <v>0</v>
      </c>
      <c r="CL97" s="1">
        <f t="shared" si="240"/>
        <v>0</v>
      </c>
      <c r="CM97" s="1">
        <f t="shared" si="241"/>
        <v>0</v>
      </c>
      <c r="CN97" s="1">
        <f t="shared" si="242"/>
        <v>0</v>
      </c>
      <c r="CO97" s="1">
        <f t="shared" si="243"/>
        <v>0</v>
      </c>
      <c r="CP97" s="1">
        <f t="shared" si="244"/>
        <v>0</v>
      </c>
      <c r="CQ97" s="1">
        <f t="shared" si="245"/>
        <v>0</v>
      </c>
      <c r="CR97" s="1">
        <f t="shared" si="246"/>
        <v>0</v>
      </c>
      <c r="CS97" s="1">
        <f t="shared" si="247"/>
        <v>0</v>
      </c>
      <c r="CT97" s="1">
        <f t="shared" si="248"/>
        <v>0</v>
      </c>
      <c r="CU97" s="1">
        <f t="shared" si="249"/>
        <v>0</v>
      </c>
      <c r="CV97" s="1">
        <f t="shared" si="250"/>
        <v>0</v>
      </c>
      <c r="CW97" s="1">
        <f t="shared" si="251"/>
        <v>0</v>
      </c>
    </row>
    <row r="98" spans="1:128" s="1" customFormat="1" ht="57" customHeight="1" x14ac:dyDescent="0.2">
      <c r="B98" s="385"/>
      <c r="D98" s="976" t="s">
        <v>102</v>
      </c>
      <c r="E98" s="956"/>
      <c r="F98" s="397"/>
      <c r="G98" s="62" t="s">
        <v>345</v>
      </c>
      <c r="H98" s="63" t="s">
        <v>0</v>
      </c>
      <c r="I98" s="62">
        <v>1</v>
      </c>
      <c r="J98" s="63" t="s">
        <v>693</v>
      </c>
      <c r="K98" s="490">
        <v>82.685671530000008</v>
      </c>
      <c r="L98" s="64"/>
      <c r="M98" s="64"/>
      <c r="N98" s="64"/>
      <c r="O98" s="64"/>
      <c r="P98" s="64"/>
      <c r="Q98" s="821"/>
      <c r="R98" s="795"/>
      <c r="S98" s="795"/>
      <c r="T98" s="795"/>
      <c r="U98" s="795"/>
      <c r="V98" s="66">
        <f t="shared" si="210"/>
        <v>0</v>
      </c>
      <c r="W98" s="66" t="str">
        <f t="shared" si="252"/>
        <v>No</v>
      </c>
      <c r="X98" s="67" t="str">
        <f t="shared" si="253"/>
        <v>No</v>
      </c>
      <c r="Y98"/>
      <c r="Z98" s="748">
        <v>1</v>
      </c>
      <c r="AA98" s="755">
        <f t="shared" si="254"/>
        <v>0</v>
      </c>
      <c r="AB98" s="26"/>
      <c r="AC98" s="363"/>
      <c r="AD98" s="258">
        <v>0.9</v>
      </c>
      <c r="AE98" s="942">
        <f t="shared" si="264"/>
        <v>0</v>
      </c>
      <c r="AF98" s="152">
        <f t="shared" si="255"/>
        <v>0</v>
      </c>
      <c r="AG98" s="152">
        <f t="shared" si="256"/>
        <v>0</v>
      </c>
      <c r="AH98" s="152">
        <f t="shared" si="257"/>
        <v>0</v>
      </c>
      <c r="AI98" s="152">
        <f t="shared" si="258"/>
        <v>0</v>
      </c>
      <c r="AJ98" s="152">
        <f t="shared" si="259"/>
        <v>0</v>
      </c>
      <c r="AK98" s="152">
        <f t="shared" si="260"/>
        <v>0</v>
      </c>
      <c r="AL98" s="152">
        <f t="shared" si="261"/>
        <v>0</v>
      </c>
      <c r="AM98" s="152">
        <f t="shared" si="262"/>
        <v>0</v>
      </c>
      <c r="AN98" s="152">
        <f t="shared" si="211"/>
        <v>0</v>
      </c>
      <c r="AO98" s="152">
        <f t="shared" si="263"/>
        <v>0</v>
      </c>
      <c r="AP98" s="942">
        <v>1</v>
      </c>
      <c r="AQ98" s="152"/>
      <c r="AR98" s="719">
        <v>3</v>
      </c>
      <c r="AS98" s="733">
        <f t="shared" si="212"/>
        <v>0</v>
      </c>
      <c r="AT98" s="719"/>
      <c r="AU98" s="733">
        <f t="shared" si="213"/>
        <v>0</v>
      </c>
      <c r="AV98" s="719"/>
      <c r="AW98" s="733">
        <f t="shared" si="214"/>
        <v>0</v>
      </c>
      <c r="AX98" s="730"/>
      <c r="AY98" s="733">
        <f t="shared" si="215"/>
        <v>0</v>
      </c>
      <c r="AZ98" s="730"/>
      <c r="BA98" s="733">
        <f t="shared" si="216"/>
        <v>0</v>
      </c>
      <c r="BB98" s="730"/>
      <c r="BC98" s="733">
        <f t="shared" si="217"/>
        <v>0</v>
      </c>
      <c r="BD98" s="730"/>
      <c r="BE98" s="733">
        <f t="shared" si="218"/>
        <v>0</v>
      </c>
      <c r="BF98" s="730"/>
      <c r="BG98" s="733">
        <f t="shared" si="219"/>
        <v>0</v>
      </c>
      <c r="BH98" s="730"/>
      <c r="BI98" s="733">
        <f t="shared" si="220"/>
        <v>0</v>
      </c>
      <c r="BJ98" s="730"/>
      <c r="BK98" s="733">
        <f t="shared" si="221"/>
        <v>0</v>
      </c>
      <c r="BL98" s="730"/>
      <c r="BM98" s="733">
        <f t="shared" si="222"/>
        <v>0</v>
      </c>
      <c r="BN98" s="730"/>
      <c r="BO98" s="733">
        <f t="shared" si="223"/>
        <v>0</v>
      </c>
      <c r="BP98" s="730"/>
      <c r="BQ98" s="733">
        <f t="shared" si="224"/>
        <v>0</v>
      </c>
      <c r="BR98" s="730"/>
      <c r="BS98" s="733">
        <f t="shared" si="225"/>
        <v>0</v>
      </c>
      <c r="BT98" s="26"/>
      <c r="BU98" s="26">
        <f t="shared" si="226"/>
        <v>0</v>
      </c>
      <c r="BV98" s="26">
        <f t="shared" si="227"/>
        <v>0</v>
      </c>
      <c r="BW98" s="26">
        <f t="shared" si="228"/>
        <v>0</v>
      </c>
      <c r="BX98" s="26">
        <f t="shared" si="229"/>
        <v>0</v>
      </c>
      <c r="BY98" s="26">
        <f t="shared" si="230"/>
        <v>0</v>
      </c>
      <c r="BZ98" s="26">
        <f t="shared" si="231"/>
        <v>0</v>
      </c>
      <c r="CA98" s="26">
        <f t="shared" si="232"/>
        <v>0</v>
      </c>
      <c r="CB98" s="26">
        <f t="shared" si="233"/>
        <v>0</v>
      </c>
      <c r="CD98" s="1">
        <f t="shared" si="234"/>
        <v>0</v>
      </c>
      <c r="CE98" s="1">
        <f t="shared" si="235"/>
        <v>0</v>
      </c>
      <c r="CF98" s="1">
        <f t="shared" si="236"/>
        <v>0</v>
      </c>
      <c r="CH98" s="1">
        <f t="shared" si="196"/>
        <v>0</v>
      </c>
      <c r="CI98" s="1">
        <f t="shared" si="237"/>
        <v>0</v>
      </c>
      <c r="CJ98" s="1">
        <f t="shared" si="238"/>
        <v>0</v>
      </c>
      <c r="CK98" s="1">
        <f t="shared" si="239"/>
        <v>0</v>
      </c>
      <c r="CL98" s="1">
        <f t="shared" si="240"/>
        <v>0</v>
      </c>
      <c r="CM98" s="1">
        <f t="shared" si="241"/>
        <v>0</v>
      </c>
      <c r="CN98" s="1">
        <f t="shared" si="242"/>
        <v>0</v>
      </c>
      <c r="CO98" s="1">
        <f t="shared" si="243"/>
        <v>0</v>
      </c>
      <c r="CP98" s="1">
        <f t="shared" si="244"/>
        <v>0</v>
      </c>
      <c r="CQ98" s="1">
        <f t="shared" si="245"/>
        <v>0</v>
      </c>
      <c r="CR98" s="1">
        <f t="shared" si="246"/>
        <v>0</v>
      </c>
      <c r="CS98" s="1">
        <f t="shared" si="247"/>
        <v>0</v>
      </c>
      <c r="CT98" s="1">
        <f t="shared" si="248"/>
        <v>0</v>
      </c>
      <c r="CU98" s="1">
        <f t="shared" si="249"/>
        <v>0</v>
      </c>
      <c r="CV98" s="1">
        <f t="shared" si="250"/>
        <v>0</v>
      </c>
      <c r="CW98" s="1">
        <f t="shared" si="251"/>
        <v>0</v>
      </c>
    </row>
    <row r="99" spans="1:128" s="1" customFormat="1" ht="57" customHeight="1" x14ac:dyDescent="0.2">
      <c r="B99" s="385"/>
      <c r="D99" s="251" t="s">
        <v>103</v>
      </c>
      <c r="E99" s="947"/>
      <c r="F99" s="396"/>
      <c r="G99" s="1" t="s">
        <v>345</v>
      </c>
      <c r="H99" s="45" t="s">
        <v>309</v>
      </c>
      <c r="I99" s="1">
        <v>1</v>
      </c>
      <c r="J99" s="45" t="s">
        <v>693</v>
      </c>
      <c r="K99" s="494">
        <v>82.685671530000008</v>
      </c>
      <c r="L99" s="69"/>
      <c r="M99" s="69"/>
      <c r="N99" s="69"/>
      <c r="O99" s="69"/>
      <c r="P99" s="69"/>
      <c r="Q99" s="820"/>
      <c r="R99" s="206"/>
      <c r="S99" s="206"/>
      <c r="T99" s="206"/>
      <c r="U99" s="206"/>
      <c r="V99" s="70">
        <f t="shared" si="210"/>
        <v>0</v>
      </c>
      <c r="W99" s="88" t="str">
        <f t="shared" si="252"/>
        <v>No</v>
      </c>
      <c r="X99" s="71" t="str">
        <f t="shared" si="253"/>
        <v>No</v>
      </c>
      <c r="Y99"/>
      <c r="Z99" s="748">
        <v>1</v>
      </c>
      <c r="AA99" s="755">
        <f t="shared" si="254"/>
        <v>0</v>
      </c>
      <c r="AB99" s="26"/>
      <c r="AC99" s="363"/>
      <c r="AD99" s="258">
        <v>1</v>
      </c>
      <c r="AE99" s="942">
        <f t="shared" si="264"/>
        <v>0</v>
      </c>
      <c r="AF99" s="152">
        <f t="shared" si="255"/>
        <v>0</v>
      </c>
      <c r="AG99" s="152">
        <f t="shared" si="256"/>
        <v>0</v>
      </c>
      <c r="AH99" s="152">
        <f t="shared" si="257"/>
        <v>0</v>
      </c>
      <c r="AI99" s="152">
        <f t="shared" si="258"/>
        <v>0</v>
      </c>
      <c r="AJ99" s="152">
        <f t="shared" si="259"/>
        <v>0</v>
      </c>
      <c r="AK99" s="152">
        <f t="shared" si="260"/>
        <v>0</v>
      </c>
      <c r="AL99" s="152">
        <f t="shared" si="261"/>
        <v>0</v>
      </c>
      <c r="AM99" s="152">
        <f t="shared" si="262"/>
        <v>0</v>
      </c>
      <c r="AN99" s="152">
        <f t="shared" si="211"/>
        <v>0</v>
      </c>
      <c r="AO99" s="152">
        <f t="shared" si="263"/>
        <v>0</v>
      </c>
      <c r="AP99" s="942">
        <v>1</v>
      </c>
      <c r="AQ99" s="152"/>
      <c r="AR99" s="719">
        <v>4</v>
      </c>
      <c r="AS99" s="733">
        <f t="shared" si="212"/>
        <v>0</v>
      </c>
      <c r="AT99" s="719"/>
      <c r="AU99" s="733">
        <f t="shared" si="213"/>
        <v>0</v>
      </c>
      <c r="AV99" s="719"/>
      <c r="AW99" s="733">
        <f t="shared" si="214"/>
        <v>0</v>
      </c>
      <c r="AX99" s="730"/>
      <c r="AY99" s="733">
        <f t="shared" si="215"/>
        <v>0</v>
      </c>
      <c r="AZ99" s="730"/>
      <c r="BA99" s="733">
        <f t="shared" si="216"/>
        <v>0</v>
      </c>
      <c r="BB99" s="730"/>
      <c r="BC99" s="733">
        <f t="shared" si="217"/>
        <v>0</v>
      </c>
      <c r="BD99" s="730"/>
      <c r="BE99" s="733">
        <f t="shared" si="218"/>
        <v>0</v>
      </c>
      <c r="BF99" s="730"/>
      <c r="BG99" s="733">
        <f t="shared" si="219"/>
        <v>0</v>
      </c>
      <c r="BH99" s="730"/>
      <c r="BI99" s="733">
        <f t="shared" si="220"/>
        <v>0</v>
      </c>
      <c r="BJ99" s="730"/>
      <c r="BK99" s="733">
        <f t="shared" si="221"/>
        <v>0</v>
      </c>
      <c r="BL99" s="730"/>
      <c r="BM99" s="733">
        <f t="shared" si="222"/>
        <v>0</v>
      </c>
      <c r="BN99" s="730"/>
      <c r="BO99" s="733">
        <f t="shared" si="223"/>
        <v>0</v>
      </c>
      <c r="BP99" s="730"/>
      <c r="BQ99" s="733">
        <f t="shared" si="224"/>
        <v>0</v>
      </c>
      <c r="BR99" s="730"/>
      <c r="BS99" s="733">
        <f t="shared" si="225"/>
        <v>0</v>
      </c>
      <c r="BT99" s="26"/>
      <c r="BU99" s="26">
        <f t="shared" si="226"/>
        <v>0</v>
      </c>
      <c r="BV99" s="26">
        <f t="shared" si="227"/>
        <v>0</v>
      </c>
      <c r="BW99" s="26">
        <f t="shared" si="228"/>
        <v>0</v>
      </c>
      <c r="BX99" s="26">
        <f t="shared" si="229"/>
        <v>0</v>
      </c>
      <c r="BY99" s="26">
        <f t="shared" si="230"/>
        <v>0</v>
      </c>
      <c r="BZ99" s="26">
        <f t="shared" si="231"/>
        <v>0</v>
      </c>
      <c r="CA99" s="26">
        <f t="shared" si="232"/>
        <v>0</v>
      </c>
      <c r="CB99" s="26">
        <f t="shared" si="233"/>
        <v>0</v>
      </c>
      <c r="CD99" s="1">
        <f t="shared" si="234"/>
        <v>0</v>
      </c>
      <c r="CE99" s="1">
        <f t="shared" si="235"/>
        <v>0</v>
      </c>
      <c r="CF99" s="1">
        <f t="shared" si="236"/>
        <v>0</v>
      </c>
      <c r="CH99" s="1">
        <f t="shared" si="196"/>
        <v>0</v>
      </c>
      <c r="CI99" s="1">
        <f t="shared" si="237"/>
        <v>0</v>
      </c>
      <c r="CJ99" s="1">
        <f t="shared" si="238"/>
        <v>0</v>
      </c>
      <c r="CK99" s="1">
        <f t="shared" si="239"/>
        <v>0</v>
      </c>
      <c r="CL99" s="1">
        <f t="shared" si="240"/>
        <v>0</v>
      </c>
      <c r="CM99" s="1">
        <f t="shared" si="241"/>
        <v>0</v>
      </c>
      <c r="CN99" s="1">
        <f t="shared" si="242"/>
        <v>0</v>
      </c>
      <c r="CO99" s="1">
        <f t="shared" si="243"/>
        <v>0</v>
      </c>
      <c r="CP99" s="1">
        <f t="shared" si="244"/>
        <v>0</v>
      </c>
      <c r="CQ99" s="1">
        <f t="shared" si="245"/>
        <v>0</v>
      </c>
      <c r="CR99" s="1">
        <f t="shared" si="246"/>
        <v>0</v>
      </c>
      <c r="CS99" s="1">
        <f t="shared" si="247"/>
        <v>0</v>
      </c>
      <c r="CT99" s="1">
        <f t="shared" si="248"/>
        <v>0</v>
      </c>
      <c r="CU99" s="1">
        <f t="shared" si="249"/>
        <v>0</v>
      </c>
      <c r="CV99" s="1">
        <f t="shared" si="250"/>
        <v>0</v>
      </c>
      <c r="CW99" s="1">
        <f t="shared" si="251"/>
        <v>0</v>
      </c>
    </row>
    <row r="100" spans="1:128" s="1" customFormat="1" ht="57" customHeight="1" x14ac:dyDescent="0.2">
      <c r="B100" s="390"/>
      <c r="C100" s="72"/>
      <c r="D100" s="973" t="s">
        <v>104</v>
      </c>
      <c r="E100" s="953"/>
      <c r="F100" s="403"/>
      <c r="G100" s="75" t="s">
        <v>345</v>
      </c>
      <c r="H100" s="75" t="s">
        <v>15</v>
      </c>
      <c r="I100" s="73">
        <v>1</v>
      </c>
      <c r="J100" s="75" t="s">
        <v>693</v>
      </c>
      <c r="K100" s="361">
        <v>87.855890430000017</v>
      </c>
      <c r="L100" s="64"/>
      <c r="M100" s="64"/>
      <c r="N100" s="64"/>
      <c r="O100" s="64"/>
      <c r="P100" s="64"/>
      <c r="Q100" s="821"/>
      <c r="R100" s="795"/>
      <c r="S100" s="795"/>
      <c r="T100" s="795"/>
      <c r="U100" s="795"/>
      <c r="V100" s="78">
        <f t="shared" si="210"/>
        <v>0</v>
      </c>
      <c r="W100" s="78" t="str">
        <f t="shared" si="252"/>
        <v>No</v>
      </c>
      <c r="X100" s="79" t="str">
        <f t="shared" si="253"/>
        <v>No</v>
      </c>
      <c r="Y100"/>
      <c r="Z100" s="751">
        <v>1</v>
      </c>
      <c r="AA100" s="755">
        <f t="shared" si="254"/>
        <v>0</v>
      </c>
      <c r="AB100" s="26"/>
      <c r="AC100" s="363"/>
      <c r="AD100" s="258">
        <v>1.7</v>
      </c>
      <c r="AE100" s="942">
        <f t="shared" si="264"/>
        <v>0</v>
      </c>
      <c r="AF100" s="152">
        <f t="shared" si="255"/>
        <v>0</v>
      </c>
      <c r="AG100" s="152">
        <f t="shared" si="256"/>
        <v>0</v>
      </c>
      <c r="AH100" s="152">
        <f t="shared" si="257"/>
        <v>0</v>
      </c>
      <c r="AI100" s="152">
        <f t="shared" si="258"/>
        <v>0</v>
      </c>
      <c r="AJ100" s="152">
        <f t="shared" si="259"/>
        <v>0</v>
      </c>
      <c r="AK100" s="152">
        <f t="shared" si="260"/>
        <v>0</v>
      </c>
      <c r="AL100" s="152">
        <f t="shared" si="261"/>
        <v>0</v>
      </c>
      <c r="AM100" s="152">
        <f t="shared" si="262"/>
        <v>0</v>
      </c>
      <c r="AN100" s="152">
        <f t="shared" si="211"/>
        <v>0</v>
      </c>
      <c r="AO100" s="152">
        <f t="shared" si="263"/>
        <v>0</v>
      </c>
      <c r="AP100" s="942">
        <v>1</v>
      </c>
      <c r="AQ100" s="152"/>
      <c r="AR100" s="719">
        <v>3</v>
      </c>
      <c r="AS100" s="733">
        <f t="shared" si="212"/>
        <v>0</v>
      </c>
      <c r="AT100" s="719">
        <v>1</v>
      </c>
      <c r="AU100" s="733">
        <f t="shared" si="213"/>
        <v>0</v>
      </c>
      <c r="AV100" s="719"/>
      <c r="AW100" s="733">
        <f t="shared" si="214"/>
        <v>0</v>
      </c>
      <c r="AX100" s="730"/>
      <c r="AY100" s="733">
        <f t="shared" si="215"/>
        <v>0</v>
      </c>
      <c r="AZ100" s="730"/>
      <c r="BA100" s="733">
        <f t="shared" si="216"/>
        <v>0</v>
      </c>
      <c r="BB100" s="730"/>
      <c r="BC100" s="733">
        <f t="shared" si="217"/>
        <v>0</v>
      </c>
      <c r="BD100" s="730"/>
      <c r="BE100" s="733">
        <f t="shared" si="218"/>
        <v>0</v>
      </c>
      <c r="BF100" s="730"/>
      <c r="BG100" s="733">
        <f t="shared" si="219"/>
        <v>0</v>
      </c>
      <c r="BH100" s="730"/>
      <c r="BI100" s="733">
        <f t="shared" si="220"/>
        <v>0</v>
      </c>
      <c r="BJ100" s="730"/>
      <c r="BK100" s="733">
        <f t="shared" si="221"/>
        <v>0</v>
      </c>
      <c r="BL100" s="730"/>
      <c r="BM100" s="733">
        <f t="shared" si="222"/>
        <v>0</v>
      </c>
      <c r="BN100" s="730"/>
      <c r="BO100" s="733">
        <f t="shared" si="223"/>
        <v>0</v>
      </c>
      <c r="BP100" s="730"/>
      <c r="BQ100" s="733">
        <f t="shared" si="224"/>
        <v>0</v>
      </c>
      <c r="BR100" s="730"/>
      <c r="BS100" s="733">
        <f t="shared" si="225"/>
        <v>0</v>
      </c>
      <c r="BT100" s="26"/>
      <c r="BU100" s="26">
        <f t="shared" si="226"/>
        <v>0</v>
      </c>
      <c r="BV100" s="26">
        <f t="shared" si="227"/>
        <v>0</v>
      </c>
      <c r="BW100" s="26">
        <f t="shared" si="228"/>
        <v>0</v>
      </c>
      <c r="BX100" s="26">
        <f t="shared" si="229"/>
        <v>0</v>
      </c>
      <c r="BY100" s="26">
        <f t="shared" si="230"/>
        <v>0</v>
      </c>
      <c r="BZ100" s="26">
        <f t="shared" si="231"/>
        <v>0</v>
      </c>
      <c r="CA100" s="26">
        <f t="shared" si="232"/>
        <v>0</v>
      </c>
      <c r="CB100" s="26">
        <f t="shared" si="233"/>
        <v>0</v>
      </c>
      <c r="CD100" s="1">
        <f t="shared" si="234"/>
        <v>0</v>
      </c>
      <c r="CE100" s="1">
        <f t="shared" si="235"/>
        <v>0</v>
      </c>
      <c r="CF100" s="1">
        <f t="shared" si="236"/>
        <v>0</v>
      </c>
      <c r="CH100" s="1">
        <f t="shared" si="196"/>
        <v>0</v>
      </c>
      <c r="CI100" s="1">
        <f t="shared" si="237"/>
        <v>0</v>
      </c>
      <c r="CJ100" s="1">
        <f t="shared" si="238"/>
        <v>0</v>
      </c>
      <c r="CK100" s="1">
        <f t="shared" si="239"/>
        <v>0</v>
      </c>
      <c r="CL100" s="1">
        <f t="shared" si="240"/>
        <v>0</v>
      </c>
      <c r="CM100" s="1">
        <f t="shared" si="241"/>
        <v>0</v>
      </c>
      <c r="CN100" s="1">
        <f t="shared" si="242"/>
        <v>0</v>
      </c>
      <c r="CO100" s="1">
        <f t="shared" si="243"/>
        <v>0</v>
      </c>
      <c r="CP100" s="1">
        <f t="shared" si="244"/>
        <v>0</v>
      </c>
      <c r="CQ100" s="1">
        <f t="shared" si="245"/>
        <v>0</v>
      </c>
      <c r="CR100" s="1">
        <f t="shared" si="246"/>
        <v>0</v>
      </c>
      <c r="CS100" s="1">
        <f t="shared" si="247"/>
        <v>0</v>
      </c>
      <c r="CT100" s="1">
        <f t="shared" si="248"/>
        <v>0</v>
      </c>
      <c r="CU100" s="1">
        <f t="shared" si="249"/>
        <v>0</v>
      </c>
      <c r="CV100" s="1">
        <f t="shared" si="250"/>
        <v>0</v>
      </c>
      <c r="CW100" s="1">
        <f t="shared" si="251"/>
        <v>0</v>
      </c>
    </row>
    <row r="101" spans="1:128" ht="31.25" customHeight="1" x14ac:dyDescent="0.2">
      <c r="B101" s="389"/>
      <c r="F101" s="415"/>
      <c r="G101" s="47"/>
      <c r="H101" s="51"/>
      <c r="J101" s="708" t="s">
        <v>892</v>
      </c>
      <c r="K101" s="256"/>
      <c r="L101" s="826"/>
      <c r="M101" s="826"/>
      <c r="N101" s="826"/>
      <c r="O101" s="826"/>
      <c r="P101" s="826"/>
      <c r="Q101" s="826"/>
      <c r="R101" s="826"/>
      <c r="S101" s="826"/>
      <c r="T101" s="829"/>
      <c r="U101" s="829"/>
      <c r="V101" s="70"/>
      <c r="W101" s="54"/>
      <c r="X101" s="362"/>
      <c r="Z101" s="86"/>
      <c r="AA101" s="756"/>
      <c r="AB101" s="26"/>
      <c r="AC101" s="363"/>
      <c r="AD101" s="265"/>
      <c r="AE101" s="942">
        <f t="shared" si="264"/>
        <v>0</v>
      </c>
      <c r="AF101" s="152"/>
      <c r="AG101" s="152"/>
      <c r="AH101" s="152"/>
      <c r="AI101" s="152"/>
      <c r="AJ101" s="152"/>
      <c r="AK101" s="152"/>
      <c r="AL101" s="152"/>
      <c r="AM101" s="152"/>
      <c r="AN101" s="152">
        <f t="shared" si="211"/>
        <v>0</v>
      </c>
      <c r="AO101" s="152"/>
      <c r="AP101" s="942"/>
      <c r="AQ101" s="152"/>
      <c r="AR101" s="734"/>
      <c r="AS101" s="733">
        <f t="shared" si="212"/>
        <v>0</v>
      </c>
      <c r="AT101" s="734"/>
      <c r="AU101" s="733">
        <f t="shared" si="213"/>
        <v>0</v>
      </c>
      <c r="AV101" s="734"/>
      <c r="AW101" s="733">
        <f t="shared" si="214"/>
        <v>0</v>
      </c>
      <c r="AX101" s="735"/>
      <c r="AY101" s="733">
        <f t="shared" si="215"/>
        <v>0</v>
      </c>
      <c r="AZ101" s="735"/>
      <c r="BA101" s="733">
        <f t="shared" si="216"/>
        <v>0</v>
      </c>
      <c r="BB101" s="735"/>
      <c r="BC101" s="733">
        <f t="shared" si="217"/>
        <v>0</v>
      </c>
      <c r="BD101" s="735"/>
      <c r="BE101" s="733">
        <f t="shared" si="218"/>
        <v>0</v>
      </c>
      <c r="BF101" s="735"/>
      <c r="BG101" s="733">
        <f t="shared" si="219"/>
        <v>0</v>
      </c>
      <c r="BH101" s="735"/>
      <c r="BI101" s="733">
        <f t="shared" si="220"/>
        <v>0</v>
      </c>
      <c r="BJ101" s="735"/>
      <c r="BK101" s="733">
        <f t="shared" si="221"/>
        <v>0</v>
      </c>
      <c r="BL101" s="735"/>
      <c r="BM101" s="733">
        <f t="shared" si="222"/>
        <v>0</v>
      </c>
      <c r="BN101" s="735"/>
      <c r="BO101" s="733">
        <f t="shared" si="223"/>
        <v>0</v>
      </c>
      <c r="BP101" s="735"/>
      <c r="BQ101" s="733">
        <f t="shared" si="224"/>
        <v>0</v>
      </c>
      <c r="BR101" s="735"/>
      <c r="BS101" s="733">
        <f t="shared" si="225"/>
        <v>0</v>
      </c>
      <c r="BU101" s="26">
        <f t="shared" si="226"/>
        <v>0</v>
      </c>
      <c r="BV101" s="26">
        <f t="shared" si="227"/>
        <v>0</v>
      </c>
      <c r="BW101" s="26">
        <f t="shared" si="228"/>
        <v>0</v>
      </c>
      <c r="BX101" s="26">
        <f t="shared" si="229"/>
        <v>0</v>
      </c>
      <c r="BY101" s="26">
        <f t="shared" si="230"/>
        <v>0</v>
      </c>
      <c r="BZ101" s="26">
        <f t="shared" si="231"/>
        <v>0</v>
      </c>
      <c r="CA101" s="26">
        <f t="shared" si="232"/>
        <v>0</v>
      </c>
      <c r="CB101" s="26">
        <f t="shared" si="233"/>
        <v>0</v>
      </c>
      <c r="CD101" s="1">
        <f t="shared" si="234"/>
        <v>0</v>
      </c>
      <c r="CE101" s="1">
        <f t="shared" si="235"/>
        <v>0</v>
      </c>
      <c r="CF101" s="1">
        <f t="shared" si="236"/>
        <v>0</v>
      </c>
      <c r="CH101" s="1">
        <f t="shared" si="196"/>
        <v>0</v>
      </c>
      <c r="CI101" s="1">
        <f t="shared" si="237"/>
        <v>0</v>
      </c>
      <c r="CJ101" s="1">
        <f t="shared" si="238"/>
        <v>0</v>
      </c>
      <c r="CK101" s="1">
        <f t="shared" si="239"/>
        <v>0</v>
      </c>
      <c r="CL101" s="1">
        <f t="shared" si="240"/>
        <v>0</v>
      </c>
      <c r="CM101" s="1">
        <f t="shared" si="241"/>
        <v>0</v>
      </c>
      <c r="CN101" s="1">
        <f t="shared" si="242"/>
        <v>0</v>
      </c>
      <c r="CO101" s="1">
        <f t="shared" si="243"/>
        <v>0</v>
      </c>
      <c r="CP101" s="1">
        <f t="shared" si="244"/>
        <v>0</v>
      </c>
      <c r="CQ101" s="1">
        <f t="shared" si="245"/>
        <v>0</v>
      </c>
      <c r="CR101" s="1">
        <f t="shared" si="246"/>
        <v>0</v>
      </c>
      <c r="CS101" s="1">
        <f t="shared" si="247"/>
        <v>0</v>
      </c>
      <c r="CT101" s="1">
        <f t="shared" si="248"/>
        <v>0</v>
      </c>
      <c r="CU101" s="1">
        <f t="shared" si="249"/>
        <v>0</v>
      </c>
      <c r="CV101" s="1">
        <f t="shared" si="250"/>
        <v>0</v>
      </c>
      <c r="CW101" s="1">
        <f t="shared" si="251"/>
        <v>0</v>
      </c>
    </row>
    <row r="102" spans="1:128" s="1" customFormat="1" ht="57" customHeight="1" x14ac:dyDescent="0.2">
      <c r="B102" s="56" t="s">
        <v>784</v>
      </c>
      <c r="C102" s="82"/>
      <c r="D102" s="972" t="s">
        <v>783</v>
      </c>
      <c r="E102" s="952"/>
      <c r="F102" s="399"/>
      <c r="G102" s="82" t="s">
        <v>60</v>
      </c>
      <c r="H102" s="83" t="s">
        <v>675</v>
      </c>
      <c r="I102" s="82">
        <v>10</v>
      </c>
      <c r="J102" s="83" t="s">
        <v>693</v>
      </c>
      <c r="K102" s="496">
        <v>82.709000000000003</v>
      </c>
      <c r="L102" s="87"/>
      <c r="M102" s="87"/>
      <c r="N102" s="87"/>
      <c r="O102" s="87"/>
      <c r="P102" s="87"/>
      <c r="Q102" s="823"/>
      <c r="R102" s="789"/>
      <c r="S102" s="789"/>
      <c r="T102" s="789"/>
      <c r="U102" s="789"/>
      <c r="V102" s="85">
        <f t="shared" si="210"/>
        <v>0</v>
      </c>
      <c r="W102" s="85" t="str">
        <f>IF(B102="New","Yes","No")</f>
        <v>Yes</v>
      </c>
      <c r="X102" s="670" t="str">
        <f t="shared" ref="X102" si="265">IF(SUM(L102:U102)&gt;0,"Yes","No")</f>
        <v>No</v>
      </c>
      <c r="Y102"/>
      <c r="Z102" s="757">
        <v>1</v>
      </c>
      <c r="AA102" s="755">
        <f t="shared" ref="AA102" si="266">Z102*L102+Z102*M102+Z102*N102+Z102*O102+Z102*P102+Z102*Q102+Z102*R102+Z102*S102+Z102*T102+Z102*U102</f>
        <v>0</v>
      </c>
      <c r="AB102" s="26"/>
      <c r="AC102" s="363"/>
      <c r="AD102" s="258">
        <v>0.7</v>
      </c>
      <c r="AE102" s="942">
        <f t="shared" si="264"/>
        <v>0</v>
      </c>
      <c r="AF102" s="152">
        <f>L102*I102</f>
        <v>0</v>
      </c>
      <c r="AG102" s="152">
        <f>M102*I102</f>
        <v>0</v>
      </c>
      <c r="AH102" s="152">
        <f>N102*I102</f>
        <v>0</v>
      </c>
      <c r="AI102" s="152">
        <f>O102*I102</f>
        <v>0</v>
      </c>
      <c r="AJ102" s="152">
        <f>P102*I102</f>
        <v>0</v>
      </c>
      <c r="AK102" s="152">
        <f>Q102*I102</f>
        <v>0</v>
      </c>
      <c r="AL102" s="152">
        <f>R102*I102</f>
        <v>0</v>
      </c>
      <c r="AM102" s="152">
        <f>S102*I102</f>
        <v>0</v>
      </c>
      <c r="AN102" s="152">
        <f t="shared" si="211"/>
        <v>0</v>
      </c>
      <c r="AO102" s="152">
        <f>U102*I102</f>
        <v>0</v>
      </c>
      <c r="AP102" s="942">
        <v>1</v>
      </c>
      <c r="AQ102" s="152"/>
      <c r="AR102" s="719">
        <v>20</v>
      </c>
      <c r="AS102" s="733">
        <f t="shared" si="212"/>
        <v>0</v>
      </c>
      <c r="AT102" s="719"/>
      <c r="AU102" s="733">
        <f t="shared" si="213"/>
        <v>0</v>
      </c>
      <c r="AV102" s="719"/>
      <c r="AW102" s="733">
        <f t="shared" si="214"/>
        <v>0</v>
      </c>
      <c r="AX102" s="730"/>
      <c r="AY102" s="733">
        <f t="shared" si="215"/>
        <v>0</v>
      </c>
      <c r="AZ102" s="730"/>
      <c r="BA102" s="733">
        <f t="shared" si="216"/>
        <v>0</v>
      </c>
      <c r="BB102" s="730"/>
      <c r="BC102" s="733">
        <f t="shared" si="217"/>
        <v>0</v>
      </c>
      <c r="BD102" s="730"/>
      <c r="BE102" s="733">
        <f t="shared" si="218"/>
        <v>0</v>
      </c>
      <c r="BF102" s="730"/>
      <c r="BG102" s="733">
        <f t="shared" si="219"/>
        <v>0</v>
      </c>
      <c r="BH102" s="730"/>
      <c r="BI102" s="733">
        <f t="shared" si="220"/>
        <v>0</v>
      </c>
      <c r="BJ102" s="730"/>
      <c r="BK102" s="733">
        <f t="shared" si="221"/>
        <v>0</v>
      </c>
      <c r="BL102" s="730"/>
      <c r="BM102" s="733">
        <f t="shared" si="222"/>
        <v>0</v>
      </c>
      <c r="BN102" s="730"/>
      <c r="BO102" s="733">
        <f t="shared" si="223"/>
        <v>0</v>
      </c>
      <c r="BP102" s="730"/>
      <c r="BQ102" s="733">
        <f t="shared" si="224"/>
        <v>0</v>
      </c>
      <c r="BR102" s="730"/>
      <c r="BS102" s="733">
        <f t="shared" si="225"/>
        <v>0</v>
      </c>
      <c r="BT102" s="26"/>
      <c r="BU102" s="26">
        <f t="shared" si="226"/>
        <v>0</v>
      </c>
      <c r="BV102" s="26">
        <f t="shared" si="227"/>
        <v>0</v>
      </c>
      <c r="BW102" s="26">
        <f t="shared" si="228"/>
        <v>0</v>
      </c>
      <c r="BX102" s="26">
        <f t="shared" si="229"/>
        <v>0</v>
      </c>
      <c r="BY102" s="26">
        <f t="shared" si="230"/>
        <v>0</v>
      </c>
      <c r="BZ102" s="26">
        <f t="shared" si="231"/>
        <v>0</v>
      </c>
      <c r="CA102" s="26">
        <f t="shared" si="232"/>
        <v>0</v>
      </c>
      <c r="CB102" s="26">
        <f t="shared" si="233"/>
        <v>0</v>
      </c>
      <c r="CD102" s="1">
        <f t="shared" si="234"/>
        <v>0</v>
      </c>
      <c r="CE102" s="1">
        <f t="shared" si="235"/>
        <v>0</v>
      </c>
      <c r="CF102" s="1">
        <f t="shared" si="236"/>
        <v>0</v>
      </c>
      <c r="CH102" s="1">
        <f t="shared" si="196"/>
        <v>0</v>
      </c>
      <c r="CI102" s="1">
        <f t="shared" si="237"/>
        <v>0</v>
      </c>
      <c r="CJ102" s="1">
        <f t="shared" si="238"/>
        <v>0</v>
      </c>
      <c r="CK102" s="1">
        <f t="shared" si="239"/>
        <v>0</v>
      </c>
      <c r="CL102" s="1">
        <f t="shared" si="240"/>
        <v>0</v>
      </c>
      <c r="CM102" s="1">
        <f t="shared" si="241"/>
        <v>0</v>
      </c>
      <c r="CN102" s="1">
        <f t="shared" si="242"/>
        <v>0</v>
      </c>
      <c r="CO102" s="1">
        <f t="shared" si="243"/>
        <v>0</v>
      </c>
      <c r="CP102" s="1">
        <f t="shared" si="244"/>
        <v>0</v>
      </c>
      <c r="CQ102" s="1">
        <f t="shared" si="245"/>
        <v>0</v>
      </c>
      <c r="CR102" s="1">
        <f t="shared" si="246"/>
        <v>0</v>
      </c>
      <c r="CS102" s="1">
        <f t="shared" si="247"/>
        <v>0</v>
      </c>
      <c r="CT102" s="1">
        <f t="shared" si="248"/>
        <v>0</v>
      </c>
      <c r="CU102" s="1">
        <f t="shared" si="249"/>
        <v>0</v>
      </c>
      <c r="CV102" s="1">
        <f t="shared" si="250"/>
        <v>0</v>
      </c>
      <c r="CW102" s="1">
        <f t="shared" si="251"/>
        <v>0</v>
      </c>
    </row>
    <row r="103" spans="1:128" s="1" customFormat="1" ht="57" customHeight="1" x14ac:dyDescent="0.2">
      <c r="B103" s="667" t="s">
        <v>784</v>
      </c>
      <c r="D103" s="251" t="s">
        <v>804</v>
      </c>
      <c r="E103" s="947"/>
      <c r="F103" s="683" t="s">
        <v>960</v>
      </c>
      <c r="G103" s="1" t="s">
        <v>60</v>
      </c>
      <c r="H103" s="45" t="s">
        <v>675</v>
      </c>
      <c r="I103" s="1">
        <v>10</v>
      </c>
      <c r="J103" s="45" t="s">
        <v>693</v>
      </c>
      <c r="K103" s="494">
        <v>90.640000000000015</v>
      </c>
      <c r="L103" s="87"/>
      <c r="M103" s="87"/>
      <c r="N103" s="87"/>
      <c r="O103" s="87"/>
      <c r="P103" s="87"/>
      <c r="Q103" s="823"/>
      <c r="R103" s="789"/>
      <c r="S103" s="789"/>
      <c r="T103" s="789"/>
      <c r="U103" s="789"/>
      <c r="V103" s="88">
        <f t="shared" si="210"/>
        <v>0</v>
      </c>
      <c r="W103" s="88" t="str">
        <f>IF(B103="New","Yes","No")</f>
        <v>Yes</v>
      </c>
      <c r="X103" s="668" t="str">
        <f t="shared" ref="X103" si="267">IF(SUM(L103:U103)&gt;0,"Yes","No")</f>
        <v>No</v>
      </c>
      <c r="Y103"/>
      <c r="Z103" s="757">
        <v>1</v>
      </c>
      <c r="AA103" s="755">
        <f t="shared" ref="AA103" si="268">Z103*L103+Z103*M103+Z103*N103+Z103*O103+Z103*P103+Z103*Q103+Z103*R103+Z103*S103+Z103*T103+Z103*U103</f>
        <v>0</v>
      </c>
      <c r="AB103" s="26"/>
      <c r="AC103" s="363"/>
      <c r="AD103" s="258">
        <v>0.7</v>
      </c>
      <c r="AE103" s="942">
        <f t="shared" si="264"/>
        <v>0</v>
      </c>
      <c r="AF103" s="152">
        <f>L103*I103</f>
        <v>0</v>
      </c>
      <c r="AG103" s="152">
        <f>M103*I103</f>
        <v>0</v>
      </c>
      <c r="AH103" s="152">
        <f>N103*I103</f>
        <v>0</v>
      </c>
      <c r="AI103" s="152">
        <f>O103*I103</f>
        <v>0</v>
      </c>
      <c r="AJ103" s="152">
        <f>P103*I103</f>
        <v>0</v>
      </c>
      <c r="AK103" s="152">
        <f>Q103*I103</f>
        <v>0</v>
      </c>
      <c r="AL103" s="152">
        <f>R103*I103</f>
        <v>0</v>
      </c>
      <c r="AM103" s="152">
        <f>S103*I103</f>
        <v>0</v>
      </c>
      <c r="AN103" s="152">
        <f t="shared" si="211"/>
        <v>0</v>
      </c>
      <c r="AO103" s="152">
        <f>U103*I103</f>
        <v>0</v>
      </c>
      <c r="AP103" s="942">
        <v>1</v>
      </c>
      <c r="AQ103" s="152"/>
      <c r="AR103" s="719">
        <v>20</v>
      </c>
      <c r="AS103" s="733">
        <f t="shared" si="212"/>
        <v>0</v>
      </c>
      <c r="AT103" s="719"/>
      <c r="AU103" s="733">
        <f t="shared" si="213"/>
        <v>0</v>
      </c>
      <c r="AV103" s="719"/>
      <c r="AW103" s="733">
        <f t="shared" si="214"/>
        <v>0</v>
      </c>
      <c r="AX103" s="730"/>
      <c r="AY103" s="733">
        <f t="shared" si="215"/>
        <v>0</v>
      </c>
      <c r="AZ103" s="730"/>
      <c r="BA103" s="733">
        <f t="shared" si="216"/>
        <v>0</v>
      </c>
      <c r="BB103" s="730"/>
      <c r="BC103" s="733">
        <f t="shared" si="217"/>
        <v>0</v>
      </c>
      <c r="BD103" s="730"/>
      <c r="BE103" s="733">
        <f t="shared" si="218"/>
        <v>0</v>
      </c>
      <c r="BF103" s="730"/>
      <c r="BG103" s="733">
        <f t="shared" si="219"/>
        <v>0</v>
      </c>
      <c r="BH103" s="730"/>
      <c r="BI103" s="733">
        <f t="shared" si="220"/>
        <v>0</v>
      </c>
      <c r="BJ103" s="730"/>
      <c r="BK103" s="733">
        <f t="shared" si="221"/>
        <v>0</v>
      </c>
      <c r="BL103" s="730"/>
      <c r="BM103" s="733">
        <f t="shared" si="222"/>
        <v>0</v>
      </c>
      <c r="BN103" s="730"/>
      <c r="BO103" s="733">
        <f t="shared" si="223"/>
        <v>0</v>
      </c>
      <c r="BP103" s="730"/>
      <c r="BQ103" s="733">
        <f t="shared" si="224"/>
        <v>0</v>
      </c>
      <c r="BR103" s="730"/>
      <c r="BS103" s="733">
        <f t="shared" si="225"/>
        <v>0</v>
      </c>
      <c r="BT103" s="26"/>
      <c r="BU103" s="26">
        <f t="shared" si="226"/>
        <v>0</v>
      </c>
      <c r="BV103" s="26">
        <f t="shared" si="227"/>
        <v>0</v>
      </c>
      <c r="BW103" s="26">
        <f t="shared" si="228"/>
        <v>0</v>
      </c>
      <c r="BX103" s="26">
        <f t="shared" si="229"/>
        <v>0</v>
      </c>
      <c r="BY103" s="26">
        <f t="shared" si="230"/>
        <v>0</v>
      </c>
      <c r="BZ103" s="26">
        <f t="shared" si="231"/>
        <v>0</v>
      </c>
      <c r="CA103" s="26">
        <f t="shared" si="232"/>
        <v>0</v>
      </c>
      <c r="CB103" s="26">
        <f t="shared" si="233"/>
        <v>0</v>
      </c>
      <c r="CD103" s="1">
        <f t="shared" si="234"/>
        <v>0</v>
      </c>
      <c r="CE103" s="1">
        <f t="shared" si="235"/>
        <v>0</v>
      </c>
      <c r="CF103" s="1">
        <f t="shared" si="236"/>
        <v>0</v>
      </c>
      <c r="CH103" s="1">
        <f t="shared" ref="CH103:CH134" si="269">IF(H103="sloper",IF(SUM(L103:U103)&gt;0,SUM(L103:U103),0),0)*I103</f>
        <v>0</v>
      </c>
      <c r="CI103" s="1">
        <f t="shared" si="237"/>
        <v>0</v>
      </c>
      <c r="CJ103" s="1">
        <f t="shared" si="238"/>
        <v>0</v>
      </c>
      <c r="CK103" s="1">
        <f t="shared" si="239"/>
        <v>0</v>
      </c>
      <c r="CL103" s="1">
        <f t="shared" si="240"/>
        <v>0</v>
      </c>
      <c r="CM103" s="1">
        <f t="shared" si="241"/>
        <v>0</v>
      </c>
      <c r="CN103" s="1">
        <f t="shared" si="242"/>
        <v>0</v>
      </c>
      <c r="CO103" s="1">
        <f t="shared" si="243"/>
        <v>0</v>
      </c>
      <c r="CP103" s="1">
        <f t="shared" si="244"/>
        <v>0</v>
      </c>
      <c r="CQ103" s="1">
        <f t="shared" si="245"/>
        <v>0</v>
      </c>
      <c r="CR103" s="1">
        <f t="shared" si="246"/>
        <v>0</v>
      </c>
      <c r="CS103" s="1">
        <f t="shared" si="247"/>
        <v>0</v>
      </c>
      <c r="CT103" s="1">
        <f t="shared" si="248"/>
        <v>0</v>
      </c>
      <c r="CU103" s="1">
        <f t="shared" si="249"/>
        <v>0</v>
      </c>
      <c r="CV103" s="1">
        <f t="shared" si="250"/>
        <v>0</v>
      </c>
      <c r="CW103" s="1">
        <f t="shared" si="251"/>
        <v>0</v>
      </c>
    </row>
    <row r="104" spans="1:128" s="1" customFormat="1" ht="57" customHeight="1" x14ac:dyDescent="0.2">
      <c r="B104" s="93"/>
      <c r="C104" s="72"/>
      <c r="D104" s="973" t="s">
        <v>105</v>
      </c>
      <c r="E104" s="953"/>
      <c r="F104" s="401"/>
      <c r="G104" s="73" t="s">
        <v>60</v>
      </c>
      <c r="H104" s="75" t="s">
        <v>146</v>
      </c>
      <c r="I104" s="73">
        <v>9</v>
      </c>
      <c r="J104" s="75" t="s">
        <v>693</v>
      </c>
      <c r="K104" s="361">
        <v>82.685671530000008</v>
      </c>
      <c r="L104" s="64"/>
      <c r="M104" s="64"/>
      <c r="N104" s="64"/>
      <c r="O104" s="64"/>
      <c r="P104" s="64"/>
      <c r="Q104" s="821"/>
      <c r="R104" s="795"/>
      <c r="S104" s="795"/>
      <c r="T104" s="795"/>
      <c r="U104" s="795"/>
      <c r="V104" s="78">
        <f t="shared" si="210"/>
        <v>0</v>
      </c>
      <c r="W104" s="78" t="str">
        <f>IF(B104="New","Yes","No")</f>
        <v>No</v>
      </c>
      <c r="X104" s="79" t="str">
        <f t="shared" ref="X104" si="270">IF(SUM(L104:U104)&gt;0,"Yes","No")</f>
        <v>No</v>
      </c>
      <c r="Y104"/>
      <c r="Z104" s="757">
        <v>1</v>
      </c>
      <c r="AA104" s="755">
        <f t="shared" ref="AA104" si="271">Z104*L104+Z104*M104+Z104*N104+Z104*O104+Z104*P104+Z104*Q104+Z104*R104+Z104*S104+Z104*T104+Z104*U104</f>
        <v>0</v>
      </c>
      <c r="AB104" s="26"/>
      <c r="AC104" s="363"/>
      <c r="AD104" s="258">
        <v>0.4</v>
      </c>
      <c r="AE104" s="942">
        <f t="shared" si="264"/>
        <v>0</v>
      </c>
      <c r="AF104" s="152">
        <f>L104*I104</f>
        <v>0</v>
      </c>
      <c r="AG104" s="152">
        <f>M104*I104</f>
        <v>0</v>
      </c>
      <c r="AH104" s="152">
        <f>N104*I104</f>
        <v>0</v>
      </c>
      <c r="AI104" s="152">
        <f>O104*I104</f>
        <v>0</v>
      </c>
      <c r="AJ104" s="152">
        <f>P104*I104</f>
        <v>0</v>
      </c>
      <c r="AK104" s="152">
        <f>Q104*I104</f>
        <v>0</v>
      </c>
      <c r="AL104" s="152">
        <f>R104*I104</f>
        <v>0</v>
      </c>
      <c r="AM104" s="152">
        <f>S104*I104</f>
        <v>0</v>
      </c>
      <c r="AN104" s="152">
        <f t="shared" si="211"/>
        <v>0</v>
      </c>
      <c r="AO104" s="152">
        <f>U104*I104</f>
        <v>0</v>
      </c>
      <c r="AP104" s="942">
        <v>1</v>
      </c>
      <c r="AQ104" s="152"/>
      <c r="AR104" s="719">
        <v>18</v>
      </c>
      <c r="AS104" s="733">
        <f t="shared" si="212"/>
        <v>0</v>
      </c>
      <c r="AT104" s="719"/>
      <c r="AU104" s="733">
        <f t="shared" si="213"/>
        <v>0</v>
      </c>
      <c r="AV104" s="719"/>
      <c r="AW104" s="733">
        <f t="shared" si="214"/>
        <v>0</v>
      </c>
      <c r="AX104" s="730"/>
      <c r="AY104" s="733">
        <f t="shared" si="215"/>
        <v>0</v>
      </c>
      <c r="AZ104" s="730"/>
      <c r="BA104" s="733">
        <f t="shared" si="216"/>
        <v>0</v>
      </c>
      <c r="BB104" s="730"/>
      <c r="BC104" s="733">
        <f t="shared" si="217"/>
        <v>0</v>
      </c>
      <c r="BD104" s="730"/>
      <c r="BE104" s="733">
        <f t="shared" si="218"/>
        <v>0</v>
      </c>
      <c r="BF104" s="730"/>
      <c r="BG104" s="733">
        <f t="shared" si="219"/>
        <v>0</v>
      </c>
      <c r="BH104" s="730"/>
      <c r="BI104" s="733">
        <f t="shared" si="220"/>
        <v>0</v>
      </c>
      <c r="BJ104" s="730"/>
      <c r="BK104" s="733">
        <f t="shared" si="221"/>
        <v>0</v>
      </c>
      <c r="BL104" s="730"/>
      <c r="BM104" s="733">
        <f t="shared" si="222"/>
        <v>0</v>
      </c>
      <c r="BN104" s="730"/>
      <c r="BO104" s="733">
        <f t="shared" si="223"/>
        <v>0</v>
      </c>
      <c r="BP104" s="730"/>
      <c r="BQ104" s="733">
        <f t="shared" si="224"/>
        <v>0</v>
      </c>
      <c r="BR104" s="730"/>
      <c r="BS104" s="733">
        <f t="shared" si="225"/>
        <v>0</v>
      </c>
      <c r="BT104" s="26"/>
      <c r="BU104" s="26">
        <f t="shared" si="226"/>
        <v>0</v>
      </c>
      <c r="BV104" s="26">
        <f t="shared" si="227"/>
        <v>0</v>
      </c>
      <c r="BW104" s="26">
        <f t="shared" si="228"/>
        <v>0</v>
      </c>
      <c r="BX104" s="26">
        <f t="shared" si="229"/>
        <v>0</v>
      </c>
      <c r="BY104" s="26">
        <f t="shared" si="230"/>
        <v>0</v>
      </c>
      <c r="BZ104" s="26">
        <f t="shared" si="231"/>
        <v>0</v>
      </c>
      <c r="CA104" s="26">
        <f t="shared" si="232"/>
        <v>0</v>
      </c>
      <c r="CB104" s="26">
        <f t="shared" si="233"/>
        <v>0</v>
      </c>
      <c r="CD104" s="1">
        <f t="shared" si="234"/>
        <v>0</v>
      </c>
      <c r="CE104" s="1">
        <f t="shared" si="235"/>
        <v>0</v>
      </c>
      <c r="CF104" s="1">
        <f t="shared" si="236"/>
        <v>0</v>
      </c>
      <c r="CH104" s="1">
        <f t="shared" si="269"/>
        <v>0</v>
      </c>
      <c r="CI104" s="1">
        <f t="shared" si="237"/>
        <v>0</v>
      </c>
      <c r="CJ104" s="1">
        <f t="shared" si="238"/>
        <v>0</v>
      </c>
      <c r="CK104" s="1">
        <f t="shared" si="239"/>
        <v>0</v>
      </c>
      <c r="CL104" s="1">
        <f t="shared" si="240"/>
        <v>0</v>
      </c>
      <c r="CM104" s="1">
        <f t="shared" si="241"/>
        <v>0</v>
      </c>
      <c r="CN104" s="1">
        <f t="shared" si="242"/>
        <v>0</v>
      </c>
      <c r="CO104" s="1">
        <f t="shared" si="243"/>
        <v>0</v>
      </c>
      <c r="CP104" s="1">
        <f t="shared" si="244"/>
        <v>0</v>
      </c>
      <c r="CQ104" s="1">
        <f t="shared" si="245"/>
        <v>0</v>
      </c>
      <c r="CR104" s="1">
        <f t="shared" si="246"/>
        <v>0</v>
      </c>
      <c r="CS104" s="1">
        <f t="shared" si="247"/>
        <v>0</v>
      </c>
      <c r="CT104" s="1">
        <f t="shared" si="248"/>
        <v>0</v>
      </c>
      <c r="CU104" s="1">
        <f t="shared" si="249"/>
        <v>0</v>
      </c>
      <c r="CV104" s="1">
        <f t="shared" si="250"/>
        <v>0</v>
      </c>
      <c r="CW104" s="1">
        <f t="shared" si="251"/>
        <v>0</v>
      </c>
    </row>
    <row r="105" spans="1:128" ht="31.25" customHeight="1" x14ac:dyDescent="0.2">
      <c r="B105" s="389"/>
      <c r="F105" s="415"/>
      <c r="G105" s="47"/>
      <c r="H105" s="51"/>
      <c r="J105" s="708" t="s">
        <v>893</v>
      </c>
      <c r="K105" s="256"/>
      <c r="L105" s="826"/>
      <c r="M105" s="831"/>
      <c r="N105" s="826"/>
      <c r="O105" s="826"/>
      <c r="P105" s="826"/>
      <c r="Q105" s="826"/>
      <c r="R105" s="826"/>
      <c r="S105" s="826"/>
      <c r="T105" s="826"/>
      <c r="U105" s="826"/>
      <c r="V105" s="101"/>
      <c r="W105" s="54"/>
      <c r="X105" s="207"/>
      <c r="Z105" s="758"/>
      <c r="AA105" s="756"/>
      <c r="AB105" s="42"/>
      <c r="AC105" s="363"/>
      <c r="AD105" s="265"/>
      <c r="AE105" s="942">
        <f t="shared" si="264"/>
        <v>0</v>
      </c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942"/>
      <c r="AQ105" s="152"/>
      <c r="AR105" s="734"/>
      <c r="AS105" s="733">
        <f t="shared" si="212"/>
        <v>0</v>
      </c>
      <c r="AT105" s="734"/>
      <c r="AU105" s="733">
        <f t="shared" si="213"/>
        <v>0</v>
      </c>
      <c r="AV105" s="734"/>
      <c r="AW105" s="733">
        <f t="shared" si="214"/>
        <v>0</v>
      </c>
      <c r="AX105" s="735"/>
      <c r="AY105" s="733">
        <f t="shared" si="215"/>
        <v>0</v>
      </c>
      <c r="AZ105" s="735"/>
      <c r="BA105" s="733">
        <f t="shared" si="216"/>
        <v>0</v>
      </c>
      <c r="BB105" s="735"/>
      <c r="BC105" s="733">
        <f t="shared" si="217"/>
        <v>0</v>
      </c>
      <c r="BD105" s="735"/>
      <c r="BE105" s="733">
        <f t="shared" si="218"/>
        <v>0</v>
      </c>
      <c r="BF105" s="735"/>
      <c r="BG105" s="733">
        <f t="shared" si="219"/>
        <v>0</v>
      </c>
      <c r="BH105" s="735"/>
      <c r="BI105" s="733">
        <f t="shared" si="220"/>
        <v>0</v>
      </c>
      <c r="BJ105" s="735"/>
      <c r="BK105" s="733">
        <f t="shared" si="221"/>
        <v>0</v>
      </c>
      <c r="BL105" s="735"/>
      <c r="BM105" s="733">
        <f t="shared" si="222"/>
        <v>0</v>
      </c>
      <c r="BN105" s="735"/>
      <c r="BO105" s="733">
        <f t="shared" si="223"/>
        <v>0</v>
      </c>
      <c r="BP105" s="735"/>
      <c r="BQ105" s="733">
        <f t="shared" si="224"/>
        <v>0</v>
      </c>
      <c r="BR105" s="735"/>
      <c r="BS105" s="733">
        <f t="shared" si="225"/>
        <v>0</v>
      </c>
      <c r="BU105" s="26">
        <f t="shared" si="226"/>
        <v>0</v>
      </c>
      <c r="BV105" s="26">
        <f t="shared" si="227"/>
        <v>0</v>
      </c>
      <c r="BW105" s="26">
        <f t="shared" si="228"/>
        <v>0</v>
      </c>
      <c r="BX105" s="26">
        <f t="shared" si="229"/>
        <v>0</v>
      </c>
      <c r="BY105" s="26">
        <f t="shared" si="230"/>
        <v>0</v>
      </c>
      <c r="BZ105" s="26">
        <f t="shared" si="231"/>
        <v>0</v>
      </c>
      <c r="CA105" s="26">
        <f t="shared" si="232"/>
        <v>0</v>
      </c>
      <c r="CB105" s="26">
        <f t="shared" si="233"/>
        <v>0</v>
      </c>
      <c r="CD105" s="1">
        <f t="shared" si="234"/>
        <v>0</v>
      </c>
      <c r="CE105" s="1">
        <f t="shared" si="235"/>
        <v>0</v>
      </c>
      <c r="CF105" s="1">
        <f t="shared" si="236"/>
        <v>0</v>
      </c>
      <c r="CH105" s="1">
        <f t="shared" si="269"/>
        <v>0</v>
      </c>
      <c r="CI105" s="1">
        <f t="shared" si="237"/>
        <v>0</v>
      </c>
      <c r="CJ105" s="1">
        <f t="shared" si="238"/>
        <v>0</v>
      </c>
      <c r="CK105" s="1">
        <f t="shared" si="239"/>
        <v>0</v>
      </c>
      <c r="CL105" s="1">
        <f t="shared" si="240"/>
        <v>0</v>
      </c>
      <c r="CM105" s="1">
        <f t="shared" si="241"/>
        <v>0</v>
      </c>
      <c r="CN105" s="1">
        <f t="shared" si="242"/>
        <v>0</v>
      </c>
      <c r="CO105" s="1">
        <f t="shared" si="243"/>
        <v>0</v>
      </c>
      <c r="CP105" s="1">
        <f t="shared" si="244"/>
        <v>0</v>
      </c>
      <c r="CQ105" s="1">
        <f t="shared" si="245"/>
        <v>0</v>
      </c>
      <c r="CR105" s="1">
        <f t="shared" si="246"/>
        <v>0</v>
      </c>
      <c r="CS105" s="1">
        <f t="shared" si="247"/>
        <v>0</v>
      </c>
      <c r="CT105" s="1">
        <f t="shared" si="248"/>
        <v>0</v>
      </c>
      <c r="CU105" s="1">
        <f t="shared" si="249"/>
        <v>0</v>
      </c>
      <c r="CV105" s="1">
        <f t="shared" si="250"/>
        <v>0</v>
      </c>
      <c r="CW105" s="1">
        <f t="shared" si="251"/>
        <v>0</v>
      </c>
    </row>
    <row r="106" spans="1:128" s="62" customFormat="1" ht="57" customHeight="1" x14ac:dyDescent="0.2">
      <c r="A106" s="1"/>
      <c r="B106" s="386"/>
      <c r="C106" s="57"/>
      <c r="D106" s="972" t="s">
        <v>289</v>
      </c>
      <c r="E106" s="952"/>
      <c r="F106" s="399"/>
      <c r="G106" s="82" t="s">
        <v>345</v>
      </c>
      <c r="H106" s="82" t="s">
        <v>309</v>
      </c>
      <c r="I106" s="82">
        <v>1</v>
      </c>
      <c r="J106" s="83" t="s">
        <v>937</v>
      </c>
      <c r="K106" s="486">
        <v>98.36026200000002</v>
      </c>
      <c r="L106" s="87"/>
      <c r="M106" s="87"/>
      <c r="N106" s="87"/>
      <c r="O106" s="87"/>
      <c r="P106" s="87"/>
      <c r="Q106" s="823"/>
      <c r="R106" s="789"/>
      <c r="S106" s="789"/>
      <c r="T106" s="789"/>
      <c r="U106" s="789"/>
      <c r="V106" s="70">
        <f t="shared" si="210"/>
        <v>0</v>
      </c>
      <c r="W106" s="85" t="str">
        <f t="shared" ref="W106:W111" si="272">IF(B106="New","Yes","No")</f>
        <v>No</v>
      </c>
      <c r="X106" s="71" t="str">
        <f t="shared" ref="X106:X126" si="273">IF(SUM(L106:U106)&gt;0,"Yes","No")</f>
        <v>No</v>
      </c>
      <c r="Y106"/>
      <c r="Z106" s="749">
        <v>1</v>
      </c>
      <c r="AA106" s="755">
        <f t="shared" ref="AA106:AA126" si="274">Z106*L106+Z106*M106+Z106*N106+Z106*O106+Z106*P106+Z106*Q106+Z106*R106+Z106*S106+Z106*T106+Z106*U106</f>
        <v>0</v>
      </c>
      <c r="AB106" s="26"/>
      <c r="AC106" s="363"/>
      <c r="AD106" s="258">
        <v>2.1</v>
      </c>
      <c r="AE106" s="942">
        <f t="shared" si="264"/>
        <v>0</v>
      </c>
      <c r="AF106" s="152">
        <f t="shared" ref="AF106:AF111" si="275">L106*I106</f>
        <v>0</v>
      </c>
      <c r="AG106" s="152">
        <f t="shared" ref="AG106:AG111" si="276">M106*I106</f>
        <v>0</v>
      </c>
      <c r="AH106" s="152">
        <f t="shared" ref="AH106:AH111" si="277">N106*I106</f>
        <v>0</v>
      </c>
      <c r="AI106" s="152">
        <f t="shared" ref="AI106:AI111" si="278">O106*I106</f>
        <v>0</v>
      </c>
      <c r="AJ106" s="152">
        <f t="shared" ref="AJ106:AJ111" si="279">P106*I106</f>
        <v>0</v>
      </c>
      <c r="AK106" s="152">
        <f t="shared" ref="AK106:AK111" si="280">Q106*I106</f>
        <v>0</v>
      </c>
      <c r="AL106" s="152">
        <f t="shared" ref="AL106:AL111" si="281">R106*I106</f>
        <v>0</v>
      </c>
      <c r="AM106" s="152">
        <f t="shared" ref="AM106:AM111" si="282">S106*I106</f>
        <v>0</v>
      </c>
      <c r="AN106" s="152">
        <f t="shared" ref="AN106:AN111" si="283">T106*I106</f>
        <v>0</v>
      </c>
      <c r="AO106" s="152">
        <f t="shared" ref="AO106:AO111" si="284">U106*I106</f>
        <v>0</v>
      </c>
      <c r="AP106" s="942">
        <v>1</v>
      </c>
      <c r="AQ106" s="152"/>
      <c r="AR106" s="719">
        <v>3</v>
      </c>
      <c r="AS106" s="733">
        <f t="shared" si="212"/>
        <v>0</v>
      </c>
      <c r="AT106" s="719"/>
      <c r="AU106" s="733">
        <f t="shared" si="213"/>
        <v>0</v>
      </c>
      <c r="AV106" s="719"/>
      <c r="AW106" s="733">
        <f t="shared" si="214"/>
        <v>0</v>
      </c>
      <c r="AX106" s="730"/>
      <c r="AY106" s="733">
        <f t="shared" si="215"/>
        <v>0</v>
      </c>
      <c r="AZ106" s="730"/>
      <c r="BA106" s="733">
        <f t="shared" si="216"/>
        <v>0</v>
      </c>
      <c r="BB106" s="730"/>
      <c r="BC106" s="733">
        <f t="shared" si="217"/>
        <v>0</v>
      </c>
      <c r="BD106" s="730">
        <v>1</v>
      </c>
      <c r="BE106" s="733">
        <f t="shared" si="218"/>
        <v>0</v>
      </c>
      <c r="BF106" s="730"/>
      <c r="BG106" s="733">
        <f t="shared" si="219"/>
        <v>0</v>
      </c>
      <c r="BH106" s="730"/>
      <c r="BI106" s="733">
        <f t="shared" si="220"/>
        <v>0</v>
      </c>
      <c r="BJ106" s="730"/>
      <c r="BK106" s="733">
        <f t="shared" si="221"/>
        <v>0</v>
      </c>
      <c r="BL106" s="730"/>
      <c r="BM106" s="733">
        <f t="shared" si="222"/>
        <v>0</v>
      </c>
      <c r="BN106" s="730"/>
      <c r="BO106" s="733">
        <f t="shared" si="223"/>
        <v>0</v>
      </c>
      <c r="BP106" s="730"/>
      <c r="BQ106" s="733">
        <f t="shared" si="224"/>
        <v>0</v>
      </c>
      <c r="BR106" s="730"/>
      <c r="BS106" s="733">
        <f t="shared" si="225"/>
        <v>0</v>
      </c>
      <c r="BT106" s="26"/>
      <c r="BU106" s="26">
        <f t="shared" si="226"/>
        <v>0</v>
      </c>
      <c r="BV106" s="26">
        <f t="shared" si="227"/>
        <v>0</v>
      </c>
      <c r="BW106" s="26">
        <f t="shared" si="228"/>
        <v>0</v>
      </c>
      <c r="BX106" s="26">
        <f t="shared" si="229"/>
        <v>0</v>
      </c>
      <c r="BY106" s="26">
        <f t="shared" si="230"/>
        <v>0</v>
      </c>
      <c r="BZ106" s="26">
        <f t="shared" si="231"/>
        <v>0</v>
      </c>
      <c r="CA106" s="26">
        <f t="shared" si="232"/>
        <v>0</v>
      </c>
      <c r="CB106" s="26">
        <f t="shared" si="233"/>
        <v>0</v>
      </c>
      <c r="CC106" s="26"/>
      <c r="CD106" s="1">
        <f t="shared" si="234"/>
        <v>0</v>
      </c>
      <c r="CE106" s="1">
        <f t="shared" si="235"/>
        <v>0</v>
      </c>
      <c r="CF106" s="1">
        <f t="shared" si="236"/>
        <v>0</v>
      </c>
      <c r="CG106" s="26"/>
      <c r="CH106" s="1">
        <f t="shared" si="269"/>
        <v>0</v>
      </c>
      <c r="CI106" s="1">
        <f t="shared" si="237"/>
        <v>0</v>
      </c>
      <c r="CJ106" s="1">
        <f t="shared" si="238"/>
        <v>0</v>
      </c>
      <c r="CK106" s="1">
        <f t="shared" si="239"/>
        <v>0</v>
      </c>
      <c r="CL106" s="1">
        <f t="shared" si="240"/>
        <v>0</v>
      </c>
      <c r="CM106" s="1">
        <f t="shared" si="241"/>
        <v>0</v>
      </c>
      <c r="CN106" s="1">
        <f t="shared" si="242"/>
        <v>0</v>
      </c>
      <c r="CO106" s="1">
        <f t="shared" si="243"/>
        <v>0</v>
      </c>
      <c r="CP106" s="1">
        <f t="shared" si="244"/>
        <v>0</v>
      </c>
      <c r="CQ106" s="1">
        <f t="shared" si="245"/>
        <v>0</v>
      </c>
      <c r="CR106" s="1">
        <f t="shared" si="246"/>
        <v>0</v>
      </c>
      <c r="CS106" s="1">
        <f t="shared" si="247"/>
        <v>0</v>
      </c>
      <c r="CT106" s="1">
        <f t="shared" si="248"/>
        <v>0</v>
      </c>
      <c r="CU106" s="1">
        <f t="shared" si="249"/>
        <v>0</v>
      </c>
      <c r="CV106" s="1">
        <f t="shared" si="250"/>
        <v>0</v>
      </c>
      <c r="CW106" s="1">
        <f t="shared" si="251"/>
        <v>0</v>
      </c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</row>
    <row r="107" spans="1:128" s="62" customFormat="1" ht="57" customHeight="1" x14ac:dyDescent="0.2">
      <c r="A107" s="1"/>
      <c r="B107" s="385"/>
      <c r="C107" s="26"/>
      <c r="D107" s="976" t="s">
        <v>290</v>
      </c>
      <c r="E107" s="956"/>
      <c r="F107" s="397"/>
      <c r="G107" s="62" t="s">
        <v>64</v>
      </c>
      <c r="H107" s="62" t="s">
        <v>309</v>
      </c>
      <c r="I107" s="62">
        <v>1</v>
      </c>
      <c r="J107" s="63" t="s">
        <v>937</v>
      </c>
      <c r="K107" s="487">
        <v>60.529392000000016</v>
      </c>
      <c r="L107" s="64"/>
      <c r="M107" s="64"/>
      <c r="N107" s="64"/>
      <c r="O107" s="64"/>
      <c r="P107" s="64"/>
      <c r="Q107" s="821"/>
      <c r="R107" s="795"/>
      <c r="S107" s="795"/>
      <c r="T107" s="795"/>
      <c r="U107" s="795"/>
      <c r="V107" s="66">
        <f t="shared" si="210"/>
        <v>0</v>
      </c>
      <c r="W107" s="66" t="str">
        <f t="shared" si="272"/>
        <v>No</v>
      </c>
      <c r="X107" s="67" t="str">
        <f t="shared" si="273"/>
        <v>No</v>
      </c>
      <c r="Y107"/>
      <c r="Z107" s="748">
        <v>1</v>
      </c>
      <c r="AA107" s="755">
        <f t="shared" si="274"/>
        <v>0</v>
      </c>
      <c r="AB107" s="26"/>
      <c r="AC107" s="363"/>
      <c r="AD107" s="258">
        <v>1.1000000000000001</v>
      </c>
      <c r="AE107" s="942">
        <f t="shared" si="264"/>
        <v>0</v>
      </c>
      <c r="AF107" s="152">
        <f t="shared" si="275"/>
        <v>0</v>
      </c>
      <c r="AG107" s="152">
        <f t="shared" si="276"/>
        <v>0</v>
      </c>
      <c r="AH107" s="152">
        <f t="shared" si="277"/>
        <v>0</v>
      </c>
      <c r="AI107" s="152">
        <f t="shared" si="278"/>
        <v>0</v>
      </c>
      <c r="AJ107" s="152">
        <f t="shared" si="279"/>
        <v>0</v>
      </c>
      <c r="AK107" s="152">
        <f t="shared" si="280"/>
        <v>0</v>
      </c>
      <c r="AL107" s="152">
        <f t="shared" si="281"/>
        <v>0</v>
      </c>
      <c r="AM107" s="152">
        <f t="shared" si="282"/>
        <v>0</v>
      </c>
      <c r="AN107" s="152">
        <f t="shared" si="283"/>
        <v>0</v>
      </c>
      <c r="AO107" s="152">
        <f t="shared" si="284"/>
        <v>0</v>
      </c>
      <c r="AP107" s="942">
        <v>1</v>
      </c>
      <c r="AQ107" s="152"/>
      <c r="AR107" s="719">
        <v>3</v>
      </c>
      <c r="AS107" s="733">
        <f t="shared" si="212"/>
        <v>0</v>
      </c>
      <c r="AT107" s="719"/>
      <c r="AU107" s="733">
        <f t="shared" si="213"/>
        <v>0</v>
      </c>
      <c r="AV107" s="719"/>
      <c r="AW107" s="733">
        <f t="shared" si="214"/>
        <v>0</v>
      </c>
      <c r="AX107" s="730"/>
      <c r="AY107" s="733">
        <f t="shared" si="215"/>
        <v>0</v>
      </c>
      <c r="AZ107" s="730"/>
      <c r="BA107" s="733">
        <f t="shared" si="216"/>
        <v>0</v>
      </c>
      <c r="BB107" s="730"/>
      <c r="BC107" s="733">
        <f t="shared" si="217"/>
        <v>0</v>
      </c>
      <c r="BD107" s="730"/>
      <c r="BE107" s="733">
        <f t="shared" si="218"/>
        <v>0</v>
      </c>
      <c r="BF107" s="730"/>
      <c r="BG107" s="733">
        <f t="shared" si="219"/>
        <v>0</v>
      </c>
      <c r="BH107" s="730">
        <v>1</v>
      </c>
      <c r="BI107" s="733">
        <f t="shared" si="220"/>
        <v>0</v>
      </c>
      <c r="BJ107" s="730"/>
      <c r="BK107" s="733">
        <f t="shared" si="221"/>
        <v>0</v>
      </c>
      <c r="BL107" s="730"/>
      <c r="BM107" s="733">
        <f t="shared" si="222"/>
        <v>0</v>
      </c>
      <c r="BN107" s="730"/>
      <c r="BO107" s="733">
        <f t="shared" si="223"/>
        <v>0</v>
      </c>
      <c r="BP107" s="730"/>
      <c r="BQ107" s="733">
        <f t="shared" si="224"/>
        <v>0</v>
      </c>
      <c r="BR107" s="730"/>
      <c r="BS107" s="733">
        <f t="shared" si="225"/>
        <v>0</v>
      </c>
      <c r="BT107" s="26"/>
      <c r="BU107" s="26">
        <f t="shared" si="226"/>
        <v>0</v>
      </c>
      <c r="BV107" s="26">
        <f t="shared" si="227"/>
        <v>0</v>
      </c>
      <c r="BW107" s="26">
        <f t="shared" si="228"/>
        <v>0</v>
      </c>
      <c r="BX107" s="26">
        <f t="shared" si="229"/>
        <v>0</v>
      </c>
      <c r="BY107" s="26">
        <f t="shared" si="230"/>
        <v>0</v>
      </c>
      <c r="BZ107" s="26">
        <f t="shared" si="231"/>
        <v>0</v>
      </c>
      <c r="CA107" s="26">
        <f t="shared" si="232"/>
        <v>0</v>
      </c>
      <c r="CB107" s="26">
        <f t="shared" si="233"/>
        <v>0</v>
      </c>
      <c r="CC107" s="26"/>
      <c r="CD107" s="1">
        <f t="shared" si="234"/>
        <v>0</v>
      </c>
      <c r="CE107" s="1">
        <f t="shared" si="235"/>
        <v>0</v>
      </c>
      <c r="CF107" s="1">
        <f t="shared" si="236"/>
        <v>0</v>
      </c>
      <c r="CG107" s="26"/>
      <c r="CH107" s="1">
        <f t="shared" si="269"/>
        <v>0</v>
      </c>
      <c r="CI107" s="1">
        <f t="shared" si="237"/>
        <v>0</v>
      </c>
      <c r="CJ107" s="1">
        <f t="shared" si="238"/>
        <v>0</v>
      </c>
      <c r="CK107" s="1">
        <f t="shared" si="239"/>
        <v>0</v>
      </c>
      <c r="CL107" s="1">
        <f t="shared" si="240"/>
        <v>0</v>
      </c>
      <c r="CM107" s="1">
        <f t="shared" si="241"/>
        <v>0</v>
      </c>
      <c r="CN107" s="1">
        <f t="shared" si="242"/>
        <v>0</v>
      </c>
      <c r="CO107" s="1">
        <f t="shared" si="243"/>
        <v>0</v>
      </c>
      <c r="CP107" s="1">
        <f t="shared" si="244"/>
        <v>0</v>
      </c>
      <c r="CQ107" s="1">
        <f t="shared" si="245"/>
        <v>0</v>
      </c>
      <c r="CR107" s="1">
        <f t="shared" si="246"/>
        <v>0</v>
      </c>
      <c r="CS107" s="1">
        <f t="shared" si="247"/>
        <v>0</v>
      </c>
      <c r="CT107" s="1">
        <f t="shared" si="248"/>
        <v>0</v>
      </c>
      <c r="CU107" s="1">
        <f t="shared" si="249"/>
        <v>0</v>
      </c>
      <c r="CV107" s="1">
        <f t="shared" si="250"/>
        <v>0</v>
      </c>
      <c r="CW107" s="1">
        <f t="shared" si="251"/>
        <v>0</v>
      </c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</row>
    <row r="108" spans="1:128" s="62" customFormat="1" ht="57" customHeight="1" x14ac:dyDescent="0.2">
      <c r="A108" s="1"/>
      <c r="B108" s="385"/>
      <c r="C108" s="26"/>
      <c r="D108" s="251" t="s">
        <v>287</v>
      </c>
      <c r="E108" s="947"/>
      <c r="F108" s="396"/>
      <c r="G108" s="1" t="s">
        <v>64</v>
      </c>
      <c r="H108" s="1" t="s">
        <v>309</v>
      </c>
      <c r="I108" s="1">
        <v>2</v>
      </c>
      <c r="J108" s="45" t="s">
        <v>937</v>
      </c>
      <c r="K108" s="488">
        <v>66.834537000000012</v>
      </c>
      <c r="L108" s="87"/>
      <c r="M108" s="87"/>
      <c r="N108" s="87"/>
      <c r="O108" s="87"/>
      <c r="P108" s="87"/>
      <c r="Q108" s="823"/>
      <c r="R108" s="789"/>
      <c r="S108" s="789"/>
      <c r="T108" s="789"/>
      <c r="U108" s="789"/>
      <c r="V108" s="70">
        <f t="shared" si="210"/>
        <v>0</v>
      </c>
      <c r="W108" s="88" t="str">
        <f t="shared" si="272"/>
        <v>No</v>
      </c>
      <c r="X108" s="71" t="str">
        <f t="shared" si="273"/>
        <v>No</v>
      </c>
      <c r="Y108"/>
      <c r="Z108" s="748">
        <v>1</v>
      </c>
      <c r="AA108" s="755">
        <f t="shared" si="274"/>
        <v>0</v>
      </c>
      <c r="AB108" s="26"/>
      <c r="AC108" s="363"/>
      <c r="AD108" s="258">
        <v>1.2</v>
      </c>
      <c r="AE108" s="942">
        <f t="shared" si="264"/>
        <v>0</v>
      </c>
      <c r="AF108" s="152">
        <f t="shared" si="275"/>
        <v>0</v>
      </c>
      <c r="AG108" s="152">
        <f t="shared" si="276"/>
        <v>0</v>
      </c>
      <c r="AH108" s="152">
        <f t="shared" si="277"/>
        <v>0</v>
      </c>
      <c r="AI108" s="152">
        <f t="shared" si="278"/>
        <v>0</v>
      </c>
      <c r="AJ108" s="152">
        <f t="shared" si="279"/>
        <v>0</v>
      </c>
      <c r="AK108" s="152">
        <f t="shared" si="280"/>
        <v>0</v>
      </c>
      <c r="AL108" s="152">
        <f t="shared" si="281"/>
        <v>0</v>
      </c>
      <c r="AM108" s="152">
        <f t="shared" si="282"/>
        <v>0</v>
      </c>
      <c r="AN108" s="152">
        <f t="shared" si="283"/>
        <v>0</v>
      </c>
      <c r="AO108" s="152">
        <f t="shared" si="284"/>
        <v>0</v>
      </c>
      <c r="AP108" s="942">
        <v>1</v>
      </c>
      <c r="AQ108" s="152"/>
      <c r="AR108" s="719">
        <v>4</v>
      </c>
      <c r="AS108" s="733">
        <f t="shared" si="212"/>
        <v>0</v>
      </c>
      <c r="AT108" s="719"/>
      <c r="AU108" s="733">
        <f t="shared" si="213"/>
        <v>0</v>
      </c>
      <c r="AV108" s="719"/>
      <c r="AW108" s="733">
        <f t="shared" si="214"/>
        <v>0</v>
      </c>
      <c r="AX108" s="730"/>
      <c r="AY108" s="733">
        <f t="shared" si="215"/>
        <v>0</v>
      </c>
      <c r="AZ108" s="730"/>
      <c r="BA108" s="733">
        <f t="shared" si="216"/>
        <v>0</v>
      </c>
      <c r="BB108" s="730">
        <v>2</v>
      </c>
      <c r="BC108" s="733">
        <f t="shared" si="217"/>
        <v>0</v>
      </c>
      <c r="BD108" s="730"/>
      <c r="BE108" s="733">
        <f t="shared" si="218"/>
        <v>0</v>
      </c>
      <c r="BF108" s="730"/>
      <c r="BG108" s="733">
        <f t="shared" si="219"/>
        <v>0</v>
      </c>
      <c r="BH108" s="730"/>
      <c r="BI108" s="733">
        <f t="shared" si="220"/>
        <v>0</v>
      </c>
      <c r="BJ108" s="730"/>
      <c r="BK108" s="733">
        <f t="shared" si="221"/>
        <v>0</v>
      </c>
      <c r="BL108" s="730"/>
      <c r="BM108" s="733">
        <f t="shared" si="222"/>
        <v>0</v>
      </c>
      <c r="BN108" s="730"/>
      <c r="BO108" s="733">
        <f t="shared" si="223"/>
        <v>0</v>
      </c>
      <c r="BP108" s="730"/>
      <c r="BQ108" s="733">
        <f t="shared" si="224"/>
        <v>0</v>
      </c>
      <c r="BR108" s="730"/>
      <c r="BS108" s="733">
        <f t="shared" si="225"/>
        <v>0</v>
      </c>
      <c r="BT108" s="26"/>
      <c r="BU108" s="26">
        <f t="shared" si="226"/>
        <v>0</v>
      </c>
      <c r="BV108" s="26">
        <f t="shared" si="227"/>
        <v>0</v>
      </c>
      <c r="BW108" s="26">
        <f t="shared" si="228"/>
        <v>0</v>
      </c>
      <c r="BX108" s="26">
        <f t="shared" si="229"/>
        <v>0</v>
      </c>
      <c r="BY108" s="26">
        <f t="shared" si="230"/>
        <v>0</v>
      </c>
      <c r="BZ108" s="26">
        <f t="shared" si="231"/>
        <v>0</v>
      </c>
      <c r="CA108" s="26">
        <f t="shared" si="232"/>
        <v>0</v>
      </c>
      <c r="CB108" s="26">
        <f t="shared" si="233"/>
        <v>0</v>
      </c>
      <c r="CC108" s="26"/>
      <c r="CD108" s="1">
        <f t="shared" si="234"/>
        <v>0</v>
      </c>
      <c r="CE108" s="1">
        <f t="shared" si="235"/>
        <v>0</v>
      </c>
      <c r="CF108" s="1">
        <f t="shared" si="236"/>
        <v>0</v>
      </c>
      <c r="CG108" s="26"/>
      <c r="CH108" s="1">
        <f t="shared" si="269"/>
        <v>0</v>
      </c>
      <c r="CI108" s="1">
        <f t="shared" si="237"/>
        <v>0</v>
      </c>
      <c r="CJ108" s="1">
        <f t="shared" si="238"/>
        <v>0</v>
      </c>
      <c r="CK108" s="1">
        <f t="shared" si="239"/>
        <v>0</v>
      </c>
      <c r="CL108" s="1">
        <f t="shared" si="240"/>
        <v>0</v>
      </c>
      <c r="CM108" s="1">
        <f t="shared" si="241"/>
        <v>0</v>
      </c>
      <c r="CN108" s="1">
        <f t="shared" si="242"/>
        <v>0</v>
      </c>
      <c r="CO108" s="1">
        <f t="shared" si="243"/>
        <v>0</v>
      </c>
      <c r="CP108" s="1">
        <f t="shared" si="244"/>
        <v>0</v>
      </c>
      <c r="CQ108" s="1">
        <f t="shared" si="245"/>
        <v>0</v>
      </c>
      <c r="CR108" s="1">
        <f t="shared" si="246"/>
        <v>0</v>
      </c>
      <c r="CS108" s="1">
        <f t="shared" si="247"/>
        <v>0</v>
      </c>
      <c r="CT108" s="1">
        <f t="shared" si="248"/>
        <v>0</v>
      </c>
      <c r="CU108" s="1">
        <f t="shared" si="249"/>
        <v>0</v>
      </c>
      <c r="CV108" s="1">
        <f t="shared" si="250"/>
        <v>0</v>
      </c>
      <c r="CW108" s="1">
        <f t="shared" si="251"/>
        <v>0</v>
      </c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</row>
    <row r="109" spans="1:128" s="62" customFormat="1" ht="57" customHeight="1" x14ac:dyDescent="0.2">
      <c r="A109" s="1"/>
      <c r="B109" s="385"/>
      <c r="C109" s="26"/>
      <c r="D109" s="976" t="s">
        <v>288</v>
      </c>
      <c r="E109" s="956"/>
      <c r="F109" s="397"/>
      <c r="G109" s="62" t="s">
        <v>64</v>
      </c>
      <c r="H109" s="62" t="s">
        <v>309</v>
      </c>
      <c r="I109" s="62">
        <v>2</v>
      </c>
      <c r="J109" s="63" t="s">
        <v>693</v>
      </c>
      <c r="K109" s="487">
        <v>60.529392000000016</v>
      </c>
      <c r="L109" s="64"/>
      <c r="M109" s="64"/>
      <c r="N109" s="64"/>
      <c r="O109" s="64"/>
      <c r="P109" s="64"/>
      <c r="Q109" s="821"/>
      <c r="R109" s="795"/>
      <c r="S109" s="795"/>
      <c r="T109" s="795"/>
      <c r="U109" s="795"/>
      <c r="V109" s="66">
        <f t="shared" si="210"/>
        <v>0</v>
      </c>
      <c r="W109" s="66" t="str">
        <f t="shared" si="272"/>
        <v>No</v>
      </c>
      <c r="X109" s="67" t="str">
        <f t="shared" si="273"/>
        <v>No</v>
      </c>
      <c r="Y109"/>
      <c r="Z109" s="748">
        <v>1</v>
      </c>
      <c r="AA109" s="755">
        <f t="shared" si="274"/>
        <v>0</v>
      </c>
      <c r="AB109" s="26"/>
      <c r="AC109" s="363"/>
      <c r="AD109" s="258">
        <v>0.92</v>
      </c>
      <c r="AE109" s="942">
        <f t="shared" si="264"/>
        <v>0</v>
      </c>
      <c r="AF109" s="152">
        <f t="shared" si="275"/>
        <v>0</v>
      </c>
      <c r="AG109" s="152">
        <f t="shared" si="276"/>
        <v>0</v>
      </c>
      <c r="AH109" s="152">
        <f t="shared" si="277"/>
        <v>0</v>
      </c>
      <c r="AI109" s="152">
        <f t="shared" si="278"/>
        <v>0</v>
      </c>
      <c r="AJ109" s="152">
        <f t="shared" si="279"/>
        <v>0</v>
      </c>
      <c r="AK109" s="152">
        <f t="shared" si="280"/>
        <v>0</v>
      </c>
      <c r="AL109" s="152">
        <f t="shared" si="281"/>
        <v>0</v>
      </c>
      <c r="AM109" s="152">
        <f t="shared" si="282"/>
        <v>0</v>
      </c>
      <c r="AN109" s="152">
        <f t="shared" si="283"/>
        <v>0</v>
      </c>
      <c r="AO109" s="152">
        <f t="shared" si="284"/>
        <v>0</v>
      </c>
      <c r="AP109" s="942">
        <v>1</v>
      </c>
      <c r="AQ109" s="152"/>
      <c r="AR109" s="719">
        <v>6</v>
      </c>
      <c r="AS109" s="733">
        <f t="shared" si="212"/>
        <v>0</v>
      </c>
      <c r="AT109" s="719"/>
      <c r="AU109" s="733">
        <f t="shared" si="213"/>
        <v>0</v>
      </c>
      <c r="AV109" s="719"/>
      <c r="AW109" s="733">
        <f t="shared" si="214"/>
        <v>0</v>
      </c>
      <c r="AX109" s="730"/>
      <c r="AY109" s="733">
        <f t="shared" si="215"/>
        <v>0</v>
      </c>
      <c r="AZ109" s="730"/>
      <c r="BA109" s="733">
        <f t="shared" si="216"/>
        <v>0</v>
      </c>
      <c r="BB109" s="730"/>
      <c r="BC109" s="733">
        <f t="shared" si="217"/>
        <v>0</v>
      </c>
      <c r="BD109" s="730"/>
      <c r="BE109" s="733">
        <f t="shared" si="218"/>
        <v>0</v>
      </c>
      <c r="BF109" s="730"/>
      <c r="BG109" s="733">
        <f t="shared" si="219"/>
        <v>0</v>
      </c>
      <c r="BH109" s="730"/>
      <c r="BI109" s="733">
        <f t="shared" si="220"/>
        <v>0</v>
      </c>
      <c r="BJ109" s="730"/>
      <c r="BK109" s="733">
        <f t="shared" si="221"/>
        <v>0</v>
      </c>
      <c r="BL109" s="730"/>
      <c r="BM109" s="733">
        <f t="shared" si="222"/>
        <v>0</v>
      </c>
      <c r="BN109" s="730"/>
      <c r="BO109" s="733">
        <f t="shared" si="223"/>
        <v>0</v>
      </c>
      <c r="BP109" s="730"/>
      <c r="BQ109" s="733">
        <f t="shared" si="224"/>
        <v>0</v>
      </c>
      <c r="BR109" s="730"/>
      <c r="BS109" s="733">
        <f t="shared" si="225"/>
        <v>0</v>
      </c>
      <c r="BT109" s="26"/>
      <c r="BU109" s="26">
        <f t="shared" si="226"/>
        <v>0</v>
      </c>
      <c r="BV109" s="26">
        <f t="shared" si="227"/>
        <v>0</v>
      </c>
      <c r="BW109" s="26">
        <f t="shared" si="228"/>
        <v>0</v>
      </c>
      <c r="BX109" s="26">
        <f t="shared" si="229"/>
        <v>0</v>
      </c>
      <c r="BY109" s="26">
        <f t="shared" si="230"/>
        <v>0</v>
      </c>
      <c r="BZ109" s="26">
        <f t="shared" si="231"/>
        <v>0</v>
      </c>
      <c r="CA109" s="26">
        <f t="shared" si="232"/>
        <v>0</v>
      </c>
      <c r="CB109" s="26">
        <f t="shared" si="233"/>
        <v>0</v>
      </c>
      <c r="CC109" s="26"/>
      <c r="CD109" s="1">
        <f t="shared" si="234"/>
        <v>0</v>
      </c>
      <c r="CE109" s="1">
        <f t="shared" si="235"/>
        <v>0</v>
      </c>
      <c r="CF109" s="1">
        <f t="shared" si="236"/>
        <v>0</v>
      </c>
      <c r="CG109" s="26"/>
      <c r="CH109" s="1">
        <f t="shared" si="269"/>
        <v>0</v>
      </c>
      <c r="CI109" s="1">
        <f t="shared" si="237"/>
        <v>0</v>
      </c>
      <c r="CJ109" s="1">
        <f t="shared" si="238"/>
        <v>0</v>
      </c>
      <c r="CK109" s="1">
        <f t="shared" si="239"/>
        <v>0</v>
      </c>
      <c r="CL109" s="1">
        <f t="shared" si="240"/>
        <v>0</v>
      </c>
      <c r="CM109" s="1">
        <f t="shared" si="241"/>
        <v>0</v>
      </c>
      <c r="CN109" s="1">
        <f t="shared" si="242"/>
        <v>0</v>
      </c>
      <c r="CO109" s="1">
        <f t="shared" si="243"/>
        <v>0</v>
      </c>
      <c r="CP109" s="1">
        <f t="shared" si="244"/>
        <v>0</v>
      </c>
      <c r="CQ109" s="1">
        <f t="shared" si="245"/>
        <v>0</v>
      </c>
      <c r="CR109" s="1">
        <f t="shared" si="246"/>
        <v>0</v>
      </c>
      <c r="CS109" s="1">
        <f t="shared" si="247"/>
        <v>0</v>
      </c>
      <c r="CT109" s="1">
        <f t="shared" si="248"/>
        <v>0</v>
      </c>
      <c r="CU109" s="1">
        <f t="shared" si="249"/>
        <v>0</v>
      </c>
      <c r="CV109" s="1">
        <f t="shared" si="250"/>
        <v>0</v>
      </c>
      <c r="CW109" s="1">
        <f t="shared" si="251"/>
        <v>0</v>
      </c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</row>
    <row r="110" spans="1:128" s="62" customFormat="1" ht="57" customHeight="1" x14ac:dyDescent="0.2">
      <c r="A110" s="1"/>
      <c r="B110" s="385"/>
      <c r="C110" s="26"/>
      <c r="D110" s="251" t="s">
        <v>150</v>
      </c>
      <c r="E110" s="947"/>
      <c r="F110" s="396"/>
      <c r="G110" s="1" t="s">
        <v>67</v>
      </c>
      <c r="H110" s="45" t="s">
        <v>309</v>
      </c>
      <c r="I110" s="1">
        <v>4</v>
      </c>
      <c r="J110" s="45" t="s">
        <v>693</v>
      </c>
      <c r="K110" s="494">
        <v>74.40071100000003</v>
      </c>
      <c r="L110" s="87"/>
      <c r="M110" s="87"/>
      <c r="N110" s="87"/>
      <c r="O110" s="87"/>
      <c r="P110" s="87"/>
      <c r="Q110" s="823"/>
      <c r="R110" s="789"/>
      <c r="S110" s="789"/>
      <c r="T110" s="789"/>
      <c r="U110" s="789"/>
      <c r="V110" s="70">
        <f t="shared" si="210"/>
        <v>0</v>
      </c>
      <c r="W110" s="88" t="str">
        <f t="shared" si="272"/>
        <v>No</v>
      </c>
      <c r="X110" s="71" t="str">
        <f t="shared" si="273"/>
        <v>No</v>
      </c>
      <c r="Y110"/>
      <c r="Z110" s="748">
        <v>1</v>
      </c>
      <c r="AA110" s="755">
        <f t="shared" si="274"/>
        <v>0</v>
      </c>
      <c r="AB110" s="26"/>
      <c r="AC110" s="363"/>
      <c r="AD110" s="258">
        <v>1.38</v>
      </c>
      <c r="AE110" s="942">
        <f t="shared" si="264"/>
        <v>0</v>
      </c>
      <c r="AF110" s="152">
        <f t="shared" si="275"/>
        <v>0</v>
      </c>
      <c r="AG110" s="152">
        <f t="shared" si="276"/>
        <v>0</v>
      </c>
      <c r="AH110" s="152">
        <f t="shared" si="277"/>
        <v>0</v>
      </c>
      <c r="AI110" s="152">
        <f t="shared" si="278"/>
        <v>0</v>
      </c>
      <c r="AJ110" s="152">
        <f t="shared" si="279"/>
        <v>0</v>
      </c>
      <c r="AK110" s="152">
        <f t="shared" si="280"/>
        <v>0</v>
      </c>
      <c r="AL110" s="152">
        <f t="shared" si="281"/>
        <v>0</v>
      </c>
      <c r="AM110" s="152">
        <f t="shared" si="282"/>
        <v>0</v>
      </c>
      <c r="AN110" s="152">
        <f t="shared" si="283"/>
        <v>0</v>
      </c>
      <c r="AO110" s="152">
        <f t="shared" si="284"/>
        <v>0</v>
      </c>
      <c r="AP110" s="942">
        <v>1</v>
      </c>
      <c r="AQ110" s="152"/>
      <c r="AR110" s="719">
        <v>8</v>
      </c>
      <c r="AS110" s="733">
        <f t="shared" si="212"/>
        <v>0</v>
      </c>
      <c r="AT110" s="719">
        <v>4</v>
      </c>
      <c r="AU110" s="733">
        <f t="shared" si="213"/>
        <v>0</v>
      </c>
      <c r="AV110" s="719"/>
      <c r="AW110" s="733">
        <f t="shared" si="214"/>
        <v>0</v>
      </c>
      <c r="AX110" s="730"/>
      <c r="AY110" s="733">
        <f t="shared" si="215"/>
        <v>0</v>
      </c>
      <c r="AZ110" s="730"/>
      <c r="BA110" s="733">
        <f t="shared" si="216"/>
        <v>0</v>
      </c>
      <c r="BB110" s="730"/>
      <c r="BC110" s="733">
        <f t="shared" si="217"/>
        <v>0</v>
      </c>
      <c r="BD110" s="730"/>
      <c r="BE110" s="733">
        <f t="shared" si="218"/>
        <v>0</v>
      </c>
      <c r="BF110" s="730"/>
      <c r="BG110" s="733">
        <f t="shared" si="219"/>
        <v>0</v>
      </c>
      <c r="BH110" s="730"/>
      <c r="BI110" s="733">
        <f t="shared" si="220"/>
        <v>0</v>
      </c>
      <c r="BJ110" s="730"/>
      <c r="BK110" s="733">
        <f t="shared" si="221"/>
        <v>0</v>
      </c>
      <c r="BL110" s="730"/>
      <c r="BM110" s="733">
        <f t="shared" si="222"/>
        <v>0</v>
      </c>
      <c r="BN110" s="730"/>
      <c r="BO110" s="733">
        <f t="shared" si="223"/>
        <v>0</v>
      </c>
      <c r="BP110" s="730"/>
      <c r="BQ110" s="733">
        <f t="shared" si="224"/>
        <v>0</v>
      </c>
      <c r="BR110" s="730"/>
      <c r="BS110" s="733">
        <f t="shared" si="225"/>
        <v>0</v>
      </c>
      <c r="BT110" s="26"/>
      <c r="BU110" s="26">
        <f t="shared" si="226"/>
        <v>0</v>
      </c>
      <c r="BV110" s="26">
        <f t="shared" si="227"/>
        <v>0</v>
      </c>
      <c r="BW110" s="26">
        <f t="shared" si="228"/>
        <v>0</v>
      </c>
      <c r="BX110" s="26">
        <f t="shared" si="229"/>
        <v>0</v>
      </c>
      <c r="BY110" s="26">
        <f t="shared" si="230"/>
        <v>0</v>
      </c>
      <c r="BZ110" s="26">
        <f t="shared" si="231"/>
        <v>0</v>
      </c>
      <c r="CA110" s="26">
        <f t="shared" si="232"/>
        <v>0</v>
      </c>
      <c r="CB110" s="26">
        <f t="shared" si="233"/>
        <v>0</v>
      </c>
      <c r="CC110" s="26"/>
      <c r="CD110" s="1">
        <f t="shared" si="234"/>
        <v>0</v>
      </c>
      <c r="CE110" s="1">
        <f t="shared" si="235"/>
        <v>0</v>
      </c>
      <c r="CF110" s="1">
        <f t="shared" si="236"/>
        <v>0</v>
      </c>
      <c r="CG110" s="26"/>
      <c r="CH110" s="1">
        <f t="shared" si="269"/>
        <v>0</v>
      </c>
      <c r="CI110" s="1">
        <f t="shared" si="237"/>
        <v>0</v>
      </c>
      <c r="CJ110" s="1">
        <f t="shared" si="238"/>
        <v>0</v>
      </c>
      <c r="CK110" s="1">
        <f t="shared" si="239"/>
        <v>0</v>
      </c>
      <c r="CL110" s="1">
        <f t="shared" si="240"/>
        <v>0</v>
      </c>
      <c r="CM110" s="1">
        <f t="shared" si="241"/>
        <v>0</v>
      </c>
      <c r="CN110" s="1">
        <f t="shared" si="242"/>
        <v>0</v>
      </c>
      <c r="CO110" s="1">
        <f t="shared" si="243"/>
        <v>0</v>
      </c>
      <c r="CP110" s="1">
        <f t="shared" si="244"/>
        <v>0</v>
      </c>
      <c r="CQ110" s="1">
        <f t="shared" si="245"/>
        <v>0</v>
      </c>
      <c r="CR110" s="1">
        <f t="shared" si="246"/>
        <v>0</v>
      </c>
      <c r="CS110" s="1">
        <f t="shared" si="247"/>
        <v>0</v>
      </c>
      <c r="CT110" s="1">
        <f t="shared" si="248"/>
        <v>0</v>
      </c>
      <c r="CU110" s="1">
        <f t="shared" si="249"/>
        <v>0</v>
      </c>
      <c r="CV110" s="1">
        <f t="shared" si="250"/>
        <v>0</v>
      </c>
      <c r="CW110" s="1">
        <f t="shared" si="251"/>
        <v>0</v>
      </c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</row>
    <row r="111" spans="1:128" s="62" customFormat="1" ht="57" customHeight="1" x14ac:dyDescent="0.2">
      <c r="A111" s="1"/>
      <c r="B111" s="390"/>
      <c r="C111" s="74"/>
      <c r="D111" s="973" t="s">
        <v>151</v>
      </c>
      <c r="E111" s="953"/>
      <c r="F111" s="401"/>
      <c r="G111" s="73" t="s">
        <v>675</v>
      </c>
      <c r="H111" s="75" t="s">
        <v>309</v>
      </c>
      <c r="I111" s="73">
        <v>8</v>
      </c>
      <c r="J111" s="75" t="s">
        <v>693</v>
      </c>
      <c r="K111" s="361">
        <v>79.444827000000018</v>
      </c>
      <c r="L111" s="64"/>
      <c r="M111" s="64"/>
      <c r="N111" s="64"/>
      <c r="O111" s="64"/>
      <c r="P111" s="64"/>
      <c r="Q111" s="821"/>
      <c r="R111" s="795"/>
      <c r="S111" s="795"/>
      <c r="T111" s="795"/>
      <c r="U111" s="795"/>
      <c r="V111" s="78">
        <f t="shared" si="210"/>
        <v>0</v>
      </c>
      <c r="W111" s="78" t="str">
        <f t="shared" si="272"/>
        <v>No</v>
      </c>
      <c r="X111" s="79" t="str">
        <f t="shared" si="273"/>
        <v>No</v>
      </c>
      <c r="Y111"/>
      <c r="Z111" s="751">
        <v>1</v>
      </c>
      <c r="AA111" s="752">
        <f t="shared" si="274"/>
        <v>0</v>
      </c>
      <c r="AB111" s="26"/>
      <c r="AC111" s="363"/>
      <c r="AD111" s="258">
        <v>0.7</v>
      </c>
      <c r="AE111" s="942">
        <f t="shared" si="264"/>
        <v>0</v>
      </c>
      <c r="AF111" s="152">
        <f t="shared" si="275"/>
        <v>0</v>
      </c>
      <c r="AG111" s="152">
        <f t="shared" si="276"/>
        <v>0</v>
      </c>
      <c r="AH111" s="152">
        <f t="shared" si="277"/>
        <v>0</v>
      </c>
      <c r="AI111" s="152">
        <f t="shared" si="278"/>
        <v>0</v>
      </c>
      <c r="AJ111" s="152">
        <f t="shared" si="279"/>
        <v>0</v>
      </c>
      <c r="AK111" s="152">
        <f t="shared" si="280"/>
        <v>0</v>
      </c>
      <c r="AL111" s="152">
        <f t="shared" si="281"/>
        <v>0</v>
      </c>
      <c r="AM111" s="152">
        <f t="shared" si="282"/>
        <v>0</v>
      </c>
      <c r="AN111" s="152">
        <f t="shared" si="283"/>
        <v>0</v>
      </c>
      <c r="AO111" s="152">
        <f t="shared" si="284"/>
        <v>0</v>
      </c>
      <c r="AP111" s="942">
        <v>1</v>
      </c>
      <c r="AQ111" s="152"/>
      <c r="AR111" s="719">
        <v>20</v>
      </c>
      <c r="AS111" s="733">
        <f t="shared" si="212"/>
        <v>0</v>
      </c>
      <c r="AT111" s="719"/>
      <c r="AU111" s="733">
        <f t="shared" si="213"/>
        <v>0</v>
      </c>
      <c r="AV111" s="719"/>
      <c r="AW111" s="733">
        <f t="shared" si="214"/>
        <v>0</v>
      </c>
      <c r="AX111" s="730"/>
      <c r="AY111" s="733">
        <f t="shared" si="215"/>
        <v>0</v>
      </c>
      <c r="AZ111" s="730"/>
      <c r="BA111" s="733">
        <f t="shared" si="216"/>
        <v>0</v>
      </c>
      <c r="BB111" s="730"/>
      <c r="BC111" s="733">
        <f t="shared" si="217"/>
        <v>0</v>
      </c>
      <c r="BD111" s="730"/>
      <c r="BE111" s="733">
        <f t="shared" si="218"/>
        <v>0</v>
      </c>
      <c r="BF111" s="730"/>
      <c r="BG111" s="733">
        <f t="shared" si="219"/>
        <v>0</v>
      </c>
      <c r="BH111" s="730"/>
      <c r="BI111" s="733">
        <f t="shared" si="220"/>
        <v>0</v>
      </c>
      <c r="BJ111" s="730"/>
      <c r="BK111" s="733">
        <f t="shared" si="221"/>
        <v>0</v>
      </c>
      <c r="BL111" s="730"/>
      <c r="BM111" s="733">
        <f t="shared" si="222"/>
        <v>0</v>
      </c>
      <c r="BN111" s="730"/>
      <c r="BO111" s="733">
        <f t="shared" si="223"/>
        <v>0</v>
      </c>
      <c r="BP111" s="730"/>
      <c r="BQ111" s="733">
        <f t="shared" si="224"/>
        <v>0</v>
      </c>
      <c r="BR111" s="730"/>
      <c r="BS111" s="733">
        <f t="shared" si="225"/>
        <v>0</v>
      </c>
      <c r="BT111" s="26"/>
      <c r="BU111" s="26">
        <f t="shared" si="226"/>
        <v>0</v>
      </c>
      <c r="BV111" s="26">
        <f t="shared" si="227"/>
        <v>0</v>
      </c>
      <c r="BW111" s="26">
        <f t="shared" si="228"/>
        <v>0</v>
      </c>
      <c r="BX111" s="26">
        <f t="shared" si="229"/>
        <v>0</v>
      </c>
      <c r="BY111" s="26">
        <f t="shared" si="230"/>
        <v>0</v>
      </c>
      <c r="BZ111" s="26">
        <f t="shared" si="231"/>
        <v>0</v>
      </c>
      <c r="CA111" s="26">
        <f t="shared" si="232"/>
        <v>0</v>
      </c>
      <c r="CB111" s="26">
        <f t="shared" si="233"/>
        <v>0</v>
      </c>
      <c r="CC111" s="26"/>
      <c r="CD111" s="1">
        <f t="shared" si="234"/>
        <v>0</v>
      </c>
      <c r="CE111" s="1">
        <f t="shared" si="235"/>
        <v>0</v>
      </c>
      <c r="CF111" s="1">
        <f t="shared" si="236"/>
        <v>0</v>
      </c>
      <c r="CG111" s="26"/>
      <c r="CH111" s="1">
        <f t="shared" si="269"/>
        <v>0</v>
      </c>
      <c r="CI111" s="1">
        <f t="shared" si="237"/>
        <v>0</v>
      </c>
      <c r="CJ111" s="1">
        <f t="shared" si="238"/>
        <v>0</v>
      </c>
      <c r="CK111" s="1">
        <f t="shared" si="239"/>
        <v>0</v>
      </c>
      <c r="CL111" s="1">
        <f t="shared" si="240"/>
        <v>0</v>
      </c>
      <c r="CM111" s="1">
        <f t="shared" si="241"/>
        <v>0</v>
      </c>
      <c r="CN111" s="1">
        <f t="shared" si="242"/>
        <v>0</v>
      </c>
      <c r="CO111" s="1">
        <f t="shared" si="243"/>
        <v>0</v>
      </c>
      <c r="CP111" s="1">
        <f t="shared" si="244"/>
        <v>0</v>
      </c>
      <c r="CQ111" s="1">
        <f t="shared" si="245"/>
        <v>0</v>
      </c>
      <c r="CR111" s="1">
        <f t="shared" si="246"/>
        <v>0</v>
      </c>
      <c r="CS111" s="1">
        <f t="shared" si="247"/>
        <v>0</v>
      </c>
      <c r="CT111" s="1">
        <f t="shared" si="248"/>
        <v>0</v>
      </c>
      <c r="CU111" s="1">
        <f t="shared" si="249"/>
        <v>0</v>
      </c>
      <c r="CV111" s="1">
        <f t="shared" si="250"/>
        <v>0</v>
      </c>
      <c r="CW111" s="1">
        <f t="shared" si="251"/>
        <v>0</v>
      </c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</row>
    <row r="112" spans="1:128" ht="31.25" customHeight="1" x14ac:dyDescent="0.2">
      <c r="B112" s="389"/>
      <c r="F112" s="415"/>
      <c r="G112" s="47"/>
      <c r="H112" s="47"/>
      <c r="J112" s="708" t="s">
        <v>894</v>
      </c>
      <c r="K112" s="256"/>
      <c r="L112" s="829"/>
      <c r="M112" s="829"/>
      <c r="N112" s="829"/>
      <c r="O112" s="829"/>
      <c r="P112" s="829"/>
      <c r="Q112" s="829"/>
      <c r="R112" s="829"/>
      <c r="S112" s="201"/>
      <c r="T112" s="201"/>
      <c r="U112" s="201"/>
      <c r="V112" s="2"/>
      <c r="W112" s="101"/>
      <c r="X112" s="207"/>
      <c r="Z112" s="759"/>
      <c r="AA112" s="754"/>
      <c r="AB112" s="26"/>
      <c r="AC112" s="363"/>
      <c r="AD112" s="265"/>
      <c r="AE112" s="942">
        <f t="shared" si="264"/>
        <v>0</v>
      </c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942"/>
      <c r="AQ112" s="152"/>
      <c r="AR112" s="734"/>
      <c r="AS112" s="733">
        <f t="shared" si="212"/>
        <v>0</v>
      </c>
      <c r="AT112" s="734"/>
      <c r="AU112" s="733">
        <f t="shared" si="213"/>
        <v>0</v>
      </c>
      <c r="AV112" s="734"/>
      <c r="AW112" s="733">
        <f t="shared" si="214"/>
        <v>0</v>
      </c>
      <c r="AX112" s="735"/>
      <c r="AY112" s="733">
        <f t="shared" si="215"/>
        <v>0</v>
      </c>
      <c r="AZ112" s="735"/>
      <c r="BA112" s="733">
        <f t="shared" si="216"/>
        <v>0</v>
      </c>
      <c r="BB112" s="735"/>
      <c r="BC112" s="733">
        <f t="shared" si="217"/>
        <v>0</v>
      </c>
      <c r="BD112" s="735"/>
      <c r="BE112" s="733">
        <f t="shared" si="218"/>
        <v>0</v>
      </c>
      <c r="BF112" s="735"/>
      <c r="BG112" s="733">
        <f t="shared" si="219"/>
        <v>0</v>
      </c>
      <c r="BH112" s="735"/>
      <c r="BI112" s="733">
        <f t="shared" si="220"/>
        <v>0</v>
      </c>
      <c r="BJ112" s="735"/>
      <c r="BK112" s="733">
        <f t="shared" si="221"/>
        <v>0</v>
      </c>
      <c r="BL112" s="735"/>
      <c r="BM112" s="733">
        <f t="shared" si="222"/>
        <v>0</v>
      </c>
      <c r="BN112" s="735"/>
      <c r="BO112" s="733">
        <f t="shared" si="223"/>
        <v>0</v>
      </c>
      <c r="BP112" s="735"/>
      <c r="BQ112" s="733">
        <f t="shared" si="224"/>
        <v>0</v>
      </c>
      <c r="BR112" s="735"/>
      <c r="BS112" s="733">
        <f t="shared" si="225"/>
        <v>0</v>
      </c>
      <c r="BU112" s="26">
        <f t="shared" si="226"/>
        <v>0</v>
      </c>
      <c r="BV112" s="26">
        <f t="shared" si="227"/>
        <v>0</v>
      </c>
      <c r="BW112" s="26">
        <f t="shared" si="228"/>
        <v>0</v>
      </c>
      <c r="BX112" s="26">
        <f t="shared" si="229"/>
        <v>0</v>
      </c>
      <c r="BY112" s="26">
        <f t="shared" si="230"/>
        <v>0</v>
      </c>
      <c r="BZ112" s="26">
        <f t="shared" si="231"/>
        <v>0</v>
      </c>
      <c r="CA112" s="26">
        <f t="shared" si="232"/>
        <v>0</v>
      </c>
      <c r="CB112" s="26">
        <f t="shared" si="233"/>
        <v>0</v>
      </c>
      <c r="CD112" s="1">
        <f t="shared" si="234"/>
        <v>0</v>
      </c>
      <c r="CE112" s="1">
        <f t="shared" si="235"/>
        <v>0</v>
      </c>
      <c r="CF112" s="1">
        <f t="shared" si="236"/>
        <v>0</v>
      </c>
      <c r="CH112" s="1">
        <f t="shared" si="269"/>
        <v>0</v>
      </c>
      <c r="CI112" s="1">
        <f t="shared" si="237"/>
        <v>0</v>
      </c>
      <c r="CJ112" s="1">
        <f t="shared" si="238"/>
        <v>0</v>
      </c>
      <c r="CK112" s="1">
        <f t="shared" si="239"/>
        <v>0</v>
      </c>
      <c r="CL112" s="1">
        <f t="shared" si="240"/>
        <v>0</v>
      </c>
      <c r="CM112" s="1">
        <f t="shared" si="241"/>
        <v>0</v>
      </c>
      <c r="CN112" s="1">
        <f t="shared" si="242"/>
        <v>0</v>
      </c>
      <c r="CO112" s="1">
        <f t="shared" si="243"/>
        <v>0</v>
      </c>
      <c r="CP112" s="1">
        <f t="shared" si="244"/>
        <v>0</v>
      </c>
      <c r="CQ112" s="1">
        <f t="shared" si="245"/>
        <v>0</v>
      </c>
      <c r="CR112" s="1">
        <f t="shared" si="246"/>
        <v>0</v>
      </c>
      <c r="CS112" s="1">
        <f t="shared" si="247"/>
        <v>0</v>
      </c>
      <c r="CT112" s="1">
        <f t="shared" si="248"/>
        <v>0</v>
      </c>
      <c r="CU112" s="1">
        <f t="shared" si="249"/>
        <v>0</v>
      </c>
      <c r="CV112" s="1">
        <f t="shared" si="250"/>
        <v>0</v>
      </c>
      <c r="CW112" s="1">
        <f t="shared" si="251"/>
        <v>0</v>
      </c>
    </row>
    <row r="113" spans="1:128" s="62" customFormat="1" ht="57" customHeight="1" x14ac:dyDescent="0.2">
      <c r="A113" s="1"/>
      <c r="B113" s="142"/>
      <c r="C113" s="57"/>
      <c r="D113" s="981" t="s">
        <v>319</v>
      </c>
      <c r="E113" s="961"/>
      <c r="F113" s="404"/>
      <c r="G113" s="57" t="s">
        <v>64</v>
      </c>
      <c r="H113" s="57" t="s">
        <v>309</v>
      </c>
      <c r="I113" s="57">
        <v>3</v>
      </c>
      <c r="J113" s="58" t="s">
        <v>937</v>
      </c>
      <c r="K113" s="486">
        <v>107.18746500000003</v>
      </c>
      <c r="L113" s="69"/>
      <c r="M113" s="69"/>
      <c r="N113" s="69"/>
      <c r="O113" s="69"/>
      <c r="P113" s="69"/>
      <c r="Q113" s="820"/>
      <c r="R113" s="206"/>
      <c r="S113" s="206"/>
      <c r="T113" s="206"/>
      <c r="U113" s="206"/>
      <c r="V113" s="70">
        <f t="shared" si="210"/>
        <v>0</v>
      </c>
      <c r="W113" s="70" t="str">
        <f t="shared" ref="W113:W122" si="285">IF(B113="New","Yes","No")</f>
        <v>No</v>
      </c>
      <c r="X113" s="71" t="str">
        <f>IF(SUM(L113:U113)&gt;0,"Yes","No")</f>
        <v>No</v>
      </c>
      <c r="Y113"/>
      <c r="Z113" s="749">
        <v>1</v>
      </c>
      <c r="AA113" s="755">
        <f>Z113*L113+Z113*M113+Z113*N113+Z113*O113+Z113*P113+Z113*Q113+Z113*R113+Z113*S113+Z113*T113+Z113*U113</f>
        <v>0</v>
      </c>
      <c r="AB113" s="26"/>
      <c r="AC113" s="363"/>
      <c r="AD113" s="258">
        <v>2.5499999999999998</v>
      </c>
      <c r="AE113" s="942">
        <f t="shared" si="264"/>
        <v>0</v>
      </c>
      <c r="AF113" s="152">
        <f t="shared" ref="AF113:AF122" si="286">L113*I113</f>
        <v>0</v>
      </c>
      <c r="AG113" s="152">
        <f t="shared" ref="AG113:AG122" si="287">M113*I113</f>
        <v>0</v>
      </c>
      <c r="AH113" s="152">
        <f t="shared" ref="AH113:AH122" si="288">N113*I113</f>
        <v>0</v>
      </c>
      <c r="AI113" s="152">
        <f t="shared" ref="AI113:AI122" si="289">O113*I113</f>
        <v>0</v>
      </c>
      <c r="AJ113" s="152">
        <f t="shared" ref="AJ113:AJ122" si="290">P113*I113</f>
        <v>0</v>
      </c>
      <c r="AK113" s="152">
        <f t="shared" ref="AK113:AK122" si="291">Q113*I113</f>
        <v>0</v>
      </c>
      <c r="AL113" s="152">
        <f t="shared" ref="AL113:AL122" si="292">R113*I113</f>
        <v>0</v>
      </c>
      <c r="AM113" s="152">
        <f t="shared" ref="AM113:AM122" si="293">S113*I113</f>
        <v>0</v>
      </c>
      <c r="AN113" s="152">
        <f t="shared" ref="AN113:AN122" si="294">T113*I113</f>
        <v>0</v>
      </c>
      <c r="AO113" s="152">
        <f t="shared" ref="AO113:AO122" si="295">U113*I113</f>
        <v>0</v>
      </c>
      <c r="AP113" s="942">
        <v>1</v>
      </c>
      <c r="AQ113" s="152"/>
      <c r="AR113" s="719">
        <v>7</v>
      </c>
      <c r="AS113" s="733">
        <f t="shared" si="212"/>
        <v>0</v>
      </c>
      <c r="AT113" s="719"/>
      <c r="AU113" s="733">
        <f t="shared" si="213"/>
        <v>0</v>
      </c>
      <c r="AV113" s="719"/>
      <c r="AW113" s="733">
        <f t="shared" si="214"/>
        <v>0</v>
      </c>
      <c r="AX113" s="730"/>
      <c r="AY113" s="733">
        <f t="shared" si="215"/>
        <v>0</v>
      </c>
      <c r="AZ113" s="730"/>
      <c r="BA113" s="733">
        <f t="shared" si="216"/>
        <v>0</v>
      </c>
      <c r="BB113" s="730"/>
      <c r="BC113" s="733">
        <f t="shared" si="217"/>
        <v>0</v>
      </c>
      <c r="BD113" s="730">
        <v>1</v>
      </c>
      <c r="BE113" s="733">
        <f t="shared" si="218"/>
        <v>0</v>
      </c>
      <c r="BF113" s="730"/>
      <c r="BG113" s="733">
        <f t="shared" si="219"/>
        <v>0</v>
      </c>
      <c r="BH113" s="730"/>
      <c r="BI113" s="733">
        <f t="shared" si="220"/>
        <v>0</v>
      </c>
      <c r="BJ113" s="730">
        <v>2</v>
      </c>
      <c r="BK113" s="733">
        <f t="shared" si="221"/>
        <v>0</v>
      </c>
      <c r="BL113" s="730"/>
      <c r="BM113" s="733">
        <f t="shared" si="222"/>
        <v>0</v>
      </c>
      <c r="BN113" s="730"/>
      <c r="BO113" s="733">
        <f t="shared" si="223"/>
        <v>0</v>
      </c>
      <c r="BP113" s="730"/>
      <c r="BQ113" s="733">
        <f t="shared" si="224"/>
        <v>0</v>
      </c>
      <c r="BR113" s="730"/>
      <c r="BS113" s="733">
        <f t="shared" si="225"/>
        <v>0</v>
      </c>
      <c r="BT113" s="26"/>
      <c r="BU113" s="26">
        <f t="shared" si="226"/>
        <v>0</v>
      </c>
      <c r="BV113" s="26">
        <f t="shared" si="227"/>
        <v>0</v>
      </c>
      <c r="BW113" s="26">
        <f t="shared" si="228"/>
        <v>0</v>
      </c>
      <c r="BX113" s="26">
        <f t="shared" si="229"/>
        <v>0</v>
      </c>
      <c r="BY113" s="26">
        <f t="shared" si="230"/>
        <v>0</v>
      </c>
      <c r="BZ113" s="26">
        <f t="shared" si="231"/>
        <v>0</v>
      </c>
      <c r="CA113" s="26">
        <f t="shared" si="232"/>
        <v>0</v>
      </c>
      <c r="CB113" s="26">
        <f t="shared" si="233"/>
        <v>0</v>
      </c>
      <c r="CC113" s="26"/>
      <c r="CD113" s="1">
        <f t="shared" si="234"/>
        <v>0</v>
      </c>
      <c r="CE113" s="1">
        <f t="shared" si="235"/>
        <v>0</v>
      </c>
      <c r="CF113" s="1">
        <f t="shared" si="236"/>
        <v>0</v>
      </c>
      <c r="CG113" s="26"/>
      <c r="CH113" s="1">
        <f t="shared" si="269"/>
        <v>0</v>
      </c>
      <c r="CI113" s="1">
        <f t="shared" si="237"/>
        <v>0</v>
      </c>
      <c r="CJ113" s="1">
        <f t="shared" si="238"/>
        <v>0</v>
      </c>
      <c r="CK113" s="1">
        <f t="shared" si="239"/>
        <v>0</v>
      </c>
      <c r="CL113" s="1">
        <f t="shared" si="240"/>
        <v>0</v>
      </c>
      <c r="CM113" s="1">
        <f t="shared" si="241"/>
        <v>0</v>
      </c>
      <c r="CN113" s="1">
        <f t="shared" si="242"/>
        <v>0</v>
      </c>
      <c r="CO113" s="1">
        <f t="shared" si="243"/>
        <v>0</v>
      </c>
      <c r="CP113" s="1">
        <f t="shared" si="244"/>
        <v>0</v>
      </c>
      <c r="CQ113" s="1">
        <f t="shared" si="245"/>
        <v>0</v>
      </c>
      <c r="CR113" s="1">
        <f t="shared" si="246"/>
        <v>0</v>
      </c>
      <c r="CS113" s="1">
        <f t="shared" si="247"/>
        <v>0</v>
      </c>
      <c r="CT113" s="1">
        <f t="shared" si="248"/>
        <v>0</v>
      </c>
      <c r="CU113" s="1">
        <f t="shared" si="249"/>
        <v>0</v>
      </c>
      <c r="CV113" s="1">
        <f t="shared" si="250"/>
        <v>0</v>
      </c>
      <c r="CW113" s="1">
        <f t="shared" si="251"/>
        <v>0</v>
      </c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</row>
    <row r="114" spans="1:128" s="62" customFormat="1" ht="57" customHeight="1" x14ac:dyDescent="0.2">
      <c r="A114" s="1"/>
      <c r="B114" s="139"/>
      <c r="C114" s="26"/>
      <c r="D114" s="976" t="s">
        <v>320</v>
      </c>
      <c r="E114" s="956"/>
      <c r="F114" s="397"/>
      <c r="G114" s="62" t="s">
        <v>64</v>
      </c>
      <c r="H114" s="62" t="s">
        <v>309</v>
      </c>
      <c r="I114" s="62">
        <v>3</v>
      </c>
      <c r="J114" s="63" t="s">
        <v>937</v>
      </c>
      <c r="K114" s="487">
        <v>90.794088000000031</v>
      </c>
      <c r="L114" s="64"/>
      <c r="M114" s="64"/>
      <c r="N114" s="64"/>
      <c r="O114" s="64"/>
      <c r="P114" s="64"/>
      <c r="Q114" s="821"/>
      <c r="R114" s="795"/>
      <c r="S114" s="795"/>
      <c r="T114" s="795"/>
      <c r="U114" s="795"/>
      <c r="V114" s="66">
        <f t="shared" si="210"/>
        <v>0</v>
      </c>
      <c r="W114" s="66" t="str">
        <f t="shared" si="285"/>
        <v>No</v>
      </c>
      <c r="X114" s="67" t="str">
        <f t="shared" ref="X114:X122" si="296">IF(SUM(L114:U114)&gt;0,"Yes","No")</f>
        <v>No</v>
      </c>
      <c r="Y114"/>
      <c r="Z114" s="748">
        <v>1</v>
      </c>
      <c r="AA114" s="755">
        <f>Z114*L114+Z114*M114+Z114*N114+Z114*O114+Z114*P114+Z114*Q114+Z114*R114+Z114*S114+Z114*T114+Z114*U114</f>
        <v>0</v>
      </c>
      <c r="AB114" s="26"/>
      <c r="AC114" s="363"/>
      <c r="AD114" s="258">
        <v>1.95</v>
      </c>
      <c r="AE114" s="942">
        <f t="shared" si="264"/>
        <v>0</v>
      </c>
      <c r="AF114" s="152">
        <f t="shared" si="286"/>
        <v>0</v>
      </c>
      <c r="AG114" s="152">
        <f t="shared" si="287"/>
        <v>0</v>
      </c>
      <c r="AH114" s="152">
        <f t="shared" si="288"/>
        <v>0</v>
      </c>
      <c r="AI114" s="152">
        <f t="shared" si="289"/>
        <v>0</v>
      </c>
      <c r="AJ114" s="152">
        <f t="shared" si="290"/>
        <v>0</v>
      </c>
      <c r="AK114" s="152">
        <f t="shared" si="291"/>
        <v>0</v>
      </c>
      <c r="AL114" s="152">
        <f t="shared" si="292"/>
        <v>0</v>
      </c>
      <c r="AM114" s="152">
        <f t="shared" si="293"/>
        <v>0</v>
      </c>
      <c r="AN114" s="152">
        <f t="shared" si="294"/>
        <v>0</v>
      </c>
      <c r="AO114" s="152">
        <f t="shared" si="295"/>
        <v>0</v>
      </c>
      <c r="AP114" s="942">
        <v>1</v>
      </c>
      <c r="AQ114" s="152"/>
      <c r="AR114" s="719">
        <v>6</v>
      </c>
      <c r="AS114" s="733">
        <f t="shared" si="212"/>
        <v>0</v>
      </c>
      <c r="AT114" s="719"/>
      <c r="AU114" s="733">
        <f t="shared" si="213"/>
        <v>0</v>
      </c>
      <c r="AV114" s="719"/>
      <c r="AW114" s="733">
        <f t="shared" si="214"/>
        <v>0</v>
      </c>
      <c r="AX114" s="730"/>
      <c r="AY114" s="733">
        <f t="shared" si="215"/>
        <v>0</v>
      </c>
      <c r="AZ114" s="730"/>
      <c r="BA114" s="733">
        <f t="shared" si="216"/>
        <v>0</v>
      </c>
      <c r="BB114" s="730"/>
      <c r="BC114" s="733">
        <f t="shared" si="217"/>
        <v>0</v>
      </c>
      <c r="BD114" s="730"/>
      <c r="BE114" s="733">
        <f t="shared" si="218"/>
        <v>0</v>
      </c>
      <c r="BF114" s="730">
        <v>1</v>
      </c>
      <c r="BG114" s="733">
        <f t="shared" si="219"/>
        <v>0</v>
      </c>
      <c r="BH114" s="730">
        <v>1</v>
      </c>
      <c r="BI114" s="733">
        <f t="shared" si="220"/>
        <v>0</v>
      </c>
      <c r="BJ114" s="730">
        <v>1</v>
      </c>
      <c r="BK114" s="733">
        <f t="shared" si="221"/>
        <v>0</v>
      </c>
      <c r="BL114" s="730"/>
      <c r="BM114" s="733">
        <f t="shared" si="222"/>
        <v>0</v>
      </c>
      <c r="BN114" s="730"/>
      <c r="BO114" s="733">
        <f t="shared" si="223"/>
        <v>0</v>
      </c>
      <c r="BP114" s="730"/>
      <c r="BQ114" s="733">
        <f t="shared" si="224"/>
        <v>0</v>
      </c>
      <c r="BR114" s="730"/>
      <c r="BS114" s="733">
        <f t="shared" si="225"/>
        <v>0</v>
      </c>
      <c r="BT114" s="26"/>
      <c r="BU114" s="26">
        <f t="shared" si="226"/>
        <v>0</v>
      </c>
      <c r="BV114" s="26">
        <f t="shared" si="227"/>
        <v>0</v>
      </c>
      <c r="BW114" s="26">
        <f t="shared" si="228"/>
        <v>0</v>
      </c>
      <c r="BX114" s="26">
        <f t="shared" si="229"/>
        <v>0</v>
      </c>
      <c r="BY114" s="26">
        <f t="shared" si="230"/>
        <v>0</v>
      </c>
      <c r="BZ114" s="26">
        <f t="shared" si="231"/>
        <v>0</v>
      </c>
      <c r="CA114" s="26">
        <f t="shared" si="232"/>
        <v>0</v>
      </c>
      <c r="CB114" s="26">
        <f t="shared" si="233"/>
        <v>0</v>
      </c>
      <c r="CC114" s="26"/>
      <c r="CD114" s="1">
        <f t="shared" si="234"/>
        <v>0</v>
      </c>
      <c r="CE114" s="1">
        <f t="shared" si="235"/>
        <v>0</v>
      </c>
      <c r="CF114" s="1">
        <f t="shared" si="236"/>
        <v>0</v>
      </c>
      <c r="CG114" s="26"/>
      <c r="CH114" s="1">
        <f t="shared" si="269"/>
        <v>0</v>
      </c>
      <c r="CI114" s="1">
        <f t="shared" si="237"/>
        <v>0</v>
      </c>
      <c r="CJ114" s="1">
        <f t="shared" si="238"/>
        <v>0</v>
      </c>
      <c r="CK114" s="1">
        <f t="shared" si="239"/>
        <v>0</v>
      </c>
      <c r="CL114" s="1">
        <f t="shared" si="240"/>
        <v>0</v>
      </c>
      <c r="CM114" s="1">
        <f t="shared" si="241"/>
        <v>0</v>
      </c>
      <c r="CN114" s="1">
        <f t="shared" si="242"/>
        <v>0</v>
      </c>
      <c r="CO114" s="1">
        <f t="shared" si="243"/>
        <v>0</v>
      </c>
      <c r="CP114" s="1">
        <f t="shared" si="244"/>
        <v>0</v>
      </c>
      <c r="CQ114" s="1">
        <f t="shared" si="245"/>
        <v>0</v>
      </c>
      <c r="CR114" s="1">
        <f t="shared" si="246"/>
        <v>0</v>
      </c>
      <c r="CS114" s="1">
        <f t="shared" si="247"/>
        <v>0</v>
      </c>
      <c r="CT114" s="1">
        <f t="shared" si="248"/>
        <v>0</v>
      </c>
      <c r="CU114" s="1">
        <f t="shared" si="249"/>
        <v>0</v>
      </c>
      <c r="CV114" s="1">
        <f t="shared" si="250"/>
        <v>0</v>
      </c>
      <c r="CW114" s="1">
        <f t="shared" si="251"/>
        <v>0</v>
      </c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</row>
    <row r="115" spans="1:128" s="62" customFormat="1" ht="57" customHeight="1" x14ac:dyDescent="0.2">
      <c r="A115" s="1"/>
      <c r="B115" s="139"/>
      <c r="C115" s="26"/>
      <c r="D115" s="251" t="s">
        <v>321</v>
      </c>
      <c r="E115" s="947"/>
      <c r="F115" s="396"/>
      <c r="G115" s="1" t="s">
        <v>64</v>
      </c>
      <c r="H115" s="1" t="s">
        <v>309</v>
      </c>
      <c r="I115" s="1">
        <v>6</v>
      </c>
      <c r="J115" s="45" t="s">
        <v>937</v>
      </c>
      <c r="K115" s="488">
        <v>78.18379800000001</v>
      </c>
      <c r="L115" s="69"/>
      <c r="M115" s="69"/>
      <c r="N115" s="69"/>
      <c r="O115" s="69"/>
      <c r="P115" s="69"/>
      <c r="Q115" s="820"/>
      <c r="R115" s="206"/>
      <c r="S115" s="206"/>
      <c r="T115" s="206"/>
      <c r="U115" s="206"/>
      <c r="V115" s="70">
        <f t="shared" si="210"/>
        <v>0</v>
      </c>
      <c r="W115" s="88" t="str">
        <f t="shared" si="285"/>
        <v>No</v>
      </c>
      <c r="X115" s="71" t="str">
        <f t="shared" si="296"/>
        <v>No</v>
      </c>
      <c r="Y115"/>
      <c r="Z115" s="748">
        <v>1</v>
      </c>
      <c r="AA115" s="755">
        <f>Z115*L115+Z115*M115+Z115*N115+Z115*O115+Z115*P115+Z115*Q115+Z115*R115+Z115*S115+Z115*T115+Z115*U115</f>
        <v>0</v>
      </c>
      <c r="AB115" s="26"/>
      <c r="AC115" s="363"/>
      <c r="AD115" s="258">
        <v>0.8</v>
      </c>
      <c r="AE115" s="942">
        <f t="shared" si="264"/>
        <v>0</v>
      </c>
      <c r="AF115" s="152">
        <f t="shared" si="286"/>
        <v>0</v>
      </c>
      <c r="AG115" s="152">
        <f t="shared" si="287"/>
        <v>0</v>
      </c>
      <c r="AH115" s="152">
        <f t="shared" si="288"/>
        <v>0</v>
      </c>
      <c r="AI115" s="152">
        <f t="shared" si="289"/>
        <v>0</v>
      </c>
      <c r="AJ115" s="152">
        <f t="shared" si="290"/>
        <v>0</v>
      </c>
      <c r="AK115" s="152">
        <f t="shared" si="291"/>
        <v>0</v>
      </c>
      <c r="AL115" s="152">
        <f t="shared" si="292"/>
        <v>0</v>
      </c>
      <c r="AM115" s="152">
        <f t="shared" si="293"/>
        <v>0</v>
      </c>
      <c r="AN115" s="152">
        <f t="shared" si="294"/>
        <v>0</v>
      </c>
      <c r="AO115" s="152">
        <f t="shared" si="295"/>
        <v>0</v>
      </c>
      <c r="AP115" s="942">
        <v>1</v>
      </c>
      <c r="AQ115" s="152"/>
      <c r="AR115" s="719">
        <v>13</v>
      </c>
      <c r="AS115" s="733">
        <f t="shared" si="212"/>
        <v>0</v>
      </c>
      <c r="AT115" s="719"/>
      <c r="AU115" s="733">
        <f t="shared" si="213"/>
        <v>0</v>
      </c>
      <c r="AV115" s="719"/>
      <c r="AW115" s="733">
        <f t="shared" si="214"/>
        <v>0</v>
      </c>
      <c r="AX115" s="730">
        <v>1</v>
      </c>
      <c r="AY115" s="733">
        <f t="shared" si="215"/>
        <v>0</v>
      </c>
      <c r="AZ115" s="730">
        <v>2</v>
      </c>
      <c r="BA115" s="733">
        <f t="shared" si="216"/>
        <v>0</v>
      </c>
      <c r="BB115" s="730"/>
      <c r="BC115" s="733">
        <f t="shared" si="217"/>
        <v>0</v>
      </c>
      <c r="BD115" s="730">
        <v>3</v>
      </c>
      <c r="BE115" s="733">
        <f t="shared" si="218"/>
        <v>0</v>
      </c>
      <c r="BF115" s="730"/>
      <c r="BG115" s="733">
        <f t="shared" si="219"/>
        <v>0</v>
      </c>
      <c r="BH115" s="730"/>
      <c r="BI115" s="733">
        <f t="shared" si="220"/>
        <v>0</v>
      </c>
      <c r="BJ115" s="730"/>
      <c r="BK115" s="733">
        <f t="shared" si="221"/>
        <v>0</v>
      </c>
      <c r="BL115" s="730"/>
      <c r="BM115" s="733">
        <f t="shared" si="222"/>
        <v>0</v>
      </c>
      <c r="BN115" s="730"/>
      <c r="BO115" s="733">
        <f t="shared" si="223"/>
        <v>0</v>
      </c>
      <c r="BP115" s="730"/>
      <c r="BQ115" s="733">
        <f t="shared" si="224"/>
        <v>0</v>
      </c>
      <c r="BR115" s="730"/>
      <c r="BS115" s="733">
        <f t="shared" si="225"/>
        <v>0</v>
      </c>
      <c r="BT115" s="26"/>
      <c r="BU115" s="26">
        <f t="shared" si="226"/>
        <v>0</v>
      </c>
      <c r="BV115" s="26">
        <f t="shared" si="227"/>
        <v>0</v>
      </c>
      <c r="BW115" s="26">
        <f t="shared" si="228"/>
        <v>0</v>
      </c>
      <c r="BX115" s="26">
        <f t="shared" si="229"/>
        <v>0</v>
      </c>
      <c r="BY115" s="26">
        <f t="shared" si="230"/>
        <v>0</v>
      </c>
      <c r="BZ115" s="26">
        <f t="shared" si="231"/>
        <v>0</v>
      </c>
      <c r="CA115" s="26">
        <f t="shared" si="232"/>
        <v>0</v>
      </c>
      <c r="CB115" s="26">
        <f t="shared" si="233"/>
        <v>0</v>
      </c>
      <c r="CC115" s="26"/>
      <c r="CD115" s="1">
        <f t="shared" si="234"/>
        <v>0</v>
      </c>
      <c r="CE115" s="1">
        <f t="shared" si="235"/>
        <v>0</v>
      </c>
      <c r="CF115" s="1">
        <f t="shared" si="236"/>
        <v>0</v>
      </c>
      <c r="CG115" s="26"/>
      <c r="CH115" s="1">
        <f t="shared" si="269"/>
        <v>0</v>
      </c>
      <c r="CI115" s="1">
        <f t="shared" si="237"/>
        <v>0</v>
      </c>
      <c r="CJ115" s="1">
        <f t="shared" si="238"/>
        <v>0</v>
      </c>
      <c r="CK115" s="1">
        <f t="shared" si="239"/>
        <v>0</v>
      </c>
      <c r="CL115" s="1">
        <f t="shared" si="240"/>
        <v>0</v>
      </c>
      <c r="CM115" s="1">
        <f t="shared" si="241"/>
        <v>0</v>
      </c>
      <c r="CN115" s="1">
        <f t="shared" si="242"/>
        <v>0</v>
      </c>
      <c r="CO115" s="1">
        <f t="shared" si="243"/>
        <v>0</v>
      </c>
      <c r="CP115" s="1">
        <f t="shared" si="244"/>
        <v>0</v>
      </c>
      <c r="CQ115" s="1">
        <f t="shared" si="245"/>
        <v>0</v>
      </c>
      <c r="CR115" s="1">
        <f t="shared" si="246"/>
        <v>0</v>
      </c>
      <c r="CS115" s="1">
        <f t="shared" si="247"/>
        <v>0</v>
      </c>
      <c r="CT115" s="1">
        <f t="shared" si="248"/>
        <v>0</v>
      </c>
      <c r="CU115" s="1">
        <f t="shared" si="249"/>
        <v>0</v>
      </c>
      <c r="CV115" s="1">
        <f t="shared" si="250"/>
        <v>0</v>
      </c>
      <c r="CW115" s="1">
        <f t="shared" si="251"/>
        <v>0</v>
      </c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</row>
    <row r="116" spans="1:128" s="62" customFormat="1" ht="57" customHeight="1" x14ac:dyDescent="0.2">
      <c r="A116" s="1"/>
      <c r="B116" s="139"/>
      <c r="C116" s="26"/>
      <c r="D116" s="976" t="s">
        <v>322</v>
      </c>
      <c r="E116" s="956"/>
      <c r="F116" s="397"/>
      <c r="G116" s="62" t="s">
        <v>64</v>
      </c>
      <c r="H116" s="62" t="s">
        <v>309</v>
      </c>
      <c r="I116" s="62">
        <v>2</v>
      </c>
      <c r="J116" s="63" t="s">
        <v>937</v>
      </c>
      <c r="K116" s="487">
        <v>88.272030000000015</v>
      </c>
      <c r="L116" s="64"/>
      <c r="M116" s="64"/>
      <c r="N116" s="64"/>
      <c r="O116" s="64"/>
      <c r="P116" s="64"/>
      <c r="Q116" s="821"/>
      <c r="R116" s="795"/>
      <c r="S116" s="795"/>
      <c r="T116" s="795"/>
      <c r="U116" s="795"/>
      <c r="V116" s="66">
        <f t="shared" si="210"/>
        <v>0</v>
      </c>
      <c r="W116" s="66" t="str">
        <f t="shared" si="285"/>
        <v>No</v>
      </c>
      <c r="X116" s="67" t="str">
        <f t="shared" si="296"/>
        <v>No</v>
      </c>
      <c r="Y116"/>
      <c r="Z116" s="748">
        <v>1</v>
      </c>
      <c r="AA116" s="755">
        <f t="shared" ref="AA116:AA122" si="297">Z116*L116+Z116*M116+Z116*N116+Z116*O116+Z116*P116+Z116*Q116+Z116*R116+Z116*S116+Z116*T116+Z116*U116</f>
        <v>0</v>
      </c>
      <c r="AB116" s="26"/>
      <c r="AC116" s="363"/>
      <c r="AD116" s="258">
        <v>1.7</v>
      </c>
      <c r="AE116" s="942">
        <f t="shared" si="264"/>
        <v>0</v>
      </c>
      <c r="AF116" s="152">
        <f t="shared" si="286"/>
        <v>0</v>
      </c>
      <c r="AG116" s="152">
        <f t="shared" si="287"/>
        <v>0</v>
      </c>
      <c r="AH116" s="152">
        <f t="shared" si="288"/>
        <v>0</v>
      </c>
      <c r="AI116" s="152">
        <f t="shared" si="289"/>
        <v>0</v>
      </c>
      <c r="AJ116" s="152">
        <f t="shared" si="290"/>
        <v>0</v>
      </c>
      <c r="AK116" s="152">
        <f t="shared" si="291"/>
        <v>0</v>
      </c>
      <c r="AL116" s="152">
        <f t="shared" si="292"/>
        <v>0</v>
      </c>
      <c r="AM116" s="152">
        <f t="shared" si="293"/>
        <v>0</v>
      </c>
      <c r="AN116" s="152">
        <f t="shared" si="294"/>
        <v>0</v>
      </c>
      <c r="AO116" s="152">
        <f t="shared" si="295"/>
        <v>0</v>
      </c>
      <c r="AP116" s="942">
        <v>1</v>
      </c>
      <c r="AQ116" s="152"/>
      <c r="AR116" s="719">
        <v>5</v>
      </c>
      <c r="AS116" s="733">
        <f t="shared" si="212"/>
        <v>0</v>
      </c>
      <c r="AT116" s="719"/>
      <c r="AU116" s="733">
        <f t="shared" si="213"/>
        <v>0</v>
      </c>
      <c r="AV116" s="719"/>
      <c r="AW116" s="733">
        <f t="shared" si="214"/>
        <v>0</v>
      </c>
      <c r="AX116" s="730"/>
      <c r="AY116" s="733">
        <f t="shared" si="215"/>
        <v>0</v>
      </c>
      <c r="AZ116" s="730"/>
      <c r="BA116" s="733">
        <f t="shared" si="216"/>
        <v>0</v>
      </c>
      <c r="BB116" s="730"/>
      <c r="BC116" s="733">
        <f t="shared" si="217"/>
        <v>0</v>
      </c>
      <c r="BD116" s="730"/>
      <c r="BE116" s="733">
        <f t="shared" si="218"/>
        <v>0</v>
      </c>
      <c r="BF116" s="730">
        <v>1</v>
      </c>
      <c r="BG116" s="733">
        <f t="shared" si="219"/>
        <v>0</v>
      </c>
      <c r="BH116" s="730"/>
      <c r="BI116" s="733">
        <f t="shared" si="220"/>
        <v>0</v>
      </c>
      <c r="BJ116" s="730">
        <v>1</v>
      </c>
      <c r="BK116" s="733">
        <f t="shared" si="221"/>
        <v>0</v>
      </c>
      <c r="BL116" s="730"/>
      <c r="BM116" s="733">
        <f t="shared" si="222"/>
        <v>0</v>
      </c>
      <c r="BN116" s="730"/>
      <c r="BO116" s="733">
        <f t="shared" si="223"/>
        <v>0</v>
      </c>
      <c r="BP116" s="730"/>
      <c r="BQ116" s="733">
        <f t="shared" si="224"/>
        <v>0</v>
      </c>
      <c r="BR116" s="730"/>
      <c r="BS116" s="733">
        <f t="shared" si="225"/>
        <v>0</v>
      </c>
      <c r="BT116" s="26"/>
      <c r="BU116" s="26">
        <f t="shared" si="226"/>
        <v>0</v>
      </c>
      <c r="BV116" s="26">
        <f t="shared" si="227"/>
        <v>0</v>
      </c>
      <c r="BW116" s="26">
        <f t="shared" si="228"/>
        <v>0</v>
      </c>
      <c r="BX116" s="26">
        <f t="shared" si="229"/>
        <v>0</v>
      </c>
      <c r="BY116" s="26">
        <f t="shared" si="230"/>
        <v>0</v>
      </c>
      <c r="BZ116" s="26">
        <f t="shared" si="231"/>
        <v>0</v>
      </c>
      <c r="CA116" s="26">
        <f t="shared" si="232"/>
        <v>0</v>
      </c>
      <c r="CB116" s="26">
        <f t="shared" si="233"/>
        <v>0</v>
      </c>
      <c r="CC116" s="26"/>
      <c r="CD116" s="1">
        <f t="shared" si="234"/>
        <v>0</v>
      </c>
      <c r="CE116" s="1">
        <f t="shared" si="235"/>
        <v>0</v>
      </c>
      <c r="CF116" s="1">
        <f t="shared" si="236"/>
        <v>0</v>
      </c>
      <c r="CG116" s="26"/>
      <c r="CH116" s="1">
        <f t="shared" si="269"/>
        <v>0</v>
      </c>
      <c r="CI116" s="1">
        <f t="shared" si="237"/>
        <v>0</v>
      </c>
      <c r="CJ116" s="1">
        <f t="shared" si="238"/>
        <v>0</v>
      </c>
      <c r="CK116" s="1">
        <f t="shared" si="239"/>
        <v>0</v>
      </c>
      <c r="CL116" s="1">
        <f t="shared" si="240"/>
        <v>0</v>
      </c>
      <c r="CM116" s="1">
        <f t="shared" si="241"/>
        <v>0</v>
      </c>
      <c r="CN116" s="1">
        <f t="shared" si="242"/>
        <v>0</v>
      </c>
      <c r="CO116" s="1">
        <f t="shared" si="243"/>
        <v>0</v>
      </c>
      <c r="CP116" s="1">
        <f t="shared" si="244"/>
        <v>0</v>
      </c>
      <c r="CQ116" s="1">
        <f t="shared" si="245"/>
        <v>0</v>
      </c>
      <c r="CR116" s="1">
        <f t="shared" si="246"/>
        <v>0</v>
      </c>
      <c r="CS116" s="1">
        <f t="shared" si="247"/>
        <v>0</v>
      </c>
      <c r="CT116" s="1">
        <f t="shared" si="248"/>
        <v>0</v>
      </c>
      <c r="CU116" s="1">
        <f t="shared" si="249"/>
        <v>0</v>
      </c>
      <c r="CV116" s="1">
        <f t="shared" si="250"/>
        <v>0</v>
      </c>
      <c r="CW116" s="1">
        <f t="shared" si="251"/>
        <v>0</v>
      </c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</row>
    <row r="117" spans="1:128" s="62" customFormat="1" ht="57" customHeight="1" x14ac:dyDescent="0.2">
      <c r="A117" s="1"/>
      <c r="B117" s="385"/>
      <c r="C117" s="26"/>
      <c r="D117" s="251" t="s">
        <v>152</v>
      </c>
      <c r="E117" s="947"/>
      <c r="F117" s="396"/>
      <c r="G117" s="1" t="s">
        <v>63</v>
      </c>
      <c r="H117" s="1" t="s">
        <v>309</v>
      </c>
      <c r="I117" s="1">
        <v>4</v>
      </c>
      <c r="J117" s="45" t="s">
        <v>937</v>
      </c>
      <c r="K117" s="488">
        <v>66.834537000000012</v>
      </c>
      <c r="L117" s="69"/>
      <c r="M117" s="69"/>
      <c r="N117" s="69"/>
      <c r="O117" s="69"/>
      <c r="P117" s="69"/>
      <c r="Q117" s="820"/>
      <c r="R117" s="206"/>
      <c r="S117" s="206"/>
      <c r="T117" s="206"/>
      <c r="U117" s="206"/>
      <c r="V117" s="70">
        <f t="shared" si="210"/>
        <v>0</v>
      </c>
      <c r="W117" s="88" t="str">
        <f t="shared" si="285"/>
        <v>No</v>
      </c>
      <c r="X117" s="71" t="str">
        <f t="shared" si="296"/>
        <v>No</v>
      </c>
      <c r="Y117"/>
      <c r="Z117" s="748">
        <v>1</v>
      </c>
      <c r="AA117" s="755">
        <f t="shared" si="297"/>
        <v>0</v>
      </c>
      <c r="AB117" s="26"/>
      <c r="AC117" s="363"/>
      <c r="AD117" s="258">
        <v>1.58</v>
      </c>
      <c r="AE117" s="942">
        <f t="shared" si="264"/>
        <v>0</v>
      </c>
      <c r="AF117" s="152">
        <f t="shared" si="286"/>
        <v>0</v>
      </c>
      <c r="AG117" s="152">
        <f t="shared" si="287"/>
        <v>0</v>
      </c>
      <c r="AH117" s="152">
        <f t="shared" si="288"/>
        <v>0</v>
      </c>
      <c r="AI117" s="152">
        <f t="shared" si="289"/>
        <v>0</v>
      </c>
      <c r="AJ117" s="152">
        <f t="shared" si="290"/>
        <v>0</v>
      </c>
      <c r="AK117" s="152">
        <f t="shared" si="291"/>
        <v>0</v>
      </c>
      <c r="AL117" s="152">
        <f t="shared" si="292"/>
        <v>0</v>
      </c>
      <c r="AM117" s="152">
        <f t="shared" si="293"/>
        <v>0</v>
      </c>
      <c r="AN117" s="152">
        <f t="shared" si="294"/>
        <v>0</v>
      </c>
      <c r="AO117" s="152">
        <f t="shared" si="295"/>
        <v>0</v>
      </c>
      <c r="AP117" s="942">
        <v>1</v>
      </c>
      <c r="AQ117" s="152"/>
      <c r="AR117" s="719">
        <v>8</v>
      </c>
      <c r="AS117" s="733">
        <f t="shared" si="212"/>
        <v>0</v>
      </c>
      <c r="AT117" s="719"/>
      <c r="AU117" s="733">
        <f t="shared" si="213"/>
        <v>0</v>
      </c>
      <c r="AV117" s="719"/>
      <c r="AW117" s="733">
        <f t="shared" si="214"/>
        <v>0</v>
      </c>
      <c r="AX117" s="730"/>
      <c r="AY117" s="733">
        <f t="shared" si="215"/>
        <v>0</v>
      </c>
      <c r="AZ117" s="730"/>
      <c r="BA117" s="733">
        <f t="shared" si="216"/>
        <v>0</v>
      </c>
      <c r="BB117" s="730"/>
      <c r="BC117" s="733">
        <f t="shared" si="217"/>
        <v>0</v>
      </c>
      <c r="BD117" s="730"/>
      <c r="BE117" s="733">
        <f t="shared" si="218"/>
        <v>0</v>
      </c>
      <c r="BF117" s="730">
        <v>4</v>
      </c>
      <c r="BG117" s="733">
        <f t="shared" si="219"/>
        <v>0</v>
      </c>
      <c r="BH117" s="730"/>
      <c r="BI117" s="733">
        <f t="shared" si="220"/>
        <v>0</v>
      </c>
      <c r="BJ117" s="730"/>
      <c r="BK117" s="733">
        <f t="shared" si="221"/>
        <v>0</v>
      </c>
      <c r="BL117" s="730"/>
      <c r="BM117" s="733">
        <f t="shared" si="222"/>
        <v>0</v>
      </c>
      <c r="BN117" s="730"/>
      <c r="BO117" s="733">
        <f t="shared" si="223"/>
        <v>0</v>
      </c>
      <c r="BP117" s="730"/>
      <c r="BQ117" s="733">
        <f t="shared" si="224"/>
        <v>0</v>
      </c>
      <c r="BR117" s="730"/>
      <c r="BS117" s="733">
        <f t="shared" si="225"/>
        <v>0</v>
      </c>
      <c r="BT117" s="26"/>
      <c r="BU117" s="26">
        <f t="shared" si="226"/>
        <v>0</v>
      </c>
      <c r="BV117" s="26">
        <f t="shared" si="227"/>
        <v>0</v>
      </c>
      <c r="BW117" s="26">
        <f t="shared" si="228"/>
        <v>0</v>
      </c>
      <c r="BX117" s="26">
        <f t="shared" si="229"/>
        <v>0</v>
      </c>
      <c r="BY117" s="26">
        <f t="shared" si="230"/>
        <v>0</v>
      </c>
      <c r="BZ117" s="26">
        <f t="shared" si="231"/>
        <v>0</v>
      </c>
      <c r="CA117" s="26">
        <f t="shared" si="232"/>
        <v>0</v>
      </c>
      <c r="CB117" s="26">
        <f t="shared" si="233"/>
        <v>0</v>
      </c>
      <c r="CC117" s="26"/>
      <c r="CD117" s="1">
        <f t="shared" si="234"/>
        <v>0</v>
      </c>
      <c r="CE117" s="1">
        <f t="shared" si="235"/>
        <v>0</v>
      </c>
      <c r="CF117" s="1">
        <f t="shared" si="236"/>
        <v>0</v>
      </c>
      <c r="CG117" s="26"/>
      <c r="CH117" s="1">
        <f t="shared" si="269"/>
        <v>0</v>
      </c>
      <c r="CI117" s="1">
        <f t="shared" si="237"/>
        <v>0</v>
      </c>
      <c r="CJ117" s="1">
        <f t="shared" si="238"/>
        <v>0</v>
      </c>
      <c r="CK117" s="1">
        <f t="shared" si="239"/>
        <v>0</v>
      </c>
      <c r="CL117" s="1">
        <f t="shared" si="240"/>
        <v>0</v>
      </c>
      <c r="CM117" s="1">
        <f t="shared" si="241"/>
        <v>0</v>
      </c>
      <c r="CN117" s="1">
        <f t="shared" si="242"/>
        <v>0</v>
      </c>
      <c r="CO117" s="1">
        <f t="shared" si="243"/>
        <v>0</v>
      </c>
      <c r="CP117" s="1">
        <f t="shared" si="244"/>
        <v>0</v>
      </c>
      <c r="CQ117" s="1">
        <f t="shared" si="245"/>
        <v>0</v>
      </c>
      <c r="CR117" s="1">
        <f t="shared" si="246"/>
        <v>0</v>
      </c>
      <c r="CS117" s="1">
        <f t="shared" si="247"/>
        <v>0</v>
      </c>
      <c r="CT117" s="1">
        <f t="shared" si="248"/>
        <v>0</v>
      </c>
      <c r="CU117" s="1">
        <f t="shared" si="249"/>
        <v>0</v>
      </c>
      <c r="CV117" s="1">
        <f t="shared" si="250"/>
        <v>0</v>
      </c>
      <c r="CW117" s="1">
        <f t="shared" si="251"/>
        <v>0</v>
      </c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</row>
    <row r="118" spans="1:128" s="62" customFormat="1" ht="57" customHeight="1" x14ac:dyDescent="0.2">
      <c r="A118" s="1"/>
      <c r="B118" s="385"/>
      <c r="C118" s="26"/>
      <c r="D118" s="976" t="s">
        <v>153</v>
      </c>
      <c r="E118" s="956"/>
      <c r="F118" s="397"/>
      <c r="G118" s="62" t="s">
        <v>63</v>
      </c>
      <c r="H118" s="62" t="s">
        <v>309</v>
      </c>
      <c r="I118" s="62">
        <v>6</v>
      </c>
      <c r="J118" s="63" t="s">
        <v>937</v>
      </c>
      <c r="K118" s="487">
        <v>69.356595000000013</v>
      </c>
      <c r="L118" s="64"/>
      <c r="M118" s="64"/>
      <c r="N118" s="64"/>
      <c r="O118" s="64"/>
      <c r="P118" s="64"/>
      <c r="Q118" s="821"/>
      <c r="R118" s="795"/>
      <c r="S118" s="795"/>
      <c r="T118" s="795"/>
      <c r="U118" s="795"/>
      <c r="V118" s="66">
        <f t="shared" si="210"/>
        <v>0</v>
      </c>
      <c r="W118" s="66" t="str">
        <f t="shared" si="285"/>
        <v>No</v>
      </c>
      <c r="X118" s="67" t="str">
        <f t="shared" si="296"/>
        <v>No</v>
      </c>
      <c r="Y118"/>
      <c r="Z118" s="748">
        <v>1</v>
      </c>
      <c r="AA118" s="755">
        <f t="shared" si="297"/>
        <v>0</v>
      </c>
      <c r="AB118" s="26"/>
      <c r="AC118" s="363"/>
      <c r="AD118" s="258">
        <v>1.2</v>
      </c>
      <c r="AE118" s="942">
        <f t="shared" si="264"/>
        <v>0</v>
      </c>
      <c r="AF118" s="152">
        <f t="shared" si="286"/>
        <v>0</v>
      </c>
      <c r="AG118" s="152">
        <f t="shared" si="287"/>
        <v>0</v>
      </c>
      <c r="AH118" s="152">
        <f t="shared" si="288"/>
        <v>0</v>
      </c>
      <c r="AI118" s="152">
        <f t="shared" si="289"/>
        <v>0</v>
      </c>
      <c r="AJ118" s="152">
        <f t="shared" si="290"/>
        <v>0</v>
      </c>
      <c r="AK118" s="152">
        <f t="shared" si="291"/>
        <v>0</v>
      </c>
      <c r="AL118" s="152">
        <f t="shared" si="292"/>
        <v>0</v>
      </c>
      <c r="AM118" s="152">
        <f t="shared" si="293"/>
        <v>0</v>
      </c>
      <c r="AN118" s="152">
        <f t="shared" si="294"/>
        <v>0</v>
      </c>
      <c r="AO118" s="152">
        <f t="shared" si="295"/>
        <v>0</v>
      </c>
      <c r="AP118" s="942">
        <v>1</v>
      </c>
      <c r="AQ118" s="152"/>
      <c r="AR118" s="719">
        <v>11</v>
      </c>
      <c r="AS118" s="733">
        <f t="shared" si="212"/>
        <v>0</v>
      </c>
      <c r="AT118" s="719"/>
      <c r="AU118" s="733">
        <f t="shared" si="213"/>
        <v>0</v>
      </c>
      <c r="AV118" s="719"/>
      <c r="AW118" s="733">
        <f t="shared" si="214"/>
        <v>0</v>
      </c>
      <c r="AX118" s="730"/>
      <c r="AY118" s="733">
        <f t="shared" si="215"/>
        <v>0</v>
      </c>
      <c r="AZ118" s="730"/>
      <c r="BA118" s="733">
        <f t="shared" si="216"/>
        <v>0</v>
      </c>
      <c r="BB118" s="730">
        <v>1</v>
      </c>
      <c r="BC118" s="733">
        <f t="shared" si="217"/>
        <v>0</v>
      </c>
      <c r="BD118" s="730">
        <v>2</v>
      </c>
      <c r="BE118" s="733">
        <f t="shared" si="218"/>
        <v>0</v>
      </c>
      <c r="BF118" s="730"/>
      <c r="BG118" s="733">
        <f t="shared" si="219"/>
        <v>0</v>
      </c>
      <c r="BH118" s="730"/>
      <c r="BI118" s="733">
        <f t="shared" si="220"/>
        <v>0</v>
      </c>
      <c r="BJ118" s="730"/>
      <c r="BK118" s="733">
        <f t="shared" si="221"/>
        <v>0</v>
      </c>
      <c r="BL118" s="730"/>
      <c r="BM118" s="733">
        <f t="shared" si="222"/>
        <v>0</v>
      </c>
      <c r="BN118" s="730"/>
      <c r="BO118" s="733">
        <f t="shared" si="223"/>
        <v>0</v>
      </c>
      <c r="BP118" s="730"/>
      <c r="BQ118" s="733">
        <f t="shared" si="224"/>
        <v>0</v>
      </c>
      <c r="BR118" s="730"/>
      <c r="BS118" s="733">
        <f t="shared" si="225"/>
        <v>0</v>
      </c>
      <c r="BT118" s="26"/>
      <c r="BU118" s="26">
        <f t="shared" si="226"/>
        <v>0</v>
      </c>
      <c r="BV118" s="26">
        <f t="shared" si="227"/>
        <v>0</v>
      </c>
      <c r="BW118" s="26">
        <f t="shared" si="228"/>
        <v>0</v>
      </c>
      <c r="BX118" s="26">
        <f t="shared" si="229"/>
        <v>0</v>
      </c>
      <c r="BY118" s="26">
        <f t="shared" si="230"/>
        <v>0</v>
      </c>
      <c r="BZ118" s="26">
        <f t="shared" si="231"/>
        <v>0</v>
      </c>
      <c r="CA118" s="26">
        <f t="shared" si="232"/>
        <v>0</v>
      </c>
      <c r="CB118" s="26">
        <f t="shared" si="233"/>
        <v>0</v>
      </c>
      <c r="CC118" s="26"/>
      <c r="CD118" s="1">
        <f t="shared" si="234"/>
        <v>0</v>
      </c>
      <c r="CE118" s="1">
        <f t="shared" si="235"/>
        <v>0</v>
      </c>
      <c r="CF118" s="1">
        <f t="shared" si="236"/>
        <v>0</v>
      </c>
      <c r="CG118" s="26"/>
      <c r="CH118" s="1">
        <f t="shared" si="269"/>
        <v>0</v>
      </c>
      <c r="CI118" s="1">
        <f t="shared" si="237"/>
        <v>0</v>
      </c>
      <c r="CJ118" s="1">
        <f t="shared" si="238"/>
        <v>0</v>
      </c>
      <c r="CK118" s="1">
        <f t="shared" si="239"/>
        <v>0</v>
      </c>
      <c r="CL118" s="1">
        <f t="shared" si="240"/>
        <v>0</v>
      </c>
      <c r="CM118" s="1">
        <f t="shared" si="241"/>
        <v>0</v>
      </c>
      <c r="CN118" s="1">
        <f t="shared" si="242"/>
        <v>0</v>
      </c>
      <c r="CO118" s="1">
        <f t="shared" si="243"/>
        <v>0</v>
      </c>
      <c r="CP118" s="1">
        <f t="shared" si="244"/>
        <v>0</v>
      </c>
      <c r="CQ118" s="1">
        <f t="shared" si="245"/>
        <v>0</v>
      </c>
      <c r="CR118" s="1">
        <f t="shared" si="246"/>
        <v>0</v>
      </c>
      <c r="CS118" s="1">
        <f t="shared" si="247"/>
        <v>0</v>
      </c>
      <c r="CT118" s="1">
        <f t="shared" si="248"/>
        <v>0</v>
      </c>
      <c r="CU118" s="1">
        <f t="shared" si="249"/>
        <v>0</v>
      </c>
      <c r="CV118" s="1">
        <f t="shared" si="250"/>
        <v>0</v>
      </c>
      <c r="CW118" s="1">
        <f t="shared" si="251"/>
        <v>0</v>
      </c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</row>
    <row r="119" spans="1:128" s="62" customFormat="1" ht="57" customHeight="1" x14ac:dyDescent="0.2">
      <c r="A119" s="1"/>
      <c r="B119" s="385"/>
      <c r="C119" s="26"/>
      <c r="D119" s="251" t="s">
        <v>154</v>
      </c>
      <c r="E119" s="947"/>
      <c r="F119" s="396"/>
      <c r="G119" s="1" t="s">
        <v>675</v>
      </c>
      <c r="H119" s="1" t="s">
        <v>309</v>
      </c>
      <c r="I119" s="1">
        <v>10</v>
      </c>
      <c r="J119" s="45" t="s">
        <v>937</v>
      </c>
      <c r="K119" s="488">
        <v>78.18379800000001</v>
      </c>
      <c r="L119" s="69"/>
      <c r="M119" s="69"/>
      <c r="N119" s="69"/>
      <c r="O119" s="69"/>
      <c r="P119" s="69"/>
      <c r="Q119" s="820"/>
      <c r="R119" s="206"/>
      <c r="S119" s="206"/>
      <c r="T119" s="206"/>
      <c r="U119" s="206"/>
      <c r="V119" s="70">
        <f t="shared" si="210"/>
        <v>0</v>
      </c>
      <c r="W119" s="88" t="str">
        <f t="shared" si="285"/>
        <v>No</v>
      </c>
      <c r="X119" s="71" t="str">
        <f t="shared" si="296"/>
        <v>No</v>
      </c>
      <c r="Y119"/>
      <c r="Z119" s="748">
        <v>1</v>
      </c>
      <c r="AA119" s="755">
        <f t="shared" si="297"/>
        <v>0</v>
      </c>
      <c r="AB119" s="26"/>
      <c r="AC119" s="363"/>
      <c r="AD119" s="258">
        <v>1.01</v>
      </c>
      <c r="AE119" s="942">
        <f t="shared" si="264"/>
        <v>0</v>
      </c>
      <c r="AF119" s="152">
        <f t="shared" si="286"/>
        <v>0</v>
      </c>
      <c r="AG119" s="152">
        <f t="shared" si="287"/>
        <v>0</v>
      </c>
      <c r="AH119" s="152">
        <f t="shared" si="288"/>
        <v>0</v>
      </c>
      <c r="AI119" s="152">
        <f t="shared" si="289"/>
        <v>0</v>
      </c>
      <c r="AJ119" s="152">
        <f t="shared" si="290"/>
        <v>0</v>
      </c>
      <c r="AK119" s="152">
        <f t="shared" si="291"/>
        <v>0</v>
      </c>
      <c r="AL119" s="152">
        <f t="shared" si="292"/>
        <v>0</v>
      </c>
      <c r="AM119" s="152">
        <f t="shared" si="293"/>
        <v>0</v>
      </c>
      <c r="AN119" s="152">
        <f t="shared" si="294"/>
        <v>0</v>
      </c>
      <c r="AO119" s="152">
        <f t="shared" si="295"/>
        <v>0</v>
      </c>
      <c r="AP119" s="942">
        <v>1</v>
      </c>
      <c r="AQ119" s="152"/>
      <c r="AR119" s="719">
        <v>19</v>
      </c>
      <c r="AS119" s="733">
        <f t="shared" si="212"/>
        <v>0</v>
      </c>
      <c r="AT119" s="719"/>
      <c r="AU119" s="733">
        <f t="shared" si="213"/>
        <v>0</v>
      </c>
      <c r="AV119" s="719"/>
      <c r="AW119" s="733">
        <f t="shared" si="214"/>
        <v>0</v>
      </c>
      <c r="AX119" s="730"/>
      <c r="AY119" s="733">
        <f t="shared" si="215"/>
        <v>0</v>
      </c>
      <c r="AZ119" s="730"/>
      <c r="BA119" s="733">
        <f t="shared" si="216"/>
        <v>0</v>
      </c>
      <c r="BB119" s="730">
        <v>4</v>
      </c>
      <c r="BC119" s="733">
        <f t="shared" si="217"/>
        <v>0</v>
      </c>
      <c r="BD119" s="730"/>
      <c r="BE119" s="733">
        <f t="shared" si="218"/>
        <v>0</v>
      </c>
      <c r="BF119" s="730"/>
      <c r="BG119" s="733">
        <f t="shared" si="219"/>
        <v>0</v>
      </c>
      <c r="BH119" s="730"/>
      <c r="BI119" s="733">
        <f t="shared" si="220"/>
        <v>0</v>
      </c>
      <c r="BJ119" s="730"/>
      <c r="BK119" s="733">
        <f t="shared" si="221"/>
        <v>0</v>
      </c>
      <c r="BL119" s="730"/>
      <c r="BM119" s="733">
        <f t="shared" si="222"/>
        <v>0</v>
      </c>
      <c r="BN119" s="730"/>
      <c r="BO119" s="733">
        <f t="shared" si="223"/>
        <v>0</v>
      </c>
      <c r="BP119" s="730"/>
      <c r="BQ119" s="733">
        <f t="shared" si="224"/>
        <v>0</v>
      </c>
      <c r="BR119" s="730"/>
      <c r="BS119" s="733">
        <f t="shared" si="225"/>
        <v>0</v>
      </c>
      <c r="BT119" s="26"/>
      <c r="BU119" s="26">
        <f t="shared" si="226"/>
        <v>0</v>
      </c>
      <c r="BV119" s="26">
        <f t="shared" si="227"/>
        <v>0</v>
      </c>
      <c r="BW119" s="26">
        <f t="shared" si="228"/>
        <v>0</v>
      </c>
      <c r="BX119" s="26">
        <f t="shared" si="229"/>
        <v>0</v>
      </c>
      <c r="BY119" s="26">
        <f t="shared" si="230"/>
        <v>0</v>
      </c>
      <c r="BZ119" s="26">
        <f t="shared" si="231"/>
        <v>0</v>
      </c>
      <c r="CA119" s="26">
        <f t="shared" si="232"/>
        <v>0</v>
      </c>
      <c r="CB119" s="26">
        <f t="shared" si="233"/>
        <v>0</v>
      </c>
      <c r="CC119" s="26"/>
      <c r="CD119" s="1">
        <f t="shared" si="234"/>
        <v>0</v>
      </c>
      <c r="CE119" s="1">
        <f t="shared" si="235"/>
        <v>0</v>
      </c>
      <c r="CF119" s="1">
        <f t="shared" si="236"/>
        <v>0</v>
      </c>
      <c r="CG119" s="26"/>
      <c r="CH119" s="1">
        <f t="shared" si="269"/>
        <v>0</v>
      </c>
      <c r="CI119" s="1">
        <f t="shared" si="237"/>
        <v>0</v>
      </c>
      <c r="CJ119" s="1">
        <f t="shared" si="238"/>
        <v>0</v>
      </c>
      <c r="CK119" s="1">
        <f t="shared" si="239"/>
        <v>0</v>
      </c>
      <c r="CL119" s="1">
        <f t="shared" si="240"/>
        <v>0</v>
      </c>
      <c r="CM119" s="1">
        <f t="shared" si="241"/>
        <v>0</v>
      </c>
      <c r="CN119" s="1">
        <f t="shared" si="242"/>
        <v>0</v>
      </c>
      <c r="CO119" s="1">
        <f t="shared" si="243"/>
        <v>0</v>
      </c>
      <c r="CP119" s="1">
        <f t="shared" si="244"/>
        <v>0</v>
      </c>
      <c r="CQ119" s="1">
        <f t="shared" si="245"/>
        <v>0</v>
      </c>
      <c r="CR119" s="1">
        <f t="shared" si="246"/>
        <v>0</v>
      </c>
      <c r="CS119" s="1">
        <f t="shared" si="247"/>
        <v>0</v>
      </c>
      <c r="CT119" s="1">
        <f t="shared" si="248"/>
        <v>0</v>
      </c>
      <c r="CU119" s="1">
        <f t="shared" si="249"/>
        <v>0</v>
      </c>
      <c r="CV119" s="1">
        <f t="shared" si="250"/>
        <v>0</v>
      </c>
      <c r="CW119" s="1">
        <f t="shared" si="251"/>
        <v>0</v>
      </c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</row>
    <row r="120" spans="1:128" s="62" customFormat="1" ht="57" customHeight="1" x14ac:dyDescent="0.2">
      <c r="A120" s="1"/>
      <c r="B120" s="139"/>
      <c r="C120" s="26"/>
      <c r="D120" s="976" t="s">
        <v>318</v>
      </c>
      <c r="E120" s="956"/>
      <c r="F120" s="397"/>
      <c r="G120" s="62" t="s">
        <v>64</v>
      </c>
      <c r="H120" s="62" t="s">
        <v>309</v>
      </c>
      <c r="I120" s="62">
        <v>2</v>
      </c>
      <c r="J120" s="63" t="s">
        <v>937</v>
      </c>
      <c r="K120" s="487">
        <v>75.661740000000009</v>
      </c>
      <c r="L120" s="64"/>
      <c r="M120" s="64"/>
      <c r="N120" s="64"/>
      <c r="O120" s="64"/>
      <c r="P120" s="64"/>
      <c r="Q120" s="821"/>
      <c r="R120" s="795"/>
      <c r="S120" s="795"/>
      <c r="T120" s="795"/>
      <c r="U120" s="795"/>
      <c r="V120" s="66">
        <f t="shared" si="210"/>
        <v>0</v>
      </c>
      <c r="W120" s="66" t="str">
        <f t="shared" si="285"/>
        <v>No</v>
      </c>
      <c r="X120" s="67" t="str">
        <f t="shared" si="296"/>
        <v>No</v>
      </c>
      <c r="Y120"/>
      <c r="Z120" s="748">
        <v>1</v>
      </c>
      <c r="AA120" s="755">
        <f t="shared" si="297"/>
        <v>0</v>
      </c>
      <c r="AB120" s="26"/>
      <c r="AC120" s="363"/>
      <c r="AD120" s="258">
        <v>0.6</v>
      </c>
      <c r="AE120" s="942">
        <f t="shared" si="264"/>
        <v>0</v>
      </c>
      <c r="AF120" s="152">
        <f t="shared" si="286"/>
        <v>0</v>
      </c>
      <c r="AG120" s="152">
        <f t="shared" si="287"/>
        <v>0</v>
      </c>
      <c r="AH120" s="152">
        <f t="shared" si="288"/>
        <v>0</v>
      </c>
      <c r="AI120" s="152">
        <f t="shared" si="289"/>
        <v>0</v>
      </c>
      <c r="AJ120" s="152">
        <f t="shared" si="290"/>
        <v>0</v>
      </c>
      <c r="AK120" s="152">
        <f t="shared" si="291"/>
        <v>0</v>
      </c>
      <c r="AL120" s="152">
        <f t="shared" si="292"/>
        <v>0</v>
      </c>
      <c r="AM120" s="152">
        <f t="shared" si="293"/>
        <v>0</v>
      </c>
      <c r="AN120" s="152">
        <f t="shared" si="294"/>
        <v>0</v>
      </c>
      <c r="AO120" s="152">
        <f t="shared" si="295"/>
        <v>0</v>
      </c>
      <c r="AP120" s="942">
        <v>1</v>
      </c>
      <c r="AQ120" s="152"/>
      <c r="AR120" s="719">
        <v>5</v>
      </c>
      <c r="AS120" s="733">
        <f t="shared" si="212"/>
        <v>0</v>
      </c>
      <c r="AT120" s="719"/>
      <c r="AU120" s="733">
        <f t="shared" si="213"/>
        <v>0</v>
      </c>
      <c r="AV120" s="719"/>
      <c r="AW120" s="733">
        <f t="shared" si="214"/>
        <v>0</v>
      </c>
      <c r="AX120" s="730"/>
      <c r="AY120" s="733">
        <f t="shared" si="215"/>
        <v>0</v>
      </c>
      <c r="AZ120" s="730">
        <v>1</v>
      </c>
      <c r="BA120" s="733">
        <f t="shared" si="216"/>
        <v>0</v>
      </c>
      <c r="BB120" s="730"/>
      <c r="BC120" s="733">
        <f t="shared" si="217"/>
        <v>0</v>
      </c>
      <c r="BD120" s="730"/>
      <c r="BE120" s="733">
        <f t="shared" si="218"/>
        <v>0</v>
      </c>
      <c r="BF120" s="730"/>
      <c r="BG120" s="733">
        <f t="shared" si="219"/>
        <v>0</v>
      </c>
      <c r="BH120" s="730"/>
      <c r="BI120" s="733">
        <f t="shared" si="220"/>
        <v>0</v>
      </c>
      <c r="BJ120" s="730"/>
      <c r="BK120" s="733">
        <f t="shared" si="221"/>
        <v>0</v>
      </c>
      <c r="BL120" s="730"/>
      <c r="BM120" s="733">
        <f t="shared" si="222"/>
        <v>0</v>
      </c>
      <c r="BN120" s="730"/>
      <c r="BO120" s="733">
        <f t="shared" si="223"/>
        <v>0</v>
      </c>
      <c r="BP120" s="730"/>
      <c r="BQ120" s="733">
        <f t="shared" si="224"/>
        <v>0</v>
      </c>
      <c r="BR120" s="730"/>
      <c r="BS120" s="733">
        <f t="shared" si="225"/>
        <v>0</v>
      </c>
      <c r="BT120" s="26"/>
      <c r="BU120" s="26">
        <f t="shared" si="226"/>
        <v>0</v>
      </c>
      <c r="BV120" s="26">
        <f t="shared" si="227"/>
        <v>0</v>
      </c>
      <c r="BW120" s="26">
        <f t="shared" si="228"/>
        <v>0</v>
      </c>
      <c r="BX120" s="26">
        <f t="shared" si="229"/>
        <v>0</v>
      </c>
      <c r="BY120" s="26">
        <f t="shared" si="230"/>
        <v>0</v>
      </c>
      <c r="BZ120" s="26">
        <f t="shared" si="231"/>
        <v>0</v>
      </c>
      <c r="CA120" s="26">
        <f t="shared" si="232"/>
        <v>0</v>
      </c>
      <c r="CB120" s="26">
        <f t="shared" si="233"/>
        <v>0</v>
      </c>
      <c r="CC120" s="26"/>
      <c r="CD120" s="1">
        <f t="shared" si="234"/>
        <v>0</v>
      </c>
      <c r="CE120" s="1">
        <f t="shared" si="235"/>
        <v>0</v>
      </c>
      <c r="CF120" s="1">
        <f t="shared" si="236"/>
        <v>0</v>
      </c>
      <c r="CG120" s="26"/>
      <c r="CH120" s="1">
        <f t="shared" si="269"/>
        <v>0</v>
      </c>
      <c r="CI120" s="1">
        <f t="shared" si="237"/>
        <v>0</v>
      </c>
      <c r="CJ120" s="1">
        <f t="shared" si="238"/>
        <v>0</v>
      </c>
      <c r="CK120" s="1">
        <f t="shared" si="239"/>
        <v>0</v>
      </c>
      <c r="CL120" s="1">
        <f t="shared" si="240"/>
        <v>0</v>
      </c>
      <c r="CM120" s="1">
        <f t="shared" si="241"/>
        <v>0</v>
      </c>
      <c r="CN120" s="1">
        <f t="shared" si="242"/>
        <v>0</v>
      </c>
      <c r="CO120" s="1">
        <f t="shared" si="243"/>
        <v>0</v>
      </c>
      <c r="CP120" s="1">
        <f t="shared" si="244"/>
        <v>0</v>
      </c>
      <c r="CQ120" s="1">
        <f t="shared" si="245"/>
        <v>0</v>
      </c>
      <c r="CR120" s="1">
        <f t="shared" si="246"/>
        <v>0</v>
      </c>
      <c r="CS120" s="1">
        <f t="shared" si="247"/>
        <v>0</v>
      </c>
      <c r="CT120" s="1">
        <f t="shared" si="248"/>
        <v>0</v>
      </c>
      <c r="CU120" s="1">
        <f t="shared" si="249"/>
        <v>0</v>
      </c>
      <c r="CV120" s="1">
        <f t="shared" si="250"/>
        <v>0</v>
      </c>
      <c r="CW120" s="1">
        <f t="shared" si="251"/>
        <v>0</v>
      </c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</row>
    <row r="121" spans="1:128" s="62" customFormat="1" ht="57" customHeight="1" x14ac:dyDescent="0.2">
      <c r="A121" s="1"/>
      <c r="B121" s="385"/>
      <c r="C121" s="26"/>
      <c r="D121" s="251" t="s">
        <v>155</v>
      </c>
      <c r="E121" s="947"/>
      <c r="F121" s="396"/>
      <c r="G121" s="1" t="s">
        <v>63</v>
      </c>
      <c r="H121" s="1" t="s">
        <v>309</v>
      </c>
      <c r="I121" s="1">
        <v>4</v>
      </c>
      <c r="J121" s="45" t="s">
        <v>937</v>
      </c>
      <c r="K121" s="488">
        <v>63.05145000000001</v>
      </c>
      <c r="L121" s="69"/>
      <c r="M121" s="69"/>
      <c r="N121" s="69"/>
      <c r="O121" s="69"/>
      <c r="P121" s="69"/>
      <c r="Q121" s="820"/>
      <c r="R121" s="206"/>
      <c r="S121" s="206"/>
      <c r="T121" s="206"/>
      <c r="U121" s="206"/>
      <c r="V121" s="70">
        <f t="shared" si="210"/>
        <v>0</v>
      </c>
      <c r="W121" s="88" t="str">
        <f t="shared" si="285"/>
        <v>No</v>
      </c>
      <c r="X121" s="71" t="str">
        <f t="shared" si="296"/>
        <v>No</v>
      </c>
      <c r="Y121"/>
      <c r="Z121" s="748">
        <v>1</v>
      </c>
      <c r="AA121" s="755">
        <f t="shared" si="297"/>
        <v>0</v>
      </c>
      <c r="AB121" s="26"/>
      <c r="AC121" s="363"/>
      <c r="AD121" s="258">
        <v>0.85</v>
      </c>
      <c r="AE121" s="942">
        <f t="shared" si="264"/>
        <v>0</v>
      </c>
      <c r="AF121" s="152">
        <f t="shared" si="286"/>
        <v>0</v>
      </c>
      <c r="AG121" s="152">
        <f t="shared" si="287"/>
        <v>0</v>
      </c>
      <c r="AH121" s="152">
        <f t="shared" si="288"/>
        <v>0</v>
      </c>
      <c r="AI121" s="152">
        <f t="shared" si="289"/>
        <v>0</v>
      </c>
      <c r="AJ121" s="152">
        <f t="shared" si="290"/>
        <v>0</v>
      </c>
      <c r="AK121" s="152">
        <f t="shared" si="291"/>
        <v>0</v>
      </c>
      <c r="AL121" s="152">
        <f t="shared" si="292"/>
        <v>0</v>
      </c>
      <c r="AM121" s="152">
        <f t="shared" si="293"/>
        <v>0</v>
      </c>
      <c r="AN121" s="152">
        <f t="shared" si="294"/>
        <v>0</v>
      </c>
      <c r="AO121" s="152">
        <f t="shared" si="295"/>
        <v>0</v>
      </c>
      <c r="AP121" s="942">
        <v>1</v>
      </c>
      <c r="AQ121" s="152"/>
      <c r="AR121" s="719">
        <v>8</v>
      </c>
      <c r="AS121" s="733">
        <f t="shared" si="212"/>
        <v>0</v>
      </c>
      <c r="AT121" s="719"/>
      <c r="AU121" s="733">
        <f t="shared" si="213"/>
        <v>0</v>
      </c>
      <c r="AV121" s="719"/>
      <c r="AW121" s="733">
        <f t="shared" si="214"/>
        <v>0</v>
      </c>
      <c r="AX121" s="730"/>
      <c r="AY121" s="733">
        <f t="shared" si="215"/>
        <v>0</v>
      </c>
      <c r="AZ121" s="730"/>
      <c r="BA121" s="733">
        <f t="shared" si="216"/>
        <v>0</v>
      </c>
      <c r="BB121" s="730">
        <v>2</v>
      </c>
      <c r="BC121" s="733">
        <f t="shared" si="217"/>
        <v>0</v>
      </c>
      <c r="BD121" s="730"/>
      <c r="BE121" s="733">
        <f t="shared" si="218"/>
        <v>0</v>
      </c>
      <c r="BF121" s="730"/>
      <c r="BG121" s="733">
        <f t="shared" si="219"/>
        <v>0</v>
      </c>
      <c r="BH121" s="730"/>
      <c r="BI121" s="733">
        <f t="shared" si="220"/>
        <v>0</v>
      </c>
      <c r="BJ121" s="730"/>
      <c r="BK121" s="733">
        <f t="shared" si="221"/>
        <v>0</v>
      </c>
      <c r="BL121" s="730"/>
      <c r="BM121" s="733">
        <f t="shared" si="222"/>
        <v>0</v>
      </c>
      <c r="BN121" s="730"/>
      <c r="BO121" s="733">
        <f t="shared" si="223"/>
        <v>0</v>
      </c>
      <c r="BP121" s="730"/>
      <c r="BQ121" s="733">
        <f t="shared" si="224"/>
        <v>0</v>
      </c>
      <c r="BR121" s="730"/>
      <c r="BS121" s="733">
        <f t="shared" si="225"/>
        <v>0</v>
      </c>
      <c r="BT121" s="26"/>
      <c r="BU121" s="26">
        <f t="shared" si="226"/>
        <v>0</v>
      </c>
      <c r="BV121" s="26">
        <f t="shared" si="227"/>
        <v>0</v>
      </c>
      <c r="BW121" s="26">
        <f t="shared" si="228"/>
        <v>0</v>
      </c>
      <c r="BX121" s="26">
        <f t="shared" si="229"/>
        <v>0</v>
      </c>
      <c r="BY121" s="26">
        <f t="shared" si="230"/>
        <v>0</v>
      </c>
      <c r="BZ121" s="26">
        <f t="shared" si="231"/>
        <v>0</v>
      </c>
      <c r="CA121" s="26">
        <f t="shared" si="232"/>
        <v>0</v>
      </c>
      <c r="CB121" s="26">
        <f t="shared" si="233"/>
        <v>0</v>
      </c>
      <c r="CC121" s="26"/>
      <c r="CD121" s="1">
        <f t="shared" si="234"/>
        <v>0</v>
      </c>
      <c r="CE121" s="1">
        <f t="shared" si="235"/>
        <v>0</v>
      </c>
      <c r="CF121" s="1">
        <f t="shared" si="236"/>
        <v>0</v>
      </c>
      <c r="CG121" s="26"/>
      <c r="CH121" s="1">
        <f t="shared" si="269"/>
        <v>0</v>
      </c>
      <c r="CI121" s="1">
        <f t="shared" si="237"/>
        <v>0</v>
      </c>
      <c r="CJ121" s="1">
        <f t="shared" si="238"/>
        <v>0</v>
      </c>
      <c r="CK121" s="1">
        <f t="shared" si="239"/>
        <v>0</v>
      </c>
      <c r="CL121" s="1">
        <f t="shared" si="240"/>
        <v>0</v>
      </c>
      <c r="CM121" s="1">
        <f t="shared" si="241"/>
        <v>0</v>
      </c>
      <c r="CN121" s="1">
        <f t="shared" si="242"/>
        <v>0</v>
      </c>
      <c r="CO121" s="1">
        <f t="shared" si="243"/>
        <v>0</v>
      </c>
      <c r="CP121" s="1">
        <f t="shared" si="244"/>
        <v>0</v>
      </c>
      <c r="CQ121" s="1">
        <f t="shared" si="245"/>
        <v>0</v>
      </c>
      <c r="CR121" s="1">
        <f t="shared" si="246"/>
        <v>0</v>
      </c>
      <c r="CS121" s="1">
        <f t="shared" si="247"/>
        <v>0</v>
      </c>
      <c r="CT121" s="1">
        <f t="shared" si="248"/>
        <v>0</v>
      </c>
      <c r="CU121" s="1">
        <f t="shared" si="249"/>
        <v>0</v>
      </c>
      <c r="CV121" s="1">
        <f t="shared" si="250"/>
        <v>0</v>
      </c>
      <c r="CW121" s="1">
        <f t="shared" si="251"/>
        <v>0</v>
      </c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</row>
    <row r="122" spans="1:128" s="62" customFormat="1" ht="57" customHeight="1" x14ac:dyDescent="0.2">
      <c r="A122" s="1"/>
      <c r="B122" s="390"/>
      <c r="C122" s="74"/>
      <c r="D122" s="973" t="s">
        <v>156</v>
      </c>
      <c r="E122" s="953"/>
      <c r="F122" s="401"/>
      <c r="G122" s="73" t="s">
        <v>60</v>
      </c>
      <c r="H122" s="75" t="s">
        <v>309</v>
      </c>
      <c r="I122" s="73">
        <v>10</v>
      </c>
      <c r="J122" s="75" t="s">
        <v>693</v>
      </c>
      <c r="K122" s="361">
        <v>78.18379800000001</v>
      </c>
      <c r="L122" s="64"/>
      <c r="M122" s="64"/>
      <c r="N122" s="64"/>
      <c r="O122" s="64"/>
      <c r="P122" s="64"/>
      <c r="Q122" s="821"/>
      <c r="R122" s="795"/>
      <c r="S122" s="795"/>
      <c r="T122" s="795"/>
      <c r="U122" s="795"/>
      <c r="V122" s="66">
        <f t="shared" si="210"/>
        <v>0</v>
      </c>
      <c r="W122" s="78" t="str">
        <f t="shared" si="285"/>
        <v>No</v>
      </c>
      <c r="X122" s="67" t="str">
        <f t="shared" si="296"/>
        <v>No</v>
      </c>
      <c r="Y122"/>
      <c r="Z122" s="751">
        <v>1</v>
      </c>
      <c r="AA122" s="755">
        <f t="shared" si="297"/>
        <v>0</v>
      </c>
      <c r="AB122" s="26"/>
      <c r="AC122" s="363"/>
      <c r="AD122" s="258">
        <v>0.73</v>
      </c>
      <c r="AE122" s="942">
        <f t="shared" si="264"/>
        <v>0</v>
      </c>
      <c r="AF122" s="152">
        <f t="shared" si="286"/>
        <v>0</v>
      </c>
      <c r="AG122" s="152">
        <f t="shared" si="287"/>
        <v>0</v>
      </c>
      <c r="AH122" s="152">
        <f t="shared" si="288"/>
        <v>0</v>
      </c>
      <c r="AI122" s="152">
        <f t="shared" si="289"/>
        <v>0</v>
      </c>
      <c r="AJ122" s="152">
        <f t="shared" si="290"/>
        <v>0</v>
      </c>
      <c r="AK122" s="152">
        <f t="shared" si="291"/>
        <v>0</v>
      </c>
      <c r="AL122" s="152">
        <f t="shared" si="292"/>
        <v>0</v>
      </c>
      <c r="AM122" s="152">
        <f t="shared" si="293"/>
        <v>0</v>
      </c>
      <c r="AN122" s="152">
        <f t="shared" si="294"/>
        <v>0</v>
      </c>
      <c r="AO122" s="152">
        <f t="shared" si="295"/>
        <v>0</v>
      </c>
      <c r="AP122" s="942">
        <v>1</v>
      </c>
      <c r="AQ122" s="152"/>
      <c r="AR122" s="719">
        <v>21</v>
      </c>
      <c r="AS122" s="733">
        <f t="shared" si="212"/>
        <v>0</v>
      </c>
      <c r="AT122" s="719"/>
      <c r="AU122" s="733">
        <f t="shared" si="213"/>
        <v>0</v>
      </c>
      <c r="AV122" s="719"/>
      <c r="AW122" s="733">
        <f t="shared" si="214"/>
        <v>0</v>
      </c>
      <c r="AX122" s="730"/>
      <c r="AY122" s="733">
        <f t="shared" si="215"/>
        <v>0</v>
      </c>
      <c r="AZ122" s="730"/>
      <c r="BA122" s="733">
        <f t="shared" si="216"/>
        <v>0</v>
      </c>
      <c r="BB122" s="730"/>
      <c r="BC122" s="733">
        <f t="shared" si="217"/>
        <v>0</v>
      </c>
      <c r="BD122" s="730"/>
      <c r="BE122" s="733">
        <f t="shared" si="218"/>
        <v>0</v>
      </c>
      <c r="BF122" s="730"/>
      <c r="BG122" s="733">
        <f t="shared" si="219"/>
        <v>0</v>
      </c>
      <c r="BH122" s="730"/>
      <c r="BI122" s="733">
        <f t="shared" si="220"/>
        <v>0</v>
      </c>
      <c r="BJ122" s="730"/>
      <c r="BK122" s="733">
        <f t="shared" si="221"/>
        <v>0</v>
      </c>
      <c r="BL122" s="730"/>
      <c r="BM122" s="733">
        <f t="shared" si="222"/>
        <v>0</v>
      </c>
      <c r="BN122" s="730"/>
      <c r="BO122" s="733">
        <f t="shared" si="223"/>
        <v>0</v>
      </c>
      <c r="BP122" s="730"/>
      <c r="BQ122" s="733">
        <f t="shared" si="224"/>
        <v>0</v>
      </c>
      <c r="BR122" s="730"/>
      <c r="BS122" s="733">
        <f t="shared" si="225"/>
        <v>0</v>
      </c>
      <c r="BT122" s="26"/>
      <c r="BU122" s="26">
        <f t="shared" si="226"/>
        <v>0</v>
      </c>
      <c r="BV122" s="26">
        <f t="shared" si="227"/>
        <v>0</v>
      </c>
      <c r="BW122" s="26">
        <f t="shared" si="228"/>
        <v>0</v>
      </c>
      <c r="BX122" s="26">
        <f t="shared" si="229"/>
        <v>0</v>
      </c>
      <c r="BY122" s="26">
        <f t="shared" si="230"/>
        <v>0</v>
      </c>
      <c r="BZ122" s="26">
        <f t="shared" si="231"/>
        <v>0</v>
      </c>
      <c r="CA122" s="26">
        <f t="shared" si="232"/>
        <v>0</v>
      </c>
      <c r="CB122" s="26">
        <f t="shared" si="233"/>
        <v>0</v>
      </c>
      <c r="CC122" s="26"/>
      <c r="CD122" s="1">
        <f t="shared" ref="CD122:CD144" si="298">IF(F122="",IF(SUM(L122:U122)&gt;0,SUM(L122:U122),0),0)*I122</f>
        <v>0</v>
      </c>
      <c r="CE122" s="1">
        <f t="shared" ref="CE122:CE144" si="299">IF(F122="Dual Tex.",IF(SUM(L122:U122)&gt;0,SUM(L122:U122),0),0)*I122</f>
        <v>0</v>
      </c>
      <c r="CF122" s="1">
        <f t="shared" si="236"/>
        <v>0</v>
      </c>
      <c r="CG122" s="26"/>
      <c r="CH122" s="1">
        <f t="shared" si="269"/>
        <v>0</v>
      </c>
      <c r="CI122" s="1">
        <f t="shared" ref="CI122:CI144" si="300">IF(H122="footholds",IF(SUM(L122:U122)&gt;0,SUM(L122:U122),0),0)*I122</f>
        <v>0</v>
      </c>
      <c r="CJ122" s="1">
        <f t="shared" ref="CJ122:CJ144" si="301">IF(H122="micros",IF(SUM(L122:U122)&gt;0,SUM(L122:U122),0),0)*I122</f>
        <v>0</v>
      </c>
      <c r="CK122" s="1">
        <f t="shared" ref="CK122:CK144" si="302">IF(H122="jug",IF(SUM(L122:U122)&gt;0,SUM(L122:U122),0),0)*I122</f>
        <v>0</v>
      </c>
      <c r="CL122" s="1">
        <f t="shared" ref="CL122:CL144" si="303">IF(H122="ledge",IF(SUM(L122:U122)&gt;0,SUM(L122:U122),0),0)*I122</f>
        <v>0</v>
      </c>
      <c r="CM122" s="1">
        <f t="shared" ref="CM122:CM144" si="304">IF(H122="edge",IF(SUM(L122:U122)&gt;0,SUM(L122:U122),0),0)*I122</f>
        <v>0</v>
      </c>
      <c r="CN122" s="1">
        <f t="shared" ref="CN122:CN144" si="305">IF(H122="crimp",IF(SUM(L122:U122)&gt;0,SUM(L122:U122),0),0)*I122</f>
        <v>0</v>
      </c>
      <c r="CO122" s="1">
        <f t="shared" ref="CO122:CO144" si="306">IF(H122="incut",IF(SUM(L122:U122)&gt;0,SUM(L122:U122),0),0)*I122</f>
        <v>0</v>
      </c>
      <c r="CP122" s="1">
        <f t="shared" ref="CP122:CP144" si="307">IF(H122="dish",IF(SUM(L122:U122)&gt;0,SUM(L122:U122),0),0)*I122</f>
        <v>0</v>
      </c>
      <c r="CQ122" s="1">
        <f t="shared" ref="CQ122:CQ144" si="308">IF(H122="pinch",IF(SUM(L122:U122)&gt;0,SUM(L122:U122),0),0)*I122</f>
        <v>0</v>
      </c>
      <c r="CR122" s="1">
        <f t="shared" ref="CR122:CR144" si="309">IF(H122="pocket",IF(SUM(L122:U122)&gt;0,SUM(L122:U122),0),0)*I122</f>
        <v>0</v>
      </c>
      <c r="CS122" s="1">
        <f t="shared" ref="CS122:CS144" si="310">IF(H122="insert",IF(SUM(L122:U122)&gt;0,SUM(L122:U122),0),0)*I122</f>
        <v>0</v>
      </c>
      <c r="CT122" s="1">
        <f t="shared" ref="CT122:CT144" si="311">IF(H122="feature",IF(SUM(L122:U122)&gt;0,SUM(L122:U122),0),0)*I122</f>
        <v>0</v>
      </c>
      <c r="CU122" s="1">
        <f t="shared" ref="CU122:CU144" si="312">IF(H122="scoop",IF(SUM(L122:U122)&gt;0,SUM(L122:U122),0),0)*I122</f>
        <v>0</v>
      </c>
      <c r="CV122" s="1">
        <f t="shared" ref="CV122:CV144" si="313">IF(H122="various",IF(SUM(L122:U122)&gt;0,SUM(L122:U122),0),0)*I122</f>
        <v>0</v>
      </c>
      <c r="CW122" s="1">
        <f t="shared" ref="CW122:CW153" si="314">IF(H122="positive",IF(SUM(L122:U122)&gt;0,SUM(L122:U122),0),0)*I122</f>
        <v>0</v>
      </c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</row>
    <row r="123" spans="1:128" ht="31.25" customHeight="1" x14ac:dyDescent="0.2">
      <c r="B123" s="389"/>
      <c r="F123" s="415"/>
      <c r="G123" s="47"/>
      <c r="H123" s="51"/>
      <c r="J123" s="708" t="s">
        <v>895</v>
      </c>
      <c r="K123" s="256"/>
      <c r="L123" s="826"/>
      <c r="M123" s="831"/>
      <c r="N123" s="826"/>
      <c r="O123" s="826"/>
      <c r="P123" s="826"/>
      <c r="Q123" s="826"/>
      <c r="R123" s="826"/>
      <c r="S123" s="826"/>
      <c r="T123" s="827"/>
      <c r="U123" s="827"/>
      <c r="V123" s="201"/>
      <c r="W123" s="54"/>
      <c r="X123" s="292"/>
      <c r="Z123" s="86"/>
      <c r="AA123" s="756"/>
      <c r="AB123" s="26"/>
      <c r="AC123" s="363"/>
      <c r="AD123" s="265"/>
      <c r="AE123" s="942">
        <f t="shared" si="264"/>
        <v>0</v>
      </c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942"/>
      <c r="AQ123" s="152"/>
      <c r="AR123" s="734"/>
      <c r="AS123" s="733">
        <f t="shared" ref="AS123:AS154" si="315">SUM(L123:U123)*AR123</f>
        <v>0</v>
      </c>
      <c r="AT123" s="734"/>
      <c r="AU123" s="733">
        <f t="shared" ref="AU123:AU154" si="316">SUM(L123:U123)*AT123</f>
        <v>0</v>
      </c>
      <c r="AV123" s="734"/>
      <c r="AW123" s="733">
        <f t="shared" ref="AW123:AW154" si="317">SUM(L123:U123)*AV123</f>
        <v>0</v>
      </c>
      <c r="AX123" s="735"/>
      <c r="AY123" s="733">
        <f t="shared" ref="AY123:AY154" si="318">SUM(L123:U123)*AX123</f>
        <v>0</v>
      </c>
      <c r="AZ123" s="735"/>
      <c r="BA123" s="733">
        <f t="shared" ref="BA123:BA154" si="319">SUM(L123:U123)*AZ123</f>
        <v>0</v>
      </c>
      <c r="BB123" s="735"/>
      <c r="BC123" s="733">
        <f t="shared" ref="BC123:BC154" si="320">SUM(L123:U123)*BB123</f>
        <v>0</v>
      </c>
      <c r="BD123" s="735"/>
      <c r="BE123" s="733">
        <f t="shared" ref="BE123:BE154" si="321">SUM(L123:U123)*BD123</f>
        <v>0</v>
      </c>
      <c r="BF123" s="735"/>
      <c r="BG123" s="733">
        <f t="shared" ref="BG123:BG154" si="322">SUM(L123:U123)*BF123</f>
        <v>0</v>
      </c>
      <c r="BH123" s="735"/>
      <c r="BI123" s="733">
        <f t="shared" ref="BI123:BI154" si="323">SUM(L123:U123)*BH123</f>
        <v>0</v>
      </c>
      <c r="BJ123" s="735"/>
      <c r="BK123" s="733">
        <f t="shared" ref="BK123:BK154" si="324">SUM(L123:U123)*BJ123</f>
        <v>0</v>
      </c>
      <c r="BL123" s="735"/>
      <c r="BM123" s="733">
        <f t="shared" ref="BM123:BM154" si="325">SUM(L123:U123)*BL123</f>
        <v>0</v>
      </c>
      <c r="BN123" s="735"/>
      <c r="BO123" s="733">
        <f t="shared" ref="BO123:BO154" si="326">SUM(L123:U123)*BN123</f>
        <v>0</v>
      </c>
      <c r="BP123" s="735"/>
      <c r="BQ123" s="733">
        <f t="shared" ref="BQ123:BQ154" si="327">SUM(L123:U123)*BP123</f>
        <v>0</v>
      </c>
      <c r="BR123" s="735"/>
      <c r="BS123" s="733">
        <f t="shared" ref="BS123:BS154" si="328">SUM(L123:U123)*BR123</f>
        <v>0</v>
      </c>
      <c r="BU123" s="26">
        <f t="shared" ref="BU123:BU144" si="329">IF(G123="XS",IF(SUM(L123:U123)&gt;0,SUM(L123:U123),0),0)*I123</f>
        <v>0</v>
      </c>
      <c r="BV123" s="26">
        <f t="shared" ref="BV123:BV144" si="330">IF(G123="S",IF(SUM(L123:U123)&gt;0,SUM(L123:U123),0),0)*I123</f>
        <v>0</v>
      </c>
      <c r="BW123" s="26">
        <f t="shared" ref="BW123:BW144" si="331">IF(G123="M",IF(SUM(L123:U123)&gt;0,SUM(L123:U123),0),0)*I123</f>
        <v>0</v>
      </c>
      <c r="BX123" s="26">
        <f t="shared" ref="BX123:BX144" si="332">IF(G123="L",IF(SUM(L123:U123)&gt;0,SUM(L123:U123),0),0)*I123</f>
        <v>0</v>
      </c>
      <c r="BY123" s="26">
        <f t="shared" ref="BY123:BY144" si="333">IF(G123="XL",IF(SUM(L123:U123)&gt;0,SUM(L123:U123),0),0)*I123</f>
        <v>0</v>
      </c>
      <c r="BZ123" s="26">
        <f t="shared" ref="BZ123:BZ144" si="334">IF(G123="2XL",IF(SUM(L123:U123)&gt;0,SUM(L123:U123),0),0)*I123</f>
        <v>0</v>
      </c>
      <c r="CA123" s="26">
        <f t="shared" ref="CA123:CA144" si="335">IF(G123="3XL",IF(SUM(L123:U123)&gt;0,SUM(L123:U123),0),0)*I123</f>
        <v>0</v>
      </c>
      <c r="CB123" s="26">
        <f t="shared" ref="CB123:CB144" si="336">IF(G123="various",IF(SUM(L123:U123)&gt;0,SUM(L123:U123),0),0)*I123</f>
        <v>0</v>
      </c>
      <c r="CD123" s="1">
        <f t="shared" si="298"/>
        <v>0</v>
      </c>
      <c r="CE123" s="1">
        <f t="shared" si="299"/>
        <v>0</v>
      </c>
      <c r="CF123" s="1">
        <f t="shared" ref="CF123:CF144" si="337">IF(F123="No Tex.",IF(SUM(L123:U123)&gt;0,SUM(L123:U123),0),0)*I123</f>
        <v>0</v>
      </c>
      <c r="CH123" s="1">
        <f t="shared" si="269"/>
        <v>0</v>
      </c>
      <c r="CI123" s="1">
        <f t="shared" si="300"/>
        <v>0</v>
      </c>
      <c r="CJ123" s="1">
        <f t="shared" si="301"/>
        <v>0</v>
      </c>
      <c r="CK123" s="1">
        <f t="shared" si="302"/>
        <v>0</v>
      </c>
      <c r="CL123" s="1">
        <f t="shared" si="303"/>
        <v>0</v>
      </c>
      <c r="CM123" s="1">
        <f t="shared" si="304"/>
        <v>0</v>
      </c>
      <c r="CN123" s="1">
        <f t="shared" si="305"/>
        <v>0</v>
      </c>
      <c r="CO123" s="1">
        <f t="shared" si="306"/>
        <v>0</v>
      </c>
      <c r="CP123" s="1">
        <f t="shared" si="307"/>
        <v>0</v>
      </c>
      <c r="CQ123" s="1">
        <f t="shared" si="308"/>
        <v>0</v>
      </c>
      <c r="CR123" s="1">
        <f t="shared" si="309"/>
        <v>0</v>
      </c>
      <c r="CS123" s="1">
        <f t="shared" si="310"/>
        <v>0</v>
      </c>
      <c r="CT123" s="1">
        <f t="shared" si="311"/>
        <v>0</v>
      </c>
      <c r="CU123" s="1">
        <f t="shared" si="312"/>
        <v>0</v>
      </c>
      <c r="CV123" s="1">
        <f t="shared" si="313"/>
        <v>0</v>
      </c>
      <c r="CW123" s="1">
        <f t="shared" si="314"/>
        <v>0</v>
      </c>
    </row>
    <row r="124" spans="1:128" s="62" customFormat="1" ht="57" customHeight="1" x14ac:dyDescent="0.2">
      <c r="A124" s="1"/>
      <c r="B124" s="386"/>
      <c r="C124" s="57"/>
      <c r="D124" s="981" t="s">
        <v>157</v>
      </c>
      <c r="E124" s="961"/>
      <c r="F124" s="404"/>
      <c r="G124" s="57" t="s">
        <v>64</v>
      </c>
      <c r="H124" s="58" t="s">
        <v>281</v>
      </c>
      <c r="I124" s="57">
        <v>2</v>
      </c>
      <c r="J124" s="58" t="s">
        <v>937</v>
      </c>
      <c r="K124" s="489">
        <v>112.23158100000002</v>
      </c>
      <c r="L124" s="69"/>
      <c r="M124" s="69"/>
      <c r="N124" s="69"/>
      <c r="O124" s="69"/>
      <c r="P124" s="69"/>
      <c r="Q124" s="820"/>
      <c r="R124" s="206"/>
      <c r="S124" s="206"/>
      <c r="T124" s="789"/>
      <c r="U124" s="789"/>
      <c r="V124" s="70">
        <f t="shared" si="210"/>
        <v>0</v>
      </c>
      <c r="W124" s="60" t="str">
        <f>IF(B124="New","Yes","No")</f>
        <v>No</v>
      </c>
      <c r="X124" s="71" t="str">
        <f t="shared" si="273"/>
        <v>No</v>
      </c>
      <c r="Y124"/>
      <c r="Z124" s="749">
        <v>1</v>
      </c>
      <c r="AA124" s="755">
        <f t="shared" si="274"/>
        <v>0</v>
      </c>
      <c r="AB124" s="26"/>
      <c r="AC124" s="363"/>
      <c r="AD124" s="258">
        <v>3.3</v>
      </c>
      <c r="AE124" s="942">
        <f t="shared" si="264"/>
        <v>0</v>
      </c>
      <c r="AF124" s="152">
        <f>L124*I124</f>
        <v>0</v>
      </c>
      <c r="AG124" s="152">
        <f>M124*I124</f>
        <v>0</v>
      </c>
      <c r="AH124" s="152">
        <f>N124*I124</f>
        <v>0</v>
      </c>
      <c r="AI124" s="152">
        <f>O124*I124</f>
        <v>0</v>
      </c>
      <c r="AJ124" s="152">
        <f>P124*I124</f>
        <v>0</v>
      </c>
      <c r="AK124" s="152">
        <f>Q124*I124</f>
        <v>0</v>
      </c>
      <c r="AL124" s="152">
        <f>R124*I124</f>
        <v>0</v>
      </c>
      <c r="AM124" s="152">
        <f>S124*I124</f>
        <v>0</v>
      </c>
      <c r="AN124" s="152">
        <f>T124*I124</f>
        <v>0</v>
      </c>
      <c r="AO124" s="152">
        <f>U124*I124</f>
        <v>0</v>
      </c>
      <c r="AP124" s="942">
        <v>1</v>
      </c>
      <c r="AQ124" s="152"/>
      <c r="AR124" s="719">
        <v>6</v>
      </c>
      <c r="AS124" s="733">
        <f t="shared" si="315"/>
        <v>0</v>
      </c>
      <c r="AT124" s="719"/>
      <c r="AU124" s="733">
        <f t="shared" si="316"/>
        <v>0</v>
      </c>
      <c r="AV124" s="719"/>
      <c r="AW124" s="733">
        <f t="shared" si="317"/>
        <v>0</v>
      </c>
      <c r="AX124" s="730"/>
      <c r="AY124" s="733">
        <f t="shared" si="318"/>
        <v>0</v>
      </c>
      <c r="AZ124" s="730">
        <v>1</v>
      </c>
      <c r="BA124" s="733">
        <f t="shared" si="319"/>
        <v>0</v>
      </c>
      <c r="BB124" s="730">
        <v>1</v>
      </c>
      <c r="BC124" s="733">
        <f t="shared" si="320"/>
        <v>0</v>
      </c>
      <c r="BD124" s="730"/>
      <c r="BE124" s="733">
        <f t="shared" si="321"/>
        <v>0</v>
      </c>
      <c r="BF124" s="730"/>
      <c r="BG124" s="733">
        <f t="shared" si="322"/>
        <v>0</v>
      </c>
      <c r="BH124" s="730"/>
      <c r="BI124" s="733">
        <f t="shared" si="323"/>
        <v>0</v>
      </c>
      <c r="BJ124" s="730"/>
      <c r="BK124" s="733">
        <f t="shared" si="324"/>
        <v>0</v>
      </c>
      <c r="BL124" s="730"/>
      <c r="BM124" s="733">
        <f t="shared" si="325"/>
        <v>0</v>
      </c>
      <c r="BN124" s="730"/>
      <c r="BO124" s="733">
        <f t="shared" si="326"/>
        <v>0</v>
      </c>
      <c r="BP124" s="730"/>
      <c r="BQ124" s="733">
        <f t="shared" si="327"/>
        <v>0</v>
      </c>
      <c r="BR124" s="730"/>
      <c r="BS124" s="733">
        <f t="shared" si="328"/>
        <v>0</v>
      </c>
      <c r="BT124" s="26"/>
      <c r="BU124" s="26">
        <f t="shared" si="329"/>
        <v>0</v>
      </c>
      <c r="BV124" s="26">
        <f t="shared" si="330"/>
        <v>0</v>
      </c>
      <c r="BW124" s="26">
        <f t="shared" si="331"/>
        <v>0</v>
      </c>
      <c r="BX124" s="26">
        <f t="shared" si="332"/>
        <v>0</v>
      </c>
      <c r="BY124" s="26">
        <f t="shared" si="333"/>
        <v>0</v>
      </c>
      <c r="BZ124" s="26">
        <f t="shared" si="334"/>
        <v>0</v>
      </c>
      <c r="CA124" s="26">
        <f t="shared" si="335"/>
        <v>0</v>
      </c>
      <c r="CB124" s="26">
        <f t="shared" si="336"/>
        <v>0</v>
      </c>
      <c r="CC124" s="26"/>
      <c r="CD124" s="1">
        <f t="shared" si="298"/>
        <v>0</v>
      </c>
      <c r="CE124" s="1">
        <f t="shared" si="299"/>
        <v>0</v>
      </c>
      <c r="CF124" s="1">
        <f t="shared" si="337"/>
        <v>0</v>
      </c>
      <c r="CG124" s="26"/>
      <c r="CH124" s="1">
        <f t="shared" si="269"/>
        <v>0</v>
      </c>
      <c r="CI124" s="1">
        <f t="shared" si="300"/>
        <v>0</v>
      </c>
      <c r="CJ124" s="1">
        <f t="shared" si="301"/>
        <v>0</v>
      </c>
      <c r="CK124" s="1">
        <f t="shared" si="302"/>
        <v>0</v>
      </c>
      <c r="CL124" s="1">
        <f t="shared" si="303"/>
        <v>0</v>
      </c>
      <c r="CM124" s="1">
        <f t="shared" si="304"/>
        <v>0</v>
      </c>
      <c r="CN124" s="1">
        <f t="shared" si="305"/>
        <v>0</v>
      </c>
      <c r="CO124" s="1">
        <f t="shared" si="306"/>
        <v>0</v>
      </c>
      <c r="CP124" s="1">
        <f t="shared" si="307"/>
        <v>0</v>
      </c>
      <c r="CQ124" s="1">
        <f t="shared" si="308"/>
        <v>0</v>
      </c>
      <c r="CR124" s="1">
        <f t="shared" si="309"/>
        <v>0</v>
      </c>
      <c r="CS124" s="1">
        <f t="shared" si="310"/>
        <v>0</v>
      </c>
      <c r="CT124" s="1">
        <f t="shared" si="311"/>
        <v>0</v>
      </c>
      <c r="CU124" s="1">
        <f t="shared" si="312"/>
        <v>0</v>
      </c>
      <c r="CV124" s="1">
        <f t="shared" si="313"/>
        <v>0</v>
      </c>
      <c r="CW124" s="1">
        <f t="shared" si="314"/>
        <v>0</v>
      </c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</row>
    <row r="125" spans="1:128" s="1" customFormat="1" ht="57" customHeight="1" x14ac:dyDescent="0.2">
      <c r="B125" s="385"/>
      <c r="C125" s="26"/>
      <c r="D125" s="976" t="s">
        <v>158</v>
      </c>
      <c r="E125" s="956"/>
      <c r="F125" s="405"/>
      <c r="G125" s="62" t="s">
        <v>63</v>
      </c>
      <c r="H125" s="63" t="s">
        <v>281</v>
      </c>
      <c r="I125" s="62">
        <v>3</v>
      </c>
      <c r="J125" s="63" t="s">
        <v>937</v>
      </c>
      <c r="K125" s="490">
        <v>92.811734400000006</v>
      </c>
      <c r="L125" s="64"/>
      <c r="M125" s="64"/>
      <c r="N125" s="64"/>
      <c r="O125" s="64"/>
      <c r="P125" s="64"/>
      <c r="Q125" s="821"/>
      <c r="R125" s="795"/>
      <c r="S125" s="795"/>
      <c r="T125" s="795"/>
      <c r="U125" s="795"/>
      <c r="V125" s="66">
        <f t="shared" si="210"/>
        <v>0</v>
      </c>
      <c r="W125" s="66" t="str">
        <f>IF(B125="New","Yes","No")</f>
        <v>No</v>
      </c>
      <c r="X125" s="67" t="str">
        <f t="shared" si="273"/>
        <v>No</v>
      </c>
      <c r="Y125"/>
      <c r="Z125" s="748">
        <v>1</v>
      </c>
      <c r="AA125" s="755">
        <f t="shared" si="274"/>
        <v>0</v>
      </c>
      <c r="AB125" s="26"/>
      <c r="AC125" s="363"/>
      <c r="AD125" s="258">
        <v>2.2999999999999998</v>
      </c>
      <c r="AE125" s="942">
        <f t="shared" si="264"/>
        <v>0</v>
      </c>
      <c r="AF125" s="152">
        <f>L125*I125</f>
        <v>0</v>
      </c>
      <c r="AG125" s="152">
        <f>M125*I125</f>
        <v>0</v>
      </c>
      <c r="AH125" s="152">
        <f>N125*I125</f>
        <v>0</v>
      </c>
      <c r="AI125" s="152">
        <f>O125*I125</f>
        <v>0</v>
      </c>
      <c r="AJ125" s="152">
        <f>P125*I125</f>
        <v>0</v>
      </c>
      <c r="AK125" s="152">
        <f>Q125*I125</f>
        <v>0</v>
      </c>
      <c r="AL125" s="152">
        <f>R125*I125</f>
        <v>0</v>
      </c>
      <c r="AM125" s="152">
        <f>S125*I125</f>
        <v>0</v>
      </c>
      <c r="AN125" s="152">
        <f>T125*I125</f>
        <v>0</v>
      </c>
      <c r="AO125" s="152">
        <f>U125*I125</f>
        <v>0</v>
      </c>
      <c r="AP125" s="942">
        <v>1</v>
      </c>
      <c r="AQ125" s="152"/>
      <c r="AR125" s="719">
        <v>7</v>
      </c>
      <c r="AS125" s="733">
        <f t="shared" si="315"/>
        <v>0</v>
      </c>
      <c r="AT125" s="719"/>
      <c r="AU125" s="733">
        <f t="shared" si="316"/>
        <v>0</v>
      </c>
      <c r="AV125" s="719"/>
      <c r="AW125" s="733">
        <f t="shared" si="317"/>
        <v>0</v>
      </c>
      <c r="AX125" s="730"/>
      <c r="AY125" s="733">
        <f t="shared" si="318"/>
        <v>0</v>
      </c>
      <c r="AZ125" s="730"/>
      <c r="BA125" s="733">
        <f t="shared" si="319"/>
        <v>0</v>
      </c>
      <c r="BB125" s="730">
        <v>3</v>
      </c>
      <c r="BC125" s="733">
        <f t="shared" si="320"/>
        <v>0</v>
      </c>
      <c r="BD125" s="730"/>
      <c r="BE125" s="733">
        <f t="shared" si="321"/>
        <v>0</v>
      </c>
      <c r="BF125" s="730"/>
      <c r="BG125" s="733">
        <f t="shared" si="322"/>
        <v>0</v>
      </c>
      <c r="BH125" s="730"/>
      <c r="BI125" s="733">
        <f t="shared" si="323"/>
        <v>0</v>
      </c>
      <c r="BJ125" s="730"/>
      <c r="BK125" s="733">
        <f t="shared" si="324"/>
        <v>0</v>
      </c>
      <c r="BL125" s="730"/>
      <c r="BM125" s="733">
        <f t="shared" si="325"/>
        <v>0</v>
      </c>
      <c r="BN125" s="730"/>
      <c r="BO125" s="733">
        <f t="shared" si="326"/>
        <v>0</v>
      </c>
      <c r="BP125" s="730"/>
      <c r="BQ125" s="733">
        <f t="shared" si="327"/>
        <v>0</v>
      </c>
      <c r="BR125" s="730"/>
      <c r="BS125" s="733">
        <f t="shared" si="328"/>
        <v>0</v>
      </c>
      <c r="BT125" s="26"/>
      <c r="BU125" s="26">
        <f t="shared" si="329"/>
        <v>0</v>
      </c>
      <c r="BV125" s="26">
        <f t="shared" si="330"/>
        <v>0</v>
      </c>
      <c r="BW125" s="26">
        <f t="shared" si="331"/>
        <v>0</v>
      </c>
      <c r="BX125" s="26">
        <f t="shared" si="332"/>
        <v>0</v>
      </c>
      <c r="BY125" s="26">
        <f t="shared" si="333"/>
        <v>0</v>
      </c>
      <c r="BZ125" s="26">
        <f t="shared" si="334"/>
        <v>0</v>
      </c>
      <c r="CA125" s="26">
        <f t="shared" si="335"/>
        <v>0</v>
      </c>
      <c r="CB125" s="26">
        <f t="shared" si="336"/>
        <v>0</v>
      </c>
      <c r="CC125" s="26"/>
      <c r="CD125" s="1">
        <f t="shared" si="298"/>
        <v>0</v>
      </c>
      <c r="CE125" s="1">
        <f t="shared" si="299"/>
        <v>0</v>
      </c>
      <c r="CF125" s="1">
        <f t="shared" si="337"/>
        <v>0</v>
      </c>
      <c r="CG125" s="26"/>
      <c r="CH125" s="1">
        <f t="shared" si="269"/>
        <v>0</v>
      </c>
      <c r="CI125" s="1">
        <f t="shared" si="300"/>
        <v>0</v>
      </c>
      <c r="CJ125" s="1">
        <f t="shared" si="301"/>
        <v>0</v>
      </c>
      <c r="CK125" s="1">
        <f t="shared" si="302"/>
        <v>0</v>
      </c>
      <c r="CL125" s="1">
        <f t="shared" si="303"/>
        <v>0</v>
      </c>
      <c r="CM125" s="1">
        <f t="shared" si="304"/>
        <v>0</v>
      </c>
      <c r="CN125" s="1">
        <f t="shared" si="305"/>
        <v>0</v>
      </c>
      <c r="CO125" s="1">
        <f t="shared" si="306"/>
        <v>0</v>
      </c>
      <c r="CP125" s="1">
        <f t="shared" si="307"/>
        <v>0</v>
      </c>
      <c r="CQ125" s="1">
        <f t="shared" si="308"/>
        <v>0</v>
      </c>
      <c r="CR125" s="1">
        <f t="shared" si="309"/>
        <v>0</v>
      </c>
      <c r="CS125" s="1">
        <f t="shared" si="310"/>
        <v>0</v>
      </c>
      <c r="CT125" s="1">
        <f t="shared" si="311"/>
        <v>0</v>
      </c>
      <c r="CU125" s="1">
        <f t="shared" si="312"/>
        <v>0</v>
      </c>
      <c r="CV125" s="1">
        <f t="shared" si="313"/>
        <v>0</v>
      </c>
      <c r="CW125" s="1">
        <f t="shared" si="314"/>
        <v>0</v>
      </c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</row>
    <row r="126" spans="1:128" s="62" customFormat="1" ht="57" customHeight="1" x14ac:dyDescent="0.2">
      <c r="A126" s="1"/>
      <c r="B126" s="390"/>
      <c r="C126" s="74"/>
      <c r="D126" s="978" t="s">
        <v>159</v>
      </c>
      <c r="E126" s="958"/>
      <c r="F126" s="406"/>
      <c r="G126" s="74" t="s">
        <v>60</v>
      </c>
      <c r="H126" s="99" t="s">
        <v>281</v>
      </c>
      <c r="I126" s="74">
        <v>8</v>
      </c>
      <c r="J126" s="99" t="s">
        <v>693</v>
      </c>
      <c r="K126" s="491">
        <v>74.40071100000003</v>
      </c>
      <c r="L126" s="69"/>
      <c r="M126" s="69"/>
      <c r="N126" s="69"/>
      <c r="O126" s="69"/>
      <c r="P126" s="69"/>
      <c r="Q126" s="820"/>
      <c r="R126" s="206"/>
      <c r="S126" s="206"/>
      <c r="T126" s="789"/>
      <c r="U126" s="789"/>
      <c r="V126" s="70">
        <f t="shared" si="210"/>
        <v>0</v>
      </c>
      <c r="W126" s="101" t="str">
        <f>IF(B126="New","Yes","No")</f>
        <v>No</v>
      </c>
      <c r="X126" s="71" t="str">
        <f t="shared" si="273"/>
        <v>No</v>
      </c>
      <c r="Y126"/>
      <c r="Z126" s="751">
        <v>1</v>
      </c>
      <c r="AA126" s="755">
        <f t="shared" si="274"/>
        <v>0</v>
      </c>
      <c r="AB126" s="26"/>
      <c r="AC126" s="363"/>
      <c r="AD126" s="258">
        <v>1</v>
      </c>
      <c r="AE126" s="942">
        <f t="shared" si="264"/>
        <v>0</v>
      </c>
      <c r="AF126" s="152">
        <f>L126*I126</f>
        <v>0</v>
      </c>
      <c r="AG126" s="152">
        <f>M126*I126</f>
        <v>0</v>
      </c>
      <c r="AH126" s="152">
        <f>N126*I126</f>
        <v>0</v>
      </c>
      <c r="AI126" s="152">
        <f>O126*I126</f>
        <v>0</v>
      </c>
      <c r="AJ126" s="152">
        <f>P126*I126</f>
        <v>0</v>
      </c>
      <c r="AK126" s="152">
        <f>Q126*I126</f>
        <v>0</v>
      </c>
      <c r="AL126" s="152">
        <f>R126*I126</f>
        <v>0</v>
      </c>
      <c r="AM126" s="152">
        <f>S126*I126</f>
        <v>0</v>
      </c>
      <c r="AN126" s="152">
        <f>T126*I126</f>
        <v>0</v>
      </c>
      <c r="AO126" s="152">
        <f>U126*I126</f>
        <v>0</v>
      </c>
      <c r="AP126" s="942">
        <v>1</v>
      </c>
      <c r="AQ126" s="152"/>
      <c r="AR126" s="719">
        <v>16</v>
      </c>
      <c r="AS126" s="733">
        <f t="shared" si="315"/>
        <v>0</v>
      </c>
      <c r="AT126" s="719"/>
      <c r="AU126" s="733">
        <f t="shared" si="316"/>
        <v>0</v>
      </c>
      <c r="AV126" s="719"/>
      <c r="AW126" s="733">
        <f t="shared" si="317"/>
        <v>0</v>
      </c>
      <c r="AX126" s="730"/>
      <c r="AY126" s="733">
        <f t="shared" si="318"/>
        <v>0</v>
      </c>
      <c r="AZ126" s="730"/>
      <c r="BA126" s="733">
        <f t="shared" si="319"/>
        <v>0</v>
      </c>
      <c r="BB126" s="730"/>
      <c r="BC126" s="733">
        <f t="shared" si="320"/>
        <v>0</v>
      </c>
      <c r="BD126" s="730"/>
      <c r="BE126" s="733">
        <f t="shared" si="321"/>
        <v>0</v>
      </c>
      <c r="BF126" s="730"/>
      <c r="BG126" s="733">
        <f t="shared" si="322"/>
        <v>0</v>
      </c>
      <c r="BH126" s="730"/>
      <c r="BI126" s="733">
        <f t="shared" si="323"/>
        <v>0</v>
      </c>
      <c r="BJ126" s="730"/>
      <c r="BK126" s="733">
        <f t="shared" si="324"/>
        <v>0</v>
      </c>
      <c r="BL126" s="730"/>
      <c r="BM126" s="733">
        <f t="shared" si="325"/>
        <v>0</v>
      </c>
      <c r="BN126" s="730"/>
      <c r="BO126" s="733">
        <f t="shared" si="326"/>
        <v>0</v>
      </c>
      <c r="BP126" s="730"/>
      <c r="BQ126" s="733">
        <f t="shared" si="327"/>
        <v>0</v>
      </c>
      <c r="BR126" s="730"/>
      <c r="BS126" s="733">
        <f t="shared" si="328"/>
        <v>0</v>
      </c>
      <c r="BT126" s="26"/>
      <c r="BU126" s="26">
        <f t="shared" si="329"/>
        <v>0</v>
      </c>
      <c r="BV126" s="26">
        <f t="shared" si="330"/>
        <v>0</v>
      </c>
      <c r="BW126" s="26">
        <f t="shared" si="331"/>
        <v>0</v>
      </c>
      <c r="BX126" s="26">
        <f t="shared" si="332"/>
        <v>0</v>
      </c>
      <c r="BY126" s="26">
        <f t="shared" si="333"/>
        <v>0</v>
      </c>
      <c r="BZ126" s="26">
        <f t="shared" si="334"/>
        <v>0</v>
      </c>
      <c r="CA126" s="26">
        <f t="shared" si="335"/>
        <v>0</v>
      </c>
      <c r="CB126" s="26">
        <f t="shared" si="336"/>
        <v>0</v>
      </c>
      <c r="CC126" s="26"/>
      <c r="CD126" s="1">
        <f t="shared" si="298"/>
        <v>0</v>
      </c>
      <c r="CE126" s="1">
        <f t="shared" si="299"/>
        <v>0</v>
      </c>
      <c r="CF126" s="1">
        <f t="shared" si="337"/>
        <v>0</v>
      </c>
      <c r="CG126" s="26"/>
      <c r="CH126" s="1">
        <f t="shared" si="269"/>
        <v>0</v>
      </c>
      <c r="CI126" s="1">
        <f t="shared" si="300"/>
        <v>0</v>
      </c>
      <c r="CJ126" s="1">
        <f t="shared" si="301"/>
        <v>0</v>
      </c>
      <c r="CK126" s="1">
        <f t="shared" si="302"/>
        <v>0</v>
      </c>
      <c r="CL126" s="1">
        <f t="shared" si="303"/>
        <v>0</v>
      </c>
      <c r="CM126" s="1">
        <f t="shared" si="304"/>
        <v>0</v>
      </c>
      <c r="CN126" s="1">
        <f t="shared" si="305"/>
        <v>0</v>
      </c>
      <c r="CO126" s="1">
        <f t="shared" si="306"/>
        <v>0</v>
      </c>
      <c r="CP126" s="1">
        <f t="shared" si="307"/>
        <v>0</v>
      </c>
      <c r="CQ126" s="1">
        <f t="shared" si="308"/>
        <v>0</v>
      </c>
      <c r="CR126" s="1">
        <f t="shared" si="309"/>
        <v>0</v>
      </c>
      <c r="CS126" s="1">
        <f t="shared" si="310"/>
        <v>0</v>
      </c>
      <c r="CT126" s="1">
        <f t="shared" si="311"/>
        <v>0</v>
      </c>
      <c r="CU126" s="1">
        <f t="shared" si="312"/>
        <v>0</v>
      </c>
      <c r="CV126" s="1">
        <f t="shared" si="313"/>
        <v>0</v>
      </c>
      <c r="CW126" s="1">
        <f t="shared" si="314"/>
        <v>0</v>
      </c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</row>
    <row r="127" spans="1:128" s="1" customFormat="1" ht="31.25" customHeight="1" x14ac:dyDescent="0.2">
      <c r="B127" s="393"/>
      <c r="C127" s="57"/>
      <c r="D127" s="981"/>
      <c r="E127" s="961"/>
      <c r="F127" s="407"/>
      <c r="G127" s="58"/>
      <c r="H127" s="58"/>
      <c r="I127" s="57"/>
      <c r="J127" s="58"/>
      <c r="K127" s="59">
        <v>0</v>
      </c>
      <c r="L127" s="829"/>
      <c r="M127" s="829"/>
      <c r="N127" s="829"/>
      <c r="O127" s="829"/>
      <c r="P127" s="829"/>
      <c r="Q127" s="829"/>
      <c r="R127" s="829"/>
      <c r="S127" s="829"/>
      <c r="T127" s="829"/>
      <c r="U127" s="829"/>
      <c r="V127" s="60"/>
      <c r="W127" s="60"/>
      <c r="X127" s="208"/>
      <c r="Y127" s="42"/>
      <c r="Z127" s="59"/>
      <c r="AA127" s="59"/>
      <c r="AB127" s="26"/>
      <c r="AC127" s="363"/>
      <c r="AD127" s="258"/>
      <c r="AE127" s="942">
        <f t="shared" si="264"/>
        <v>0</v>
      </c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942"/>
      <c r="AQ127" s="152"/>
      <c r="AR127" s="719"/>
      <c r="AS127" s="733">
        <f t="shared" si="315"/>
        <v>0</v>
      </c>
      <c r="AT127" s="719"/>
      <c r="AU127" s="733">
        <f t="shared" si="316"/>
        <v>0</v>
      </c>
      <c r="AV127" s="719"/>
      <c r="AW127" s="733">
        <f t="shared" si="317"/>
        <v>0</v>
      </c>
      <c r="AX127" s="730"/>
      <c r="AY127" s="733">
        <f t="shared" si="318"/>
        <v>0</v>
      </c>
      <c r="AZ127" s="730"/>
      <c r="BA127" s="733">
        <f t="shared" si="319"/>
        <v>0</v>
      </c>
      <c r="BB127" s="730"/>
      <c r="BC127" s="733">
        <f t="shared" si="320"/>
        <v>0</v>
      </c>
      <c r="BD127" s="730"/>
      <c r="BE127" s="733">
        <f t="shared" si="321"/>
        <v>0</v>
      </c>
      <c r="BF127" s="730"/>
      <c r="BG127" s="733">
        <f t="shared" si="322"/>
        <v>0</v>
      </c>
      <c r="BH127" s="730"/>
      <c r="BI127" s="733">
        <f t="shared" si="323"/>
        <v>0</v>
      </c>
      <c r="BJ127" s="730"/>
      <c r="BK127" s="733">
        <f t="shared" si="324"/>
        <v>0</v>
      </c>
      <c r="BL127" s="730"/>
      <c r="BM127" s="733">
        <f t="shared" si="325"/>
        <v>0</v>
      </c>
      <c r="BN127" s="730"/>
      <c r="BO127" s="733">
        <f t="shared" si="326"/>
        <v>0</v>
      </c>
      <c r="BP127" s="730"/>
      <c r="BQ127" s="733">
        <f t="shared" si="327"/>
        <v>0</v>
      </c>
      <c r="BR127" s="730"/>
      <c r="BS127" s="733">
        <f t="shared" si="328"/>
        <v>0</v>
      </c>
      <c r="BT127" s="26"/>
      <c r="BU127" s="26">
        <f t="shared" si="329"/>
        <v>0</v>
      </c>
      <c r="BV127" s="26">
        <f t="shared" si="330"/>
        <v>0</v>
      </c>
      <c r="BW127" s="26">
        <f t="shared" si="331"/>
        <v>0</v>
      </c>
      <c r="BX127" s="26">
        <f t="shared" si="332"/>
        <v>0</v>
      </c>
      <c r="BY127" s="26">
        <f t="shared" si="333"/>
        <v>0</v>
      </c>
      <c r="BZ127" s="26">
        <f t="shared" si="334"/>
        <v>0</v>
      </c>
      <c r="CA127" s="26">
        <f t="shared" si="335"/>
        <v>0</v>
      </c>
      <c r="CB127" s="26">
        <f t="shared" si="336"/>
        <v>0</v>
      </c>
      <c r="CD127" s="1">
        <f t="shared" si="298"/>
        <v>0</v>
      </c>
      <c r="CE127" s="1">
        <f t="shared" si="299"/>
        <v>0</v>
      </c>
      <c r="CF127" s="1">
        <f t="shared" si="337"/>
        <v>0</v>
      </c>
      <c r="CH127" s="1">
        <f t="shared" si="269"/>
        <v>0</v>
      </c>
      <c r="CI127" s="1">
        <f t="shared" si="300"/>
        <v>0</v>
      </c>
      <c r="CJ127" s="1">
        <f t="shared" si="301"/>
        <v>0</v>
      </c>
      <c r="CK127" s="1">
        <f t="shared" si="302"/>
        <v>0</v>
      </c>
      <c r="CL127" s="1">
        <f t="shared" si="303"/>
        <v>0</v>
      </c>
      <c r="CM127" s="1">
        <f t="shared" si="304"/>
        <v>0</v>
      </c>
      <c r="CN127" s="1">
        <f t="shared" si="305"/>
        <v>0</v>
      </c>
      <c r="CO127" s="1">
        <f t="shared" si="306"/>
        <v>0</v>
      </c>
      <c r="CP127" s="1">
        <f t="shared" si="307"/>
        <v>0</v>
      </c>
      <c r="CQ127" s="1">
        <f t="shared" si="308"/>
        <v>0</v>
      </c>
      <c r="CR127" s="1">
        <f t="shared" si="309"/>
        <v>0</v>
      </c>
      <c r="CS127" s="1">
        <f t="shared" si="310"/>
        <v>0</v>
      </c>
      <c r="CT127" s="1">
        <f t="shared" si="311"/>
        <v>0</v>
      </c>
      <c r="CU127" s="1">
        <f t="shared" si="312"/>
        <v>0</v>
      </c>
      <c r="CV127" s="1">
        <f t="shared" si="313"/>
        <v>0</v>
      </c>
      <c r="CW127" s="1">
        <f t="shared" si="314"/>
        <v>0</v>
      </c>
    </row>
    <row r="128" spans="1:128" s="1" customFormat="1" ht="40.25" customHeight="1" x14ac:dyDescent="0.2">
      <c r="B128" s="416"/>
      <c r="C128" s="306"/>
      <c r="D128" s="982"/>
      <c r="E128" s="962"/>
      <c r="F128" s="408"/>
      <c r="G128" s="307"/>
      <c r="H128" s="307"/>
      <c r="I128" s="306"/>
      <c r="J128" s="308" t="s">
        <v>896</v>
      </c>
      <c r="K128" s="308"/>
      <c r="L128" s="818"/>
      <c r="M128" s="796"/>
      <c r="N128" s="796"/>
      <c r="O128" s="796"/>
      <c r="P128" s="796"/>
      <c r="Q128" s="824"/>
      <c r="R128" s="797"/>
      <c r="S128" s="797"/>
      <c r="T128" s="797"/>
      <c r="U128" s="818"/>
      <c r="V128" s="309"/>
      <c r="W128" s="309"/>
      <c r="X128" s="310"/>
      <c r="Y128" s="42"/>
      <c r="Z128" s="759"/>
      <c r="AA128" s="759"/>
      <c r="AB128" s="26"/>
      <c r="AC128" s="363"/>
      <c r="AD128" s="258"/>
      <c r="AE128" s="942">
        <f t="shared" ref="AE128:AE144" si="338">SUM(L128:U128)*AD128</f>
        <v>0</v>
      </c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942"/>
      <c r="AQ128" s="152"/>
      <c r="AR128" s="719"/>
      <c r="AS128" s="733">
        <f t="shared" si="315"/>
        <v>0</v>
      </c>
      <c r="AT128" s="719"/>
      <c r="AU128" s="733">
        <f t="shared" si="316"/>
        <v>0</v>
      </c>
      <c r="AV128" s="719"/>
      <c r="AW128" s="733">
        <f t="shared" si="317"/>
        <v>0</v>
      </c>
      <c r="AX128" s="730"/>
      <c r="AY128" s="733">
        <f t="shared" si="318"/>
        <v>0</v>
      </c>
      <c r="AZ128" s="730"/>
      <c r="BA128" s="733">
        <f t="shared" si="319"/>
        <v>0</v>
      </c>
      <c r="BB128" s="730"/>
      <c r="BC128" s="733">
        <f t="shared" si="320"/>
        <v>0</v>
      </c>
      <c r="BD128" s="730"/>
      <c r="BE128" s="733">
        <f t="shared" si="321"/>
        <v>0</v>
      </c>
      <c r="BF128" s="730"/>
      <c r="BG128" s="733">
        <f t="shared" si="322"/>
        <v>0</v>
      </c>
      <c r="BH128" s="730"/>
      <c r="BI128" s="733">
        <f t="shared" si="323"/>
        <v>0</v>
      </c>
      <c r="BJ128" s="730"/>
      <c r="BK128" s="733">
        <f t="shared" si="324"/>
        <v>0</v>
      </c>
      <c r="BL128" s="730"/>
      <c r="BM128" s="733">
        <f t="shared" si="325"/>
        <v>0</v>
      </c>
      <c r="BN128" s="730"/>
      <c r="BO128" s="733">
        <f t="shared" si="326"/>
        <v>0</v>
      </c>
      <c r="BP128" s="730"/>
      <c r="BQ128" s="733">
        <f t="shared" si="327"/>
        <v>0</v>
      </c>
      <c r="BR128" s="730"/>
      <c r="BS128" s="733">
        <f t="shared" si="328"/>
        <v>0</v>
      </c>
      <c r="BT128" s="26"/>
      <c r="BU128" s="26">
        <f t="shared" si="329"/>
        <v>0</v>
      </c>
      <c r="BV128" s="26">
        <f t="shared" si="330"/>
        <v>0</v>
      </c>
      <c r="BW128" s="26">
        <f t="shared" si="331"/>
        <v>0</v>
      </c>
      <c r="BX128" s="26">
        <f t="shared" si="332"/>
        <v>0</v>
      </c>
      <c r="BY128" s="26">
        <f t="shared" si="333"/>
        <v>0</v>
      </c>
      <c r="BZ128" s="26">
        <f t="shared" si="334"/>
        <v>0</v>
      </c>
      <c r="CA128" s="26">
        <f t="shared" si="335"/>
        <v>0</v>
      </c>
      <c r="CB128" s="26">
        <f t="shared" si="336"/>
        <v>0</v>
      </c>
      <c r="CD128" s="1">
        <f t="shared" si="298"/>
        <v>0</v>
      </c>
      <c r="CE128" s="1">
        <f t="shared" si="299"/>
        <v>0</v>
      </c>
      <c r="CF128" s="1">
        <f t="shared" si="337"/>
        <v>0</v>
      </c>
      <c r="CH128" s="1">
        <f t="shared" si="269"/>
        <v>0</v>
      </c>
      <c r="CI128" s="1">
        <f t="shared" si="300"/>
        <v>0</v>
      </c>
      <c r="CJ128" s="1">
        <f t="shared" si="301"/>
        <v>0</v>
      </c>
      <c r="CK128" s="1">
        <f t="shared" si="302"/>
        <v>0</v>
      </c>
      <c r="CL128" s="1">
        <f t="shared" si="303"/>
        <v>0</v>
      </c>
      <c r="CM128" s="1">
        <f t="shared" si="304"/>
        <v>0</v>
      </c>
      <c r="CN128" s="1">
        <f t="shared" si="305"/>
        <v>0</v>
      </c>
      <c r="CO128" s="1">
        <f t="shared" si="306"/>
        <v>0</v>
      </c>
      <c r="CP128" s="1">
        <f t="shared" si="307"/>
        <v>0</v>
      </c>
      <c r="CQ128" s="1">
        <f t="shared" si="308"/>
        <v>0</v>
      </c>
      <c r="CR128" s="1">
        <f t="shared" si="309"/>
        <v>0</v>
      </c>
      <c r="CS128" s="1">
        <f t="shared" si="310"/>
        <v>0</v>
      </c>
      <c r="CT128" s="1">
        <f t="shared" si="311"/>
        <v>0</v>
      </c>
      <c r="CU128" s="1">
        <f t="shared" si="312"/>
        <v>0</v>
      </c>
      <c r="CV128" s="1">
        <f t="shared" si="313"/>
        <v>0</v>
      </c>
      <c r="CW128" s="1">
        <f t="shared" si="314"/>
        <v>0</v>
      </c>
    </row>
    <row r="129" spans="1:101" s="26" customFormat="1" ht="31.25" customHeight="1" x14ac:dyDescent="0.2">
      <c r="A129" s="1"/>
      <c r="B129" s="394"/>
      <c r="C129" s="6"/>
      <c r="D129" s="977"/>
      <c r="E129" s="957"/>
      <c r="F129" s="409"/>
      <c r="G129" s="6"/>
      <c r="H129" s="104"/>
      <c r="I129" s="6"/>
      <c r="J129" s="709" t="s">
        <v>801</v>
      </c>
      <c r="K129" s="305"/>
      <c r="L129" s="817"/>
      <c r="M129" s="325"/>
      <c r="N129" s="325"/>
      <c r="O129" s="325"/>
      <c r="P129" s="325"/>
      <c r="Q129" s="325"/>
      <c r="R129" s="325"/>
      <c r="S129" s="325"/>
      <c r="T129" s="325"/>
      <c r="U129" s="325"/>
      <c r="V129" s="101"/>
      <c r="W129" s="6"/>
      <c r="X129" s="207"/>
      <c r="Y129"/>
      <c r="Z129" s="86"/>
      <c r="AA129" s="754"/>
      <c r="AC129" s="363"/>
      <c r="AD129" s="266"/>
      <c r="AE129" s="942">
        <f t="shared" si="338"/>
        <v>0</v>
      </c>
      <c r="AF129" s="156"/>
      <c r="AG129" s="156"/>
      <c r="AH129" s="156"/>
      <c r="AI129" s="156"/>
      <c r="AJ129" s="156"/>
      <c r="AK129" s="156"/>
      <c r="AL129" s="156"/>
      <c r="AM129" s="156"/>
      <c r="AN129" s="152">
        <f t="shared" ref="AN129:AN140" si="339">T129*I129</f>
        <v>0</v>
      </c>
      <c r="AO129" s="152"/>
      <c r="AP129" s="943"/>
      <c r="AQ129" s="156"/>
      <c r="AR129" s="722"/>
      <c r="AS129" s="733">
        <f t="shared" si="315"/>
        <v>0</v>
      </c>
      <c r="AT129" s="722"/>
      <c r="AU129" s="733">
        <f t="shared" si="316"/>
        <v>0</v>
      </c>
      <c r="AV129" s="722"/>
      <c r="AW129" s="733">
        <f t="shared" si="317"/>
        <v>0</v>
      </c>
      <c r="AX129" s="731"/>
      <c r="AY129" s="733">
        <f t="shared" si="318"/>
        <v>0</v>
      </c>
      <c r="AZ129" s="731"/>
      <c r="BA129" s="733">
        <f t="shared" si="319"/>
        <v>0</v>
      </c>
      <c r="BB129" s="731"/>
      <c r="BC129" s="733">
        <f t="shared" si="320"/>
        <v>0</v>
      </c>
      <c r="BD129" s="731"/>
      <c r="BE129" s="733">
        <f t="shared" si="321"/>
        <v>0</v>
      </c>
      <c r="BF129" s="731"/>
      <c r="BG129" s="733">
        <f t="shared" si="322"/>
        <v>0</v>
      </c>
      <c r="BH129" s="731"/>
      <c r="BI129" s="733">
        <f t="shared" si="323"/>
        <v>0</v>
      </c>
      <c r="BJ129" s="731"/>
      <c r="BK129" s="733">
        <f t="shared" si="324"/>
        <v>0</v>
      </c>
      <c r="BL129" s="731"/>
      <c r="BM129" s="733">
        <f t="shared" si="325"/>
        <v>0</v>
      </c>
      <c r="BN129" s="731"/>
      <c r="BO129" s="733">
        <f t="shared" si="326"/>
        <v>0</v>
      </c>
      <c r="BP129" s="731"/>
      <c r="BQ129" s="733">
        <f t="shared" si="327"/>
        <v>0</v>
      </c>
      <c r="BR129" s="731"/>
      <c r="BS129" s="733">
        <f t="shared" si="328"/>
        <v>0</v>
      </c>
      <c r="BU129" s="26">
        <f t="shared" si="329"/>
        <v>0</v>
      </c>
      <c r="BV129" s="26">
        <f t="shared" si="330"/>
        <v>0</v>
      </c>
      <c r="BW129" s="26">
        <f t="shared" si="331"/>
        <v>0</v>
      </c>
      <c r="BX129" s="26">
        <f t="shared" si="332"/>
        <v>0</v>
      </c>
      <c r="BY129" s="26">
        <f t="shared" si="333"/>
        <v>0</v>
      </c>
      <c r="BZ129" s="26">
        <f t="shared" si="334"/>
        <v>0</v>
      </c>
      <c r="CA129" s="26">
        <f t="shared" si="335"/>
        <v>0</v>
      </c>
      <c r="CB129" s="26">
        <f t="shared" si="336"/>
        <v>0</v>
      </c>
      <c r="CD129" s="1">
        <f t="shared" si="298"/>
        <v>0</v>
      </c>
      <c r="CE129" s="1">
        <f t="shared" si="299"/>
        <v>0</v>
      </c>
      <c r="CF129" s="1">
        <f t="shared" si="337"/>
        <v>0</v>
      </c>
      <c r="CH129" s="1">
        <f t="shared" si="269"/>
        <v>0</v>
      </c>
      <c r="CI129" s="1">
        <f t="shared" si="300"/>
        <v>0</v>
      </c>
      <c r="CJ129" s="1">
        <f t="shared" si="301"/>
        <v>0</v>
      </c>
      <c r="CK129" s="1">
        <f t="shared" si="302"/>
        <v>0</v>
      </c>
      <c r="CL129" s="1">
        <f t="shared" si="303"/>
        <v>0</v>
      </c>
      <c r="CM129" s="1">
        <f t="shared" si="304"/>
        <v>0</v>
      </c>
      <c r="CN129" s="1">
        <f t="shared" si="305"/>
        <v>0</v>
      </c>
      <c r="CO129" s="1">
        <f t="shared" si="306"/>
        <v>0</v>
      </c>
      <c r="CP129" s="1">
        <f t="shared" si="307"/>
        <v>0</v>
      </c>
      <c r="CQ129" s="1">
        <f t="shared" si="308"/>
        <v>0</v>
      </c>
      <c r="CR129" s="1">
        <f t="shared" si="309"/>
        <v>0</v>
      </c>
      <c r="CS129" s="1">
        <f t="shared" si="310"/>
        <v>0</v>
      </c>
      <c r="CT129" s="1">
        <f t="shared" si="311"/>
        <v>0</v>
      </c>
      <c r="CU129" s="1">
        <f t="shared" si="312"/>
        <v>0</v>
      </c>
      <c r="CV129" s="1">
        <f t="shared" si="313"/>
        <v>0</v>
      </c>
      <c r="CW129" s="1">
        <f t="shared" si="314"/>
        <v>0</v>
      </c>
    </row>
    <row r="130" spans="1:101" s="1" customFormat="1" ht="57" customHeight="1" x14ac:dyDescent="0.2">
      <c r="B130" s="386"/>
      <c r="C130" s="82"/>
      <c r="D130" s="983" t="s">
        <v>162</v>
      </c>
      <c r="E130" s="963"/>
      <c r="F130" s="410"/>
      <c r="G130" s="295" t="s">
        <v>63</v>
      </c>
      <c r="H130" s="296" t="s">
        <v>15</v>
      </c>
      <c r="I130" s="295">
        <v>1</v>
      </c>
      <c r="J130" s="296" t="s">
        <v>937</v>
      </c>
      <c r="K130" s="492">
        <v>66.834537000000012</v>
      </c>
      <c r="L130" s="796"/>
      <c r="M130" s="796"/>
      <c r="N130" s="796"/>
      <c r="O130" s="796"/>
      <c r="P130" s="796"/>
      <c r="Q130" s="824"/>
      <c r="R130" s="797"/>
      <c r="S130" s="797"/>
      <c r="T130" s="797"/>
      <c r="U130" s="797"/>
      <c r="V130" s="301">
        <f t="shared" si="210"/>
        <v>0</v>
      </c>
      <c r="W130" s="297" t="str">
        <f t="shared" ref="W130:W140" si="340">IF(B130="New","Yes","No")</f>
        <v>No</v>
      </c>
      <c r="X130" s="298" t="str">
        <f t="shared" ref="X130:X140" si="341">IF(SUM(L130:U130)&gt;0,"Yes","No")</f>
        <v>No</v>
      </c>
      <c r="Y130"/>
      <c r="Z130" s="749">
        <v>1</v>
      </c>
      <c r="AA130" s="755">
        <f t="shared" ref="AA130:AA144" si="342">Z130*L130+Z130*M130+Z130*N130+Z130*O130+Z130*P130+Z130*Q130+Z130*R130+Z130*S130+Z130*T130+Z130*U130</f>
        <v>0</v>
      </c>
      <c r="AB130" s="26"/>
      <c r="AC130" s="363"/>
      <c r="AD130" s="258">
        <v>1.1000000000000001</v>
      </c>
      <c r="AE130" s="942">
        <f t="shared" si="338"/>
        <v>0</v>
      </c>
      <c r="AF130" s="152">
        <f t="shared" ref="AF130:AF140" si="343">L130*I130</f>
        <v>0</v>
      </c>
      <c r="AG130" s="152">
        <f t="shared" ref="AG130:AG140" si="344">M130*I130</f>
        <v>0</v>
      </c>
      <c r="AH130" s="152">
        <f t="shared" ref="AH130:AH140" si="345">N130*I130</f>
        <v>0</v>
      </c>
      <c r="AI130" s="152">
        <f t="shared" ref="AI130:AI140" si="346">O130*I130</f>
        <v>0</v>
      </c>
      <c r="AJ130" s="152">
        <f t="shared" ref="AJ130:AJ140" si="347">P130*I130</f>
        <v>0</v>
      </c>
      <c r="AK130" s="152">
        <f t="shared" ref="AK130:AK140" si="348">Q130*I130</f>
        <v>0</v>
      </c>
      <c r="AL130" s="152">
        <f t="shared" ref="AL130:AL140" si="349">R130*I130</f>
        <v>0</v>
      </c>
      <c r="AM130" s="152">
        <f t="shared" ref="AM130:AM140" si="350">S130*I130</f>
        <v>0</v>
      </c>
      <c r="AN130" s="152">
        <f t="shared" si="339"/>
        <v>0</v>
      </c>
      <c r="AO130" s="152">
        <f t="shared" ref="AO130:AO144" si="351">U130*I130</f>
        <v>0</v>
      </c>
      <c r="AP130" s="942">
        <v>1</v>
      </c>
      <c r="AQ130" s="152"/>
      <c r="AR130" s="719"/>
      <c r="AS130" s="733">
        <f t="shared" si="315"/>
        <v>0</v>
      </c>
      <c r="AT130" s="719">
        <v>1</v>
      </c>
      <c r="AU130" s="733">
        <f t="shared" si="316"/>
        <v>0</v>
      </c>
      <c r="AV130" s="719"/>
      <c r="AW130" s="733">
        <f t="shared" si="317"/>
        <v>0</v>
      </c>
      <c r="AX130" s="730"/>
      <c r="AY130" s="733">
        <f t="shared" si="318"/>
        <v>0</v>
      </c>
      <c r="AZ130" s="730"/>
      <c r="BA130" s="733">
        <f t="shared" si="319"/>
        <v>0</v>
      </c>
      <c r="BB130" s="730"/>
      <c r="BC130" s="733">
        <f t="shared" si="320"/>
        <v>0</v>
      </c>
      <c r="BD130" s="730">
        <v>1</v>
      </c>
      <c r="BE130" s="733">
        <f t="shared" si="321"/>
        <v>0</v>
      </c>
      <c r="BF130" s="730"/>
      <c r="BG130" s="733">
        <f t="shared" si="322"/>
        <v>0</v>
      </c>
      <c r="BH130" s="730"/>
      <c r="BI130" s="733">
        <f t="shared" si="323"/>
        <v>0</v>
      </c>
      <c r="BJ130" s="730"/>
      <c r="BK130" s="733">
        <f t="shared" si="324"/>
        <v>0</v>
      </c>
      <c r="BL130" s="730"/>
      <c r="BM130" s="733">
        <f t="shared" si="325"/>
        <v>0</v>
      </c>
      <c r="BN130" s="730"/>
      <c r="BO130" s="733">
        <f t="shared" si="326"/>
        <v>0</v>
      </c>
      <c r="BP130" s="730"/>
      <c r="BQ130" s="733">
        <f t="shared" si="327"/>
        <v>0</v>
      </c>
      <c r="BR130" s="730"/>
      <c r="BS130" s="733">
        <f t="shared" si="328"/>
        <v>0</v>
      </c>
      <c r="BU130" s="26">
        <f t="shared" si="329"/>
        <v>0</v>
      </c>
      <c r="BV130" s="26">
        <f t="shared" si="330"/>
        <v>0</v>
      </c>
      <c r="BW130" s="26">
        <f t="shared" si="331"/>
        <v>0</v>
      </c>
      <c r="BX130" s="26">
        <f t="shared" si="332"/>
        <v>0</v>
      </c>
      <c r="BY130" s="26">
        <f t="shared" si="333"/>
        <v>0</v>
      </c>
      <c r="BZ130" s="26">
        <f t="shared" si="334"/>
        <v>0</v>
      </c>
      <c r="CA130" s="26">
        <f t="shared" si="335"/>
        <v>0</v>
      </c>
      <c r="CB130" s="26">
        <f t="shared" si="336"/>
        <v>0</v>
      </c>
      <c r="CD130" s="1">
        <f t="shared" si="298"/>
        <v>0</v>
      </c>
      <c r="CE130" s="1">
        <f t="shared" si="299"/>
        <v>0</v>
      </c>
      <c r="CF130" s="1">
        <f t="shared" si="337"/>
        <v>0</v>
      </c>
      <c r="CH130" s="1">
        <f t="shared" si="269"/>
        <v>0</v>
      </c>
      <c r="CI130" s="1">
        <f t="shared" si="300"/>
        <v>0</v>
      </c>
      <c r="CJ130" s="1">
        <f t="shared" si="301"/>
        <v>0</v>
      </c>
      <c r="CK130" s="1">
        <f t="shared" si="302"/>
        <v>0</v>
      </c>
      <c r="CL130" s="1">
        <f t="shared" si="303"/>
        <v>0</v>
      </c>
      <c r="CM130" s="1">
        <f t="shared" si="304"/>
        <v>0</v>
      </c>
      <c r="CN130" s="1">
        <f t="shared" si="305"/>
        <v>0</v>
      </c>
      <c r="CO130" s="1">
        <f t="shared" si="306"/>
        <v>0</v>
      </c>
      <c r="CP130" s="1">
        <f t="shared" si="307"/>
        <v>0</v>
      </c>
      <c r="CQ130" s="1">
        <f t="shared" si="308"/>
        <v>0</v>
      </c>
      <c r="CR130" s="1">
        <f t="shared" si="309"/>
        <v>0</v>
      </c>
      <c r="CS130" s="1">
        <f t="shared" si="310"/>
        <v>0</v>
      </c>
      <c r="CT130" s="1">
        <f t="shared" si="311"/>
        <v>0</v>
      </c>
      <c r="CU130" s="1">
        <f t="shared" si="312"/>
        <v>0</v>
      </c>
      <c r="CV130" s="1">
        <f t="shared" si="313"/>
        <v>0</v>
      </c>
      <c r="CW130" s="1">
        <f t="shared" si="314"/>
        <v>0</v>
      </c>
    </row>
    <row r="131" spans="1:101" s="1" customFormat="1" ht="57" customHeight="1" x14ac:dyDescent="0.2">
      <c r="B131" s="385"/>
      <c r="D131" s="977" t="s">
        <v>161</v>
      </c>
      <c r="E131" s="957"/>
      <c r="F131" s="400"/>
      <c r="G131" s="26" t="s">
        <v>63</v>
      </c>
      <c r="H131" s="68" t="s">
        <v>15</v>
      </c>
      <c r="I131" s="26">
        <v>1</v>
      </c>
      <c r="J131" s="68" t="s">
        <v>937</v>
      </c>
      <c r="K131" s="360">
        <v>66.834537000000012</v>
      </c>
      <c r="L131" s="69"/>
      <c r="M131" s="69"/>
      <c r="N131" s="69"/>
      <c r="O131" s="69"/>
      <c r="P131" s="69"/>
      <c r="Q131" s="820"/>
      <c r="R131" s="206"/>
      <c r="S131" s="206"/>
      <c r="T131" s="206"/>
      <c r="U131" s="206"/>
      <c r="V131" s="70">
        <f t="shared" si="210"/>
        <v>0</v>
      </c>
      <c r="W131" s="70" t="str">
        <f t="shared" si="340"/>
        <v>No</v>
      </c>
      <c r="X131" s="71" t="str">
        <f t="shared" si="341"/>
        <v>No</v>
      </c>
      <c r="Y131"/>
      <c r="Z131" s="748">
        <v>1</v>
      </c>
      <c r="AA131" s="755">
        <f t="shared" si="342"/>
        <v>0</v>
      </c>
      <c r="AB131" s="26"/>
      <c r="AC131" s="363"/>
      <c r="AD131" s="258">
        <v>0.95</v>
      </c>
      <c r="AE131" s="942">
        <f t="shared" si="338"/>
        <v>0</v>
      </c>
      <c r="AF131" s="152">
        <f t="shared" si="343"/>
        <v>0</v>
      </c>
      <c r="AG131" s="152">
        <f t="shared" si="344"/>
        <v>0</v>
      </c>
      <c r="AH131" s="152">
        <f t="shared" si="345"/>
        <v>0</v>
      </c>
      <c r="AI131" s="152">
        <f t="shared" si="346"/>
        <v>0</v>
      </c>
      <c r="AJ131" s="152">
        <f t="shared" si="347"/>
        <v>0</v>
      </c>
      <c r="AK131" s="152">
        <f t="shared" si="348"/>
        <v>0</v>
      </c>
      <c r="AL131" s="152">
        <f t="shared" si="349"/>
        <v>0</v>
      </c>
      <c r="AM131" s="152">
        <f t="shared" si="350"/>
        <v>0</v>
      </c>
      <c r="AN131" s="152">
        <f t="shared" si="339"/>
        <v>0</v>
      </c>
      <c r="AO131" s="152">
        <f t="shared" si="351"/>
        <v>0</v>
      </c>
      <c r="AP131" s="942">
        <v>1</v>
      </c>
      <c r="AQ131" s="152"/>
      <c r="AR131" s="719">
        <v>1</v>
      </c>
      <c r="AS131" s="733">
        <f t="shared" si="315"/>
        <v>0</v>
      </c>
      <c r="AT131" s="719"/>
      <c r="AU131" s="733">
        <f t="shared" si="316"/>
        <v>0</v>
      </c>
      <c r="AV131" s="719"/>
      <c r="AW131" s="733">
        <f t="shared" si="317"/>
        <v>0</v>
      </c>
      <c r="AX131" s="730"/>
      <c r="AY131" s="733">
        <f t="shared" si="318"/>
        <v>0</v>
      </c>
      <c r="AZ131" s="730"/>
      <c r="BA131" s="733">
        <f t="shared" si="319"/>
        <v>0</v>
      </c>
      <c r="BB131" s="730"/>
      <c r="BC131" s="733">
        <f t="shared" si="320"/>
        <v>0</v>
      </c>
      <c r="BD131" s="730">
        <v>1</v>
      </c>
      <c r="BE131" s="733">
        <f t="shared" si="321"/>
        <v>0</v>
      </c>
      <c r="BF131" s="730"/>
      <c r="BG131" s="733">
        <f t="shared" si="322"/>
        <v>0</v>
      </c>
      <c r="BH131" s="730"/>
      <c r="BI131" s="733">
        <f t="shared" si="323"/>
        <v>0</v>
      </c>
      <c r="BJ131" s="730"/>
      <c r="BK131" s="733">
        <f t="shared" si="324"/>
        <v>0</v>
      </c>
      <c r="BL131" s="730"/>
      <c r="BM131" s="733">
        <f t="shared" si="325"/>
        <v>0</v>
      </c>
      <c r="BN131" s="730"/>
      <c r="BO131" s="733">
        <f t="shared" si="326"/>
        <v>0</v>
      </c>
      <c r="BP131" s="730"/>
      <c r="BQ131" s="733">
        <f t="shared" si="327"/>
        <v>0</v>
      </c>
      <c r="BR131" s="730"/>
      <c r="BS131" s="733">
        <f t="shared" si="328"/>
        <v>0</v>
      </c>
      <c r="BU131" s="26">
        <f t="shared" si="329"/>
        <v>0</v>
      </c>
      <c r="BV131" s="26">
        <f t="shared" si="330"/>
        <v>0</v>
      </c>
      <c r="BW131" s="26">
        <f t="shared" si="331"/>
        <v>0</v>
      </c>
      <c r="BX131" s="26">
        <f t="shared" si="332"/>
        <v>0</v>
      </c>
      <c r="BY131" s="26">
        <f t="shared" si="333"/>
        <v>0</v>
      </c>
      <c r="BZ131" s="26">
        <f t="shared" si="334"/>
        <v>0</v>
      </c>
      <c r="CA131" s="26">
        <f t="shared" si="335"/>
        <v>0</v>
      </c>
      <c r="CB131" s="26">
        <f t="shared" si="336"/>
        <v>0</v>
      </c>
      <c r="CD131" s="1">
        <f t="shared" si="298"/>
        <v>0</v>
      </c>
      <c r="CE131" s="1">
        <f t="shared" si="299"/>
        <v>0</v>
      </c>
      <c r="CF131" s="1">
        <f t="shared" si="337"/>
        <v>0</v>
      </c>
      <c r="CH131" s="1">
        <f t="shared" si="269"/>
        <v>0</v>
      </c>
      <c r="CI131" s="1">
        <f t="shared" si="300"/>
        <v>0</v>
      </c>
      <c r="CJ131" s="1">
        <f t="shared" si="301"/>
        <v>0</v>
      </c>
      <c r="CK131" s="1">
        <f t="shared" si="302"/>
        <v>0</v>
      </c>
      <c r="CL131" s="1">
        <f t="shared" si="303"/>
        <v>0</v>
      </c>
      <c r="CM131" s="1">
        <f t="shared" si="304"/>
        <v>0</v>
      </c>
      <c r="CN131" s="1">
        <f t="shared" si="305"/>
        <v>0</v>
      </c>
      <c r="CO131" s="1">
        <f t="shared" si="306"/>
        <v>0</v>
      </c>
      <c r="CP131" s="1">
        <f t="shared" si="307"/>
        <v>0</v>
      </c>
      <c r="CQ131" s="1">
        <f t="shared" si="308"/>
        <v>0</v>
      </c>
      <c r="CR131" s="1">
        <f t="shared" si="309"/>
        <v>0</v>
      </c>
      <c r="CS131" s="1">
        <f t="shared" si="310"/>
        <v>0</v>
      </c>
      <c r="CT131" s="1">
        <f t="shared" si="311"/>
        <v>0</v>
      </c>
      <c r="CU131" s="1">
        <f t="shared" si="312"/>
        <v>0</v>
      </c>
      <c r="CV131" s="1">
        <f t="shared" si="313"/>
        <v>0</v>
      </c>
      <c r="CW131" s="1">
        <f t="shared" si="314"/>
        <v>0</v>
      </c>
    </row>
    <row r="132" spans="1:101" s="1" customFormat="1" ht="57" customHeight="1" x14ac:dyDescent="0.2">
      <c r="B132" s="385"/>
      <c r="D132" s="984" t="s">
        <v>160</v>
      </c>
      <c r="E132" s="964"/>
      <c r="F132" s="411"/>
      <c r="G132" s="299" t="s">
        <v>63</v>
      </c>
      <c r="H132" s="300" t="s">
        <v>15</v>
      </c>
      <c r="I132" s="299">
        <v>1</v>
      </c>
      <c r="J132" s="300" t="s">
        <v>937</v>
      </c>
      <c r="K132" s="493">
        <v>66.834537000000012</v>
      </c>
      <c r="L132" s="796"/>
      <c r="M132" s="796"/>
      <c r="N132" s="796"/>
      <c r="O132" s="796"/>
      <c r="P132" s="796"/>
      <c r="Q132" s="824"/>
      <c r="R132" s="797"/>
      <c r="S132" s="797"/>
      <c r="T132" s="797"/>
      <c r="U132" s="797"/>
      <c r="V132" s="301">
        <f t="shared" si="210"/>
        <v>0</v>
      </c>
      <c r="W132" s="301" t="str">
        <f t="shared" si="340"/>
        <v>No</v>
      </c>
      <c r="X132" s="298" t="str">
        <f t="shared" si="341"/>
        <v>No</v>
      </c>
      <c r="Y132"/>
      <c r="Z132" s="748">
        <v>1</v>
      </c>
      <c r="AA132" s="755">
        <f t="shared" si="342"/>
        <v>0</v>
      </c>
      <c r="AB132" s="26"/>
      <c r="AC132" s="363"/>
      <c r="AD132" s="258">
        <v>1.4</v>
      </c>
      <c r="AE132" s="942">
        <f t="shared" si="338"/>
        <v>0</v>
      </c>
      <c r="AF132" s="152">
        <f t="shared" si="343"/>
        <v>0</v>
      </c>
      <c r="AG132" s="152">
        <f t="shared" si="344"/>
        <v>0</v>
      </c>
      <c r="AH132" s="152">
        <f t="shared" si="345"/>
        <v>0</v>
      </c>
      <c r="AI132" s="152">
        <f t="shared" si="346"/>
        <v>0</v>
      </c>
      <c r="AJ132" s="152">
        <f t="shared" si="347"/>
        <v>0</v>
      </c>
      <c r="AK132" s="152">
        <f t="shared" si="348"/>
        <v>0</v>
      </c>
      <c r="AL132" s="152">
        <f t="shared" si="349"/>
        <v>0</v>
      </c>
      <c r="AM132" s="152">
        <f t="shared" si="350"/>
        <v>0</v>
      </c>
      <c r="AN132" s="152">
        <f t="shared" si="339"/>
        <v>0</v>
      </c>
      <c r="AO132" s="152">
        <f t="shared" si="351"/>
        <v>0</v>
      </c>
      <c r="AP132" s="942">
        <v>1</v>
      </c>
      <c r="AQ132" s="152"/>
      <c r="AR132" s="719">
        <v>1</v>
      </c>
      <c r="AS132" s="733">
        <f t="shared" si="315"/>
        <v>0</v>
      </c>
      <c r="AT132" s="719"/>
      <c r="AU132" s="733">
        <f t="shared" si="316"/>
        <v>0</v>
      </c>
      <c r="AV132" s="719"/>
      <c r="AW132" s="733">
        <f t="shared" si="317"/>
        <v>0</v>
      </c>
      <c r="AX132" s="730"/>
      <c r="AY132" s="733">
        <f t="shared" si="318"/>
        <v>0</v>
      </c>
      <c r="AZ132" s="730"/>
      <c r="BA132" s="733">
        <f t="shared" si="319"/>
        <v>0</v>
      </c>
      <c r="BB132" s="730"/>
      <c r="BC132" s="733">
        <f t="shared" si="320"/>
        <v>0</v>
      </c>
      <c r="BD132" s="730">
        <v>1</v>
      </c>
      <c r="BE132" s="733">
        <f t="shared" si="321"/>
        <v>0</v>
      </c>
      <c r="BF132" s="730"/>
      <c r="BG132" s="733">
        <f t="shared" si="322"/>
        <v>0</v>
      </c>
      <c r="BH132" s="730"/>
      <c r="BI132" s="733">
        <f t="shared" si="323"/>
        <v>0</v>
      </c>
      <c r="BJ132" s="730"/>
      <c r="BK132" s="733">
        <f t="shared" si="324"/>
        <v>0</v>
      </c>
      <c r="BL132" s="730"/>
      <c r="BM132" s="733">
        <f t="shared" si="325"/>
        <v>0</v>
      </c>
      <c r="BN132" s="730"/>
      <c r="BO132" s="733">
        <f t="shared" si="326"/>
        <v>0</v>
      </c>
      <c r="BP132" s="730"/>
      <c r="BQ132" s="733">
        <f t="shared" si="327"/>
        <v>0</v>
      </c>
      <c r="BR132" s="730"/>
      <c r="BS132" s="733">
        <f t="shared" si="328"/>
        <v>0</v>
      </c>
      <c r="BU132" s="26">
        <f t="shared" si="329"/>
        <v>0</v>
      </c>
      <c r="BV132" s="26">
        <f t="shared" si="330"/>
        <v>0</v>
      </c>
      <c r="BW132" s="26">
        <f t="shared" si="331"/>
        <v>0</v>
      </c>
      <c r="BX132" s="26">
        <f t="shared" si="332"/>
        <v>0</v>
      </c>
      <c r="BY132" s="26">
        <f t="shared" si="333"/>
        <v>0</v>
      </c>
      <c r="BZ132" s="26">
        <f t="shared" si="334"/>
        <v>0</v>
      </c>
      <c r="CA132" s="26">
        <f t="shared" si="335"/>
        <v>0</v>
      </c>
      <c r="CB132" s="26">
        <f t="shared" si="336"/>
        <v>0</v>
      </c>
      <c r="CD132" s="1">
        <f t="shared" si="298"/>
        <v>0</v>
      </c>
      <c r="CE132" s="1">
        <f t="shared" si="299"/>
        <v>0</v>
      </c>
      <c r="CF132" s="1">
        <f t="shared" si="337"/>
        <v>0</v>
      </c>
      <c r="CH132" s="1">
        <f t="shared" si="269"/>
        <v>0</v>
      </c>
      <c r="CI132" s="1">
        <f t="shared" si="300"/>
        <v>0</v>
      </c>
      <c r="CJ132" s="1">
        <f t="shared" si="301"/>
        <v>0</v>
      </c>
      <c r="CK132" s="1">
        <f t="shared" si="302"/>
        <v>0</v>
      </c>
      <c r="CL132" s="1">
        <f t="shared" si="303"/>
        <v>0</v>
      </c>
      <c r="CM132" s="1">
        <f t="shared" si="304"/>
        <v>0</v>
      </c>
      <c r="CN132" s="1">
        <f t="shared" si="305"/>
        <v>0</v>
      </c>
      <c r="CO132" s="1">
        <f t="shared" si="306"/>
        <v>0</v>
      </c>
      <c r="CP132" s="1">
        <f t="shared" si="307"/>
        <v>0</v>
      </c>
      <c r="CQ132" s="1">
        <f t="shared" si="308"/>
        <v>0</v>
      </c>
      <c r="CR132" s="1">
        <f t="shared" si="309"/>
        <v>0</v>
      </c>
      <c r="CS132" s="1">
        <f t="shared" si="310"/>
        <v>0</v>
      </c>
      <c r="CT132" s="1">
        <f t="shared" si="311"/>
        <v>0</v>
      </c>
      <c r="CU132" s="1">
        <f t="shared" si="312"/>
        <v>0</v>
      </c>
      <c r="CV132" s="1">
        <f t="shared" si="313"/>
        <v>0</v>
      </c>
      <c r="CW132" s="1">
        <f t="shared" si="314"/>
        <v>0</v>
      </c>
    </row>
    <row r="133" spans="1:101" s="1" customFormat="1" ht="57" customHeight="1" x14ac:dyDescent="0.2">
      <c r="B133" s="385"/>
      <c r="C133" s="26"/>
      <c r="D133" s="251" t="s">
        <v>131</v>
      </c>
      <c r="E133" s="947"/>
      <c r="F133" s="396"/>
      <c r="G133" s="1" t="s">
        <v>67</v>
      </c>
      <c r="H133" s="45" t="s">
        <v>15</v>
      </c>
      <c r="I133" s="1">
        <v>2</v>
      </c>
      <c r="J133" s="45" t="s">
        <v>937</v>
      </c>
      <c r="K133" s="494">
        <v>78.057695100000018</v>
      </c>
      <c r="L133" s="69"/>
      <c r="M133" s="69"/>
      <c r="N133" s="69"/>
      <c r="O133" s="69"/>
      <c r="P133" s="69"/>
      <c r="Q133" s="820"/>
      <c r="R133" s="206"/>
      <c r="S133" s="206"/>
      <c r="T133" s="206"/>
      <c r="U133" s="206"/>
      <c r="V133" s="70">
        <f t="shared" si="210"/>
        <v>0</v>
      </c>
      <c r="W133" s="88" t="str">
        <f t="shared" si="340"/>
        <v>No</v>
      </c>
      <c r="X133" s="71" t="str">
        <f t="shared" si="341"/>
        <v>No</v>
      </c>
      <c r="Y133"/>
      <c r="Z133" s="748">
        <v>1</v>
      </c>
      <c r="AA133" s="755">
        <f t="shared" si="342"/>
        <v>0</v>
      </c>
      <c r="AB133" s="26"/>
      <c r="AC133" s="363"/>
      <c r="AD133" s="258">
        <v>1.7</v>
      </c>
      <c r="AE133" s="942">
        <f t="shared" si="338"/>
        <v>0</v>
      </c>
      <c r="AF133" s="152">
        <f t="shared" si="343"/>
        <v>0</v>
      </c>
      <c r="AG133" s="152">
        <f t="shared" si="344"/>
        <v>0</v>
      </c>
      <c r="AH133" s="152">
        <f t="shared" si="345"/>
        <v>0</v>
      </c>
      <c r="AI133" s="152">
        <f t="shared" si="346"/>
        <v>0</v>
      </c>
      <c r="AJ133" s="152">
        <f t="shared" si="347"/>
        <v>0</v>
      </c>
      <c r="AK133" s="152">
        <f t="shared" si="348"/>
        <v>0</v>
      </c>
      <c r="AL133" s="152">
        <f t="shared" si="349"/>
        <v>0</v>
      </c>
      <c r="AM133" s="152">
        <f t="shared" si="350"/>
        <v>0</v>
      </c>
      <c r="AN133" s="152">
        <f t="shared" si="339"/>
        <v>0</v>
      </c>
      <c r="AO133" s="152">
        <f t="shared" si="351"/>
        <v>0</v>
      </c>
      <c r="AP133" s="942">
        <v>1</v>
      </c>
      <c r="AQ133" s="152"/>
      <c r="AR133" s="719"/>
      <c r="AS133" s="733">
        <f t="shared" si="315"/>
        <v>0</v>
      </c>
      <c r="AT133" s="719"/>
      <c r="AU133" s="733">
        <f t="shared" si="316"/>
        <v>0</v>
      </c>
      <c r="AV133" s="719"/>
      <c r="AW133" s="733">
        <f t="shared" si="317"/>
        <v>0</v>
      </c>
      <c r="AX133" s="730"/>
      <c r="AY133" s="733">
        <f t="shared" si="318"/>
        <v>0</v>
      </c>
      <c r="AZ133" s="730"/>
      <c r="BA133" s="733">
        <f t="shared" si="319"/>
        <v>0</v>
      </c>
      <c r="BB133" s="730"/>
      <c r="BC133" s="733">
        <f t="shared" si="320"/>
        <v>0</v>
      </c>
      <c r="BD133" s="730">
        <v>1</v>
      </c>
      <c r="BE133" s="733">
        <f t="shared" si="321"/>
        <v>0</v>
      </c>
      <c r="BF133" s="730">
        <v>1</v>
      </c>
      <c r="BG133" s="733">
        <f t="shared" si="322"/>
        <v>0</v>
      </c>
      <c r="BH133" s="730"/>
      <c r="BI133" s="733">
        <f t="shared" si="323"/>
        <v>0</v>
      </c>
      <c r="BJ133" s="730"/>
      <c r="BK133" s="733">
        <f t="shared" si="324"/>
        <v>0</v>
      </c>
      <c r="BL133" s="730"/>
      <c r="BM133" s="733">
        <f t="shared" si="325"/>
        <v>0</v>
      </c>
      <c r="BN133" s="730"/>
      <c r="BO133" s="733">
        <f t="shared" si="326"/>
        <v>0</v>
      </c>
      <c r="BP133" s="730"/>
      <c r="BQ133" s="733">
        <f t="shared" si="327"/>
        <v>0</v>
      </c>
      <c r="BR133" s="730"/>
      <c r="BS133" s="733">
        <f t="shared" si="328"/>
        <v>0</v>
      </c>
      <c r="BU133" s="26">
        <f t="shared" si="329"/>
        <v>0</v>
      </c>
      <c r="BV133" s="26">
        <f t="shared" si="330"/>
        <v>0</v>
      </c>
      <c r="BW133" s="26">
        <f t="shared" si="331"/>
        <v>0</v>
      </c>
      <c r="BX133" s="26">
        <f t="shared" si="332"/>
        <v>0</v>
      </c>
      <c r="BY133" s="26">
        <f t="shared" si="333"/>
        <v>0</v>
      </c>
      <c r="BZ133" s="26">
        <f t="shared" si="334"/>
        <v>0</v>
      </c>
      <c r="CA133" s="26">
        <f t="shared" si="335"/>
        <v>0</v>
      </c>
      <c r="CB133" s="26">
        <f t="shared" si="336"/>
        <v>0</v>
      </c>
      <c r="CD133" s="1">
        <f t="shared" si="298"/>
        <v>0</v>
      </c>
      <c r="CE133" s="1">
        <f t="shared" si="299"/>
        <v>0</v>
      </c>
      <c r="CF133" s="1">
        <f t="shared" si="337"/>
        <v>0</v>
      </c>
      <c r="CH133" s="1">
        <f t="shared" si="269"/>
        <v>0</v>
      </c>
      <c r="CI133" s="1">
        <f t="shared" si="300"/>
        <v>0</v>
      </c>
      <c r="CJ133" s="1">
        <f t="shared" si="301"/>
        <v>0</v>
      </c>
      <c r="CK133" s="1">
        <f t="shared" si="302"/>
        <v>0</v>
      </c>
      <c r="CL133" s="1">
        <f t="shared" si="303"/>
        <v>0</v>
      </c>
      <c r="CM133" s="1">
        <f t="shared" si="304"/>
        <v>0</v>
      </c>
      <c r="CN133" s="1">
        <f t="shared" si="305"/>
        <v>0</v>
      </c>
      <c r="CO133" s="1">
        <f t="shared" si="306"/>
        <v>0</v>
      </c>
      <c r="CP133" s="1">
        <f t="shared" si="307"/>
        <v>0</v>
      </c>
      <c r="CQ133" s="1">
        <f t="shared" si="308"/>
        <v>0</v>
      </c>
      <c r="CR133" s="1">
        <f t="shared" si="309"/>
        <v>0</v>
      </c>
      <c r="CS133" s="1">
        <f t="shared" si="310"/>
        <v>0</v>
      </c>
      <c r="CT133" s="1">
        <f t="shared" si="311"/>
        <v>0</v>
      </c>
      <c r="CU133" s="1">
        <f t="shared" si="312"/>
        <v>0</v>
      </c>
      <c r="CV133" s="1">
        <f t="shared" si="313"/>
        <v>0</v>
      </c>
      <c r="CW133" s="1">
        <f t="shared" si="314"/>
        <v>0</v>
      </c>
    </row>
    <row r="134" spans="1:101" s="1" customFormat="1" ht="57" customHeight="1" x14ac:dyDescent="0.2">
      <c r="B134" s="385"/>
      <c r="D134" s="984" t="s">
        <v>132</v>
      </c>
      <c r="E134" s="964"/>
      <c r="F134" s="411"/>
      <c r="G134" s="299" t="s">
        <v>67</v>
      </c>
      <c r="H134" s="300" t="s">
        <v>15</v>
      </c>
      <c r="I134" s="299">
        <v>2</v>
      </c>
      <c r="J134" s="300" t="s">
        <v>937</v>
      </c>
      <c r="K134" s="493">
        <v>69.86100660000001</v>
      </c>
      <c r="L134" s="796"/>
      <c r="M134" s="796"/>
      <c r="N134" s="796"/>
      <c r="O134" s="796"/>
      <c r="P134" s="796"/>
      <c r="Q134" s="824"/>
      <c r="R134" s="797"/>
      <c r="S134" s="797"/>
      <c r="T134" s="797"/>
      <c r="U134" s="797"/>
      <c r="V134" s="301">
        <f t="shared" si="210"/>
        <v>0</v>
      </c>
      <c r="W134" s="301" t="str">
        <f t="shared" si="340"/>
        <v>No</v>
      </c>
      <c r="X134" s="298" t="str">
        <f t="shared" si="341"/>
        <v>No</v>
      </c>
      <c r="Y134"/>
      <c r="Z134" s="748">
        <v>1</v>
      </c>
      <c r="AA134" s="755">
        <f t="shared" si="342"/>
        <v>0</v>
      </c>
      <c r="AB134" s="26"/>
      <c r="AC134" s="363"/>
      <c r="AD134" s="258">
        <v>1.2</v>
      </c>
      <c r="AE134" s="942">
        <f t="shared" si="338"/>
        <v>0</v>
      </c>
      <c r="AF134" s="152">
        <f t="shared" si="343"/>
        <v>0</v>
      </c>
      <c r="AG134" s="152">
        <f t="shared" si="344"/>
        <v>0</v>
      </c>
      <c r="AH134" s="152">
        <f t="shared" si="345"/>
        <v>0</v>
      </c>
      <c r="AI134" s="152">
        <f t="shared" si="346"/>
        <v>0</v>
      </c>
      <c r="AJ134" s="152">
        <f t="shared" si="347"/>
        <v>0</v>
      </c>
      <c r="AK134" s="152">
        <f t="shared" si="348"/>
        <v>0</v>
      </c>
      <c r="AL134" s="152">
        <f t="shared" si="349"/>
        <v>0</v>
      </c>
      <c r="AM134" s="152">
        <f t="shared" si="350"/>
        <v>0</v>
      </c>
      <c r="AN134" s="152">
        <f t="shared" si="339"/>
        <v>0</v>
      </c>
      <c r="AO134" s="152">
        <f t="shared" si="351"/>
        <v>0</v>
      </c>
      <c r="AP134" s="942">
        <v>1</v>
      </c>
      <c r="AQ134" s="152"/>
      <c r="AR134" s="719"/>
      <c r="AS134" s="733">
        <f t="shared" si="315"/>
        <v>0</v>
      </c>
      <c r="AT134" s="719"/>
      <c r="AU134" s="733">
        <f t="shared" si="316"/>
        <v>0</v>
      </c>
      <c r="AV134" s="719"/>
      <c r="AW134" s="733">
        <f t="shared" si="317"/>
        <v>0</v>
      </c>
      <c r="AX134" s="730"/>
      <c r="AY134" s="733">
        <f t="shared" si="318"/>
        <v>0</v>
      </c>
      <c r="AZ134" s="730"/>
      <c r="BA134" s="733">
        <f t="shared" si="319"/>
        <v>0</v>
      </c>
      <c r="BB134" s="730"/>
      <c r="BC134" s="733">
        <f t="shared" si="320"/>
        <v>0</v>
      </c>
      <c r="BD134" s="730">
        <v>2</v>
      </c>
      <c r="BE134" s="733">
        <f t="shared" si="321"/>
        <v>0</v>
      </c>
      <c r="BF134" s="730"/>
      <c r="BG134" s="733">
        <f t="shared" si="322"/>
        <v>0</v>
      </c>
      <c r="BH134" s="730"/>
      <c r="BI134" s="733">
        <f t="shared" si="323"/>
        <v>0</v>
      </c>
      <c r="BJ134" s="730"/>
      <c r="BK134" s="733">
        <f t="shared" si="324"/>
        <v>0</v>
      </c>
      <c r="BL134" s="730"/>
      <c r="BM134" s="733">
        <f t="shared" si="325"/>
        <v>0</v>
      </c>
      <c r="BN134" s="730"/>
      <c r="BO134" s="733">
        <f t="shared" si="326"/>
        <v>0</v>
      </c>
      <c r="BP134" s="730"/>
      <c r="BQ134" s="733">
        <f t="shared" si="327"/>
        <v>0</v>
      </c>
      <c r="BR134" s="730"/>
      <c r="BS134" s="733">
        <f t="shared" si="328"/>
        <v>0</v>
      </c>
      <c r="BU134" s="26">
        <f t="shared" si="329"/>
        <v>0</v>
      </c>
      <c r="BV134" s="26">
        <f t="shared" si="330"/>
        <v>0</v>
      </c>
      <c r="BW134" s="26">
        <f t="shared" si="331"/>
        <v>0</v>
      </c>
      <c r="BX134" s="26">
        <f t="shared" si="332"/>
        <v>0</v>
      </c>
      <c r="BY134" s="26">
        <f t="shared" si="333"/>
        <v>0</v>
      </c>
      <c r="BZ134" s="26">
        <f t="shared" si="334"/>
        <v>0</v>
      </c>
      <c r="CA134" s="26">
        <f t="shared" si="335"/>
        <v>0</v>
      </c>
      <c r="CB134" s="26">
        <f t="shared" si="336"/>
        <v>0</v>
      </c>
      <c r="CD134" s="1">
        <f t="shared" si="298"/>
        <v>0</v>
      </c>
      <c r="CE134" s="1">
        <f t="shared" si="299"/>
        <v>0</v>
      </c>
      <c r="CF134" s="1">
        <f t="shared" si="337"/>
        <v>0</v>
      </c>
      <c r="CH134" s="1">
        <f t="shared" si="269"/>
        <v>0</v>
      </c>
      <c r="CI134" s="1">
        <f t="shared" si="300"/>
        <v>0</v>
      </c>
      <c r="CJ134" s="1">
        <f t="shared" si="301"/>
        <v>0</v>
      </c>
      <c r="CK134" s="1">
        <f t="shared" si="302"/>
        <v>0</v>
      </c>
      <c r="CL134" s="1">
        <f t="shared" si="303"/>
        <v>0</v>
      </c>
      <c r="CM134" s="1">
        <f t="shared" si="304"/>
        <v>0</v>
      </c>
      <c r="CN134" s="1">
        <f t="shared" si="305"/>
        <v>0</v>
      </c>
      <c r="CO134" s="1">
        <f t="shared" si="306"/>
        <v>0</v>
      </c>
      <c r="CP134" s="1">
        <f t="shared" si="307"/>
        <v>0</v>
      </c>
      <c r="CQ134" s="1">
        <f t="shared" si="308"/>
        <v>0</v>
      </c>
      <c r="CR134" s="1">
        <f t="shared" si="309"/>
        <v>0</v>
      </c>
      <c r="CS134" s="1">
        <f t="shared" si="310"/>
        <v>0</v>
      </c>
      <c r="CT134" s="1">
        <f t="shared" si="311"/>
        <v>0</v>
      </c>
      <c r="CU134" s="1">
        <f t="shared" si="312"/>
        <v>0</v>
      </c>
      <c r="CV134" s="1">
        <f t="shared" si="313"/>
        <v>0</v>
      </c>
      <c r="CW134" s="1">
        <f t="shared" si="314"/>
        <v>0</v>
      </c>
    </row>
    <row r="135" spans="1:101" s="1" customFormat="1" ht="57" customHeight="1" x14ac:dyDescent="0.2">
      <c r="B135" s="385"/>
      <c r="D135" s="977" t="s">
        <v>133</v>
      </c>
      <c r="E135" s="957"/>
      <c r="F135" s="400"/>
      <c r="G135" s="26" t="s">
        <v>67</v>
      </c>
      <c r="H135" s="68" t="s">
        <v>15</v>
      </c>
      <c r="I135" s="26">
        <v>2</v>
      </c>
      <c r="J135" s="68" t="s">
        <v>937</v>
      </c>
      <c r="K135" s="360">
        <v>69.482697900000019</v>
      </c>
      <c r="L135" s="69"/>
      <c r="M135" s="69"/>
      <c r="N135" s="69"/>
      <c r="O135" s="69"/>
      <c r="P135" s="69"/>
      <c r="Q135" s="820"/>
      <c r="R135" s="206"/>
      <c r="S135" s="206"/>
      <c r="T135" s="206"/>
      <c r="U135" s="206"/>
      <c r="V135" s="70">
        <f t="shared" si="210"/>
        <v>0</v>
      </c>
      <c r="W135" s="70" t="str">
        <f t="shared" si="340"/>
        <v>No</v>
      </c>
      <c r="X135" s="71" t="str">
        <f t="shared" si="341"/>
        <v>No</v>
      </c>
      <c r="Y135"/>
      <c r="Z135" s="748">
        <v>1</v>
      </c>
      <c r="AA135" s="755">
        <f t="shared" si="342"/>
        <v>0</v>
      </c>
      <c r="AB135" s="26"/>
      <c r="AC135" s="363"/>
      <c r="AD135" s="258">
        <v>1.3</v>
      </c>
      <c r="AE135" s="942">
        <f t="shared" si="338"/>
        <v>0</v>
      </c>
      <c r="AF135" s="152">
        <f t="shared" si="343"/>
        <v>0</v>
      </c>
      <c r="AG135" s="152">
        <f t="shared" si="344"/>
        <v>0</v>
      </c>
      <c r="AH135" s="152">
        <f t="shared" si="345"/>
        <v>0</v>
      </c>
      <c r="AI135" s="152">
        <f t="shared" si="346"/>
        <v>0</v>
      </c>
      <c r="AJ135" s="152">
        <f t="shared" si="347"/>
        <v>0</v>
      </c>
      <c r="AK135" s="152">
        <f t="shared" si="348"/>
        <v>0</v>
      </c>
      <c r="AL135" s="152">
        <f t="shared" si="349"/>
        <v>0</v>
      </c>
      <c r="AM135" s="152">
        <f t="shared" si="350"/>
        <v>0</v>
      </c>
      <c r="AN135" s="152">
        <f t="shared" si="339"/>
        <v>0</v>
      </c>
      <c r="AO135" s="152">
        <f t="shared" si="351"/>
        <v>0</v>
      </c>
      <c r="AP135" s="942">
        <v>1</v>
      </c>
      <c r="AQ135" s="152"/>
      <c r="AR135" s="719"/>
      <c r="AS135" s="733">
        <f t="shared" si="315"/>
        <v>0</v>
      </c>
      <c r="AT135" s="719"/>
      <c r="AU135" s="733">
        <f t="shared" si="316"/>
        <v>0</v>
      </c>
      <c r="AV135" s="719"/>
      <c r="AW135" s="733">
        <f t="shared" si="317"/>
        <v>0</v>
      </c>
      <c r="AX135" s="730"/>
      <c r="AY135" s="733">
        <f t="shared" si="318"/>
        <v>0</v>
      </c>
      <c r="AZ135" s="730"/>
      <c r="BA135" s="733">
        <f t="shared" si="319"/>
        <v>0</v>
      </c>
      <c r="BB135" s="730"/>
      <c r="BC135" s="733">
        <f t="shared" si="320"/>
        <v>0</v>
      </c>
      <c r="BD135" s="730">
        <v>2</v>
      </c>
      <c r="BE135" s="733">
        <f t="shared" si="321"/>
        <v>0</v>
      </c>
      <c r="BF135" s="730"/>
      <c r="BG135" s="733">
        <f t="shared" si="322"/>
        <v>0</v>
      </c>
      <c r="BH135" s="730"/>
      <c r="BI135" s="733">
        <f t="shared" si="323"/>
        <v>0</v>
      </c>
      <c r="BJ135" s="730"/>
      <c r="BK135" s="733">
        <f t="shared" si="324"/>
        <v>0</v>
      </c>
      <c r="BL135" s="730"/>
      <c r="BM135" s="733">
        <f t="shared" si="325"/>
        <v>0</v>
      </c>
      <c r="BN135" s="730"/>
      <c r="BO135" s="733">
        <f t="shared" si="326"/>
        <v>0</v>
      </c>
      <c r="BP135" s="730"/>
      <c r="BQ135" s="733">
        <f t="shared" si="327"/>
        <v>0</v>
      </c>
      <c r="BR135" s="730"/>
      <c r="BS135" s="733">
        <f t="shared" si="328"/>
        <v>0</v>
      </c>
      <c r="BU135" s="26">
        <f t="shared" si="329"/>
        <v>0</v>
      </c>
      <c r="BV135" s="26">
        <f t="shared" si="330"/>
        <v>0</v>
      </c>
      <c r="BW135" s="26">
        <f t="shared" si="331"/>
        <v>0</v>
      </c>
      <c r="BX135" s="26">
        <f t="shared" si="332"/>
        <v>0</v>
      </c>
      <c r="BY135" s="26">
        <f t="shared" si="333"/>
        <v>0</v>
      </c>
      <c r="BZ135" s="26">
        <f t="shared" si="334"/>
        <v>0</v>
      </c>
      <c r="CA135" s="26">
        <f t="shared" si="335"/>
        <v>0</v>
      </c>
      <c r="CB135" s="26">
        <f t="shared" si="336"/>
        <v>0</v>
      </c>
      <c r="CD135" s="1">
        <f t="shared" si="298"/>
        <v>0</v>
      </c>
      <c r="CE135" s="1">
        <f t="shared" si="299"/>
        <v>0</v>
      </c>
      <c r="CF135" s="1">
        <f t="shared" si="337"/>
        <v>0</v>
      </c>
      <c r="CH135" s="1">
        <f t="shared" ref="CH135:CH162" si="352">IF(H135="sloper",IF(SUM(L135:U135)&gt;0,SUM(L135:U135),0),0)*I135</f>
        <v>0</v>
      </c>
      <c r="CI135" s="1">
        <f t="shared" si="300"/>
        <v>0</v>
      </c>
      <c r="CJ135" s="1">
        <f t="shared" si="301"/>
        <v>0</v>
      </c>
      <c r="CK135" s="1">
        <f t="shared" si="302"/>
        <v>0</v>
      </c>
      <c r="CL135" s="1">
        <f t="shared" si="303"/>
        <v>0</v>
      </c>
      <c r="CM135" s="1">
        <f t="shared" si="304"/>
        <v>0</v>
      </c>
      <c r="CN135" s="1">
        <f t="shared" si="305"/>
        <v>0</v>
      </c>
      <c r="CO135" s="1">
        <f t="shared" si="306"/>
        <v>0</v>
      </c>
      <c r="CP135" s="1">
        <f t="shared" si="307"/>
        <v>0</v>
      </c>
      <c r="CQ135" s="1">
        <f t="shared" si="308"/>
        <v>0</v>
      </c>
      <c r="CR135" s="1">
        <f t="shared" si="309"/>
        <v>0</v>
      </c>
      <c r="CS135" s="1">
        <f t="shared" si="310"/>
        <v>0</v>
      </c>
      <c r="CT135" s="1">
        <f t="shared" si="311"/>
        <v>0</v>
      </c>
      <c r="CU135" s="1">
        <f t="shared" si="312"/>
        <v>0</v>
      </c>
      <c r="CV135" s="1">
        <f t="shared" si="313"/>
        <v>0</v>
      </c>
      <c r="CW135" s="1">
        <f t="shared" si="314"/>
        <v>0</v>
      </c>
    </row>
    <row r="136" spans="1:101" s="1" customFormat="1" ht="57" customHeight="1" x14ac:dyDescent="0.2">
      <c r="B136" s="385"/>
      <c r="D136" s="984" t="s">
        <v>134</v>
      </c>
      <c r="E136" s="964"/>
      <c r="F136" s="411"/>
      <c r="G136" s="299" t="s">
        <v>67</v>
      </c>
      <c r="H136" s="300" t="s">
        <v>15</v>
      </c>
      <c r="I136" s="299">
        <v>2</v>
      </c>
      <c r="J136" s="300" t="s">
        <v>937</v>
      </c>
      <c r="K136" s="493">
        <v>69.482697900000019</v>
      </c>
      <c r="L136" s="796"/>
      <c r="M136" s="796"/>
      <c r="N136" s="796"/>
      <c r="O136" s="796"/>
      <c r="P136" s="796"/>
      <c r="Q136" s="824"/>
      <c r="R136" s="797"/>
      <c r="S136" s="797"/>
      <c r="T136" s="797"/>
      <c r="U136" s="797"/>
      <c r="V136" s="301">
        <f t="shared" si="210"/>
        <v>0</v>
      </c>
      <c r="W136" s="301" t="str">
        <f t="shared" si="340"/>
        <v>No</v>
      </c>
      <c r="X136" s="298" t="str">
        <f t="shared" si="341"/>
        <v>No</v>
      </c>
      <c r="Y136"/>
      <c r="Z136" s="748">
        <v>1</v>
      </c>
      <c r="AA136" s="755">
        <f t="shared" si="342"/>
        <v>0</v>
      </c>
      <c r="AB136" s="26"/>
      <c r="AC136" s="363"/>
      <c r="AD136" s="258">
        <v>1.3</v>
      </c>
      <c r="AE136" s="942">
        <f t="shared" si="338"/>
        <v>0</v>
      </c>
      <c r="AF136" s="152">
        <f t="shared" si="343"/>
        <v>0</v>
      </c>
      <c r="AG136" s="152">
        <f t="shared" si="344"/>
        <v>0</v>
      </c>
      <c r="AH136" s="152">
        <f t="shared" si="345"/>
        <v>0</v>
      </c>
      <c r="AI136" s="152">
        <f t="shared" si="346"/>
        <v>0</v>
      </c>
      <c r="AJ136" s="152">
        <f t="shared" si="347"/>
        <v>0</v>
      </c>
      <c r="AK136" s="152">
        <f t="shared" si="348"/>
        <v>0</v>
      </c>
      <c r="AL136" s="152">
        <f t="shared" si="349"/>
        <v>0</v>
      </c>
      <c r="AM136" s="152">
        <f t="shared" si="350"/>
        <v>0</v>
      </c>
      <c r="AN136" s="152">
        <f t="shared" si="339"/>
        <v>0</v>
      </c>
      <c r="AO136" s="152">
        <f t="shared" si="351"/>
        <v>0</v>
      </c>
      <c r="AP136" s="942">
        <v>1</v>
      </c>
      <c r="AQ136" s="152"/>
      <c r="AR136" s="719"/>
      <c r="AS136" s="733">
        <f t="shared" si="315"/>
        <v>0</v>
      </c>
      <c r="AT136" s="719"/>
      <c r="AU136" s="733">
        <f t="shared" si="316"/>
        <v>0</v>
      </c>
      <c r="AV136" s="719"/>
      <c r="AW136" s="733">
        <f t="shared" si="317"/>
        <v>0</v>
      </c>
      <c r="AX136" s="730"/>
      <c r="AY136" s="733">
        <f t="shared" si="318"/>
        <v>0</v>
      </c>
      <c r="AZ136" s="730"/>
      <c r="BA136" s="733">
        <f t="shared" si="319"/>
        <v>0</v>
      </c>
      <c r="BB136" s="730">
        <v>1</v>
      </c>
      <c r="BC136" s="733">
        <f t="shared" si="320"/>
        <v>0</v>
      </c>
      <c r="BD136" s="730">
        <v>1</v>
      </c>
      <c r="BE136" s="733">
        <f t="shared" si="321"/>
        <v>0</v>
      </c>
      <c r="BF136" s="730"/>
      <c r="BG136" s="733">
        <f t="shared" si="322"/>
        <v>0</v>
      </c>
      <c r="BH136" s="730"/>
      <c r="BI136" s="733">
        <f t="shared" si="323"/>
        <v>0</v>
      </c>
      <c r="BJ136" s="730"/>
      <c r="BK136" s="733">
        <f t="shared" si="324"/>
        <v>0</v>
      </c>
      <c r="BL136" s="730"/>
      <c r="BM136" s="733">
        <f t="shared" si="325"/>
        <v>0</v>
      </c>
      <c r="BN136" s="730"/>
      <c r="BO136" s="733">
        <f t="shared" si="326"/>
        <v>0</v>
      </c>
      <c r="BP136" s="730"/>
      <c r="BQ136" s="733">
        <f t="shared" si="327"/>
        <v>0</v>
      </c>
      <c r="BR136" s="730"/>
      <c r="BS136" s="733">
        <f t="shared" si="328"/>
        <v>0</v>
      </c>
      <c r="BU136" s="26">
        <f t="shared" si="329"/>
        <v>0</v>
      </c>
      <c r="BV136" s="26">
        <f t="shared" si="330"/>
        <v>0</v>
      </c>
      <c r="BW136" s="26">
        <f t="shared" si="331"/>
        <v>0</v>
      </c>
      <c r="BX136" s="26">
        <f t="shared" si="332"/>
        <v>0</v>
      </c>
      <c r="BY136" s="26">
        <f t="shared" si="333"/>
        <v>0</v>
      </c>
      <c r="BZ136" s="26">
        <f t="shared" si="334"/>
        <v>0</v>
      </c>
      <c r="CA136" s="26">
        <f t="shared" si="335"/>
        <v>0</v>
      </c>
      <c r="CB136" s="26">
        <f t="shared" si="336"/>
        <v>0</v>
      </c>
      <c r="CD136" s="1">
        <f t="shared" si="298"/>
        <v>0</v>
      </c>
      <c r="CE136" s="1">
        <f t="shared" si="299"/>
        <v>0</v>
      </c>
      <c r="CF136" s="1">
        <f t="shared" si="337"/>
        <v>0</v>
      </c>
      <c r="CH136" s="1">
        <f t="shared" si="352"/>
        <v>0</v>
      </c>
      <c r="CI136" s="1">
        <f t="shared" si="300"/>
        <v>0</v>
      </c>
      <c r="CJ136" s="1">
        <f t="shared" si="301"/>
        <v>0</v>
      </c>
      <c r="CK136" s="1">
        <f t="shared" si="302"/>
        <v>0</v>
      </c>
      <c r="CL136" s="1">
        <f t="shared" si="303"/>
        <v>0</v>
      </c>
      <c r="CM136" s="1">
        <f t="shared" si="304"/>
        <v>0</v>
      </c>
      <c r="CN136" s="1">
        <f t="shared" si="305"/>
        <v>0</v>
      </c>
      <c r="CO136" s="1">
        <f t="shared" si="306"/>
        <v>0</v>
      </c>
      <c r="CP136" s="1">
        <f t="shared" si="307"/>
        <v>0</v>
      </c>
      <c r="CQ136" s="1">
        <f t="shared" si="308"/>
        <v>0</v>
      </c>
      <c r="CR136" s="1">
        <f t="shared" si="309"/>
        <v>0</v>
      </c>
      <c r="CS136" s="1">
        <f t="shared" si="310"/>
        <v>0</v>
      </c>
      <c r="CT136" s="1">
        <f t="shared" si="311"/>
        <v>0</v>
      </c>
      <c r="CU136" s="1">
        <f t="shared" si="312"/>
        <v>0</v>
      </c>
      <c r="CV136" s="1">
        <f t="shared" si="313"/>
        <v>0</v>
      </c>
      <c r="CW136" s="1">
        <f t="shared" si="314"/>
        <v>0</v>
      </c>
    </row>
    <row r="137" spans="1:101" s="1" customFormat="1" ht="57" customHeight="1" x14ac:dyDescent="0.2">
      <c r="B137" s="385"/>
      <c r="D137" s="977" t="s">
        <v>135</v>
      </c>
      <c r="E137" s="957"/>
      <c r="F137" s="400"/>
      <c r="G137" s="26" t="s">
        <v>67</v>
      </c>
      <c r="H137" s="68" t="s">
        <v>15</v>
      </c>
      <c r="I137" s="26">
        <v>3</v>
      </c>
      <c r="J137" s="68" t="s">
        <v>937</v>
      </c>
      <c r="K137" s="360">
        <v>64.942993500000014</v>
      </c>
      <c r="L137" s="69"/>
      <c r="M137" s="69"/>
      <c r="N137" s="69"/>
      <c r="O137" s="69"/>
      <c r="P137" s="69"/>
      <c r="Q137" s="820"/>
      <c r="R137" s="206"/>
      <c r="S137" s="206"/>
      <c r="T137" s="206"/>
      <c r="U137" s="206"/>
      <c r="V137" s="70">
        <f t="shared" si="210"/>
        <v>0</v>
      </c>
      <c r="W137" s="70" t="str">
        <f t="shared" si="340"/>
        <v>No</v>
      </c>
      <c r="X137" s="71" t="str">
        <f t="shared" si="341"/>
        <v>No</v>
      </c>
      <c r="Y137"/>
      <c r="Z137" s="748">
        <v>1</v>
      </c>
      <c r="AA137" s="755">
        <f t="shared" si="342"/>
        <v>0</v>
      </c>
      <c r="AB137" s="26"/>
      <c r="AC137" s="363"/>
      <c r="AD137" s="258">
        <v>1</v>
      </c>
      <c r="AE137" s="942">
        <f t="shared" si="338"/>
        <v>0</v>
      </c>
      <c r="AF137" s="152">
        <f t="shared" si="343"/>
        <v>0</v>
      </c>
      <c r="AG137" s="152">
        <f t="shared" si="344"/>
        <v>0</v>
      </c>
      <c r="AH137" s="152">
        <f t="shared" si="345"/>
        <v>0</v>
      </c>
      <c r="AI137" s="152">
        <f t="shared" si="346"/>
        <v>0</v>
      </c>
      <c r="AJ137" s="152">
        <f t="shared" si="347"/>
        <v>0</v>
      </c>
      <c r="AK137" s="152">
        <f t="shared" si="348"/>
        <v>0</v>
      </c>
      <c r="AL137" s="152">
        <f t="shared" si="349"/>
        <v>0</v>
      </c>
      <c r="AM137" s="152">
        <f t="shared" si="350"/>
        <v>0</v>
      </c>
      <c r="AN137" s="152">
        <f t="shared" si="339"/>
        <v>0</v>
      </c>
      <c r="AO137" s="152">
        <f t="shared" si="351"/>
        <v>0</v>
      </c>
      <c r="AP137" s="942">
        <v>1</v>
      </c>
      <c r="AQ137" s="152"/>
      <c r="AR137" s="719"/>
      <c r="AS137" s="733">
        <f t="shared" si="315"/>
        <v>0</v>
      </c>
      <c r="AT137" s="719"/>
      <c r="AU137" s="733">
        <f t="shared" si="316"/>
        <v>0</v>
      </c>
      <c r="AV137" s="719"/>
      <c r="AW137" s="733">
        <f t="shared" si="317"/>
        <v>0</v>
      </c>
      <c r="AX137" s="730"/>
      <c r="AY137" s="733">
        <f t="shared" si="318"/>
        <v>0</v>
      </c>
      <c r="AZ137" s="730">
        <v>2</v>
      </c>
      <c r="BA137" s="733">
        <f t="shared" si="319"/>
        <v>0</v>
      </c>
      <c r="BB137" s="730">
        <v>1</v>
      </c>
      <c r="BC137" s="733">
        <f t="shared" si="320"/>
        <v>0</v>
      </c>
      <c r="BD137" s="730"/>
      <c r="BE137" s="733">
        <f t="shared" si="321"/>
        <v>0</v>
      </c>
      <c r="BF137" s="730"/>
      <c r="BG137" s="733">
        <f t="shared" si="322"/>
        <v>0</v>
      </c>
      <c r="BH137" s="730"/>
      <c r="BI137" s="733">
        <f t="shared" si="323"/>
        <v>0</v>
      </c>
      <c r="BJ137" s="730"/>
      <c r="BK137" s="733">
        <f t="shared" si="324"/>
        <v>0</v>
      </c>
      <c r="BL137" s="730"/>
      <c r="BM137" s="733">
        <f t="shared" si="325"/>
        <v>0</v>
      </c>
      <c r="BN137" s="730"/>
      <c r="BO137" s="733">
        <f t="shared" si="326"/>
        <v>0</v>
      </c>
      <c r="BP137" s="730"/>
      <c r="BQ137" s="733">
        <f t="shared" si="327"/>
        <v>0</v>
      </c>
      <c r="BR137" s="730"/>
      <c r="BS137" s="733">
        <f t="shared" si="328"/>
        <v>0</v>
      </c>
      <c r="BU137" s="26">
        <f t="shared" si="329"/>
        <v>0</v>
      </c>
      <c r="BV137" s="26">
        <f t="shared" si="330"/>
        <v>0</v>
      </c>
      <c r="BW137" s="26">
        <f t="shared" si="331"/>
        <v>0</v>
      </c>
      <c r="BX137" s="26">
        <f t="shared" si="332"/>
        <v>0</v>
      </c>
      <c r="BY137" s="26">
        <f t="shared" si="333"/>
        <v>0</v>
      </c>
      <c r="BZ137" s="26">
        <f t="shared" si="334"/>
        <v>0</v>
      </c>
      <c r="CA137" s="26">
        <f t="shared" si="335"/>
        <v>0</v>
      </c>
      <c r="CB137" s="26">
        <f t="shared" si="336"/>
        <v>0</v>
      </c>
      <c r="CD137" s="1">
        <f t="shared" si="298"/>
        <v>0</v>
      </c>
      <c r="CE137" s="1">
        <f t="shared" si="299"/>
        <v>0</v>
      </c>
      <c r="CF137" s="1">
        <f t="shared" si="337"/>
        <v>0</v>
      </c>
      <c r="CH137" s="1">
        <f t="shared" si="352"/>
        <v>0</v>
      </c>
      <c r="CI137" s="1">
        <f t="shared" si="300"/>
        <v>0</v>
      </c>
      <c r="CJ137" s="1">
        <f t="shared" si="301"/>
        <v>0</v>
      </c>
      <c r="CK137" s="1">
        <f t="shared" si="302"/>
        <v>0</v>
      </c>
      <c r="CL137" s="1">
        <f t="shared" si="303"/>
        <v>0</v>
      </c>
      <c r="CM137" s="1">
        <f t="shared" si="304"/>
        <v>0</v>
      </c>
      <c r="CN137" s="1">
        <f t="shared" si="305"/>
        <v>0</v>
      </c>
      <c r="CO137" s="1">
        <f t="shared" si="306"/>
        <v>0</v>
      </c>
      <c r="CP137" s="1">
        <f t="shared" si="307"/>
        <v>0</v>
      </c>
      <c r="CQ137" s="1">
        <f t="shared" si="308"/>
        <v>0</v>
      </c>
      <c r="CR137" s="1">
        <f t="shared" si="309"/>
        <v>0</v>
      </c>
      <c r="CS137" s="1">
        <f t="shared" si="310"/>
        <v>0</v>
      </c>
      <c r="CT137" s="1">
        <f t="shared" si="311"/>
        <v>0</v>
      </c>
      <c r="CU137" s="1">
        <f t="shared" si="312"/>
        <v>0</v>
      </c>
      <c r="CV137" s="1">
        <f t="shared" si="313"/>
        <v>0</v>
      </c>
      <c r="CW137" s="1">
        <f t="shared" si="314"/>
        <v>0</v>
      </c>
    </row>
    <row r="138" spans="1:101" s="1" customFormat="1" ht="57" customHeight="1" x14ac:dyDescent="0.2">
      <c r="B138" s="385"/>
      <c r="D138" s="984" t="s">
        <v>136</v>
      </c>
      <c r="E138" s="964"/>
      <c r="F138" s="411"/>
      <c r="G138" s="299" t="s">
        <v>67</v>
      </c>
      <c r="H138" s="300" t="s">
        <v>15</v>
      </c>
      <c r="I138" s="299">
        <v>4</v>
      </c>
      <c r="J138" s="300" t="s">
        <v>937</v>
      </c>
      <c r="K138" s="493">
        <v>60.27718620000001</v>
      </c>
      <c r="L138" s="796"/>
      <c r="M138" s="796"/>
      <c r="N138" s="796"/>
      <c r="O138" s="796"/>
      <c r="P138" s="796"/>
      <c r="Q138" s="824"/>
      <c r="R138" s="797"/>
      <c r="S138" s="797"/>
      <c r="T138" s="797"/>
      <c r="U138" s="797"/>
      <c r="V138" s="301">
        <f t="shared" si="210"/>
        <v>0</v>
      </c>
      <c r="W138" s="301" t="str">
        <f t="shared" si="340"/>
        <v>No</v>
      </c>
      <c r="X138" s="298" t="str">
        <f t="shared" si="341"/>
        <v>No</v>
      </c>
      <c r="Y138"/>
      <c r="Z138" s="748">
        <v>1</v>
      </c>
      <c r="AA138" s="755">
        <f t="shared" si="342"/>
        <v>0</v>
      </c>
      <c r="AB138" s="26"/>
      <c r="AC138" s="363"/>
      <c r="AD138" s="258">
        <v>0.9</v>
      </c>
      <c r="AE138" s="942">
        <f t="shared" si="338"/>
        <v>0</v>
      </c>
      <c r="AF138" s="152">
        <f t="shared" si="343"/>
        <v>0</v>
      </c>
      <c r="AG138" s="152">
        <f t="shared" si="344"/>
        <v>0</v>
      </c>
      <c r="AH138" s="152">
        <f t="shared" si="345"/>
        <v>0</v>
      </c>
      <c r="AI138" s="152">
        <f t="shared" si="346"/>
        <v>0</v>
      </c>
      <c r="AJ138" s="152">
        <f t="shared" si="347"/>
        <v>0</v>
      </c>
      <c r="AK138" s="152">
        <f t="shared" si="348"/>
        <v>0</v>
      </c>
      <c r="AL138" s="152">
        <f t="shared" si="349"/>
        <v>0</v>
      </c>
      <c r="AM138" s="152">
        <f t="shared" si="350"/>
        <v>0</v>
      </c>
      <c r="AN138" s="152">
        <f t="shared" si="339"/>
        <v>0</v>
      </c>
      <c r="AO138" s="152">
        <f t="shared" si="351"/>
        <v>0</v>
      </c>
      <c r="AP138" s="942">
        <v>1</v>
      </c>
      <c r="AQ138" s="152"/>
      <c r="AR138" s="719"/>
      <c r="AS138" s="733">
        <f t="shared" si="315"/>
        <v>0</v>
      </c>
      <c r="AT138" s="719"/>
      <c r="AU138" s="733">
        <f t="shared" si="316"/>
        <v>0</v>
      </c>
      <c r="AV138" s="719"/>
      <c r="AW138" s="733">
        <f t="shared" si="317"/>
        <v>0</v>
      </c>
      <c r="AX138" s="730"/>
      <c r="AY138" s="733">
        <f t="shared" si="318"/>
        <v>0</v>
      </c>
      <c r="AZ138" s="730">
        <v>2</v>
      </c>
      <c r="BA138" s="733">
        <f t="shared" si="319"/>
        <v>0</v>
      </c>
      <c r="BB138" s="730">
        <v>2</v>
      </c>
      <c r="BC138" s="733">
        <f t="shared" si="320"/>
        <v>0</v>
      </c>
      <c r="BD138" s="730"/>
      <c r="BE138" s="733">
        <f t="shared" si="321"/>
        <v>0</v>
      </c>
      <c r="BF138" s="730"/>
      <c r="BG138" s="733">
        <f t="shared" si="322"/>
        <v>0</v>
      </c>
      <c r="BH138" s="730"/>
      <c r="BI138" s="733">
        <f t="shared" si="323"/>
        <v>0</v>
      </c>
      <c r="BJ138" s="730"/>
      <c r="BK138" s="733">
        <f t="shared" si="324"/>
        <v>0</v>
      </c>
      <c r="BL138" s="730"/>
      <c r="BM138" s="733">
        <f t="shared" si="325"/>
        <v>0</v>
      </c>
      <c r="BN138" s="730"/>
      <c r="BO138" s="733">
        <f t="shared" si="326"/>
        <v>0</v>
      </c>
      <c r="BP138" s="730"/>
      <c r="BQ138" s="733">
        <f t="shared" si="327"/>
        <v>0</v>
      </c>
      <c r="BR138" s="730"/>
      <c r="BS138" s="733">
        <f t="shared" si="328"/>
        <v>0</v>
      </c>
      <c r="BU138" s="26">
        <f t="shared" si="329"/>
        <v>0</v>
      </c>
      <c r="BV138" s="26">
        <f t="shared" si="330"/>
        <v>0</v>
      </c>
      <c r="BW138" s="26">
        <f t="shared" si="331"/>
        <v>0</v>
      </c>
      <c r="BX138" s="26">
        <f t="shared" si="332"/>
        <v>0</v>
      </c>
      <c r="BY138" s="26">
        <f t="shared" si="333"/>
        <v>0</v>
      </c>
      <c r="BZ138" s="26">
        <f t="shared" si="334"/>
        <v>0</v>
      </c>
      <c r="CA138" s="26">
        <f t="shared" si="335"/>
        <v>0</v>
      </c>
      <c r="CB138" s="26">
        <f t="shared" si="336"/>
        <v>0</v>
      </c>
      <c r="CD138" s="1">
        <f t="shared" si="298"/>
        <v>0</v>
      </c>
      <c r="CE138" s="1">
        <f t="shared" si="299"/>
        <v>0</v>
      </c>
      <c r="CF138" s="1">
        <f t="shared" si="337"/>
        <v>0</v>
      </c>
      <c r="CH138" s="1">
        <f t="shared" si="352"/>
        <v>0</v>
      </c>
      <c r="CI138" s="1">
        <f t="shared" si="300"/>
        <v>0</v>
      </c>
      <c r="CJ138" s="1">
        <f t="shared" si="301"/>
        <v>0</v>
      </c>
      <c r="CK138" s="1">
        <f t="shared" si="302"/>
        <v>0</v>
      </c>
      <c r="CL138" s="1">
        <f t="shared" si="303"/>
        <v>0</v>
      </c>
      <c r="CM138" s="1">
        <f t="shared" si="304"/>
        <v>0</v>
      </c>
      <c r="CN138" s="1">
        <f t="shared" si="305"/>
        <v>0</v>
      </c>
      <c r="CO138" s="1">
        <f t="shared" si="306"/>
        <v>0</v>
      </c>
      <c r="CP138" s="1">
        <f t="shared" si="307"/>
        <v>0</v>
      </c>
      <c r="CQ138" s="1">
        <f t="shared" si="308"/>
        <v>0</v>
      </c>
      <c r="CR138" s="1">
        <f t="shared" si="309"/>
        <v>0</v>
      </c>
      <c r="CS138" s="1">
        <f t="shared" si="310"/>
        <v>0</v>
      </c>
      <c r="CT138" s="1">
        <f t="shared" si="311"/>
        <v>0</v>
      </c>
      <c r="CU138" s="1">
        <f t="shared" si="312"/>
        <v>0</v>
      </c>
      <c r="CV138" s="1">
        <f t="shared" si="313"/>
        <v>0</v>
      </c>
      <c r="CW138" s="1">
        <f t="shared" si="314"/>
        <v>0</v>
      </c>
    </row>
    <row r="139" spans="1:101" s="1" customFormat="1" ht="57" customHeight="1" x14ac:dyDescent="0.2">
      <c r="B139" s="385"/>
      <c r="D139" s="977" t="s">
        <v>137</v>
      </c>
      <c r="E139" s="957"/>
      <c r="F139" s="400"/>
      <c r="G139" s="26" t="s">
        <v>60</v>
      </c>
      <c r="H139" s="68" t="s">
        <v>400</v>
      </c>
      <c r="I139" s="26">
        <v>5</v>
      </c>
      <c r="J139" s="68" t="s">
        <v>937</v>
      </c>
      <c r="K139" s="360">
        <v>60.27718620000001</v>
      </c>
      <c r="L139" s="69"/>
      <c r="M139" s="69"/>
      <c r="N139" s="69"/>
      <c r="O139" s="69"/>
      <c r="P139" s="69"/>
      <c r="Q139" s="820"/>
      <c r="R139" s="206"/>
      <c r="S139" s="206"/>
      <c r="T139" s="206"/>
      <c r="U139" s="206"/>
      <c r="V139" s="70">
        <f t="shared" si="210"/>
        <v>0</v>
      </c>
      <c r="W139" s="70" t="str">
        <f t="shared" si="340"/>
        <v>No</v>
      </c>
      <c r="X139" s="71" t="str">
        <f t="shared" si="341"/>
        <v>No</v>
      </c>
      <c r="Y139"/>
      <c r="Z139" s="748">
        <v>1</v>
      </c>
      <c r="AA139" s="755">
        <f t="shared" si="342"/>
        <v>0</v>
      </c>
      <c r="AB139" s="26"/>
      <c r="AC139" s="363"/>
      <c r="AD139" s="258">
        <v>0.9</v>
      </c>
      <c r="AE139" s="942">
        <f t="shared" si="338"/>
        <v>0</v>
      </c>
      <c r="AF139" s="152">
        <f t="shared" si="343"/>
        <v>0</v>
      </c>
      <c r="AG139" s="152">
        <f t="shared" si="344"/>
        <v>0</v>
      </c>
      <c r="AH139" s="152">
        <f t="shared" si="345"/>
        <v>0</v>
      </c>
      <c r="AI139" s="152">
        <f t="shared" si="346"/>
        <v>0</v>
      </c>
      <c r="AJ139" s="152">
        <f t="shared" si="347"/>
        <v>0</v>
      </c>
      <c r="AK139" s="152">
        <f t="shared" si="348"/>
        <v>0</v>
      </c>
      <c r="AL139" s="152">
        <f t="shared" si="349"/>
        <v>0</v>
      </c>
      <c r="AM139" s="152">
        <f t="shared" si="350"/>
        <v>0</v>
      </c>
      <c r="AN139" s="152">
        <f t="shared" si="339"/>
        <v>0</v>
      </c>
      <c r="AO139" s="152">
        <f t="shared" si="351"/>
        <v>0</v>
      </c>
      <c r="AP139" s="942">
        <v>1</v>
      </c>
      <c r="AQ139" s="152"/>
      <c r="AR139" s="719"/>
      <c r="AS139" s="733">
        <f t="shared" si="315"/>
        <v>0</v>
      </c>
      <c r="AT139" s="719"/>
      <c r="AU139" s="733">
        <f t="shared" si="316"/>
        <v>0</v>
      </c>
      <c r="AV139" s="719"/>
      <c r="AW139" s="733">
        <f t="shared" si="317"/>
        <v>0</v>
      </c>
      <c r="AX139" s="730"/>
      <c r="AY139" s="733">
        <f t="shared" si="318"/>
        <v>0</v>
      </c>
      <c r="AZ139" s="730">
        <v>2</v>
      </c>
      <c r="BA139" s="733">
        <f t="shared" si="319"/>
        <v>0</v>
      </c>
      <c r="BB139" s="730">
        <v>3</v>
      </c>
      <c r="BC139" s="733">
        <f t="shared" si="320"/>
        <v>0</v>
      </c>
      <c r="BD139" s="730"/>
      <c r="BE139" s="733">
        <f t="shared" si="321"/>
        <v>0</v>
      </c>
      <c r="BF139" s="730"/>
      <c r="BG139" s="733">
        <f t="shared" si="322"/>
        <v>0</v>
      </c>
      <c r="BH139" s="730"/>
      <c r="BI139" s="733">
        <f t="shared" si="323"/>
        <v>0</v>
      </c>
      <c r="BJ139" s="730"/>
      <c r="BK139" s="733">
        <f t="shared" si="324"/>
        <v>0</v>
      </c>
      <c r="BL139" s="730"/>
      <c r="BM139" s="733">
        <f t="shared" si="325"/>
        <v>0</v>
      </c>
      <c r="BN139" s="730"/>
      <c r="BO139" s="733">
        <f t="shared" si="326"/>
        <v>0</v>
      </c>
      <c r="BP139" s="730"/>
      <c r="BQ139" s="733">
        <f t="shared" si="327"/>
        <v>0</v>
      </c>
      <c r="BR139" s="730"/>
      <c r="BS139" s="733">
        <f t="shared" si="328"/>
        <v>0</v>
      </c>
      <c r="BU139" s="26">
        <f t="shared" si="329"/>
        <v>0</v>
      </c>
      <c r="BV139" s="26">
        <f t="shared" si="330"/>
        <v>0</v>
      </c>
      <c r="BW139" s="26">
        <f t="shared" si="331"/>
        <v>0</v>
      </c>
      <c r="BX139" s="26">
        <f t="shared" si="332"/>
        <v>0</v>
      </c>
      <c r="BY139" s="26">
        <f t="shared" si="333"/>
        <v>0</v>
      </c>
      <c r="BZ139" s="26">
        <f t="shared" si="334"/>
        <v>0</v>
      </c>
      <c r="CA139" s="26">
        <f t="shared" si="335"/>
        <v>0</v>
      </c>
      <c r="CB139" s="26">
        <f t="shared" si="336"/>
        <v>0</v>
      </c>
      <c r="CD139" s="1">
        <f t="shared" si="298"/>
        <v>0</v>
      </c>
      <c r="CE139" s="1">
        <f t="shared" si="299"/>
        <v>0</v>
      </c>
      <c r="CF139" s="1">
        <f t="shared" si="337"/>
        <v>0</v>
      </c>
      <c r="CH139" s="1">
        <f t="shared" si="352"/>
        <v>0</v>
      </c>
      <c r="CI139" s="1">
        <f t="shared" si="300"/>
        <v>0</v>
      </c>
      <c r="CJ139" s="1">
        <f t="shared" si="301"/>
        <v>0</v>
      </c>
      <c r="CK139" s="1">
        <f t="shared" si="302"/>
        <v>0</v>
      </c>
      <c r="CL139" s="1">
        <f t="shared" si="303"/>
        <v>0</v>
      </c>
      <c r="CM139" s="1">
        <f t="shared" si="304"/>
        <v>0</v>
      </c>
      <c r="CN139" s="1">
        <f t="shared" si="305"/>
        <v>0</v>
      </c>
      <c r="CO139" s="1">
        <f t="shared" si="306"/>
        <v>0</v>
      </c>
      <c r="CP139" s="1">
        <f t="shared" si="307"/>
        <v>0</v>
      </c>
      <c r="CQ139" s="1">
        <f t="shared" si="308"/>
        <v>0</v>
      </c>
      <c r="CR139" s="1">
        <f t="shared" si="309"/>
        <v>0</v>
      </c>
      <c r="CS139" s="1">
        <f t="shared" si="310"/>
        <v>0</v>
      </c>
      <c r="CT139" s="1">
        <f t="shared" si="311"/>
        <v>0</v>
      </c>
      <c r="CU139" s="1">
        <f t="shared" si="312"/>
        <v>0</v>
      </c>
      <c r="CV139" s="1">
        <f t="shared" si="313"/>
        <v>0</v>
      </c>
      <c r="CW139" s="1">
        <f t="shared" si="314"/>
        <v>0</v>
      </c>
    </row>
    <row r="140" spans="1:101" s="1" customFormat="1" ht="57" customHeight="1" x14ac:dyDescent="0.2">
      <c r="B140" s="390"/>
      <c r="C140" s="72"/>
      <c r="D140" s="985" t="s">
        <v>138</v>
      </c>
      <c r="E140" s="965"/>
      <c r="F140" s="412"/>
      <c r="G140" s="302" t="s">
        <v>60</v>
      </c>
      <c r="H140" s="303" t="s">
        <v>400</v>
      </c>
      <c r="I140" s="302">
        <v>5</v>
      </c>
      <c r="J140" s="303" t="s">
        <v>937</v>
      </c>
      <c r="K140" s="495">
        <v>53.845938300000014</v>
      </c>
      <c r="L140" s="796"/>
      <c r="M140" s="796"/>
      <c r="N140" s="796"/>
      <c r="O140" s="796"/>
      <c r="P140" s="796"/>
      <c r="Q140" s="824"/>
      <c r="R140" s="797"/>
      <c r="S140" s="797"/>
      <c r="T140" s="797"/>
      <c r="U140" s="797"/>
      <c r="V140" s="301">
        <f t="shared" si="210"/>
        <v>0</v>
      </c>
      <c r="W140" s="304" t="str">
        <f t="shared" si="340"/>
        <v>No</v>
      </c>
      <c r="X140" s="298" t="str">
        <f t="shared" si="341"/>
        <v>No</v>
      </c>
      <c r="Y140"/>
      <c r="Z140" s="751">
        <v>1</v>
      </c>
      <c r="AA140" s="755">
        <f t="shared" si="342"/>
        <v>0</v>
      </c>
      <c r="AB140" s="26"/>
      <c r="AC140" s="363"/>
      <c r="AD140" s="258">
        <v>0.6</v>
      </c>
      <c r="AE140" s="942">
        <f t="shared" si="338"/>
        <v>0</v>
      </c>
      <c r="AF140" s="152">
        <f t="shared" si="343"/>
        <v>0</v>
      </c>
      <c r="AG140" s="152">
        <f t="shared" si="344"/>
        <v>0</v>
      </c>
      <c r="AH140" s="152">
        <f t="shared" si="345"/>
        <v>0</v>
      </c>
      <c r="AI140" s="152">
        <f t="shared" si="346"/>
        <v>0</v>
      </c>
      <c r="AJ140" s="152">
        <f t="shared" si="347"/>
        <v>0</v>
      </c>
      <c r="AK140" s="152">
        <f t="shared" si="348"/>
        <v>0</v>
      </c>
      <c r="AL140" s="152">
        <f t="shared" si="349"/>
        <v>0</v>
      </c>
      <c r="AM140" s="152">
        <f t="shared" si="350"/>
        <v>0</v>
      </c>
      <c r="AN140" s="152">
        <f t="shared" si="339"/>
        <v>0</v>
      </c>
      <c r="AO140" s="152">
        <f t="shared" si="351"/>
        <v>0</v>
      </c>
      <c r="AP140" s="942">
        <v>1</v>
      </c>
      <c r="AQ140" s="152"/>
      <c r="AR140" s="719"/>
      <c r="AS140" s="733">
        <f t="shared" si="315"/>
        <v>0</v>
      </c>
      <c r="AT140" s="719"/>
      <c r="AU140" s="733">
        <f t="shared" si="316"/>
        <v>0</v>
      </c>
      <c r="AV140" s="719"/>
      <c r="AW140" s="733">
        <f t="shared" si="317"/>
        <v>0</v>
      </c>
      <c r="AX140" s="730"/>
      <c r="AY140" s="733">
        <f t="shared" si="318"/>
        <v>0</v>
      </c>
      <c r="AZ140" s="730">
        <v>2</v>
      </c>
      <c r="BA140" s="733">
        <f t="shared" si="319"/>
        <v>0</v>
      </c>
      <c r="BB140" s="730">
        <v>3</v>
      </c>
      <c r="BC140" s="733">
        <f t="shared" si="320"/>
        <v>0</v>
      </c>
      <c r="BD140" s="730"/>
      <c r="BE140" s="733">
        <f t="shared" si="321"/>
        <v>0</v>
      </c>
      <c r="BF140" s="730"/>
      <c r="BG140" s="733">
        <f t="shared" si="322"/>
        <v>0</v>
      </c>
      <c r="BH140" s="730"/>
      <c r="BI140" s="733">
        <f t="shared" si="323"/>
        <v>0</v>
      </c>
      <c r="BJ140" s="730"/>
      <c r="BK140" s="733">
        <f t="shared" si="324"/>
        <v>0</v>
      </c>
      <c r="BL140" s="730"/>
      <c r="BM140" s="733">
        <f t="shared" si="325"/>
        <v>0</v>
      </c>
      <c r="BN140" s="730"/>
      <c r="BO140" s="733">
        <f t="shared" si="326"/>
        <v>0</v>
      </c>
      <c r="BP140" s="730"/>
      <c r="BQ140" s="733">
        <f t="shared" si="327"/>
        <v>0</v>
      </c>
      <c r="BR140" s="730"/>
      <c r="BS140" s="733">
        <f t="shared" si="328"/>
        <v>0</v>
      </c>
      <c r="BU140" s="26">
        <f t="shared" si="329"/>
        <v>0</v>
      </c>
      <c r="BV140" s="26">
        <f t="shared" si="330"/>
        <v>0</v>
      </c>
      <c r="BW140" s="26">
        <f t="shared" si="331"/>
        <v>0</v>
      </c>
      <c r="BX140" s="26">
        <f t="shared" si="332"/>
        <v>0</v>
      </c>
      <c r="BY140" s="26">
        <f t="shared" si="333"/>
        <v>0</v>
      </c>
      <c r="BZ140" s="26">
        <f t="shared" si="334"/>
        <v>0</v>
      </c>
      <c r="CA140" s="26">
        <f t="shared" si="335"/>
        <v>0</v>
      </c>
      <c r="CB140" s="26">
        <f t="shared" si="336"/>
        <v>0</v>
      </c>
      <c r="CD140" s="1">
        <f t="shared" si="298"/>
        <v>0</v>
      </c>
      <c r="CE140" s="1">
        <f t="shared" si="299"/>
        <v>0</v>
      </c>
      <c r="CF140" s="1">
        <f t="shared" si="337"/>
        <v>0</v>
      </c>
      <c r="CH140" s="1">
        <f t="shared" si="352"/>
        <v>0</v>
      </c>
      <c r="CI140" s="1">
        <f t="shared" si="300"/>
        <v>0</v>
      </c>
      <c r="CJ140" s="1">
        <f t="shared" si="301"/>
        <v>0</v>
      </c>
      <c r="CK140" s="1">
        <f t="shared" si="302"/>
        <v>0</v>
      </c>
      <c r="CL140" s="1">
        <f t="shared" si="303"/>
        <v>0</v>
      </c>
      <c r="CM140" s="1">
        <f t="shared" si="304"/>
        <v>0</v>
      </c>
      <c r="CN140" s="1">
        <f t="shared" si="305"/>
        <v>0</v>
      </c>
      <c r="CO140" s="1">
        <f t="shared" si="306"/>
        <v>0</v>
      </c>
      <c r="CP140" s="1">
        <f t="shared" si="307"/>
        <v>0</v>
      </c>
      <c r="CQ140" s="1">
        <f t="shared" si="308"/>
        <v>0</v>
      </c>
      <c r="CR140" s="1">
        <f t="shared" si="309"/>
        <v>0</v>
      </c>
      <c r="CS140" s="1">
        <f t="shared" si="310"/>
        <v>0</v>
      </c>
      <c r="CT140" s="1">
        <f t="shared" si="311"/>
        <v>0</v>
      </c>
      <c r="CU140" s="1">
        <f t="shared" si="312"/>
        <v>0</v>
      </c>
      <c r="CV140" s="1">
        <f t="shared" si="313"/>
        <v>0</v>
      </c>
      <c r="CW140" s="1">
        <f t="shared" si="314"/>
        <v>0</v>
      </c>
    </row>
    <row r="141" spans="1:101" s="26" customFormat="1" ht="31.25" customHeight="1" x14ac:dyDescent="0.2">
      <c r="A141" s="1"/>
      <c r="B141" s="103"/>
      <c r="C141" s="6"/>
      <c r="D141" s="977"/>
      <c r="E141" s="957"/>
      <c r="F141" s="409"/>
      <c r="G141" s="6"/>
      <c r="H141" s="104"/>
      <c r="I141" s="6"/>
      <c r="J141" s="710" t="s">
        <v>800</v>
      </c>
      <c r="K141" s="294"/>
      <c r="L141" s="817"/>
      <c r="M141" s="325"/>
      <c r="N141" s="325"/>
      <c r="O141" s="325"/>
      <c r="P141" s="325"/>
      <c r="Q141" s="325"/>
      <c r="R141" s="325"/>
      <c r="S141" s="325"/>
      <c r="T141" s="325"/>
      <c r="U141" s="325"/>
      <c r="V141" s="201">
        <f t="shared" si="210"/>
        <v>0</v>
      </c>
      <c r="W141" s="6"/>
      <c r="X141" s="292"/>
      <c r="Y141"/>
      <c r="Z141" s="86"/>
      <c r="AA141" s="756"/>
      <c r="AC141" s="363"/>
      <c r="AD141" s="266"/>
      <c r="AE141" s="942">
        <f t="shared" si="338"/>
        <v>0</v>
      </c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>
        <f t="shared" si="351"/>
        <v>0</v>
      </c>
      <c r="AP141" s="943"/>
      <c r="AQ141" s="156"/>
      <c r="AR141" s="722"/>
      <c r="AS141" s="733">
        <f t="shared" si="315"/>
        <v>0</v>
      </c>
      <c r="AT141" s="722"/>
      <c r="AU141" s="733">
        <f t="shared" si="316"/>
        <v>0</v>
      </c>
      <c r="AV141" s="722"/>
      <c r="AW141" s="733">
        <f t="shared" si="317"/>
        <v>0</v>
      </c>
      <c r="AX141" s="731"/>
      <c r="AY141" s="733">
        <f t="shared" si="318"/>
        <v>0</v>
      </c>
      <c r="AZ141" s="731"/>
      <c r="BA141" s="733">
        <f t="shared" si="319"/>
        <v>0</v>
      </c>
      <c r="BB141" s="731"/>
      <c r="BC141" s="733">
        <f t="shared" si="320"/>
        <v>0</v>
      </c>
      <c r="BD141" s="731"/>
      <c r="BE141" s="733">
        <f t="shared" si="321"/>
        <v>0</v>
      </c>
      <c r="BF141" s="731"/>
      <c r="BG141" s="733">
        <f t="shared" si="322"/>
        <v>0</v>
      </c>
      <c r="BH141" s="731"/>
      <c r="BI141" s="733">
        <f t="shared" si="323"/>
        <v>0</v>
      </c>
      <c r="BJ141" s="731"/>
      <c r="BK141" s="733">
        <f t="shared" si="324"/>
        <v>0</v>
      </c>
      <c r="BL141" s="731"/>
      <c r="BM141" s="733">
        <f t="shared" si="325"/>
        <v>0</v>
      </c>
      <c r="BN141" s="731"/>
      <c r="BO141" s="733">
        <f t="shared" si="326"/>
        <v>0</v>
      </c>
      <c r="BP141" s="731"/>
      <c r="BQ141" s="733">
        <f t="shared" si="327"/>
        <v>0</v>
      </c>
      <c r="BR141" s="731"/>
      <c r="BS141" s="733">
        <f t="shared" si="328"/>
        <v>0</v>
      </c>
      <c r="BU141" s="26">
        <f t="shared" si="329"/>
        <v>0</v>
      </c>
      <c r="BV141" s="26">
        <f t="shared" si="330"/>
        <v>0</v>
      </c>
      <c r="BW141" s="26">
        <f t="shared" si="331"/>
        <v>0</v>
      </c>
      <c r="BX141" s="26">
        <f t="shared" si="332"/>
        <v>0</v>
      </c>
      <c r="BY141" s="26">
        <f t="shared" si="333"/>
        <v>0</v>
      </c>
      <c r="BZ141" s="26">
        <f t="shared" si="334"/>
        <v>0</v>
      </c>
      <c r="CA141" s="26">
        <f t="shared" si="335"/>
        <v>0</v>
      </c>
      <c r="CB141" s="26">
        <f t="shared" si="336"/>
        <v>0</v>
      </c>
      <c r="CD141" s="1">
        <f t="shared" si="298"/>
        <v>0</v>
      </c>
      <c r="CE141" s="1">
        <f t="shared" si="299"/>
        <v>0</v>
      </c>
      <c r="CF141" s="1">
        <f t="shared" si="337"/>
        <v>0</v>
      </c>
      <c r="CH141" s="1">
        <f t="shared" si="352"/>
        <v>0</v>
      </c>
      <c r="CI141" s="1">
        <f t="shared" si="300"/>
        <v>0</v>
      </c>
      <c r="CJ141" s="1">
        <f t="shared" si="301"/>
        <v>0</v>
      </c>
      <c r="CK141" s="1">
        <f t="shared" si="302"/>
        <v>0</v>
      </c>
      <c r="CL141" s="1">
        <f t="shared" si="303"/>
        <v>0</v>
      </c>
      <c r="CM141" s="1">
        <f t="shared" si="304"/>
        <v>0</v>
      </c>
      <c r="CN141" s="1">
        <f t="shared" si="305"/>
        <v>0</v>
      </c>
      <c r="CO141" s="1">
        <f t="shared" si="306"/>
        <v>0</v>
      </c>
      <c r="CP141" s="1">
        <f t="shared" si="307"/>
        <v>0</v>
      </c>
      <c r="CQ141" s="1">
        <f t="shared" si="308"/>
        <v>0</v>
      </c>
      <c r="CR141" s="1">
        <f t="shared" si="309"/>
        <v>0</v>
      </c>
      <c r="CS141" s="1">
        <f t="shared" si="310"/>
        <v>0</v>
      </c>
      <c r="CT141" s="1">
        <f t="shared" si="311"/>
        <v>0</v>
      </c>
      <c r="CU141" s="1">
        <f t="shared" si="312"/>
        <v>0</v>
      </c>
      <c r="CV141" s="1">
        <f t="shared" si="313"/>
        <v>0</v>
      </c>
      <c r="CW141" s="1">
        <f t="shared" si="314"/>
        <v>0</v>
      </c>
    </row>
    <row r="142" spans="1:101" s="1" customFormat="1" ht="57" customHeight="1" x14ac:dyDescent="0.2">
      <c r="B142" s="56"/>
      <c r="C142" s="57"/>
      <c r="D142" s="972" t="s">
        <v>139</v>
      </c>
      <c r="E142" s="952"/>
      <c r="F142" s="399"/>
      <c r="G142" s="82" t="s">
        <v>64</v>
      </c>
      <c r="H142" s="83" t="s">
        <v>15</v>
      </c>
      <c r="I142" s="82">
        <v>2</v>
      </c>
      <c r="J142" s="83" t="s">
        <v>937</v>
      </c>
      <c r="K142" s="496">
        <v>63.05145000000001</v>
      </c>
      <c r="L142" s="87"/>
      <c r="M142" s="87"/>
      <c r="N142" s="87"/>
      <c r="O142" s="87"/>
      <c r="P142" s="87"/>
      <c r="Q142" s="823"/>
      <c r="R142" s="789"/>
      <c r="S142" s="789"/>
      <c r="T142" s="789"/>
      <c r="U142" s="789"/>
      <c r="V142" s="70">
        <f t="shared" ref="V142:V160" si="353">SUM(L142:U142)*K142</f>
        <v>0</v>
      </c>
      <c r="W142" s="85" t="str">
        <f>IF(B142="New","Yes","No")</f>
        <v>No</v>
      </c>
      <c r="X142" s="71" t="str">
        <f>IF(SUM(L142:U142)&gt;0,"Yes","No")</f>
        <v>No</v>
      </c>
      <c r="Y142"/>
      <c r="Z142" s="749">
        <v>1</v>
      </c>
      <c r="AA142" s="755">
        <f t="shared" si="342"/>
        <v>0</v>
      </c>
      <c r="AB142" s="26"/>
      <c r="AC142" s="363"/>
      <c r="AD142" s="258">
        <v>1.5</v>
      </c>
      <c r="AE142" s="942">
        <f t="shared" si="338"/>
        <v>0</v>
      </c>
      <c r="AF142" s="152">
        <f>L142*I142</f>
        <v>0</v>
      </c>
      <c r="AG142" s="152">
        <f>M142*I142</f>
        <v>0</v>
      </c>
      <c r="AH142" s="152">
        <f>N142*I142</f>
        <v>0</v>
      </c>
      <c r="AI142" s="152">
        <f>O142*I142</f>
        <v>0</v>
      </c>
      <c r="AJ142" s="152">
        <f>P142*I142</f>
        <v>0</v>
      </c>
      <c r="AK142" s="152">
        <f>Q142*I142</f>
        <v>0</v>
      </c>
      <c r="AL142" s="152">
        <f>R142*I142</f>
        <v>0</v>
      </c>
      <c r="AM142" s="152">
        <f>S142*I142</f>
        <v>0</v>
      </c>
      <c r="AN142" s="152">
        <f>T142*I142</f>
        <v>0</v>
      </c>
      <c r="AO142" s="152">
        <f t="shared" si="351"/>
        <v>0</v>
      </c>
      <c r="AP142" s="942">
        <v>1</v>
      </c>
      <c r="AQ142" s="152"/>
      <c r="AR142" s="719">
        <v>2</v>
      </c>
      <c r="AS142" s="733">
        <f t="shared" si="315"/>
        <v>0</v>
      </c>
      <c r="AT142" s="719"/>
      <c r="AU142" s="733">
        <f t="shared" si="316"/>
        <v>0</v>
      </c>
      <c r="AV142" s="719"/>
      <c r="AW142" s="733">
        <f t="shared" si="317"/>
        <v>0</v>
      </c>
      <c r="AX142" s="730"/>
      <c r="AY142" s="733">
        <f t="shared" si="318"/>
        <v>0</v>
      </c>
      <c r="AZ142" s="730"/>
      <c r="BA142" s="733">
        <f t="shared" si="319"/>
        <v>0</v>
      </c>
      <c r="BB142" s="730"/>
      <c r="BC142" s="733">
        <f t="shared" si="320"/>
        <v>0</v>
      </c>
      <c r="BD142" s="730">
        <v>2</v>
      </c>
      <c r="BE142" s="733">
        <f t="shared" si="321"/>
        <v>0</v>
      </c>
      <c r="BF142" s="730"/>
      <c r="BG142" s="733">
        <f t="shared" si="322"/>
        <v>0</v>
      </c>
      <c r="BH142" s="730"/>
      <c r="BI142" s="733">
        <f t="shared" si="323"/>
        <v>0</v>
      </c>
      <c r="BJ142" s="730"/>
      <c r="BK142" s="733">
        <f t="shared" si="324"/>
        <v>0</v>
      </c>
      <c r="BL142" s="730"/>
      <c r="BM142" s="733">
        <f t="shared" si="325"/>
        <v>0</v>
      </c>
      <c r="BN142" s="730"/>
      <c r="BO142" s="733">
        <f t="shared" si="326"/>
        <v>0</v>
      </c>
      <c r="BP142" s="730"/>
      <c r="BQ142" s="733">
        <f t="shared" si="327"/>
        <v>0</v>
      </c>
      <c r="BR142" s="730"/>
      <c r="BS142" s="733">
        <f t="shared" si="328"/>
        <v>0</v>
      </c>
      <c r="BU142" s="26">
        <f t="shared" si="329"/>
        <v>0</v>
      </c>
      <c r="BV142" s="26">
        <f t="shared" si="330"/>
        <v>0</v>
      </c>
      <c r="BW142" s="26">
        <f t="shared" si="331"/>
        <v>0</v>
      </c>
      <c r="BX142" s="26">
        <f t="shared" si="332"/>
        <v>0</v>
      </c>
      <c r="BY142" s="26">
        <f t="shared" si="333"/>
        <v>0</v>
      </c>
      <c r="BZ142" s="26">
        <f t="shared" si="334"/>
        <v>0</v>
      </c>
      <c r="CA142" s="26">
        <f t="shared" si="335"/>
        <v>0</v>
      </c>
      <c r="CB142" s="26">
        <f t="shared" si="336"/>
        <v>0</v>
      </c>
      <c r="CD142" s="1">
        <f t="shared" si="298"/>
        <v>0</v>
      </c>
      <c r="CE142" s="1">
        <f t="shared" si="299"/>
        <v>0</v>
      </c>
      <c r="CF142" s="1">
        <f t="shared" si="337"/>
        <v>0</v>
      </c>
      <c r="CH142" s="1">
        <f t="shared" si="352"/>
        <v>0</v>
      </c>
      <c r="CI142" s="1">
        <f t="shared" si="300"/>
        <v>0</v>
      </c>
      <c r="CJ142" s="1">
        <f t="shared" si="301"/>
        <v>0</v>
      </c>
      <c r="CK142" s="1">
        <f t="shared" si="302"/>
        <v>0</v>
      </c>
      <c r="CL142" s="1">
        <f t="shared" si="303"/>
        <v>0</v>
      </c>
      <c r="CM142" s="1">
        <f t="shared" si="304"/>
        <v>0</v>
      </c>
      <c r="CN142" s="1">
        <f t="shared" si="305"/>
        <v>0</v>
      </c>
      <c r="CO142" s="1">
        <f t="shared" si="306"/>
        <v>0</v>
      </c>
      <c r="CP142" s="1">
        <f t="shared" si="307"/>
        <v>0</v>
      </c>
      <c r="CQ142" s="1">
        <f t="shared" si="308"/>
        <v>0</v>
      </c>
      <c r="CR142" s="1">
        <f t="shared" si="309"/>
        <v>0</v>
      </c>
      <c r="CS142" s="1">
        <f t="shared" si="310"/>
        <v>0</v>
      </c>
      <c r="CT142" s="1">
        <f t="shared" si="311"/>
        <v>0</v>
      </c>
      <c r="CU142" s="1">
        <f t="shared" si="312"/>
        <v>0</v>
      </c>
      <c r="CV142" s="1">
        <f t="shared" si="313"/>
        <v>0</v>
      </c>
      <c r="CW142" s="1">
        <f t="shared" si="314"/>
        <v>0</v>
      </c>
    </row>
    <row r="143" spans="1:101" s="1" customFormat="1" ht="57" customHeight="1" x14ac:dyDescent="0.2">
      <c r="B143" s="385"/>
      <c r="D143" s="984" t="s">
        <v>140</v>
      </c>
      <c r="E143" s="964"/>
      <c r="F143" s="411"/>
      <c r="G143" s="299" t="s">
        <v>64</v>
      </c>
      <c r="H143" s="300" t="s">
        <v>15</v>
      </c>
      <c r="I143" s="299">
        <v>2</v>
      </c>
      <c r="J143" s="300" t="s">
        <v>937</v>
      </c>
      <c r="K143" s="493">
        <v>63.05145000000001</v>
      </c>
      <c r="L143" s="798"/>
      <c r="M143" s="798"/>
      <c r="N143" s="798"/>
      <c r="O143" s="798"/>
      <c r="P143" s="798"/>
      <c r="Q143" s="825"/>
      <c r="R143" s="799"/>
      <c r="S143" s="799"/>
      <c r="T143" s="799"/>
      <c r="U143" s="799"/>
      <c r="V143" s="301">
        <f t="shared" si="353"/>
        <v>0</v>
      </c>
      <c r="W143" s="301" t="str">
        <f>IF(B143="New","Yes","No")</f>
        <v>No</v>
      </c>
      <c r="X143" s="298" t="str">
        <f t="shared" ref="X143:X144" si="354">IF(SUM(L143:U143)&gt;0,"Yes","No")</f>
        <v>No</v>
      </c>
      <c r="Y143"/>
      <c r="Z143" s="748">
        <v>1</v>
      </c>
      <c r="AA143" s="755">
        <f t="shared" si="342"/>
        <v>0</v>
      </c>
      <c r="AB143" s="26"/>
      <c r="AC143" s="363"/>
      <c r="AD143" s="258">
        <v>1.5</v>
      </c>
      <c r="AE143" s="942">
        <f t="shared" si="338"/>
        <v>0</v>
      </c>
      <c r="AF143" s="152">
        <f>L143*I143</f>
        <v>0</v>
      </c>
      <c r="AG143" s="152">
        <f>M143*I143</f>
        <v>0</v>
      </c>
      <c r="AH143" s="152">
        <f>N143*I143</f>
        <v>0</v>
      </c>
      <c r="AI143" s="152">
        <f>O143*I143</f>
        <v>0</v>
      </c>
      <c r="AJ143" s="152">
        <f>P143*I143</f>
        <v>0</v>
      </c>
      <c r="AK143" s="152">
        <f>Q143*I143</f>
        <v>0</v>
      </c>
      <c r="AL143" s="152">
        <f>R143*I143</f>
        <v>0</v>
      </c>
      <c r="AM143" s="152">
        <f>S143*I143</f>
        <v>0</v>
      </c>
      <c r="AN143" s="152">
        <f>T143*I143</f>
        <v>0</v>
      </c>
      <c r="AO143" s="152">
        <f t="shared" si="351"/>
        <v>0</v>
      </c>
      <c r="AP143" s="942">
        <v>1</v>
      </c>
      <c r="AQ143" s="152"/>
      <c r="AR143" s="719">
        <v>2</v>
      </c>
      <c r="AS143" s="733">
        <f t="shared" si="315"/>
        <v>0</v>
      </c>
      <c r="AT143" s="719"/>
      <c r="AU143" s="733">
        <f t="shared" si="316"/>
        <v>0</v>
      </c>
      <c r="AV143" s="719"/>
      <c r="AW143" s="733">
        <f t="shared" si="317"/>
        <v>0</v>
      </c>
      <c r="AX143" s="730"/>
      <c r="AY143" s="733">
        <f t="shared" si="318"/>
        <v>0</v>
      </c>
      <c r="AZ143" s="730"/>
      <c r="BA143" s="733">
        <f t="shared" si="319"/>
        <v>0</v>
      </c>
      <c r="BB143" s="730">
        <v>1</v>
      </c>
      <c r="BC143" s="733">
        <f t="shared" si="320"/>
        <v>0</v>
      </c>
      <c r="BD143" s="730"/>
      <c r="BE143" s="733">
        <f t="shared" si="321"/>
        <v>0</v>
      </c>
      <c r="BF143" s="730">
        <v>1</v>
      </c>
      <c r="BG143" s="733">
        <f t="shared" si="322"/>
        <v>0</v>
      </c>
      <c r="BH143" s="730"/>
      <c r="BI143" s="733">
        <f t="shared" si="323"/>
        <v>0</v>
      </c>
      <c r="BJ143" s="730"/>
      <c r="BK143" s="733">
        <f t="shared" si="324"/>
        <v>0</v>
      </c>
      <c r="BL143" s="730"/>
      <c r="BM143" s="733">
        <f t="shared" si="325"/>
        <v>0</v>
      </c>
      <c r="BN143" s="730"/>
      <c r="BO143" s="733">
        <f t="shared" si="326"/>
        <v>0</v>
      </c>
      <c r="BP143" s="730"/>
      <c r="BQ143" s="733">
        <f t="shared" si="327"/>
        <v>0</v>
      </c>
      <c r="BR143" s="730"/>
      <c r="BS143" s="733">
        <f t="shared" si="328"/>
        <v>0</v>
      </c>
      <c r="BU143" s="26">
        <f t="shared" si="329"/>
        <v>0</v>
      </c>
      <c r="BV143" s="26">
        <f t="shared" si="330"/>
        <v>0</v>
      </c>
      <c r="BW143" s="26">
        <f t="shared" si="331"/>
        <v>0</v>
      </c>
      <c r="BX143" s="26">
        <f t="shared" si="332"/>
        <v>0</v>
      </c>
      <c r="BY143" s="26">
        <f t="shared" si="333"/>
        <v>0</v>
      </c>
      <c r="BZ143" s="26">
        <f t="shared" si="334"/>
        <v>0</v>
      </c>
      <c r="CA143" s="26">
        <f t="shared" si="335"/>
        <v>0</v>
      </c>
      <c r="CB143" s="26">
        <f t="shared" si="336"/>
        <v>0</v>
      </c>
      <c r="CD143" s="1">
        <f t="shared" si="298"/>
        <v>0</v>
      </c>
      <c r="CE143" s="1">
        <f t="shared" si="299"/>
        <v>0</v>
      </c>
      <c r="CF143" s="1">
        <f t="shared" si="337"/>
        <v>0</v>
      </c>
      <c r="CH143" s="1">
        <f t="shared" si="352"/>
        <v>0</v>
      </c>
      <c r="CI143" s="1">
        <f t="shared" si="300"/>
        <v>0</v>
      </c>
      <c r="CJ143" s="1">
        <f t="shared" si="301"/>
        <v>0</v>
      </c>
      <c r="CK143" s="1">
        <f t="shared" si="302"/>
        <v>0</v>
      </c>
      <c r="CL143" s="1">
        <f t="shared" si="303"/>
        <v>0</v>
      </c>
      <c r="CM143" s="1">
        <f t="shared" si="304"/>
        <v>0</v>
      </c>
      <c r="CN143" s="1">
        <f t="shared" si="305"/>
        <v>0</v>
      </c>
      <c r="CO143" s="1">
        <f t="shared" si="306"/>
        <v>0</v>
      </c>
      <c r="CP143" s="1">
        <f t="shared" si="307"/>
        <v>0</v>
      </c>
      <c r="CQ143" s="1">
        <f t="shared" si="308"/>
        <v>0</v>
      </c>
      <c r="CR143" s="1">
        <f t="shared" si="309"/>
        <v>0</v>
      </c>
      <c r="CS143" s="1">
        <f t="shared" si="310"/>
        <v>0</v>
      </c>
      <c r="CT143" s="1">
        <f t="shared" si="311"/>
        <v>0</v>
      </c>
      <c r="CU143" s="1">
        <f t="shared" si="312"/>
        <v>0</v>
      </c>
      <c r="CV143" s="1">
        <f t="shared" si="313"/>
        <v>0</v>
      </c>
      <c r="CW143" s="1">
        <f t="shared" si="314"/>
        <v>0</v>
      </c>
    </row>
    <row r="144" spans="1:101" s="1" customFormat="1" ht="57" customHeight="1" x14ac:dyDescent="0.2">
      <c r="B144" s="93"/>
      <c r="C144" s="72"/>
      <c r="D144" s="978" t="s">
        <v>141</v>
      </c>
      <c r="E144" s="958"/>
      <c r="F144" s="413"/>
      <c r="G144" s="74" t="s">
        <v>64</v>
      </c>
      <c r="H144" s="99" t="s">
        <v>15</v>
      </c>
      <c r="I144" s="74">
        <v>2</v>
      </c>
      <c r="J144" s="99" t="s">
        <v>937</v>
      </c>
      <c r="K144" s="491">
        <v>63.05145000000001</v>
      </c>
      <c r="L144" s="87"/>
      <c r="M144" s="87"/>
      <c r="N144" s="87"/>
      <c r="O144" s="87"/>
      <c r="P144" s="87"/>
      <c r="Q144" s="823"/>
      <c r="R144" s="789"/>
      <c r="S144" s="789"/>
      <c r="T144" s="789"/>
      <c r="U144" s="789"/>
      <c r="V144" s="101">
        <f t="shared" si="353"/>
        <v>0</v>
      </c>
      <c r="W144" s="101" t="str">
        <f>IF(B144="New","Yes","No")</f>
        <v>No</v>
      </c>
      <c r="X144" s="102" t="str">
        <f t="shared" si="354"/>
        <v>No</v>
      </c>
      <c r="Y144"/>
      <c r="Z144" s="751">
        <v>1</v>
      </c>
      <c r="AA144" s="752">
        <f t="shared" si="342"/>
        <v>0</v>
      </c>
      <c r="AB144" s="26"/>
      <c r="AC144" s="363"/>
      <c r="AD144" s="258">
        <v>2</v>
      </c>
      <c r="AE144" s="942">
        <f t="shared" si="338"/>
        <v>0</v>
      </c>
      <c r="AF144" s="152">
        <f>L144*I144</f>
        <v>0</v>
      </c>
      <c r="AG144" s="152">
        <f>M144*I144</f>
        <v>0</v>
      </c>
      <c r="AH144" s="152">
        <f>N144*I144</f>
        <v>0</v>
      </c>
      <c r="AI144" s="152">
        <f>O144*I144</f>
        <v>0</v>
      </c>
      <c r="AJ144" s="152">
        <f>P144*I144</f>
        <v>0</v>
      </c>
      <c r="AK144" s="152">
        <f>Q144*I144</f>
        <v>0</v>
      </c>
      <c r="AL144" s="152">
        <f>R144*I144</f>
        <v>0</v>
      </c>
      <c r="AM144" s="152">
        <f>S144*I144</f>
        <v>0</v>
      </c>
      <c r="AN144" s="152">
        <f>T144*I144</f>
        <v>0</v>
      </c>
      <c r="AO144" s="152">
        <f t="shared" si="351"/>
        <v>0</v>
      </c>
      <c r="AP144" s="942">
        <v>1</v>
      </c>
      <c r="AQ144" s="152"/>
      <c r="AR144" s="719">
        <v>2</v>
      </c>
      <c r="AS144" s="733">
        <f t="shared" si="315"/>
        <v>0</v>
      </c>
      <c r="AT144" s="719"/>
      <c r="AU144" s="733">
        <f t="shared" si="316"/>
        <v>0</v>
      </c>
      <c r="AV144" s="719"/>
      <c r="AW144" s="733">
        <f t="shared" si="317"/>
        <v>0</v>
      </c>
      <c r="AX144" s="730"/>
      <c r="AY144" s="733">
        <f t="shared" si="318"/>
        <v>0</v>
      </c>
      <c r="AZ144" s="730"/>
      <c r="BA144" s="733">
        <f t="shared" si="319"/>
        <v>0</v>
      </c>
      <c r="BB144" s="730"/>
      <c r="BC144" s="733">
        <f t="shared" si="320"/>
        <v>0</v>
      </c>
      <c r="BD144" s="730">
        <v>2</v>
      </c>
      <c r="BE144" s="733">
        <f t="shared" si="321"/>
        <v>0</v>
      </c>
      <c r="BF144" s="730"/>
      <c r="BG144" s="733">
        <f t="shared" si="322"/>
        <v>0</v>
      </c>
      <c r="BH144" s="730"/>
      <c r="BI144" s="733">
        <f t="shared" si="323"/>
        <v>0</v>
      </c>
      <c r="BJ144" s="730"/>
      <c r="BK144" s="733">
        <f t="shared" si="324"/>
        <v>0</v>
      </c>
      <c r="BL144" s="730"/>
      <c r="BM144" s="733">
        <f t="shared" si="325"/>
        <v>0</v>
      </c>
      <c r="BN144" s="730"/>
      <c r="BO144" s="733">
        <f t="shared" si="326"/>
        <v>0</v>
      </c>
      <c r="BP144" s="730"/>
      <c r="BQ144" s="733">
        <f t="shared" si="327"/>
        <v>0</v>
      </c>
      <c r="BR144" s="730"/>
      <c r="BS144" s="733">
        <f t="shared" si="328"/>
        <v>0</v>
      </c>
      <c r="BU144" s="26">
        <f t="shared" si="329"/>
        <v>0</v>
      </c>
      <c r="BV144" s="26">
        <f t="shared" si="330"/>
        <v>0</v>
      </c>
      <c r="BW144" s="26">
        <f t="shared" si="331"/>
        <v>0</v>
      </c>
      <c r="BX144" s="26">
        <f t="shared" si="332"/>
        <v>0</v>
      </c>
      <c r="BY144" s="26">
        <f t="shared" si="333"/>
        <v>0</v>
      </c>
      <c r="BZ144" s="26">
        <f t="shared" si="334"/>
        <v>0</v>
      </c>
      <c r="CA144" s="26">
        <f t="shared" si="335"/>
        <v>0</v>
      </c>
      <c r="CB144" s="26">
        <f t="shared" si="336"/>
        <v>0</v>
      </c>
      <c r="CD144" s="1">
        <f t="shared" si="298"/>
        <v>0</v>
      </c>
      <c r="CE144" s="1">
        <f t="shared" si="299"/>
        <v>0</v>
      </c>
      <c r="CF144" s="1">
        <f t="shared" si="337"/>
        <v>0</v>
      </c>
      <c r="CH144" s="1">
        <f t="shared" si="352"/>
        <v>0</v>
      </c>
      <c r="CI144" s="1">
        <f t="shared" si="300"/>
        <v>0</v>
      </c>
      <c r="CJ144" s="1">
        <f t="shared" si="301"/>
        <v>0</v>
      </c>
      <c r="CK144" s="1">
        <f t="shared" si="302"/>
        <v>0</v>
      </c>
      <c r="CL144" s="1">
        <f t="shared" si="303"/>
        <v>0</v>
      </c>
      <c r="CM144" s="1">
        <f t="shared" si="304"/>
        <v>0</v>
      </c>
      <c r="CN144" s="1">
        <f t="shared" si="305"/>
        <v>0</v>
      </c>
      <c r="CO144" s="1">
        <f t="shared" si="306"/>
        <v>0</v>
      </c>
      <c r="CP144" s="1">
        <f t="shared" si="307"/>
        <v>0</v>
      </c>
      <c r="CQ144" s="1">
        <f t="shared" si="308"/>
        <v>0</v>
      </c>
      <c r="CR144" s="1">
        <f t="shared" si="309"/>
        <v>0</v>
      </c>
      <c r="CS144" s="1">
        <f t="shared" si="310"/>
        <v>0</v>
      </c>
      <c r="CT144" s="1">
        <f t="shared" si="311"/>
        <v>0</v>
      </c>
      <c r="CU144" s="1">
        <f t="shared" si="312"/>
        <v>0</v>
      </c>
      <c r="CV144" s="1">
        <f t="shared" si="313"/>
        <v>0</v>
      </c>
      <c r="CW144" s="1">
        <f t="shared" si="314"/>
        <v>0</v>
      </c>
    </row>
    <row r="145" spans="2:101" ht="31.25" customHeight="1" x14ac:dyDescent="0.2">
      <c r="B145" s="46"/>
      <c r="F145" s="333"/>
      <c r="G145" s="47"/>
      <c r="H145" s="47"/>
      <c r="J145" s="710" t="s">
        <v>799</v>
      </c>
      <c r="K145" s="294"/>
      <c r="L145" s="826"/>
      <c r="M145" s="831"/>
      <c r="N145" s="826"/>
      <c r="O145" s="826"/>
      <c r="P145" s="826"/>
      <c r="Q145" s="826"/>
      <c r="R145" s="826"/>
      <c r="S145" s="826"/>
      <c r="T145" s="826"/>
      <c r="U145" s="826"/>
      <c r="V145" s="53"/>
      <c r="W145" s="54"/>
      <c r="X145" s="55"/>
      <c r="Z145" s="86"/>
      <c r="AA145" s="86"/>
      <c r="AB145" s="1"/>
      <c r="AC145" s="363"/>
      <c r="AD145" s="265"/>
      <c r="AE145" s="942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942"/>
      <c r="AQ145" s="152"/>
      <c r="AR145" s="734"/>
      <c r="AS145" s="733">
        <f t="shared" si="315"/>
        <v>0</v>
      </c>
      <c r="AT145" s="719"/>
      <c r="AU145" s="733">
        <f t="shared" si="316"/>
        <v>0</v>
      </c>
      <c r="AV145" s="719"/>
      <c r="AW145" s="733">
        <f t="shared" si="317"/>
        <v>0</v>
      </c>
      <c r="AX145" s="730"/>
      <c r="AY145" s="733">
        <f t="shared" si="318"/>
        <v>0</v>
      </c>
      <c r="AZ145" s="730"/>
      <c r="BA145" s="733">
        <f t="shared" si="319"/>
        <v>0</v>
      </c>
      <c r="BB145" s="730"/>
      <c r="BC145" s="733">
        <f t="shared" si="320"/>
        <v>0</v>
      </c>
      <c r="BD145" s="730"/>
      <c r="BE145" s="733">
        <f t="shared" si="321"/>
        <v>0</v>
      </c>
      <c r="BF145" s="730"/>
      <c r="BG145" s="733">
        <f t="shared" si="322"/>
        <v>0</v>
      </c>
      <c r="BH145" s="735"/>
      <c r="BI145" s="733">
        <f t="shared" si="323"/>
        <v>0</v>
      </c>
      <c r="BJ145" s="735"/>
      <c r="BK145" s="733">
        <f t="shared" si="324"/>
        <v>0</v>
      </c>
      <c r="BL145" s="735"/>
      <c r="BM145" s="733">
        <f t="shared" si="325"/>
        <v>0</v>
      </c>
      <c r="BN145" s="735"/>
      <c r="BO145" s="733">
        <f t="shared" si="326"/>
        <v>0</v>
      </c>
      <c r="BP145" s="735"/>
      <c r="BQ145" s="733">
        <f t="shared" si="327"/>
        <v>0</v>
      </c>
      <c r="BR145" s="735"/>
      <c r="BS145" s="733">
        <f t="shared" si="328"/>
        <v>0</v>
      </c>
      <c r="CH145" s="1">
        <f t="shared" si="352"/>
        <v>0</v>
      </c>
      <c r="CW145" s="1">
        <f t="shared" si="314"/>
        <v>0</v>
      </c>
    </row>
    <row r="146" spans="2:101" ht="57" customHeight="1" x14ac:dyDescent="0.2">
      <c r="B146" s="140"/>
      <c r="C146" s="170"/>
      <c r="D146" s="983" t="s">
        <v>421</v>
      </c>
      <c r="E146" s="963"/>
      <c r="F146" s="520"/>
      <c r="G146" s="295" t="s">
        <v>64</v>
      </c>
      <c r="H146" s="295" t="s">
        <v>15</v>
      </c>
      <c r="I146" s="295">
        <v>1</v>
      </c>
      <c r="J146" s="296" t="s">
        <v>937</v>
      </c>
      <c r="K146" s="1202">
        <v>97.9</v>
      </c>
      <c r="L146" s="796"/>
      <c r="M146" s="796"/>
      <c r="N146" s="796"/>
      <c r="O146" s="796"/>
      <c r="P146" s="796"/>
      <c r="Q146" s="824"/>
      <c r="R146" s="797"/>
      <c r="S146" s="797"/>
      <c r="T146" s="797"/>
      <c r="U146" s="797"/>
      <c r="V146" s="297">
        <f t="shared" si="353"/>
        <v>0</v>
      </c>
      <c r="W146" s="297" t="str">
        <f t="shared" ref="W146:W162" si="355">IF(B146="New","Yes","No")</f>
        <v>No</v>
      </c>
      <c r="X146" s="521" t="str">
        <f>IF(SUM(L146:U146)&gt;0,"Yes","No")</f>
        <v>No</v>
      </c>
      <c r="Y146" s="42"/>
      <c r="Z146" s="749">
        <v>1</v>
      </c>
      <c r="AA146" s="750">
        <f t="shared" ref="AA146:AA159" si="356">Z146*L146+Z146*M146+Z146*N146+Z146*O146+Z146*P146+Z146*Q146+Z146*R146+Z146*S146+Z146*T146+Z146*U146</f>
        <v>0</v>
      </c>
      <c r="AB146" s="26"/>
      <c r="AC146" s="363"/>
      <c r="AD146" s="258">
        <v>1.1000000000000001</v>
      </c>
      <c r="AE146" s="942">
        <f t="shared" ref="AE146:AE162" si="357">SUM(L146:U146)*AD146</f>
        <v>0</v>
      </c>
      <c r="AF146" s="152">
        <f t="shared" ref="AF146:AF161" si="358">L146*I146</f>
        <v>0</v>
      </c>
      <c r="AG146" s="152">
        <f t="shared" ref="AG146:AG162" si="359">M146*I146</f>
        <v>0</v>
      </c>
      <c r="AH146" s="152">
        <f t="shared" ref="AH146:AH162" si="360">N146*I146</f>
        <v>0</v>
      </c>
      <c r="AI146" s="152">
        <f t="shared" ref="AI146:AI162" si="361">O146*I146</f>
        <v>0</v>
      </c>
      <c r="AJ146" s="152">
        <f t="shared" ref="AJ146:AJ162" si="362">P146*I146</f>
        <v>0</v>
      </c>
      <c r="AK146" s="152">
        <f t="shared" ref="AK146:AK162" si="363">Q146*I146</f>
        <v>0</v>
      </c>
      <c r="AL146" s="152">
        <f t="shared" ref="AL146:AL162" si="364">R146*I146</f>
        <v>0</v>
      </c>
      <c r="AM146" s="152">
        <f t="shared" ref="AM146:AM162" si="365">S146*I146</f>
        <v>0</v>
      </c>
      <c r="AN146" s="152">
        <f t="shared" ref="AN146:AN162" si="366">T146*I146</f>
        <v>0</v>
      </c>
      <c r="AO146" s="152">
        <f t="shared" ref="AO146:AO162" si="367">U146*I146</f>
        <v>0</v>
      </c>
      <c r="AP146" s="942">
        <v>1</v>
      </c>
      <c r="AQ146" s="152"/>
      <c r="AR146" s="719">
        <v>2</v>
      </c>
      <c r="AS146" s="733">
        <f t="shared" si="315"/>
        <v>0</v>
      </c>
      <c r="AT146" s="719"/>
      <c r="AU146" s="733">
        <f t="shared" si="316"/>
        <v>0</v>
      </c>
      <c r="AV146" s="719"/>
      <c r="AW146" s="733">
        <f t="shared" si="317"/>
        <v>0</v>
      </c>
      <c r="AX146" s="730"/>
      <c r="AY146" s="733">
        <f t="shared" si="318"/>
        <v>0</v>
      </c>
      <c r="AZ146" s="730"/>
      <c r="BA146" s="733">
        <f t="shared" si="319"/>
        <v>0</v>
      </c>
      <c r="BB146" s="730">
        <v>1</v>
      </c>
      <c r="BC146" s="733">
        <f t="shared" si="320"/>
        <v>0</v>
      </c>
      <c r="BD146" s="730"/>
      <c r="BE146" s="733">
        <f t="shared" si="321"/>
        <v>0</v>
      </c>
      <c r="BF146" s="730"/>
      <c r="BG146" s="733">
        <f t="shared" si="322"/>
        <v>0</v>
      </c>
      <c r="BH146" s="735"/>
      <c r="BI146" s="733">
        <f t="shared" si="323"/>
        <v>0</v>
      </c>
      <c r="BJ146" s="735"/>
      <c r="BK146" s="733">
        <f t="shared" si="324"/>
        <v>0</v>
      </c>
      <c r="BL146" s="735"/>
      <c r="BM146" s="733">
        <f t="shared" si="325"/>
        <v>0</v>
      </c>
      <c r="BN146" s="735"/>
      <c r="BO146" s="733">
        <f t="shared" si="326"/>
        <v>0</v>
      </c>
      <c r="BP146" s="735"/>
      <c r="BQ146" s="733">
        <f t="shared" si="327"/>
        <v>0</v>
      </c>
      <c r="BR146" s="735"/>
      <c r="BS146" s="733">
        <f t="shared" si="328"/>
        <v>0</v>
      </c>
      <c r="BU146" s="26">
        <f t="shared" ref="BU146:BU162" si="368">IF(G146="XS",IF(SUM(L146:U146)&gt;0,SUM(L146:U146),0),0)*I146</f>
        <v>0</v>
      </c>
      <c r="BV146" s="26">
        <f t="shared" ref="BV146:BV162" si="369">IF(G146="S",IF(SUM(L146:U146)&gt;0,SUM(L146:U146),0),0)*I146</f>
        <v>0</v>
      </c>
      <c r="BW146" s="26">
        <f t="shared" ref="BW146:BW162" si="370">IF(G146="M",IF(SUM(L146:U146)&gt;0,SUM(L146:U146),0),0)*I146</f>
        <v>0</v>
      </c>
      <c r="BX146" s="26">
        <f t="shared" ref="BX146:BX162" si="371">IF(G146="L",IF(SUM(L146:U146)&gt;0,SUM(L146:U146),0),0)*I146</f>
        <v>0</v>
      </c>
      <c r="BY146" s="26">
        <f t="shared" ref="BY146:BY162" si="372">IF(G146="XL",IF(SUM(L146:U146)&gt;0,SUM(L146:U146),0),0)*I146</f>
        <v>0</v>
      </c>
      <c r="BZ146" s="26">
        <f t="shared" ref="BZ146:BZ162" si="373">IF(G146="2XL",IF(SUM(L146:U146)&gt;0,SUM(L146:U146),0),0)*I146</f>
        <v>0</v>
      </c>
      <c r="CA146" s="26">
        <f t="shared" ref="CA146:CA162" si="374">IF(G146="3XL",IF(SUM(L146:U146)&gt;0,SUM(L146:U146),0),0)*I146</f>
        <v>0</v>
      </c>
      <c r="CB146" s="26">
        <f t="shared" ref="CB146:CB162" si="375">IF(G146="various",IF(SUM(L146:U146)&gt;0,SUM(L146:U146),0),0)*I146</f>
        <v>0</v>
      </c>
      <c r="CD146" s="1">
        <f t="shared" ref="CD146:CD162" si="376">IF(F146="",IF(SUM(L146:U146)&gt;0,SUM(L146:U146),0),0)*I146</f>
        <v>0</v>
      </c>
      <c r="CE146" s="1">
        <f t="shared" ref="CE146:CE162" si="377">IF(F146="Dual Tex.",IF(SUM(L146:U146)&gt;0,SUM(L146:U146),0),0)*I146</f>
        <v>0</v>
      </c>
      <c r="CF146" s="1"/>
      <c r="CH146" s="1">
        <f t="shared" si="352"/>
        <v>0</v>
      </c>
      <c r="CI146" s="1">
        <f t="shared" ref="CI146:CI162" si="378">IF(H146="footholds",IF(SUM(L146:U146)&gt;0,SUM(L146:U146),0),0)*I146</f>
        <v>0</v>
      </c>
      <c r="CJ146" s="1">
        <f t="shared" ref="CJ146:CJ162" si="379">IF(H146="micros",IF(SUM(L146:U146)&gt;0,SUM(L146:U146),0),0)*I146</f>
        <v>0</v>
      </c>
      <c r="CK146" s="1">
        <f t="shared" ref="CK146:CK162" si="380">IF(H146="jug",IF(SUM(L146:U146)&gt;0,SUM(L146:U146),0),0)*I146</f>
        <v>0</v>
      </c>
      <c r="CL146" s="1">
        <f t="shared" ref="CL146:CL162" si="381">IF(H146="ledge",IF(SUM(L146:U146)&gt;0,SUM(L146:U146),0),0)*I146</f>
        <v>0</v>
      </c>
      <c r="CM146" s="1">
        <f t="shared" ref="CM146:CM162" si="382">IF(H146="edge",IF(SUM(L146:U146)&gt;0,SUM(L146:U146),0),0)*I146</f>
        <v>0</v>
      </c>
      <c r="CN146" s="1">
        <f t="shared" ref="CN146:CN162" si="383">IF(H146="crimp",IF(SUM(L146:U146)&gt;0,SUM(L146:U146),0),0)*I146</f>
        <v>0</v>
      </c>
      <c r="CO146" s="1">
        <f t="shared" ref="CO146:CO162" si="384">IF(H146="incut",IF(SUM(L146:U146)&gt;0,SUM(L146:U146),0),0)*I146</f>
        <v>0</v>
      </c>
      <c r="CP146" s="1">
        <f t="shared" ref="CP146:CP162" si="385">IF(H146="dish",IF(SUM(L146:U146)&gt;0,SUM(L146:U146),0),0)*I146</f>
        <v>0</v>
      </c>
      <c r="CQ146" s="1">
        <f t="shared" ref="CQ146:CQ162" si="386">IF(H146="pinch",IF(SUM(L146:U146)&gt;0,SUM(L146:U146),0),0)*I146</f>
        <v>0</v>
      </c>
      <c r="CR146" s="1">
        <f t="shared" ref="CR146:CR162" si="387">IF(H146="pocket",IF(SUM(L146:U146)&gt;0,SUM(L146:U146),0),0)*I146</f>
        <v>0</v>
      </c>
      <c r="CS146" s="1">
        <f t="shared" ref="CS146:CS162" si="388">IF(H146="insert",IF(SUM(L146:U146)&gt;0,SUM(L146:U146),0),0)*I146</f>
        <v>0</v>
      </c>
      <c r="CT146" s="1">
        <f t="shared" ref="CT146:CT162" si="389">IF(H146="feature",IF(SUM(L146:U146)&gt;0,SUM(L146:U146),0),0)*I146</f>
        <v>0</v>
      </c>
      <c r="CU146" s="1">
        <f t="shared" ref="CU146:CU162" si="390">IF(H146="scoop",IF(SUM(L146:U146)&gt;0,SUM(L146:U146),0),0)*I146</f>
        <v>0</v>
      </c>
      <c r="CV146" s="1">
        <f t="shared" ref="CV146:CV162" si="391">IF(H146="various",IF(SUM(L146:U146)&gt;0,SUM(L146:U146),0),0)*I146</f>
        <v>0</v>
      </c>
      <c r="CW146" s="1">
        <f t="shared" si="314"/>
        <v>0</v>
      </c>
    </row>
    <row r="147" spans="2:101" ht="57" customHeight="1" x14ac:dyDescent="0.2">
      <c r="B147" s="139"/>
      <c r="D147" s="977" t="s">
        <v>438</v>
      </c>
      <c r="E147" s="957"/>
      <c r="F147" s="335"/>
      <c r="G147" s="26" t="s">
        <v>63</v>
      </c>
      <c r="H147" s="26" t="s">
        <v>15</v>
      </c>
      <c r="I147" s="26">
        <v>1</v>
      </c>
      <c r="J147" s="68" t="s">
        <v>937</v>
      </c>
      <c r="K147" s="337">
        <v>112.2</v>
      </c>
      <c r="L147" s="69"/>
      <c r="M147" s="69"/>
      <c r="N147" s="69"/>
      <c r="O147" s="69"/>
      <c r="P147" s="69"/>
      <c r="Q147" s="820"/>
      <c r="R147" s="206"/>
      <c r="S147" s="206"/>
      <c r="T147" s="206"/>
      <c r="U147" s="206"/>
      <c r="V147" s="70">
        <f t="shared" si="353"/>
        <v>0</v>
      </c>
      <c r="W147" s="70" t="str">
        <f t="shared" si="355"/>
        <v>No</v>
      </c>
      <c r="X147" s="668" t="str">
        <f t="shared" ref="X147:X159" si="392">IF(SUM(L147:U147)&gt;0,"Yes","No")</f>
        <v>No</v>
      </c>
      <c r="Y147" s="42"/>
      <c r="Z147" s="748">
        <v>1</v>
      </c>
      <c r="AA147" s="755">
        <f t="shared" si="356"/>
        <v>0</v>
      </c>
      <c r="AB147" s="26"/>
      <c r="AC147" s="363"/>
      <c r="AD147" s="258">
        <v>1.25</v>
      </c>
      <c r="AE147" s="942">
        <f t="shared" si="357"/>
        <v>0</v>
      </c>
      <c r="AF147" s="152">
        <f t="shared" si="358"/>
        <v>0</v>
      </c>
      <c r="AG147" s="152">
        <f t="shared" si="359"/>
        <v>0</v>
      </c>
      <c r="AH147" s="152">
        <f t="shared" si="360"/>
        <v>0</v>
      </c>
      <c r="AI147" s="152">
        <f t="shared" si="361"/>
        <v>0</v>
      </c>
      <c r="AJ147" s="152">
        <f t="shared" si="362"/>
        <v>0</v>
      </c>
      <c r="AK147" s="152">
        <f t="shared" si="363"/>
        <v>0</v>
      </c>
      <c r="AL147" s="152">
        <f t="shared" si="364"/>
        <v>0</v>
      </c>
      <c r="AM147" s="152">
        <f t="shared" si="365"/>
        <v>0</v>
      </c>
      <c r="AN147" s="152">
        <f t="shared" si="366"/>
        <v>0</v>
      </c>
      <c r="AO147" s="152">
        <f t="shared" si="367"/>
        <v>0</v>
      </c>
      <c r="AP147" s="942">
        <v>1</v>
      </c>
      <c r="AQ147" s="152"/>
      <c r="AR147" s="719">
        <v>1</v>
      </c>
      <c r="AS147" s="733">
        <f t="shared" si="315"/>
        <v>0</v>
      </c>
      <c r="AT147" s="719"/>
      <c r="AU147" s="733">
        <f t="shared" si="316"/>
        <v>0</v>
      </c>
      <c r="AV147" s="719"/>
      <c r="AW147" s="733">
        <f t="shared" si="317"/>
        <v>0</v>
      </c>
      <c r="AX147" s="730"/>
      <c r="AY147" s="733">
        <f t="shared" si="318"/>
        <v>0</v>
      </c>
      <c r="AZ147" s="730"/>
      <c r="BA147" s="733">
        <f t="shared" si="319"/>
        <v>0</v>
      </c>
      <c r="BB147" s="730"/>
      <c r="BC147" s="733">
        <f t="shared" si="320"/>
        <v>0</v>
      </c>
      <c r="BD147" s="730">
        <v>1</v>
      </c>
      <c r="BE147" s="733">
        <f t="shared" si="321"/>
        <v>0</v>
      </c>
      <c r="BF147" s="730"/>
      <c r="BG147" s="733">
        <f t="shared" si="322"/>
        <v>0</v>
      </c>
      <c r="BH147" s="735"/>
      <c r="BI147" s="733">
        <f t="shared" si="323"/>
        <v>0</v>
      </c>
      <c r="BJ147" s="735"/>
      <c r="BK147" s="733">
        <f t="shared" si="324"/>
        <v>0</v>
      </c>
      <c r="BL147" s="735"/>
      <c r="BM147" s="733">
        <f t="shared" si="325"/>
        <v>0</v>
      </c>
      <c r="BN147" s="735"/>
      <c r="BO147" s="733">
        <f t="shared" si="326"/>
        <v>0</v>
      </c>
      <c r="BP147" s="735"/>
      <c r="BQ147" s="733">
        <f t="shared" si="327"/>
        <v>0</v>
      </c>
      <c r="BR147" s="735"/>
      <c r="BS147" s="733">
        <f t="shared" si="328"/>
        <v>0</v>
      </c>
      <c r="BU147" s="26">
        <f t="shared" si="368"/>
        <v>0</v>
      </c>
      <c r="BV147" s="26">
        <f t="shared" si="369"/>
        <v>0</v>
      </c>
      <c r="BW147" s="26">
        <f t="shared" si="370"/>
        <v>0</v>
      </c>
      <c r="BX147" s="26">
        <f t="shared" si="371"/>
        <v>0</v>
      </c>
      <c r="BY147" s="26">
        <f t="shared" si="372"/>
        <v>0</v>
      </c>
      <c r="BZ147" s="26">
        <f t="shared" si="373"/>
        <v>0</v>
      </c>
      <c r="CA147" s="26">
        <f t="shared" si="374"/>
        <v>0</v>
      </c>
      <c r="CB147" s="26">
        <f t="shared" si="375"/>
        <v>0</v>
      </c>
      <c r="CD147" s="1">
        <f t="shared" si="376"/>
        <v>0</v>
      </c>
      <c r="CE147" s="1">
        <f t="shared" si="377"/>
        <v>0</v>
      </c>
      <c r="CF147" s="1"/>
      <c r="CH147" s="1">
        <f t="shared" si="352"/>
        <v>0</v>
      </c>
      <c r="CI147" s="1">
        <f t="shared" si="378"/>
        <v>0</v>
      </c>
      <c r="CJ147" s="1">
        <f t="shared" si="379"/>
        <v>0</v>
      </c>
      <c r="CK147" s="1">
        <f t="shared" si="380"/>
        <v>0</v>
      </c>
      <c r="CL147" s="1">
        <f t="shared" si="381"/>
        <v>0</v>
      </c>
      <c r="CM147" s="1">
        <f t="shared" si="382"/>
        <v>0</v>
      </c>
      <c r="CN147" s="1">
        <f t="shared" si="383"/>
        <v>0</v>
      </c>
      <c r="CO147" s="1">
        <f t="shared" si="384"/>
        <v>0</v>
      </c>
      <c r="CP147" s="1">
        <f t="shared" si="385"/>
        <v>0</v>
      </c>
      <c r="CQ147" s="1">
        <f t="shared" si="386"/>
        <v>0</v>
      </c>
      <c r="CR147" s="1">
        <f t="shared" si="387"/>
        <v>0</v>
      </c>
      <c r="CS147" s="1">
        <f t="shared" si="388"/>
        <v>0</v>
      </c>
      <c r="CT147" s="1">
        <f t="shared" si="389"/>
        <v>0</v>
      </c>
      <c r="CU147" s="1">
        <f t="shared" si="390"/>
        <v>0</v>
      </c>
      <c r="CV147" s="1">
        <f t="shared" si="391"/>
        <v>0</v>
      </c>
      <c r="CW147" s="1">
        <f t="shared" si="314"/>
        <v>0</v>
      </c>
    </row>
    <row r="148" spans="2:101" ht="57" customHeight="1" x14ac:dyDescent="0.2">
      <c r="B148" s="143"/>
      <c r="D148" s="984" t="s">
        <v>422</v>
      </c>
      <c r="E148" s="964"/>
      <c r="F148" s="334"/>
      <c r="G148" s="299" t="s">
        <v>64</v>
      </c>
      <c r="H148" s="299" t="s">
        <v>15</v>
      </c>
      <c r="I148" s="299">
        <v>1</v>
      </c>
      <c r="J148" s="300" t="s">
        <v>937</v>
      </c>
      <c r="K148" s="1203">
        <v>107.80000000000001</v>
      </c>
      <c r="L148" s="796"/>
      <c r="M148" s="796"/>
      <c r="N148" s="796"/>
      <c r="O148" s="796"/>
      <c r="P148" s="796"/>
      <c r="Q148" s="824"/>
      <c r="R148" s="797"/>
      <c r="S148" s="797"/>
      <c r="T148" s="797"/>
      <c r="U148" s="797"/>
      <c r="V148" s="301">
        <f t="shared" si="353"/>
        <v>0</v>
      </c>
      <c r="W148" s="301" t="str">
        <f t="shared" si="355"/>
        <v>No</v>
      </c>
      <c r="X148" s="298" t="str">
        <f t="shared" si="392"/>
        <v>No</v>
      </c>
      <c r="Y148" s="42"/>
      <c r="Z148" s="748">
        <v>1</v>
      </c>
      <c r="AA148" s="755">
        <f t="shared" si="356"/>
        <v>0</v>
      </c>
      <c r="AB148" s="26"/>
      <c r="AC148" s="363"/>
      <c r="AD148" s="258">
        <v>1.05</v>
      </c>
      <c r="AE148" s="942">
        <f t="shared" si="357"/>
        <v>0</v>
      </c>
      <c r="AF148" s="152">
        <f t="shared" si="358"/>
        <v>0</v>
      </c>
      <c r="AG148" s="152">
        <f t="shared" si="359"/>
        <v>0</v>
      </c>
      <c r="AH148" s="152">
        <f t="shared" si="360"/>
        <v>0</v>
      </c>
      <c r="AI148" s="152">
        <f t="shared" si="361"/>
        <v>0</v>
      </c>
      <c r="AJ148" s="152">
        <f t="shared" si="362"/>
        <v>0</v>
      </c>
      <c r="AK148" s="152">
        <f t="shared" si="363"/>
        <v>0</v>
      </c>
      <c r="AL148" s="152">
        <f t="shared" si="364"/>
        <v>0</v>
      </c>
      <c r="AM148" s="152">
        <f t="shared" si="365"/>
        <v>0</v>
      </c>
      <c r="AN148" s="152">
        <f t="shared" si="366"/>
        <v>0</v>
      </c>
      <c r="AO148" s="152">
        <f t="shared" si="367"/>
        <v>0</v>
      </c>
      <c r="AP148" s="942">
        <v>1</v>
      </c>
      <c r="AQ148" s="152"/>
      <c r="AR148" s="719">
        <v>1</v>
      </c>
      <c r="AS148" s="733">
        <f t="shared" si="315"/>
        <v>0</v>
      </c>
      <c r="AT148" s="719"/>
      <c r="AU148" s="733">
        <f t="shared" si="316"/>
        <v>0</v>
      </c>
      <c r="AV148" s="719"/>
      <c r="AW148" s="733">
        <f t="shared" si="317"/>
        <v>0</v>
      </c>
      <c r="AX148" s="730"/>
      <c r="AY148" s="733">
        <f t="shared" si="318"/>
        <v>0</v>
      </c>
      <c r="AZ148" s="730"/>
      <c r="BA148" s="733">
        <f t="shared" si="319"/>
        <v>0</v>
      </c>
      <c r="BB148" s="730">
        <v>1</v>
      </c>
      <c r="BC148" s="733">
        <f t="shared" si="320"/>
        <v>0</v>
      </c>
      <c r="BD148" s="730"/>
      <c r="BE148" s="733">
        <f t="shared" si="321"/>
        <v>0</v>
      </c>
      <c r="BF148" s="730"/>
      <c r="BG148" s="733">
        <f t="shared" si="322"/>
        <v>0</v>
      </c>
      <c r="BH148" s="735"/>
      <c r="BI148" s="733">
        <f t="shared" si="323"/>
        <v>0</v>
      </c>
      <c r="BJ148" s="735"/>
      <c r="BK148" s="733">
        <f t="shared" si="324"/>
        <v>0</v>
      </c>
      <c r="BL148" s="735"/>
      <c r="BM148" s="733">
        <f t="shared" si="325"/>
        <v>0</v>
      </c>
      <c r="BN148" s="735"/>
      <c r="BO148" s="733">
        <f t="shared" si="326"/>
        <v>0</v>
      </c>
      <c r="BP148" s="735"/>
      <c r="BQ148" s="733">
        <f t="shared" si="327"/>
        <v>0</v>
      </c>
      <c r="BR148" s="735"/>
      <c r="BS148" s="733">
        <f t="shared" si="328"/>
        <v>0</v>
      </c>
      <c r="BU148" s="26">
        <f t="shared" si="368"/>
        <v>0</v>
      </c>
      <c r="BV148" s="26">
        <f t="shared" si="369"/>
        <v>0</v>
      </c>
      <c r="BW148" s="26">
        <f t="shared" si="370"/>
        <v>0</v>
      </c>
      <c r="BX148" s="26">
        <f t="shared" si="371"/>
        <v>0</v>
      </c>
      <c r="BY148" s="26">
        <f t="shared" si="372"/>
        <v>0</v>
      </c>
      <c r="BZ148" s="26">
        <f t="shared" si="373"/>
        <v>0</v>
      </c>
      <c r="CA148" s="26">
        <f t="shared" si="374"/>
        <v>0</v>
      </c>
      <c r="CB148" s="26">
        <f t="shared" si="375"/>
        <v>0</v>
      </c>
      <c r="CD148" s="1">
        <f t="shared" si="376"/>
        <v>0</v>
      </c>
      <c r="CE148" s="1">
        <f t="shared" si="377"/>
        <v>0</v>
      </c>
      <c r="CF148" s="1"/>
      <c r="CH148" s="1">
        <f t="shared" si="352"/>
        <v>0</v>
      </c>
      <c r="CI148" s="1">
        <f t="shared" si="378"/>
        <v>0</v>
      </c>
      <c r="CJ148" s="1">
        <f t="shared" si="379"/>
        <v>0</v>
      </c>
      <c r="CK148" s="1">
        <f t="shared" si="380"/>
        <v>0</v>
      </c>
      <c r="CL148" s="1">
        <f t="shared" si="381"/>
        <v>0</v>
      </c>
      <c r="CM148" s="1">
        <f t="shared" si="382"/>
        <v>0</v>
      </c>
      <c r="CN148" s="1">
        <f t="shared" si="383"/>
        <v>0</v>
      </c>
      <c r="CO148" s="1">
        <f t="shared" si="384"/>
        <v>0</v>
      </c>
      <c r="CP148" s="1">
        <f t="shared" si="385"/>
        <v>0</v>
      </c>
      <c r="CQ148" s="1">
        <f t="shared" si="386"/>
        <v>0</v>
      </c>
      <c r="CR148" s="1">
        <f t="shared" si="387"/>
        <v>0</v>
      </c>
      <c r="CS148" s="1">
        <f t="shared" si="388"/>
        <v>0</v>
      </c>
      <c r="CT148" s="1">
        <f t="shared" si="389"/>
        <v>0</v>
      </c>
      <c r="CU148" s="1">
        <f t="shared" si="390"/>
        <v>0</v>
      </c>
      <c r="CV148" s="1">
        <f t="shared" si="391"/>
        <v>0</v>
      </c>
      <c r="CW148" s="1">
        <f t="shared" si="314"/>
        <v>0</v>
      </c>
    </row>
    <row r="149" spans="2:101" ht="57" customHeight="1" x14ac:dyDescent="0.2">
      <c r="B149" s="139"/>
      <c r="D149" s="977" t="s">
        <v>423</v>
      </c>
      <c r="E149" s="957"/>
      <c r="F149" s="335"/>
      <c r="G149" s="26" t="s">
        <v>64</v>
      </c>
      <c r="H149" s="26" t="s">
        <v>15</v>
      </c>
      <c r="I149" s="26">
        <v>1</v>
      </c>
      <c r="J149" s="68" t="s">
        <v>937</v>
      </c>
      <c r="K149" s="337">
        <v>107.80000000000001</v>
      </c>
      <c r="L149" s="69"/>
      <c r="M149" s="69"/>
      <c r="N149" s="69"/>
      <c r="O149" s="69"/>
      <c r="P149" s="69"/>
      <c r="Q149" s="820"/>
      <c r="R149" s="206"/>
      <c r="S149" s="206"/>
      <c r="T149" s="206"/>
      <c r="U149" s="206"/>
      <c r="V149" s="70">
        <f t="shared" si="353"/>
        <v>0</v>
      </c>
      <c r="W149" s="70" t="str">
        <f t="shared" si="355"/>
        <v>No</v>
      </c>
      <c r="X149" s="668" t="str">
        <f t="shared" si="392"/>
        <v>No</v>
      </c>
      <c r="Y149" s="42"/>
      <c r="Z149" s="748">
        <v>1</v>
      </c>
      <c r="AA149" s="755">
        <f t="shared" si="356"/>
        <v>0</v>
      </c>
      <c r="AB149" s="26"/>
      <c r="AC149" s="363"/>
      <c r="AD149" s="258">
        <v>1.1000000000000001</v>
      </c>
      <c r="AE149" s="942">
        <f t="shared" si="357"/>
        <v>0</v>
      </c>
      <c r="AF149" s="152">
        <f t="shared" si="358"/>
        <v>0</v>
      </c>
      <c r="AG149" s="152">
        <f t="shared" si="359"/>
        <v>0</v>
      </c>
      <c r="AH149" s="152">
        <f t="shared" si="360"/>
        <v>0</v>
      </c>
      <c r="AI149" s="152">
        <f t="shared" si="361"/>
        <v>0</v>
      </c>
      <c r="AJ149" s="152">
        <f t="shared" si="362"/>
        <v>0</v>
      </c>
      <c r="AK149" s="152">
        <f t="shared" si="363"/>
        <v>0</v>
      </c>
      <c r="AL149" s="152">
        <f t="shared" si="364"/>
        <v>0</v>
      </c>
      <c r="AM149" s="152">
        <f t="shared" si="365"/>
        <v>0</v>
      </c>
      <c r="AN149" s="152">
        <f t="shared" si="366"/>
        <v>0</v>
      </c>
      <c r="AO149" s="152">
        <f t="shared" si="367"/>
        <v>0</v>
      </c>
      <c r="AP149" s="942">
        <v>1</v>
      </c>
      <c r="AQ149" s="152"/>
      <c r="AR149" s="719">
        <v>2</v>
      </c>
      <c r="AS149" s="733">
        <f t="shared" si="315"/>
        <v>0</v>
      </c>
      <c r="AT149" s="719"/>
      <c r="AU149" s="733">
        <f t="shared" si="316"/>
        <v>0</v>
      </c>
      <c r="AV149" s="719"/>
      <c r="AW149" s="733">
        <f t="shared" si="317"/>
        <v>0</v>
      </c>
      <c r="AX149" s="730"/>
      <c r="AY149" s="733">
        <f t="shared" si="318"/>
        <v>0</v>
      </c>
      <c r="AZ149" s="730"/>
      <c r="BA149" s="733">
        <f t="shared" si="319"/>
        <v>0</v>
      </c>
      <c r="BB149" s="730">
        <v>1</v>
      </c>
      <c r="BC149" s="733">
        <f t="shared" si="320"/>
        <v>0</v>
      </c>
      <c r="BD149" s="730"/>
      <c r="BE149" s="733">
        <f t="shared" si="321"/>
        <v>0</v>
      </c>
      <c r="BF149" s="730"/>
      <c r="BG149" s="733">
        <f t="shared" si="322"/>
        <v>0</v>
      </c>
      <c r="BH149" s="735"/>
      <c r="BI149" s="733">
        <f t="shared" si="323"/>
        <v>0</v>
      </c>
      <c r="BJ149" s="735"/>
      <c r="BK149" s="733">
        <f t="shared" si="324"/>
        <v>0</v>
      </c>
      <c r="BL149" s="735"/>
      <c r="BM149" s="733">
        <f t="shared" si="325"/>
        <v>0</v>
      </c>
      <c r="BN149" s="735"/>
      <c r="BO149" s="733">
        <f t="shared" si="326"/>
        <v>0</v>
      </c>
      <c r="BP149" s="735"/>
      <c r="BQ149" s="733">
        <f t="shared" si="327"/>
        <v>0</v>
      </c>
      <c r="BR149" s="735"/>
      <c r="BS149" s="733">
        <f t="shared" si="328"/>
        <v>0</v>
      </c>
      <c r="BU149" s="26">
        <f t="shared" si="368"/>
        <v>0</v>
      </c>
      <c r="BV149" s="26">
        <f t="shared" si="369"/>
        <v>0</v>
      </c>
      <c r="BW149" s="26">
        <f t="shared" si="370"/>
        <v>0</v>
      </c>
      <c r="BX149" s="26">
        <f t="shared" si="371"/>
        <v>0</v>
      </c>
      <c r="BY149" s="26">
        <f t="shared" si="372"/>
        <v>0</v>
      </c>
      <c r="BZ149" s="26">
        <f t="shared" si="373"/>
        <v>0</v>
      </c>
      <c r="CA149" s="26">
        <f t="shared" si="374"/>
        <v>0</v>
      </c>
      <c r="CB149" s="26">
        <f t="shared" si="375"/>
        <v>0</v>
      </c>
      <c r="CD149" s="1">
        <f t="shared" si="376"/>
        <v>0</v>
      </c>
      <c r="CE149" s="1">
        <f t="shared" si="377"/>
        <v>0</v>
      </c>
      <c r="CF149" s="1"/>
      <c r="CH149" s="1">
        <f t="shared" si="352"/>
        <v>0</v>
      </c>
      <c r="CI149" s="1">
        <f t="shared" si="378"/>
        <v>0</v>
      </c>
      <c r="CJ149" s="1">
        <f t="shared" si="379"/>
        <v>0</v>
      </c>
      <c r="CK149" s="1">
        <f t="shared" si="380"/>
        <v>0</v>
      </c>
      <c r="CL149" s="1">
        <f t="shared" si="381"/>
        <v>0</v>
      </c>
      <c r="CM149" s="1">
        <f t="shared" si="382"/>
        <v>0</v>
      </c>
      <c r="CN149" s="1">
        <f t="shared" si="383"/>
        <v>0</v>
      </c>
      <c r="CO149" s="1">
        <f t="shared" si="384"/>
        <v>0</v>
      </c>
      <c r="CP149" s="1">
        <f t="shared" si="385"/>
        <v>0</v>
      </c>
      <c r="CQ149" s="1">
        <f t="shared" si="386"/>
        <v>0</v>
      </c>
      <c r="CR149" s="1">
        <f t="shared" si="387"/>
        <v>0</v>
      </c>
      <c r="CS149" s="1">
        <f t="shared" si="388"/>
        <v>0</v>
      </c>
      <c r="CT149" s="1">
        <f t="shared" si="389"/>
        <v>0</v>
      </c>
      <c r="CU149" s="1">
        <f t="shared" si="390"/>
        <v>0</v>
      </c>
      <c r="CV149" s="1">
        <f t="shared" si="391"/>
        <v>0</v>
      </c>
      <c r="CW149" s="1">
        <f t="shared" si="314"/>
        <v>0</v>
      </c>
    </row>
    <row r="150" spans="2:101" ht="57" customHeight="1" x14ac:dyDescent="0.2">
      <c r="B150" s="143"/>
      <c r="D150" s="984" t="s">
        <v>424</v>
      </c>
      <c r="E150" s="964"/>
      <c r="F150" s="334"/>
      <c r="G150" s="299" t="s">
        <v>64</v>
      </c>
      <c r="H150" s="299" t="s">
        <v>15</v>
      </c>
      <c r="I150" s="299">
        <v>1</v>
      </c>
      <c r="J150" s="300" t="s">
        <v>937</v>
      </c>
      <c r="K150" s="1203">
        <v>129.80000000000001</v>
      </c>
      <c r="L150" s="796"/>
      <c r="M150" s="796"/>
      <c r="N150" s="796"/>
      <c r="O150" s="796"/>
      <c r="P150" s="796"/>
      <c r="Q150" s="824"/>
      <c r="R150" s="797"/>
      <c r="S150" s="797"/>
      <c r="T150" s="797"/>
      <c r="U150" s="797"/>
      <c r="V150" s="301">
        <f t="shared" si="353"/>
        <v>0</v>
      </c>
      <c r="W150" s="301" t="str">
        <f t="shared" si="355"/>
        <v>No</v>
      </c>
      <c r="X150" s="298" t="str">
        <f t="shared" si="392"/>
        <v>No</v>
      </c>
      <c r="Y150" s="42"/>
      <c r="Z150" s="748">
        <v>1</v>
      </c>
      <c r="AA150" s="755">
        <f t="shared" si="356"/>
        <v>0</v>
      </c>
      <c r="AB150" s="26"/>
      <c r="AC150" s="363"/>
      <c r="AD150" s="258">
        <v>1.95</v>
      </c>
      <c r="AE150" s="942">
        <f t="shared" si="357"/>
        <v>0</v>
      </c>
      <c r="AF150" s="152">
        <f t="shared" si="358"/>
        <v>0</v>
      </c>
      <c r="AG150" s="152">
        <f t="shared" si="359"/>
        <v>0</v>
      </c>
      <c r="AH150" s="152">
        <f t="shared" si="360"/>
        <v>0</v>
      </c>
      <c r="AI150" s="152">
        <f t="shared" si="361"/>
        <v>0</v>
      </c>
      <c r="AJ150" s="152">
        <f t="shared" si="362"/>
        <v>0</v>
      </c>
      <c r="AK150" s="152">
        <f t="shared" si="363"/>
        <v>0</v>
      </c>
      <c r="AL150" s="152">
        <f t="shared" si="364"/>
        <v>0</v>
      </c>
      <c r="AM150" s="152">
        <f t="shared" si="365"/>
        <v>0</v>
      </c>
      <c r="AN150" s="152">
        <f t="shared" si="366"/>
        <v>0</v>
      </c>
      <c r="AO150" s="152">
        <f t="shared" si="367"/>
        <v>0</v>
      </c>
      <c r="AP150" s="942">
        <v>1</v>
      </c>
      <c r="AQ150" s="152"/>
      <c r="AR150" s="719">
        <v>1</v>
      </c>
      <c r="AS150" s="733">
        <f t="shared" si="315"/>
        <v>0</v>
      </c>
      <c r="AT150" s="719"/>
      <c r="AU150" s="733">
        <f t="shared" si="316"/>
        <v>0</v>
      </c>
      <c r="AV150" s="719"/>
      <c r="AW150" s="733">
        <f t="shared" si="317"/>
        <v>0</v>
      </c>
      <c r="AX150" s="730"/>
      <c r="AY150" s="733">
        <f t="shared" si="318"/>
        <v>0</v>
      </c>
      <c r="AZ150" s="730">
        <v>1</v>
      </c>
      <c r="BA150" s="733">
        <f t="shared" si="319"/>
        <v>0</v>
      </c>
      <c r="BB150" s="730"/>
      <c r="BC150" s="733">
        <f t="shared" si="320"/>
        <v>0</v>
      </c>
      <c r="BD150" s="730"/>
      <c r="BE150" s="733">
        <f t="shared" si="321"/>
        <v>0</v>
      </c>
      <c r="BF150" s="730"/>
      <c r="BG150" s="733">
        <f t="shared" si="322"/>
        <v>0</v>
      </c>
      <c r="BH150" s="735"/>
      <c r="BI150" s="733">
        <f t="shared" si="323"/>
        <v>0</v>
      </c>
      <c r="BJ150" s="735"/>
      <c r="BK150" s="733">
        <f t="shared" si="324"/>
        <v>0</v>
      </c>
      <c r="BL150" s="735"/>
      <c r="BM150" s="733">
        <f t="shared" si="325"/>
        <v>0</v>
      </c>
      <c r="BN150" s="735"/>
      <c r="BO150" s="733">
        <f t="shared" si="326"/>
        <v>0</v>
      </c>
      <c r="BP150" s="735"/>
      <c r="BQ150" s="733">
        <f t="shared" si="327"/>
        <v>0</v>
      </c>
      <c r="BR150" s="735"/>
      <c r="BS150" s="733">
        <f t="shared" si="328"/>
        <v>0</v>
      </c>
      <c r="BU150" s="26">
        <f t="shared" si="368"/>
        <v>0</v>
      </c>
      <c r="BV150" s="26">
        <f t="shared" si="369"/>
        <v>0</v>
      </c>
      <c r="BW150" s="26">
        <f t="shared" si="370"/>
        <v>0</v>
      </c>
      <c r="BX150" s="26">
        <f t="shared" si="371"/>
        <v>0</v>
      </c>
      <c r="BY150" s="26">
        <f t="shared" si="372"/>
        <v>0</v>
      </c>
      <c r="BZ150" s="26">
        <f t="shared" si="373"/>
        <v>0</v>
      </c>
      <c r="CA150" s="26">
        <f t="shared" si="374"/>
        <v>0</v>
      </c>
      <c r="CB150" s="26">
        <f t="shared" si="375"/>
        <v>0</v>
      </c>
      <c r="CD150" s="1">
        <f t="shared" si="376"/>
        <v>0</v>
      </c>
      <c r="CE150" s="1">
        <f t="shared" si="377"/>
        <v>0</v>
      </c>
      <c r="CF150" s="1"/>
      <c r="CH150" s="1">
        <f t="shared" si="352"/>
        <v>0</v>
      </c>
      <c r="CI150" s="1">
        <f t="shared" si="378"/>
        <v>0</v>
      </c>
      <c r="CJ150" s="1">
        <f t="shared" si="379"/>
        <v>0</v>
      </c>
      <c r="CK150" s="1">
        <f t="shared" si="380"/>
        <v>0</v>
      </c>
      <c r="CL150" s="1">
        <f t="shared" si="381"/>
        <v>0</v>
      </c>
      <c r="CM150" s="1">
        <f t="shared" si="382"/>
        <v>0</v>
      </c>
      <c r="CN150" s="1">
        <f t="shared" si="383"/>
        <v>0</v>
      </c>
      <c r="CO150" s="1">
        <f t="shared" si="384"/>
        <v>0</v>
      </c>
      <c r="CP150" s="1">
        <f t="shared" si="385"/>
        <v>0</v>
      </c>
      <c r="CQ150" s="1">
        <f t="shared" si="386"/>
        <v>0</v>
      </c>
      <c r="CR150" s="1">
        <f t="shared" si="387"/>
        <v>0</v>
      </c>
      <c r="CS150" s="1">
        <f t="shared" si="388"/>
        <v>0</v>
      </c>
      <c r="CT150" s="1">
        <f t="shared" si="389"/>
        <v>0</v>
      </c>
      <c r="CU150" s="1">
        <f t="shared" si="390"/>
        <v>0</v>
      </c>
      <c r="CV150" s="1">
        <f t="shared" si="391"/>
        <v>0</v>
      </c>
      <c r="CW150" s="1">
        <f t="shared" si="314"/>
        <v>0</v>
      </c>
    </row>
    <row r="151" spans="2:101" ht="57" customHeight="1" x14ac:dyDescent="0.2">
      <c r="B151" s="139"/>
      <c r="D151" s="977" t="s">
        <v>425</v>
      </c>
      <c r="E151" s="957"/>
      <c r="F151" s="335"/>
      <c r="G151" s="26" t="s">
        <v>63</v>
      </c>
      <c r="H151" s="26" t="s">
        <v>15</v>
      </c>
      <c r="I151" s="26">
        <v>1</v>
      </c>
      <c r="J151" s="68" t="s">
        <v>937</v>
      </c>
      <c r="K151" s="337">
        <v>107.80000000000001</v>
      </c>
      <c r="L151" s="69"/>
      <c r="M151" s="69"/>
      <c r="N151" s="69"/>
      <c r="O151" s="69"/>
      <c r="P151" s="69"/>
      <c r="Q151" s="820"/>
      <c r="R151" s="206"/>
      <c r="S151" s="206"/>
      <c r="T151" s="206"/>
      <c r="U151" s="206"/>
      <c r="V151" s="70">
        <f t="shared" si="353"/>
        <v>0</v>
      </c>
      <c r="W151" s="70" t="str">
        <f t="shared" si="355"/>
        <v>No</v>
      </c>
      <c r="X151" s="668" t="str">
        <f t="shared" si="392"/>
        <v>No</v>
      </c>
      <c r="Y151" s="42"/>
      <c r="Z151" s="748">
        <v>1</v>
      </c>
      <c r="AA151" s="755">
        <f t="shared" si="356"/>
        <v>0</v>
      </c>
      <c r="AB151" s="26"/>
      <c r="AC151" s="363"/>
      <c r="AD151" s="258">
        <v>1</v>
      </c>
      <c r="AE151" s="942">
        <f t="shared" si="357"/>
        <v>0</v>
      </c>
      <c r="AF151" s="152">
        <f t="shared" si="358"/>
        <v>0</v>
      </c>
      <c r="AG151" s="152">
        <f t="shared" si="359"/>
        <v>0</v>
      </c>
      <c r="AH151" s="152">
        <f t="shared" si="360"/>
        <v>0</v>
      </c>
      <c r="AI151" s="152">
        <f t="shared" si="361"/>
        <v>0</v>
      </c>
      <c r="AJ151" s="152">
        <f t="shared" si="362"/>
        <v>0</v>
      </c>
      <c r="AK151" s="152">
        <f t="shared" si="363"/>
        <v>0</v>
      </c>
      <c r="AL151" s="152">
        <f t="shared" si="364"/>
        <v>0</v>
      </c>
      <c r="AM151" s="152">
        <f t="shared" si="365"/>
        <v>0</v>
      </c>
      <c r="AN151" s="152">
        <f t="shared" si="366"/>
        <v>0</v>
      </c>
      <c r="AO151" s="152">
        <f t="shared" si="367"/>
        <v>0</v>
      </c>
      <c r="AP151" s="942">
        <v>1</v>
      </c>
      <c r="AQ151" s="152"/>
      <c r="AR151" s="719">
        <v>1</v>
      </c>
      <c r="AS151" s="733">
        <f t="shared" si="315"/>
        <v>0</v>
      </c>
      <c r="AT151" s="719"/>
      <c r="AU151" s="733">
        <f t="shared" si="316"/>
        <v>0</v>
      </c>
      <c r="AV151" s="719"/>
      <c r="AW151" s="733">
        <f t="shared" si="317"/>
        <v>0</v>
      </c>
      <c r="AX151" s="730"/>
      <c r="AY151" s="733">
        <f t="shared" si="318"/>
        <v>0</v>
      </c>
      <c r="AZ151" s="730"/>
      <c r="BA151" s="733">
        <f t="shared" si="319"/>
        <v>0</v>
      </c>
      <c r="BB151" s="730"/>
      <c r="BC151" s="733">
        <f t="shared" si="320"/>
        <v>0</v>
      </c>
      <c r="BD151" s="730">
        <v>1</v>
      </c>
      <c r="BE151" s="733">
        <f t="shared" si="321"/>
        <v>0</v>
      </c>
      <c r="BF151" s="730"/>
      <c r="BG151" s="733">
        <f t="shared" si="322"/>
        <v>0</v>
      </c>
      <c r="BH151" s="735"/>
      <c r="BI151" s="733">
        <f t="shared" si="323"/>
        <v>0</v>
      </c>
      <c r="BJ151" s="735"/>
      <c r="BK151" s="733">
        <f t="shared" si="324"/>
        <v>0</v>
      </c>
      <c r="BL151" s="735"/>
      <c r="BM151" s="733">
        <f t="shared" si="325"/>
        <v>0</v>
      </c>
      <c r="BN151" s="735"/>
      <c r="BO151" s="733">
        <f t="shared" si="326"/>
        <v>0</v>
      </c>
      <c r="BP151" s="735"/>
      <c r="BQ151" s="733">
        <f t="shared" si="327"/>
        <v>0</v>
      </c>
      <c r="BR151" s="735"/>
      <c r="BS151" s="733">
        <f t="shared" si="328"/>
        <v>0</v>
      </c>
      <c r="BU151" s="26">
        <f t="shared" si="368"/>
        <v>0</v>
      </c>
      <c r="BV151" s="26">
        <f t="shared" si="369"/>
        <v>0</v>
      </c>
      <c r="BW151" s="26">
        <f t="shared" si="370"/>
        <v>0</v>
      </c>
      <c r="BX151" s="26">
        <f t="shared" si="371"/>
        <v>0</v>
      </c>
      <c r="BY151" s="26">
        <f t="shared" si="372"/>
        <v>0</v>
      </c>
      <c r="BZ151" s="26">
        <f t="shared" si="373"/>
        <v>0</v>
      </c>
      <c r="CA151" s="26">
        <f t="shared" si="374"/>
        <v>0</v>
      </c>
      <c r="CB151" s="26">
        <f t="shared" si="375"/>
        <v>0</v>
      </c>
      <c r="CD151" s="1">
        <f t="shared" si="376"/>
        <v>0</v>
      </c>
      <c r="CE151" s="1">
        <f t="shared" si="377"/>
        <v>0</v>
      </c>
      <c r="CF151" s="1"/>
      <c r="CH151" s="1">
        <f t="shared" si="352"/>
        <v>0</v>
      </c>
      <c r="CI151" s="1">
        <f t="shared" si="378"/>
        <v>0</v>
      </c>
      <c r="CJ151" s="1">
        <f t="shared" si="379"/>
        <v>0</v>
      </c>
      <c r="CK151" s="1">
        <f t="shared" si="380"/>
        <v>0</v>
      </c>
      <c r="CL151" s="1">
        <f t="shared" si="381"/>
        <v>0</v>
      </c>
      <c r="CM151" s="1">
        <f t="shared" si="382"/>
        <v>0</v>
      </c>
      <c r="CN151" s="1">
        <f t="shared" si="383"/>
        <v>0</v>
      </c>
      <c r="CO151" s="1">
        <f t="shared" si="384"/>
        <v>0</v>
      </c>
      <c r="CP151" s="1">
        <f t="shared" si="385"/>
        <v>0</v>
      </c>
      <c r="CQ151" s="1">
        <f t="shared" si="386"/>
        <v>0</v>
      </c>
      <c r="CR151" s="1">
        <f t="shared" si="387"/>
        <v>0</v>
      </c>
      <c r="CS151" s="1">
        <f t="shared" si="388"/>
        <v>0</v>
      </c>
      <c r="CT151" s="1">
        <f t="shared" si="389"/>
        <v>0</v>
      </c>
      <c r="CU151" s="1">
        <f t="shared" si="390"/>
        <v>0</v>
      </c>
      <c r="CV151" s="1">
        <f t="shared" si="391"/>
        <v>0</v>
      </c>
      <c r="CW151" s="1">
        <f t="shared" si="314"/>
        <v>0</v>
      </c>
    </row>
    <row r="152" spans="2:101" ht="57" customHeight="1" x14ac:dyDescent="0.2">
      <c r="B152" s="143"/>
      <c r="D152" s="984" t="s">
        <v>426</v>
      </c>
      <c r="E152" s="964"/>
      <c r="F152" s="334"/>
      <c r="G152" s="299" t="s">
        <v>63</v>
      </c>
      <c r="H152" s="299" t="s">
        <v>15</v>
      </c>
      <c r="I152" s="299">
        <v>2</v>
      </c>
      <c r="J152" s="300" t="s">
        <v>937</v>
      </c>
      <c r="K152" s="1203">
        <v>141.9</v>
      </c>
      <c r="L152" s="796"/>
      <c r="M152" s="796"/>
      <c r="N152" s="796"/>
      <c r="O152" s="796"/>
      <c r="P152" s="796"/>
      <c r="Q152" s="824"/>
      <c r="R152" s="797"/>
      <c r="S152" s="797"/>
      <c r="T152" s="797"/>
      <c r="U152" s="797"/>
      <c r="V152" s="301">
        <f t="shared" si="353"/>
        <v>0</v>
      </c>
      <c r="W152" s="301" t="str">
        <f t="shared" si="355"/>
        <v>No</v>
      </c>
      <c r="X152" s="298" t="str">
        <f t="shared" si="392"/>
        <v>No</v>
      </c>
      <c r="Y152" s="42"/>
      <c r="Z152" s="748">
        <v>1</v>
      </c>
      <c r="AA152" s="755">
        <f t="shared" si="356"/>
        <v>0</v>
      </c>
      <c r="AB152" s="26"/>
      <c r="AC152" s="363"/>
      <c r="AD152" s="258">
        <v>1.95</v>
      </c>
      <c r="AE152" s="942">
        <f t="shared" si="357"/>
        <v>0</v>
      </c>
      <c r="AF152" s="152">
        <f t="shared" si="358"/>
        <v>0</v>
      </c>
      <c r="AG152" s="152">
        <f t="shared" si="359"/>
        <v>0</v>
      </c>
      <c r="AH152" s="152">
        <f t="shared" si="360"/>
        <v>0</v>
      </c>
      <c r="AI152" s="152">
        <f t="shared" si="361"/>
        <v>0</v>
      </c>
      <c r="AJ152" s="152">
        <f t="shared" si="362"/>
        <v>0</v>
      </c>
      <c r="AK152" s="152">
        <f t="shared" si="363"/>
        <v>0</v>
      </c>
      <c r="AL152" s="152">
        <f t="shared" si="364"/>
        <v>0</v>
      </c>
      <c r="AM152" s="152">
        <f t="shared" si="365"/>
        <v>0</v>
      </c>
      <c r="AN152" s="152">
        <f t="shared" si="366"/>
        <v>0</v>
      </c>
      <c r="AO152" s="152">
        <f t="shared" si="367"/>
        <v>0</v>
      </c>
      <c r="AP152" s="942">
        <v>1</v>
      </c>
      <c r="AQ152" s="152"/>
      <c r="AR152" s="719">
        <v>2</v>
      </c>
      <c r="AS152" s="733">
        <f t="shared" si="315"/>
        <v>0</v>
      </c>
      <c r="AT152" s="719"/>
      <c r="AU152" s="733">
        <f t="shared" si="316"/>
        <v>0</v>
      </c>
      <c r="AV152" s="719"/>
      <c r="AW152" s="733">
        <f t="shared" si="317"/>
        <v>0</v>
      </c>
      <c r="AX152" s="730"/>
      <c r="AY152" s="733">
        <f t="shared" si="318"/>
        <v>0</v>
      </c>
      <c r="AZ152" s="730"/>
      <c r="BA152" s="733">
        <f t="shared" si="319"/>
        <v>0</v>
      </c>
      <c r="BB152" s="730"/>
      <c r="BC152" s="733">
        <f t="shared" si="320"/>
        <v>0</v>
      </c>
      <c r="BD152" s="730">
        <v>2</v>
      </c>
      <c r="BE152" s="733">
        <f t="shared" si="321"/>
        <v>0</v>
      </c>
      <c r="BF152" s="730"/>
      <c r="BG152" s="733">
        <f t="shared" si="322"/>
        <v>0</v>
      </c>
      <c r="BH152" s="735"/>
      <c r="BI152" s="733">
        <f t="shared" si="323"/>
        <v>0</v>
      </c>
      <c r="BJ152" s="735"/>
      <c r="BK152" s="733">
        <f t="shared" si="324"/>
        <v>0</v>
      </c>
      <c r="BL152" s="735"/>
      <c r="BM152" s="733">
        <f t="shared" si="325"/>
        <v>0</v>
      </c>
      <c r="BN152" s="735"/>
      <c r="BO152" s="733">
        <f t="shared" si="326"/>
        <v>0</v>
      </c>
      <c r="BP152" s="735"/>
      <c r="BQ152" s="733">
        <f t="shared" si="327"/>
        <v>0</v>
      </c>
      <c r="BR152" s="735"/>
      <c r="BS152" s="733">
        <f t="shared" si="328"/>
        <v>0</v>
      </c>
      <c r="BU152" s="26">
        <f t="shared" si="368"/>
        <v>0</v>
      </c>
      <c r="BV152" s="26">
        <f t="shared" si="369"/>
        <v>0</v>
      </c>
      <c r="BW152" s="26">
        <f t="shared" si="370"/>
        <v>0</v>
      </c>
      <c r="BX152" s="26">
        <f t="shared" si="371"/>
        <v>0</v>
      </c>
      <c r="BY152" s="26">
        <f t="shared" si="372"/>
        <v>0</v>
      </c>
      <c r="BZ152" s="26">
        <f t="shared" si="373"/>
        <v>0</v>
      </c>
      <c r="CA152" s="26">
        <f t="shared" si="374"/>
        <v>0</v>
      </c>
      <c r="CB152" s="26">
        <f t="shared" si="375"/>
        <v>0</v>
      </c>
      <c r="CD152" s="1">
        <f t="shared" si="376"/>
        <v>0</v>
      </c>
      <c r="CE152" s="1">
        <f t="shared" si="377"/>
        <v>0</v>
      </c>
      <c r="CF152" s="1"/>
      <c r="CH152" s="1">
        <f t="shared" si="352"/>
        <v>0</v>
      </c>
      <c r="CI152" s="1">
        <f t="shared" si="378"/>
        <v>0</v>
      </c>
      <c r="CJ152" s="1">
        <f t="shared" si="379"/>
        <v>0</v>
      </c>
      <c r="CK152" s="1">
        <f t="shared" si="380"/>
        <v>0</v>
      </c>
      <c r="CL152" s="1">
        <f t="shared" si="381"/>
        <v>0</v>
      </c>
      <c r="CM152" s="1">
        <f t="shared" si="382"/>
        <v>0</v>
      </c>
      <c r="CN152" s="1">
        <f t="shared" si="383"/>
        <v>0</v>
      </c>
      <c r="CO152" s="1">
        <f t="shared" si="384"/>
        <v>0</v>
      </c>
      <c r="CP152" s="1">
        <f t="shared" si="385"/>
        <v>0</v>
      </c>
      <c r="CQ152" s="1">
        <f t="shared" si="386"/>
        <v>0</v>
      </c>
      <c r="CR152" s="1">
        <f t="shared" si="387"/>
        <v>0</v>
      </c>
      <c r="CS152" s="1">
        <f t="shared" si="388"/>
        <v>0</v>
      </c>
      <c r="CT152" s="1">
        <f t="shared" si="389"/>
        <v>0</v>
      </c>
      <c r="CU152" s="1">
        <f t="shared" si="390"/>
        <v>0</v>
      </c>
      <c r="CV152" s="1">
        <f t="shared" si="391"/>
        <v>0</v>
      </c>
      <c r="CW152" s="1">
        <f t="shared" si="314"/>
        <v>0</v>
      </c>
    </row>
    <row r="153" spans="2:101" ht="57" customHeight="1" x14ac:dyDescent="0.2">
      <c r="B153" s="139"/>
      <c r="C153" s="1"/>
      <c r="D153" s="977" t="s">
        <v>492</v>
      </c>
      <c r="E153" s="966"/>
      <c r="F153" s="335"/>
      <c r="G153" s="26" t="s">
        <v>343</v>
      </c>
      <c r="H153" s="68" t="s">
        <v>15</v>
      </c>
      <c r="I153" s="26">
        <v>1</v>
      </c>
      <c r="J153" s="68" t="s">
        <v>693</v>
      </c>
      <c r="K153" s="337">
        <v>130.9</v>
      </c>
      <c r="L153" s="69"/>
      <c r="M153" s="69"/>
      <c r="N153" s="69"/>
      <c r="O153" s="69"/>
      <c r="P153" s="69"/>
      <c r="Q153" s="820"/>
      <c r="R153" s="206"/>
      <c r="S153" s="206"/>
      <c r="T153" s="206"/>
      <c r="U153" s="206"/>
      <c r="V153" s="70">
        <f t="shared" si="353"/>
        <v>0</v>
      </c>
      <c r="W153" s="70" t="str">
        <f t="shared" si="355"/>
        <v>No</v>
      </c>
      <c r="X153" s="668" t="str">
        <f t="shared" si="392"/>
        <v>No</v>
      </c>
      <c r="Y153" s="42"/>
      <c r="Z153" s="748">
        <v>0.5</v>
      </c>
      <c r="AA153" s="755">
        <f t="shared" si="356"/>
        <v>0</v>
      </c>
      <c r="AB153" s="26"/>
      <c r="AC153" s="363"/>
      <c r="AD153" s="258">
        <v>2.64</v>
      </c>
      <c r="AE153" s="942">
        <f t="shared" si="357"/>
        <v>0</v>
      </c>
      <c r="AF153" s="152">
        <f t="shared" si="358"/>
        <v>0</v>
      </c>
      <c r="AG153" s="152">
        <f t="shared" si="359"/>
        <v>0</v>
      </c>
      <c r="AH153" s="152">
        <f t="shared" si="360"/>
        <v>0</v>
      </c>
      <c r="AI153" s="152">
        <f t="shared" si="361"/>
        <v>0</v>
      </c>
      <c r="AJ153" s="152">
        <f t="shared" si="362"/>
        <v>0</v>
      </c>
      <c r="AK153" s="152">
        <f t="shared" si="363"/>
        <v>0</v>
      </c>
      <c r="AL153" s="152">
        <f t="shared" si="364"/>
        <v>0</v>
      </c>
      <c r="AM153" s="152">
        <f t="shared" si="365"/>
        <v>0</v>
      </c>
      <c r="AN153" s="152">
        <f t="shared" si="366"/>
        <v>0</v>
      </c>
      <c r="AO153" s="152">
        <f t="shared" si="367"/>
        <v>0</v>
      </c>
      <c r="AP153" s="942">
        <v>0.5</v>
      </c>
      <c r="AQ153" s="152"/>
      <c r="AR153" s="736">
        <v>5</v>
      </c>
      <c r="AS153" s="733">
        <f t="shared" si="315"/>
        <v>0</v>
      </c>
      <c r="AT153" s="736"/>
      <c r="AU153" s="733">
        <f t="shared" si="316"/>
        <v>0</v>
      </c>
      <c r="AV153" s="719"/>
      <c r="AW153" s="733">
        <f t="shared" si="317"/>
        <v>0</v>
      </c>
      <c r="AX153" s="730"/>
      <c r="AY153" s="733">
        <f t="shared" si="318"/>
        <v>0</v>
      </c>
      <c r="AZ153" s="730"/>
      <c r="BA153" s="733">
        <f t="shared" si="319"/>
        <v>0</v>
      </c>
      <c r="BB153" s="730"/>
      <c r="BC153" s="733">
        <f t="shared" si="320"/>
        <v>0</v>
      </c>
      <c r="BD153" s="730"/>
      <c r="BE153" s="733">
        <f t="shared" si="321"/>
        <v>0</v>
      </c>
      <c r="BF153" s="730"/>
      <c r="BG153" s="733">
        <f t="shared" si="322"/>
        <v>0</v>
      </c>
      <c r="BH153" s="735"/>
      <c r="BI153" s="733">
        <f t="shared" si="323"/>
        <v>0</v>
      </c>
      <c r="BJ153" s="735"/>
      <c r="BK153" s="733">
        <f t="shared" si="324"/>
        <v>0</v>
      </c>
      <c r="BL153" s="735"/>
      <c r="BM153" s="733">
        <f t="shared" si="325"/>
        <v>0</v>
      </c>
      <c r="BN153" s="735"/>
      <c r="BO153" s="733">
        <f t="shared" si="326"/>
        <v>0</v>
      </c>
      <c r="BP153" s="735"/>
      <c r="BQ153" s="733">
        <f t="shared" si="327"/>
        <v>0</v>
      </c>
      <c r="BR153" s="735"/>
      <c r="BS153" s="733">
        <f t="shared" si="328"/>
        <v>0</v>
      </c>
      <c r="BU153" s="26">
        <f t="shared" si="368"/>
        <v>0</v>
      </c>
      <c r="BV153" s="26">
        <f t="shared" si="369"/>
        <v>0</v>
      </c>
      <c r="BW153" s="26">
        <f t="shared" si="370"/>
        <v>0</v>
      </c>
      <c r="BX153" s="26">
        <f t="shared" si="371"/>
        <v>0</v>
      </c>
      <c r="BY153" s="26">
        <f t="shared" si="372"/>
        <v>0</v>
      </c>
      <c r="BZ153" s="26">
        <f t="shared" si="373"/>
        <v>0</v>
      </c>
      <c r="CA153" s="26">
        <f t="shared" si="374"/>
        <v>0</v>
      </c>
      <c r="CB153" s="26">
        <f t="shared" si="375"/>
        <v>0</v>
      </c>
      <c r="CD153" s="1">
        <f t="shared" si="376"/>
        <v>0</v>
      </c>
      <c r="CE153" s="1">
        <f t="shared" si="377"/>
        <v>0</v>
      </c>
      <c r="CF153" s="1"/>
      <c r="CH153" s="1">
        <f t="shared" si="352"/>
        <v>0</v>
      </c>
      <c r="CI153" s="1">
        <f t="shared" si="378"/>
        <v>0</v>
      </c>
      <c r="CJ153" s="1">
        <f t="shared" si="379"/>
        <v>0</v>
      </c>
      <c r="CK153" s="1">
        <f t="shared" si="380"/>
        <v>0</v>
      </c>
      <c r="CL153" s="1">
        <f t="shared" si="381"/>
        <v>0</v>
      </c>
      <c r="CM153" s="1">
        <f t="shared" si="382"/>
        <v>0</v>
      </c>
      <c r="CN153" s="1">
        <f t="shared" si="383"/>
        <v>0</v>
      </c>
      <c r="CO153" s="1">
        <f t="shared" si="384"/>
        <v>0</v>
      </c>
      <c r="CP153" s="1">
        <f t="shared" si="385"/>
        <v>0</v>
      </c>
      <c r="CQ153" s="1">
        <f t="shared" si="386"/>
        <v>0</v>
      </c>
      <c r="CR153" s="1">
        <f t="shared" si="387"/>
        <v>0</v>
      </c>
      <c r="CS153" s="1">
        <f t="shared" si="388"/>
        <v>0</v>
      </c>
      <c r="CT153" s="1">
        <f t="shared" si="389"/>
        <v>0</v>
      </c>
      <c r="CU153" s="1">
        <f t="shared" si="390"/>
        <v>0</v>
      </c>
      <c r="CV153" s="1">
        <f t="shared" si="391"/>
        <v>0</v>
      </c>
      <c r="CW153" s="1">
        <f t="shared" si="314"/>
        <v>0</v>
      </c>
    </row>
    <row r="154" spans="2:101" ht="57" customHeight="1" x14ac:dyDescent="0.2">
      <c r="B154" s="139"/>
      <c r="C154" s="1"/>
      <c r="D154" s="977" t="s">
        <v>493</v>
      </c>
      <c r="E154" s="966"/>
      <c r="F154" s="335"/>
      <c r="G154" s="26" t="s">
        <v>343</v>
      </c>
      <c r="H154" s="68" t="s">
        <v>398</v>
      </c>
      <c r="I154" s="26">
        <v>2</v>
      </c>
      <c r="J154" s="68" t="s">
        <v>693</v>
      </c>
      <c r="K154" s="337">
        <v>152.9</v>
      </c>
      <c r="L154" s="69"/>
      <c r="M154" s="69"/>
      <c r="N154" s="69"/>
      <c r="O154" s="69"/>
      <c r="P154" s="69"/>
      <c r="Q154" s="820"/>
      <c r="R154" s="206"/>
      <c r="S154" s="206"/>
      <c r="T154" s="206"/>
      <c r="U154" s="206"/>
      <c r="V154" s="70">
        <f t="shared" si="353"/>
        <v>0</v>
      </c>
      <c r="W154" s="70" t="str">
        <f t="shared" si="355"/>
        <v>No</v>
      </c>
      <c r="X154" s="668" t="str">
        <f t="shared" si="392"/>
        <v>No</v>
      </c>
      <c r="Y154" s="42"/>
      <c r="Z154" s="748">
        <v>0.5</v>
      </c>
      <c r="AA154" s="755">
        <f t="shared" si="356"/>
        <v>0</v>
      </c>
      <c r="AB154" s="26"/>
      <c r="AC154" s="363"/>
      <c r="AD154" s="258">
        <v>3.28</v>
      </c>
      <c r="AE154" s="942">
        <f t="shared" si="357"/>
        <v>0</v>
      </c>
      <c r="AF154" s="152">
        <f t="shared" si="358"/>
        <v>0</v>
      </c>
      <c r="AG154" s="152">
        <f t="shared" si="359"/>
        <v>0</v>
      </c>
      <c r="AH154" s="152">
        <f t="shared" si="360"/>
        <v>0</v>
      </c>
      <c r="AI154" s="152">
        <f t="shared" si="361"/>
        <v>0</v>
      </c>
      <c r="AJ154" s="152">
        <f t="shared" si="362"/>
        <v>0</v>
      </c>
      <c r="AK154" s="152">
        <f t="shared" si="363"/>
        <v>0</v>
      </c>
      <c r="AL154" s="152">
        <f t="shared" si="364"/>
        <v>0</v>
      </c>
      <c r="AM154" s="152">
        <f t="shared" si="365"/>
        <v>0</v>
      </c>
      <c r="AN154" s="152">
        <f t="shared" si="366"/>
        <v>0</v>
      </c>
      <c r="AO154" s="152">
        <f t="shared" si="367"/>
        <v>0</v>
      </c>
      <c r="AP154" s="942">
        <v>0.5</v>
      </c>
      <c r="AQ154" s="152"/>
      <c r="AR154" s="736">
        <v>2</v>
      </c>
      <c r="AS154" s="733">
        <f t="shared" si="315"/>
        <v>0</v>
      </c>
      <c r="AT154" s="736">
        <v>8</v>
      </c>
      <c r="AU154" s="733">
        <f t="shared" si="316"/>
        <v>0</v>
      </c>
      <c r="AV154" s="719"/>
      <c r="AW154" s="733">
        <f t="shared" si="317"/>
        <v>0</v>
      </c>
      <c r="AX154" s="730"/>
      <c r="AY154" s="733">
        <f t="shared" si="318"/>
        <v>0</v>
      </c>
      <c r="AZ154" s="730"/>
      <c r="BA154" s="733">
        <f t="shared" si="319"/>
        <v>0</v>
      </c>
      <c r="BB154" s="730"/>
      <c r="BC154" s="733">
        <f t="shared" si="320"/>
        <v>0</v>
      </c>
      <c r="BD154" s="730"/>
      <c r="BE154" s="733">
        <f t="shared" si="321"/>
        <v>0</v>
      </c>
      <c r="BF154" s="730"/>
      <c r="BG154" s="733">
        <f t="shared" si="322"/>
        <v>0</v>
      </c>
      <c r="BH154" s="735"/>
      <c r="BI154" s="733">
        <f t="shared" si="323"/>
        <v>0</v>
      </c>
      <c r="BJ154" s="735"/>
      <c r="BK154" s="733">
        <f t="shared" si="324"/>
        <v>0</v>
      </c>
      <c r="BL154" s="735"/>
      <c r="BM154" s="733">
        <f t="shared" si="325"/>
        <v>0</v>
      </c>
      <c r="BN154" s="735"/>
      <c r="BO154" s="733">
        <f t="shared" si="326"/>
        <v>0</v>
      </c>
      <c r="BP154" s="735"/>
      <c r="BQ154" s="733">
        <f t="shared" si="327"/>
        <v>0</v>
      </c>
      <c r="BR154" s="735"/>
      <c r="BS154" s="733">
        <f t="shared" si="328"/>
        <v>0</v>
      </c>
      <c r="BU154" s="26">
        <f t="shared" si="368"/>
        <v>0</v>
      </c>
      <c r="BV154" s="26">
        <f t="shared" si="369"/>
        <v>0</v>
      </c>
      <c r="BW154" s="26">
        <f t="shared" si="370"/>
        <v>0</v>
      </c>
      <c r="BX154" s="26">
        <f t="shared" si="371"/>
        <v>0</v>
      </c>
      <c r="BY154" s="26">
        <f t="shared" si="372"/>
        <v>0</v>
      </c>
      <c r="BZ154" s="26">
        <f t="shared" si="373"/>
        <v>0</v>
      </c>
      <c r="CA154" s="26">
        <f t="shared" si="374"/>
        <v>0</v>
      </c>
      <c r="CB154" s="26">
        <f t="shared" si="375"/>
        <v>0</v>
      </c>
      <c r="CD154" s="1">
        <f t="shared" si="376"/>
        <v>0</v>
      </c>
      <c r="CE154" s="1">
        <f t="shared" si="377"/>
        <v>0</v>
      </c>
      <c r="CF154" s="1"/>
      <c r="CH154" s="1">
        <f t="shared" si="352"/>
        <v>0</v>
      </c>
      <c r="CI154" s="1">
        <f t="shared" si="378"/>
        <v>0</v>
      </c>
      <c r="CJ154" s="1">
        <f t="shared" si="379"/>
        <v>0</v>
      </c>
      <c r="CK154" s="1">
        <f t="shared" si="380"/>
        <v>0</v>
      </c>
      <c r="CL154" s="1">
        <f t="shared" si="381"/>
        <v>0</v>
      </c>
      <c r="CM154" s="1">
        <f t="shared" si="382"/>
        <v>0</v>
      </c>
      <c r="CN154" s="1">
        <f t="shared" si="383"/>
        <v>0</v>
      </c>
      <c r="CO154" s="1">
        <f t="shared" si="384"/>
        <v>0</v>
      </c>
      <c r="CP154" s="1">
        <f t="shared" si="385"/>
        <v>0</v>
      </c>
      <c r="CQ154" s="1">
        <f t="shared" si="386"/>
        <v>0</v>
      </c>
      <c r="CR154" s="1">
        <f t="shared" si="387"/>
        <v>0</v>
      </c>
      <c r="CS154" s="1">
        <f t="shared" si="388"/>
        <v>0</v>
      </c>
      <c r="CT154" s="1">
        <f t="shared" si="389"/>
        <v>0</v>
      </c>
      <c r="CU154" s="1">
        <f t="shared" si="390"/>
        <v>0</v>
      </c>
      <c r="CV154" s="1">
        <f t="shared" si="391"/>
        <v>0</v>
      </c>
      <c r="CW154" s="1">
        <f t="shared" ref="CW154:CW162" si="393">IF(H154="positive",IF(SUM(L154:U154)&gt;0,SUM(L154:U154),0),0)*I154</f>
        <v>0</v>
      </c>
    </row>
    <row r="155" spans="2:101" ht="57" customHeight="1" x14ac:dyDescent="0.2">
      <c r="B155" s="143"/>
      <c r="C155" s="1"/>
      <c r="D155" s="984" t="s">
        <v>494</v>
      </c>
      <c r="E155" s="967"/>
      <c r="F155" s="334"/>
      <c r="G155" s="299" t="s">
        <v>64</v>
      </c>
      <c r="H155" s="300" t="s">
        <v>15</v>
      </c>
      <c r="I155" s="299">
        <v>1</v>
      </c>
      <c r="J155" s="300" t="s">
        <v>693</v>
      </c>
      <c r="K155" s="1203">
        <v>79.2</v>
      </c>
      <c r="L155" s="796"/>
      <c r="M155" s="796"/>
      <c r="N155" s="796"/>
      <c r="O155" s="796"/>
      <c r="P155" s="796"/>
      <c r="Q155" s="824"/>
      <c r="R155" s="797"/>
      <c r="S155" s="797"/>
      <c r="T155" s="797"/>
      <c r="U155" s="797"/>
      <c r="V155" s="301">
        <f t="shared" si="353"/>
        <v>0</v>
      </c>
      <c r="W155" s="301" t="str">
        <f t="shared" si="355"/>
        <v>No</v>
      </c>
      <c r="X155" s="298" t="str">
        <f t="shared" si="392"/>
        <v>No</v>
      </c>
      <c r="Y155" s="42"/>
      <c r="Z155" s="748">
        <v>0.5</v>
      </c>
      <c r="AA155" s="755">
        <f t="shared" si="356"/>
        <v>0</v>
      </c>
      <c r="AB155" s="26"/>
      <c r="AC155" s="363"/>
      <c r="AD155" s="312">
        <v>0.65</v>
      </c>
      <c r="AE155" s="942">
        <f t="shared" si="357"/>
        <v>0</v>
      </c>
      <c r="AF155" s="152">
        <f t="shared" si="358"/>
        <v>0</v>
      </c>
      <c r="AG155" s="152">
        <f t="shared" si="359"/>
        <v>0</v>
      </c>
      <c r="AH155" s="152">
        <f t="shared" si="360"/>
        <v>0</v>
      </c>
      <c r="AI155" s="152">
        <f t="shared" si="361"/>
        <v>0</v>
      </c>
      <c r="AJ155" s="152">
        <f t="shared" si="362"/>
        <v>0</v>
      </c>
      <c r="AK155" s="152">
        <f t="shared" si="363"/>
        <v>0</v>
      </c>
      <c r="AL155" s="152">
        <f t="shared" si="364"/>
        <v>0</v>
      </c>
      <c r="AM155" s="152">
        <f t="shared" si="365"/>
        <v>0</v>
      </c>
      <c r="AN155" s="152">
        <f t="shared" si="366"/>
        <v>0</v>
      </c>
      <c r="AO155" s="152">
        <f t="shared" si="367"/>
        <v>0</v>
      </c>
      <c r="AP155" s="942">
        <v>0.5</v>
      </c>
      <c r="AQ155" s="152"/>
      <c r="AR155" s="736">
        <v>4</v>
      </c>
      <c r="AS155" s="733">
        <f t="shared" ref="AS155:AS162" si="394">SUM(L155:U155)*AR155</f>
        <v>0</v>
      </c>
      <c r="AT155" s="719"/>
      <c r="AU155" s="733">
        <f t="shared" ref="AU155:AU162" si="395">SUM(L155:U155)*AT155</f>
        <v>0</v>
      </c>
      <c r="AV155" s="719"/>
      <c r="AW155" s="733">
        <f t="shared" ref="AW155:AW162" si="396">SUM(L155:U155)*AV155</f>
        <v>0</v>
      </c>
      <c r="AX155" s="730"/>
      <c r="AY155" s="733">
        <f t="shared" ref="AY155:AY162" si="397">SUM(L155:U155)*AX155</f>
        <v>0</v>
      </c>
      <c r="AZ155" s="730"/>
      <c r="BA155" s="733">
        <f t="shared" ref="BA155:BA162" si="398">SUM(L155:U155)*AZ155</f>
        <v>0</v>
      </c>
      <c r="BB155" s="730"/>
      <c r="BC155" s="733">
        <f t="shared" ref="BC155:BC162" si="399">SUM(L155:U155)*BB155</f>
        <v>0</v>
      </c>
      <c r="BD155" s="730"/>
      <c r="BE155" s="733">
        <f t="shared" ref="BE155:BE162" si="400">SUM(L155:U155)*BD155</f>
        <v>0</v>
      </c>
      <c r="BF155" s="730"/>
      <c r="BG155" s="733">
        <f t="shared" ref="BG155:BG162" si="401">SUM(L155:U155)*BF155</f>
        <v>0</v>
      </c>
      <c r="BH155" s="735"/>
      <c r="BI155" s="733">
        <f t="shared" ref="BI155:BI162" si="402">SUM(L155:U155)*BH155</f>
        <v>0</v>
      </c>
      <c r="BJ155" s="735"/>
      <c r="BK155" s="733">
        <f t="shared" ref="BK155:BK162" si="403">SUM(L155:U155)*BJ155</f>
        <v>0</v>
      </c>
      <c r="BL155" s="735"/>
      <c r="BM155" s="733">
        <f t="shared" ref="BM155:BM162" si="404">SUM(L155:U155)*BL155</f>
        <v>0</v>
      </c>
      <c r="BN155" s="735"/>
      <c r="BO155" s="733">
        <f t="shared" ref="BO155:BO162" si="405">SUM(L155:U155)*BN155</f>
        <v>0</v>
      </c>
      <c r="BP155" s="735"/>
      <c r="BQ155" s="733">
        <f t="shared" ref="BQ155:BQ162" si="406">SUM(L155:U155)*BP155</f>
        <v>0</v>
      </c>
      <c r="BR155" s="735"/>
      <c r="BS155" s="733">
        <f t="shared" ref="BS155:BS162" si="407">SUM(L155:U155)*BR155</f>
        <v>0</v>
      </c>
      <c r="BU155" s="26">
        <f t="shared" si="368"/>
        <v>0</v>
      </c>
      <c r="BV155" s="26">
        <f t="shared" si="369"/>
        <v>0</v>
      </c>
      <c r="BW155" s="26">
        <f t="shared" si="370"/>
        <v>0</v>
      </c>
      <c r="BX155" s="26">
        <f t="shared" si="371"/>
        <v>0</v>
      </c>
      <c r="BY155" s="26">
        <f t="shared" si="372"/>
        <v>0</v>
      </c>
      <c r="BZ155" s="26">
        <f t="shared" si="373"/>
        <v>0</v>
      </c>
      <c r="CA155" s="26">
        <f t="shared" si="374"/>
        <v>0</v>
      </c>
      <c r="CB155" s="26">
        <f t="shared" si="375"/>
        <v>0</v>
      </c>
      <c r="CD155" s="1">
        <f t="shared" si="376"/>
        <v>0</v>
      </c>
      <c r="CE155" s="1">
        <f t="shared" si="377"/>
        <v>0</v>
      </c>
      <c r="CF155" s="1"/>
      <c r="CH155" s="1">
        <f t="shared" si="352"/>
        <v>0</v>
      </c>
      <c r="CI155" s="1">
        <f t="shared" si="378"/>
        <v>0</v>
      </c>
      <c r="CJ155" s="1">
        <f t="shared" si="379"/>
        <v>0</v>
      </c>
      <c r="CK155" s="1">
        <f t="shared" si="380"/>
        <v>0</v>
      </c>
      <c r="CL155" s="1">
        <f t="shared" si="381"/>
        <v>0</v>
      </c>
      <c r="CM155" s="1">
        <f t="shared" si="382"/>
        <v>0</v>
      </c>
      <c r="CN155" s="1">
        <f t="shared" si="383"/>
        <v>0</v>
      </c>
      <c r="CO155" s="1">
        <f t="shared" si="384"/>
        <v>0</v>
      </c>
      <c r="CP155" s="1">
        <f t="shared" si="385"/>
        <v>0</v>
      </c>
      <c r="CQ155" s="1">
        <f t="shared" si="386"/>
        <v>0</v>
      </c>
      <c r="CR155" s="1">
        <f t="shared" si="387"/>
        <v>0</v>
      </c>
      <c r="CS155" s="1">
        <f t="shared" si="388"/>
        <v>0</v>
      </c>
      <c r="CT155" s="1">
        <f t="shared" si="389"/>
        <v>0</v>
      </c>
      <c r="CU155" s="1">
        <f t="shared" si="390"/>
        <v>0</v>
      </c>
      <c r="CV155" s="1">
        <f t="shared" si="391"/>
        <v>0</v>
      </c>
      <c r="CW155" s="1">
        <f t="shared" si="393"/>
        <v>0</v>
      </c>
    </row>
    <row r="156" spans="2:101" ht="57" customHeight="1" x14ac:dyDescent="0.2">
      <c r="B156" s="143"/>
      <c r="C156" s="1"/>
      <c r="D156" s="984" t="s">
        <v>495</v>
      </c>
      <c r="E156" s="967"/>
      <c r="F156" s="334"/>
      <c r="G156" s="299" t="s">
        <v>64</v>
      </c>
      <c r="H156" s="300" t="s">
        <v>398</v>
      </c>
      <c r="I156" s="299">
        <v>2</v>
      </c>
      <c r="J156" s="300" t="s">
        <v>693</v>
      </c>
      <c r="K156" s="1203">
        <v>83.600000000000009</v>
      </c>
      <c r="L156" s="796"/>
      <c r="M156" s="796"/>
      <c r="N156" s="796"/>
      <c r="O156" s="796"/>
      <c r="P156" s="796"/>
      <c r="Q156" s="824"/>
      <c r="R156" s="797"/>
      <c r="S156" s="797"/>
      <c r="T156" s="797"/>
      <c r="U156" s="797"/>
      <c r="V156" s="301">
        <f t="shared" si="353"/>
        <v>0</v>
      </c>
      <c r="W156" s="301" t="str">
        <f t="shared" si="355"/>
        <v>No</v>
      </c>
      <c r="X156" s="298" t="str">
        <f t="shared" si="392"/>
        <v>No</v>
      </c>
      <c r="Y156" s="42"/>
      <c r="Z156" s="748">
        <v>0.5</v>
      </c>
      <c r="AA156" s="755">
        <f t="shared" si="356"/>
        <v>0</v>
      </c>
      <c r="AB156" s="26"/>
      <c r="AC156" s="363"/>
      <c r="AD156" s="312">
        <v>0.75</v>
      </c>
      <c r="AE156" s="942">
        <f t="shared" si="357"/>
        <v>0</v>
      </c>
      <c r="AF156" s="152">
        <f t="shared" si="358"/>
        <v>0</v>
      </c>
      <c r="AG156" s="152">
        <f t="shared" si="359"/>
        <v>0</v>
      </c>
      <c r="AH156" s="152">
        <f t="shared" si="360"/>
        <v>0</v>
      </c>
      <c r="AI156" s="152">
        <f t="shared" si="361"/>
        <v>0</v>
      </c>
      <c r="AJ156" s="152">
        <f t="shared" si="362"/>
        <v>0</v>
      </c>
      <c r="AK156" s="152">
        <f t="shared" si="363"/>
        <v>0</v>
      </c>
      <c r="AL156" s="152">
        <f t="shared" si="364"/>
        <v>0</v>
      </c>
      <c r="AM156" s="152">
        <f t="shared" si="365"/>
        <v>0</v>
      </c>
      <c r="AN156" s="152">
        <f t="shared" si="366"/>
        <v>0</v>
      </c>
      <c r="AO156" s="152">
        <f t="shared" si="367"/>
        <v>0</v>
      </c>
      <c r="AP156" s="942">
        <v>0.5</v>
      </c>
      <c r="AQ156" s="152"/>
      <c r="AR156" s="736">
        <v>6</v>
      </c>
      <c r="AS156" s="733">
        <f t="shared" si="394"/>
        <v>0</v>
      </c>
      <c r="AT156" s="719"/>
      <c r="AU156" s="733">
        <f t="shared" si="395"/>
        <v>0</v>
      </c>
      <c r="AV156" s="719"/>
      <c r="AW156" s="733">
        <f t="shared" si="396"/>
        <v>0</v>
      </c>
      <c r="AX156" s="730"/>
      <c r="AY156" s="733">
        <f t="shared" si="397"/>
        <v>0</v>
      </c>
      <c r="AZ156" s="730"/>
      <c r="BA156" s="733">
        <f t="shared" si="398"/>
        <v>0</v>
      </c>
      <c r="BB156" s="730"/>
      <c r="BC156" s="733">
        <f t="shared" si="399"/>
        <v>0</v>
      </c>
      <c r="BD156" s="730"/>
      <c r="BE156" s="733">
        <f t="shared" si="400"/>
        <v>0</v>
      </c>
      <c r="BF156" s="730"/>
      <c r="BG156" s="733">
        <f t="shared" si="401"/>
        <v>0</v>
      </c>
      <c r="BH156" s="735"/>
      <c r="BI156" s="733">
        <f t="shared" si="402"/>
        <v>0</v>
      </c>
      <c r="BJ156" s="735"/>
      <c r="BK156" s="733">
        <f t="shared" si="403"/>
        <v>0</v>
      </c>
      <c r="BL156" s="735"/>
      <c r="BM156" s="733">
        <f t="shared" si="404"/>
        <v>0</v>
      </c>
      <c r="BN156" s="735"/>
      <c r="BO156" s="733">
        <f t="shared" si="405"/>
        <v>0</v>
      </c>
      <c r="BP156" s="735"/>
      <c r="BQ156" s="733">
        <f t="shared" si="406"/>
        <v>0</v>
      </c>
      <c r="BR156" s="735"/>
      <c r="BS156" s="733">
        <f t="shared" si="407"/>
        <v>0</v>
      </c>
      <c r="BU156" s="26">
        <f t="shared" si="368"/>
        <v>0</v>
      </c>
      <c r="BV156" s="26">
        <f t="shared" si="369"/>
        <v>0</v>
      </c>
      <c r="BW156" s="26">
        <f t="shared" si="370"/>
        <v>0</v>
      </c>
      <c r="BX156" s="26">
        <f t="shared" si="371"/>
        <v>0</v>
      </c>
      <c r="BY156" s="26">
        <f t="shared" si="372"/>
        <v>0</v>
      </c>
      <c r="BZ156" s="26">
        <f t="shared" si="373"/>
        <v>0</v>
      </c>
      <c r="CA156" s="26">
        <f t="shared" si="374"/>
        <v>0</v>
      </c>
      <c r="CB156" s="26">
        <f t="shared" si="375"/>
        <v>0</v>
      </c>
      <c r="CD156" s="1">
        <f t="shared" si="376"/>
        <v>0</v>
      </c>
      <c r="CE156" s="1">
        <f t="shared" si="377"/>
        <v>0</v>
      </c>
      <c r="CF156" s="1"/>
      <c r="CH156" s="1">
        <f t="shared" si="352"/>
        <v>0</v>
      </c>
      <c r="CI156" s="1">
        <f t="shared" si="378"/>
        <v>0</v>
      </c>
      <c r="CJ156" s="1">
        <f t="shared" si="379"/>
        <v>0</v>
      </c>
      <c r="CK156" s="1">
        <f t="shared" si="380"/>
        <v>0</v>
      </c>
      <c r="CL156" s="1">
        <f t="shared" si="381"/>
        <v>0</v>
      </c>
      <c r="CM156" s="1">
        <f t="shared" si="382"/>
        <v>0</v>
      </c>
      <c r="CN156" s="1">
        <f t="shared" si="383"/>
        <v>0</v>
      </c>
      <c r="CO156" s="1">
        <f t="shared" si="384"/>
        <v>0</v>
      </c>
      <c r="CP156" s="1">
        <f t="shared" si="385"/>
        <v>0</v>
      </c>
      <c r="CQ156" s="1">
        <f t="shared" si="386"/>
        <v>0</v>
      </c>
      <c r="CR156" s="1">
        <f t="shared" si="387"/>
        <v>0</v>
      </c>
      <c r="CS156" s="1">
        <f t="shared" si="388"/>
        <v>0</v>
      </c>
      <c r="CT156" s="1">
        <f t="shared" si="389"/>
        <v>0</v>
      </c>
      <c r="CU156" s="1">
        <f t="shared" si="390"/>
        <v>0</v>
      </c>
      <c r="CV156" s="1">
        <f t="shared" si="391"/>
        <v>0</v>
      </c>
      <c r="CW156" s="1">
        <f t="shared" si="393"/>
        <v>0</v>
      </c>
    </row>
    <row r="157" spans="2:101" ht="57" customHeight="1" x14ac:dyDescent="0.2">
      <c r="B157" s="139"/>
      <c r="C157" s="1"/>
      <c r="D157" s="977" t="s">
        <v>427</v>
      </c>
      <c r="E157" s="957"/>
      <c r="F157" s="335"/>
      <c r="G157" s="26" t="s">
        <v>63</v>
      </c>
      <c r="H157" s="26" t="s">
        <v>15</v>
      </c>
      <c r="I157" s="26">
        <v>2</v>
      </c>
      <c r="J157" s="68" t="s">
        <v>937</v>
      </c>
      <c r="K157" s="337">
        <v>126.55948800000003</v>
      </c>
      <c r="L157" s="69"/>
      <c r="M157" s="69"/>
      <c r="N157" s="69"/>
      <c r="O157" s="69"/>
      <c r="P157" s="69"/>
      <c r="Q157" s="820"/>
      <c r="R157" s="206"/>
      <c r="S157" s="206"/>
      <c r="T157" s="206"/>
      <c r="U157" s="206"/>
      <c r="V157" s="70">
        <f t="shared" si="353"/>
        <v>0</v>
      </c>
      <c r="W157" s="70" t="str">
        <f t="shared" si="355"/>
        <v>No</v>
      </c>
      <c r="X157" s="668" t="str">
        <f t="shared" si="392"/>
        <v>No</v>
      </c>
      <c r="Y157" s="42"/>
      <c r="Z157" s="748">
        <v>1</v>
      </c>
      <c r="AA157" s="755">
        <f t="shared" si="356"/>
        <v>0</v>
      </c>
      <c r="AB157" s="26"/>
      <c r="AC157" s="363"/>
      <c r="AD157" s="258">
        <v>1.5</v>
      </c>
      <c r="AE157" s="942">
        <f t="shared" si="357"/>
        <v>0</v>
      </c>
      <c r="AF157" s="152">
        <f t="shared" si="358"/>
        <v>0</v>
      </c>
      <c r="AG157" s="152">
        <f t="shared" si="359"/>
        <v>0</v>
      </c>
      <c r="AH157" s="152">
        <f t="shared" si="360"/>
        <v>0</v>
      </c>
      <c r="AI157" s="152">
        <f t="shared" si="361"/>
        <v>0</v>
      </c>
      <c r="AJ157" s="152">
        <f t="shared" si="362"/>
        <v>0</v>
      </c>
      <c r="AK157" s="152">
        <f t="shared" si="363"/>
        <v>0</v>
      </c>
      <c r="AL157" s="152">
        <f t="shared" si="364"/>
        <v>0</v>
      </c>
      <c r="AM157" s="152">
        <f t="shared" si="365"/>
        <v>0</v>
      </c>
      <c r="AN157" s="152">
        <f t="shared" si="366"/>
        <v>0</v>
      </c>
      <c r="AO157" s="152">
        <f t="shared" si="367"/>
        <v>0</v>
      </c>
      <c r="AP157" s="942">
        <v>1</v>
      </c>
      <c r="AQ157" s="152"/>
      <c r="AR157" s="719">
        <v>1</v>
      </c>
      <c r="AS157" s="733">
        <f t="shared" si="394"/>
        <v>0</v>
      </c>
      <c r="AT157" s="719">
        <v>1</v>
      </c>
      <c r="AU157" s="733">
        <f t="shared" si="395"/>
        <v>0</v>
      </c>
      <c r="AV157" s="719"/>
      <c r="AW157" s="733">
        <f t="shared" si="396"/>
        <v>0</v>
      </c>
      <c r="AX157" s="730"/>
      <c r="AY157" s="733">
        <f t="shared" si="397"/>
        <v>0</v>
      </c>
      <c r="AZ157" s="730"/>
      <c r="BA157" s="733">
        <f t="shared" si="398"/>
        <v>0</v>
      </c>
      <c r="BB157" s="730"/>
      <c r="BC157" s="733">
        <f t="shared" si="399"/>
        <v>0</v>
      </c>
      <c r="BD157" s="730"/>
      <c r="BE157" s="733">
        <f t="shared" si="400"/>
        <v>0</v>
      </c>
      <c r="BF157" s="730">
        <v>2</v>
      </c>
      <c r="BG157" s="733">
        <f t="shared" si="401"/>
        <v>0</v>
      </c>
      <c r="BH157" s="735"/>
      <c r="BI157" s="733">
        <f t="shared" si="402"/>
        <v>0</v>
      </c>
      <c r="BJ157" s="735"/>
      <c r="BK157" s="733">
        <f t="shared" si="403"/>
        <v>0</v>
      </c>
      <c r="BL157" s="735"/>
      <c r="BM157" s="733">
        <f t="shared" si="404"/>
        <v>0</v>
      </c>
      <c r="BN157" s="735"/>
      <c r="BO157" s="733">
        <f t="shared" si="405"/>
        <v>0</v>
      </c>
      <c r="BP157" s="735"/>
      <c r="BQ157" s="733">
        <f t="shared" si="406"/>
        <v>0</v>
      </c>
      <c r="BR157" s="735"/>
      <c r="BS157" s="733">
        <f t="shared" si="407"/>
        <v>0</v>
      </c>
      <c r="BU157" s="26">
        <f t="shared" si="368"/>
        <v>0</v>
      </c>
      <c r="BV157" s="26">
        <f t="shared" si="369"/>
        <v>0</v>
      </c>
      <c r="BW157" s="26">
        <f t="shared" si="370"/>
        <v>0</v>
      </c>
      <c r="BX157" s="26">
        <f t="shared" si="371"/>
        <v>0</v>
      </c>
      <c r="BY157" s="26">
        <f t="shared" si="372"/>
        <v>0</v>
      </c>
      <c r="BZ157" s="26">
        <f t="shared" si="373"/>
        <v>0</v>
      </c>
      <c r="CA157" s="26">
        <f t="shared" si="374"/>
        <v>0</v>
      </c>
      <c r="CB157" s="26">
        <f t="shared" si="375"/>
        <v>0</v>
      </c>
      <c r="CD157" s="1">
        <f t="shared" si="376"/>
        <v>0</v>
      </c>
      <c r="CE157" s="1">
        <f t="shared" si="377"/>
        <v>0</v>
      </c>
      <c r="CF157" s="1"/>
      <c r="CH157" s="1">
        <f t="shared" si="352"/>
        <v>0</v>
      </c>
      <c r="CI157" s="1">
        <f t="shared" si="378"/>
        <v>0</v>
      </c>
      <c r="CJ157" s="1">
        <f t="shared" si="379"/>
        <v>0</v>
      </c>
      <c r="CK157" s="1">
        <f t="shared" si="380"/>
        <v>0</v>
      </c>
      <c r="CL157" s="1">
        <f t="shared" si="381"/>
        <v>0</v>
      </c>
      <c r="CM157" s="1">
        <f t="shared" si="382"/>
        <v>0</v>
      </c>
      <c r="CN157" s="1">
        <f t="shared" si="383"/>
        <v>0</v>
      </c>
      <c r="CO157" s="1">
        <f t="shared" si="384"/>
        <v>0</v>
      </c>
      <c r="CP157" s="1">
        <f t="shared" si="385"/>
        <v>0</v>
      </c>
      <c r="CQ157" s="1">
        <f t="shared" si="386"/>
        <v>0</v>
      </c>
      <c r="CR157" s="1">
        <f t="shared" si="387"/>
        <v>0</v>
      </c>
      <c r="CS157" s="1">
        <f t="shared" si="388"/>
        <v>0</v>
      </c>
      <c r="CT157" s="1">
        <f t="shared" si="389"/>
        <v>0</v>
      </c>
      <c r="CU157" s="1">
        <f t="shared" si="390"/>
        <v>0</v>
      </c>
      <c r="CV157" s="1">
        <f t="shared" si="391"/>
        <v>0</v>
      </c>
      <c r="CW157" s="1">
        <f t="shared" si="393"/>
        <v>0</v>
      </c>
    </row>
    <row r="158" spans="2:101" ht="57" customHeight="1" x14ac:dyDescent="0.2">
      <c r="B158" s="143"/>
      <c r="C158" s="1"/>
      <c r="D158" s="984" t="s">
        <v>428</v>
      </c>
      <c r="E158" s="964"/>
      <c r="F158" s="334"/>
      <c r="G158" s="299" t="s">
        <v>67</v>
      </c>
      <c r="H158" s="299" t="s">
        <v>15</v>
      </c>
      <c r="I158" s="299">
        <v>3</v>
      </c>
      <c r="J158" s="300" t="s">
        <v>937</v>
      </c>
      <c r="K158" s="1203">
        <v>103.4</v>
      </c>
      <c r="L158" s="796"/>
      <c r="M158" s="796"/>
      <c r="N158" s="796"/>
      <c r="O158" s="796"/>
      <c r="P158" s="796"/>
      <c r="Q158" s="824"/>
      <c r="R158" s="797"/>
      <c r="S158" s="797"/>
      <c r="T158" s="797"/>
      <c r="U158" s="797"/>
      <c r="V158" s="301">
        <f t="shared" si="353"/>
        <v>0</v>
      </c>
      <c r="W158" s="301" t="str">
        <f t="shared" si="355"/>
        <v>No</v>
      </c>
      <c r="X158" s="298" t="str">
        <f t="shared" si="392"/>
        <v>No</v>
      </c>
      <c r="Y158" s="42"/>
      <c r="Z158" s="748">
        <v>1</v>
      </c>
      <c r="AA158" s="755">
        <f t="shared" si="356"/>
        <v>0</v>
      </c>
      <c r="AB158" s="26"/>
      <c r="AC158" s="363"/>
      <c r="AD158" s="258">
        <v>1</v>
      </c>
      <c r="AE158" s="942">
        <f t="shared" si="357"/>
        <v>0</v>
      </c>
      <c r="AF158" s="152">
        <f t="shared" si="358"/>
        <v>0</v>
      </c>
      <c r="AG158" s="152">
        <f t="shared" si="359"/>
        <v>0</v>
      </c>
      <c r="AH158" s="152">
        <f t="shared" si="360"/>
        <v>0</v>
      </c>
      <c r="AI158" s="152">
        <f t="shared" si="361"/>
        <v>0</v>
      </c>
      <c r="AJ158" s="152">
        <f t="shared" si="362"/>
        <v>0</v>
      </c>
      <c r="AK158" s="152">
        <f t="shared" si="363"/>
        <v>0</v>
      </c>
      <c r="AL158" s="152">
        <f t="shared" si="364"/>
        <v>0</v>
      </c>
      <c r="AM158" s="152">
        <f t="shared" si="365"/>
        <v>0</v>
      </c>
      <c r="AN158" s="152">
        <f t="shared" si="366"/>
        <v>0</v>
      </c>
      <c r="AO158" s="152">
        <f t="shared" si="367"/>
        <v>0</v>
      </c>
      <c r="AP158" s="942">
        <v>1</v>
      </c>
      <c r="AQ158" s="152"/>
      <c r="AR158" s="719">
        <v>2</v>
      </c>
      <c r="AS158" s="733">
        <f t="shared" si="394"/>
        <v>0</v>
      </c>
      <c r="AT158" s="719">
        <v>1</v>
      </c>
      <c r="AU158" s="733">
        <f t="shared" si="395"/>
        <v>0</v>
      </c>
      <c r="AV158" s="719"/>
      <c r="AW158" s="733">
        <f t="shared" si="396"/>
        <v>0</v>
      </c>
      <c r="AX158" s="730"/>
      <c r="AY158" s="733">
        <f t="shared" si="397"/>
        <v>0</v>
      </c>
      <c r="AZ158" s="730"/>
      <c r="BA158" s="733">
        <f t="shared" si="398"/>
        <v>0</v>
      </c>
      <c r="BB158" s="730">
        <v>2</v>
      </c>
      <c r="BC158" s="733">
        <f t="shared" si="399"/>
        <v>0</v>
      </c>
      <c r="BD158" s="730">
        <v>1</v>
      </c>
      <c r="BE158" s="733">
        <f t="shared" si="400"/>
        <v>0</v>
      </c>
      <c r="BF158" s="730"/>
      <c r="BG158" s="733">
        <f t="shared" si="401"/>
        <v>0</v>
      </c>
      <c r="BH158" s="735"/>
      <c r="BI158" s="733">
        <f t="shared" si="402"/>
        <v>0</v>
      </c>
      <c r="BJ158" s="735"/>
      <c r="BK158" s="733">
        <f t="shared" si="403"/>
        <v>0</v>
      </c>
      <c r="BL158" s="735"/>
      <c r="BM158" s="733">
        <f t="shared" si="404"/>
        <v>0</v>
      </c>
      <c r="BN158" s="735"/>
      <c r="BO158" s="733">
        <f t="shared" si="405"/>
        <v>0</v>
      </c>
      <c r="BP158" s="735"/>
      <c r="BQ158" s="733">
        <f t="shared" si="406"/>
        <v>0</v>
      </c>
      <c r="BR158" s="735"/>
      <c r="BS158" s="733">
        <f t="shared" si="407"/>
        <v>0</v>
      </c>
      <c r="BU158" s="26">
        <f t="shared" si="368"/>
        <v>0</v>
      </c>
      <c r="BV158" s="26">
        <f t="shared" si="369"/>
        <v>0</v>
      </c>
      <c r="BW158" s="26">
        <f t="shared" si="370"/>
        <v>0</v>
      </c>
      <c r="BX158" s="26">
        <f t="shared" si="371"/>
        <v>0</v>
      </c>
      <c r="BY158" s="26">
        <f t="shared" si="372"/>
        <v>0</v>
      </c>
      <c r="BZ158" s="26">
        <f t="shared" si="373"/>
        <v>0</v>
      </c>
      <c r="CA158" s="26">
        <f t="shared" si="374"/>
        <v>0</v>
      </c>
      <c r="CB158" s="26">
        <f t="shared" si="375"/>
        <v>0</v>
      </c>
      <c r="CD158" s="1">
        <f t="shared" si="376"/>
        <v>0</v>
      </c>
      <c r="CE158" s="1">
        <f t="shared" si="377"/>
        <v>0</v>
      </c>
      <c r="CF158" s="1"/>
      <c r="CH158" s="1">
        <f t="shared" si="352"/>
        <v>0</v>
      </c>
      <c r="CI158" s="1">
        <f t="shared" si="378"/>
        <v>0</v>
      </c>
      <c r="CJ158" s="1">
        <f t="shared" si="379"/>
        <v>0</v>
      </c>
      <c r="CK158" s="1">
        <f t="shared" si="380"/>
        <v>0</v>
      </c>
      <c r="CL158" s="1">
        <f t="shared" si="381"/>
        <v>0</v>
      </c>
      <c r="CM158" s="1">
        <f t="shared" si="382"/>
        <v>0</v>
      </c>
      <c r="CN158" s="1">
        <f t="shared" si="383"/>
        <v>0</v>
      </c>
      <c r="CO158" s="1">
        <f t="shared" si="384"/>
        <v>0</v>
      </c>
      <c r="CP158" s="1">
        <f t="shared" si="385"/>
        <v>0</v>
      </c>
      <c r="CQ158" s="1">
        <f t="shared" si="386"/>
        <v>0</v>
      </c>
      <c r="CR158" s="1">
        <f t="shared" si="387"/>
        <v>0</v>
      </c>
      <c r="CS158" s="1">
        <f t="shared" si="388"/>
        <v>0</v>
      </c>
      <c r="CT158" s="1">
        <f t="shared" si="389"/>
        <v>0</v>
      </c>
      <c r="CU158" s="1">
        <f t="shared" si="390"/>
        <v>0</v>
      </c>
      <c r="CV158" s="1">
        <f t="shared" si="391"/>
        <v>0</v>
      </c>
      <c r="CW158" s="1">
        <f t="shared" si="393"/>
        <v>0</v>
      </c>
    </row>
    <row r="159" spans="2:101" ht="57" customHeight="1" x14ac:dyDescent="0.2">
      <c r="B159" s="139"/>
      <c r="C159" s="1"/>
      <c r="D159" s="977" t="s">
        <v>491</v>
      </c>
      <c r="E159" s="957"/>
      <c r="F159" s="335"/>
      <c r="G159" s="26" t="s">
        <v>63</v>
      </c>
      <c r="H159" s="26" t="s">
        <v>755</v>
      </c>
      <c r="I159" s="26">
        <v>4</v>
      </c>
      <c r="J159" s="68" t="s">
        <v>693</v>
      </c>
      <c r="K159" s="337">
        <v>86.9</v>
      </c>
      <c r="L159" s="69"/>
      <c r="M159" s="69"/>
      <c r="N159" s="69"/>
      <c r="O159" s="69"/>
      <c r="P159" s="69"/>
      <c r="Q159" s="820"/>
      <c r="R159" s="206"/>
      <c r="S159" s="206"/>
      <c r="T159" s="206"/>
      <c r="U159" s="206"/>
      <c r="V159" s="70">
        <f t="shared" si="353"/>
        <v>0</v>
      </c>
      <c r="W159" s="70" t="str">
        <f t="shared" si="355"/>
        <v>No</v>
      </c>
      <c r="X159" s="668" t="str">
        <f t="shared" si="392"/>
        <v>No</v>
      </c>
      <c r="Y159" s="42"/>
      <c r="Z159" s="751">
        <v>1</v>
      </c>
      <c r="AA159" s="752">
        <f t="shared" si="356"/>
        <v>0</v>
      </c>
      <c r="AB159" s="26"/>
      <c r="AC159" s="363"/>
      <c r="AD159" s="258">
        <v>0.8</v>
      </c>
      <c r="AE159" s="942">
        <f t="shared" si="357"/>
        <v>0</v>
      </c>
      <c r="AF159" s="152">
        <f t="shared" si="358"/>
        <v>0</v>
      </c>
      <c r="AG159" s="152">
        <f t="shared" si="359"/>
        <v>0</v>
      </c>
      <c r="AH159" s="152">
        <f t="shared" si="360"/>
        <v>0</v>
      </c>
      <c r="AI159" s="152">
        <f t="shared" si="361"/>
        <v>0</v>
      </c>
      <c r="AJ159" s="152">
        <f t="shared" si="362"/>
        <v>0</v>
      </c>
      <c r="AK159" s="152">
        <f t="shared" si="363"/>
        <v>0</v>
      </c>
      <c r="AL159" s="152">
        <f t="shared" si="364"/>
        <v>0</v>
      </c>
      <c r="AM159" s="152">
        <f t="shared" si="365"/>
        <v>0</v>
      </c>
      <c r="AN159" s="152">
        <f t="shared" si="366"/>
        <v>0</v>
      </c>
      <c r="AO159" s="152">
        <f t="shared" si="367"/>
        <v>0</v>
      </c>
      <c r="AP159" s="942">
        <v>1</v>
      </c>
      <c r="AQ159" s="152"/>
      <c r="AR159" s="719">
        <v>8</v>
      </c>
      <c r="AS159" s="733">
        <f t="shared" si="394"/>
        <v>0</v>
      </c>
      <c r="AT159" s="719"/>
      <c r="AU159" s="733">
        <f t="shared" si="395"/>
        <v>0</v>
      </c>
      <c r="AV159" s="719"/>
      <c r="AW159" s="733">
        <f t="shared" si="396"/>
        <v>0</v>
      </c>
      <c r="AX159" s="730"/>
      <c r="AY159" s="733">
        <f t="shared" si="397"/>
        <v>0</v>
      </c>
      <c r="AZ159" s="730"/>
      <c r="BA159" s="733">
        <f t="shared" si="398"/>
        <v>0</v>
      </c>
      <c r="BB159" s="730"/>
      <c r="BC159" s="733">
        <f t="shared" si="399"/>
        <v>0</v>
      </c>
      <c r="BD159" s="730"/>
      <c r="BE159" s="733">
        <f t="shared" si="400"/>
        <v>0</v>
      </c>
      <c r="BF159" s="730"/>
      <c r="BG159" s="733">
        <f t="shared" si="401"/>
        <v>0</v>
      </c>
      <c r="BH159" s="735"/>
      <c r="BI159" s="733">
        <f t="shared" si="402"/>
        <v>0</v>
      </c>
      <c r="BJ159" s="735"/>
      <c r="BK159" s="733">
        <f t="shared" si="403"/>
        <v>0</v>
      </c>
      <c r="BL159" s="735"/>
      <c r="BM159" s="733">
        <f t="shared" si="404"/>
        <v>0</v>
      </c>
      <c r="BN159" s="735"/>
      <c r="BO159" s="733">
        <f t="shared" si="405"/>
        <v>0</v>
      </c>
      <c r="BP159" s="735"/>
      <c r="BQ159" s="733">
        <f t="shared" si="406"/>
        <v>0</v>
      </c>
      <c r="BR159" s="735"/>
      <c r="BS159" s="733">
        <f t="shared" si="407"/>
        <v>0</v>
      </c>
      <c r="BU159" s="26">
        <f t="shared" si="368"/>
        <v>0</v>
      </c>
      <c r="BV159" s="26">
        <f t="shared" si="369"/>
        <v>0</v>
      </c>
      <c r="BW159" s="26">
        <f t="shared" si="370"/>
        <v>0</v>
      </c>
      <c r="BX159" s="26">
        <f t="shared" si="371"/>
        <v>0</v>
      </c>
      <c r="BY159" s="26">
        <f t="shared" si="372"/>
        <v>0</v>
      </c>
      <c r="BZ159" s="26">
        <f t="shared" si="373"/>
        <v>0</v>
      </c>
      <c r="CA159" s="26">
        <f t="shared" si="374"/>
        <v>0</v>
      </c>
      <c r="CB159" s="26">
        <f t="shared" si="375"/>
        <v>0</v>
      </c>
      <c r="CD159" s="1">
        <f t="shared" si="376"/>
        <v>0</v>
      </c>
      <c r="CE159" s="1">
        <f t="shared" si="377"/>
        <v>0</v>
      </c>
      <c r="CF159" s="1"/>
      <c r="CH159" s="1">
        <f t="shared" si="352"/>
        <v>0</v>
      </c>
      <c r="CI159" s="1">
        <f t="shared" si="378"/>
        <v>0</v>
      </c>
      <c r="CJ159" s="1">
        <f t="shared" si="379"/>
        <v>0</v>
      </c>
      <c r="CK159" s="1">
        <f t="shared" si="380"/>
        <v>0</v>
      </c>
      <c r="CL159" s="1">
        <f t="shared" si="381"/>
        <v>0</v>
      </c>
      <c r="CM159" s="1">
        <f t="shared" si="382"/>
        <v>0</v>
      </c>
      <c r="CN159" s="1">
        <f t="shared" si="383"/>
        <v>0</v>
      </c>
      <c r="CO159" s="1">
        <f t="shared" si="384"/>
        <v>0</v>
      </c>
      <c r="CP159" s="1">
        <f t="shared" si="385"/>
        <v>0</v>
      </c>
      <c r="CQ159" s="1">
        <f t="shared" si="386"/>
        <v>0</v>
      </c>
      <c r="CR159" s="1">
        <f t="shared" si="387"/>
        <v>0</v>
      </c>
      <c r="CS159" s="1">
        <f t="shared" si="388"/>
        <v>0</v>
      </c>
      <c r="CT159" s="1">
        <f t="shared" si="389"/>
        <v>0</v>
      </c>
      <c r="CU159" s="1">
        <f t="shared" si="390"/>
        <v>0</v>
      </c>
      <c r="CV159" s="1">
        <f t="shared" si="391"/>
        <v>0</v>
      </c>
      <c r="CW159" s="1">
        <f t="shared" si="393"/>
        <v>0</v>
      </c>
    </row>
    <row r="160" spans="2:101" ht="57" customHeight="1" x14ac:dyDescent="0.2">
      <c r="B160" s="139" t="s">
        <v>8</v>
      </c>
      <c r="C160" s="1"/>
      <c r="D160" s="984" t="s">
        <v>499</v>
      </c>
      <c r="E160" s="964"/>
      <c r="F160" s="334"/>
      <c r="G160" s="299" t="s">
        <v>63</v>
      </c>
      <c r="H160" s="299" t="s">
        <v>15</v>
      </c>
      <c r="I160" s="299">
        <v>2</v>
      </c>
      <c r="J160" s="300" t="s">
        <v>937</v>
      </c>
      <c r="K160" s="1203">
        <v>129.80000000000001</v>
      </c>
      <c r="L160" s="796"/>
      <c r="M160" s="796"/>
      <c r="N160" s="796"/>
      <c r="O160" s="796"/>
      <c r="P160" s="796"/>
      <c r="Q160" s="824"/>
      <c r="R160" s="797"/>
      <c r="S160" s="797"/>
      <c r="T160" s="797"/>
      <c r="U160" s="797"/>
      <c r="V160" s="301">
        <f t="shared" si="353"/>
        <v>0</v>
      </c>
      <c r="W160" s="301" t="str">
        <f t="shared" si="355"/>
        <v>Yes</v>
      </c>
      <c r="X160" s="298" t="str">
        <f>IF(SUM(L160:U160)&gt;0,"Yes","No")</f>
        <v>No</v>
      </c>
      <c r="Y160" s="42"/>
      <c r="Z160" s="751">
        <v>1</v>
      </c>
      <c r="AA160" s="752">
        <f t="shared" ref="AA160" si="408">Z160*L160+Z160*M160+Z160*N160+Z160*O160+Z160*P160+Z160*Q160+Z160*R160+Z160*S160+Z160*T160+Z160*U160</f>
        <v>0</v>
      </c>
      <c r="AB160" s="26"/>
      <c r="AC160" s="363"/>
      <c r="AD160" s="258">
        <v>1.6</v>
      </c>
      <c r="AE160" s="942">
        <f t="shared" si="357"/>
        <v>0</v>
      </c>
      <c r="AF160" s="152">
        <f t="shared" si="358"/>
        <v>0</v>
      </c>
      <c r="AG160" s="152">
        <f t="shared" si="359"/>
        <v>0</v>
      </c>
      <c r="AH160" s="152">
        <f t="shared" si="360"/>
        <v>0</v>
      </c>
      <c r="AI160" s="152">
        <f t="shared" si="361"/>
        <v>0</v>
      </c>
      <c r="AJ160" s="152">
        <f t="shared" si="362"/>
        <v>0</v>
      </c>
      <c r="AK160" s="152">
        <f t="shared" si="363"/>
        <v>0</v>
      </c>
      <c r="AL160" s="152">
        <f t="shared" si="364"/>
        <v>0</v>
      </c>
      <c r="AM160" s="152">
        <f t="shared" si="365"/>
        <v>0</v>
      </c>
      <c r="AN160" s="152">
        <f t="shared" si="366"/>
        <v>0</v>
      </c>
      <c r="AO160" s="152">
        <f t="shared" si="367"/>
        <v>0</v>
      </c>
      <c r="AP160" s="942">
        <v>1</v>
      </c>
      <c r="AQ160" s="152"/>
      <c r="AR160" s="719">
        <v>4</v>
      </c>
      <c r="AS160" s="733">
        <f t="shared" si="394"/>
        <v>0</v>
      </c>
      <c r="AT160" s="719"/>
      <c r="AU160" s="733">
        <f t="shared" si="395"/>
        <v>0</v>
      </c>
      <c r="AV160" s="719"/>
      <c r="AW160" s="733">
        <f t="shared" si="396"/>
        <v>0</v>
      </c>
      <c r="AX160" s="730"/>
      <c r="AY160" s="733">
        <f t="shared" si="397"/>
        <v>0</v>
      </c>
      <c r="AZ160" s="730"/>
      <c r="BA160" s="733">
        <f t="shared" si="398"/>
        <v>0</v>
      </c>
      <c r="BB160" s="730"/>
      <c r="BC160" s="733">
        <f t="shared" si="399"/>
        <v>0</v>
      </c>
      <c r="BD160" s="730"/>
      <c r="BE160" s="733">
        <f t="shared" si="400"/>
        <v>0</v>
      </c>
      <c r="BF160" s="730">
        <v>1</v>
      </c>
      <c r="BG160" s="733">
        <f t="shared" si="401"/>
        <v>0</v>
      </c>
      <c r="BH160" s="735"/>
      <c r="BI160" s="733">
        <f t="shared" si="402"/>
        <v>0</v>
      </c>
      <c r="BJ160" s="735"/>
      <c r="BK160" s="733">
        <f t="shared" si="403"/>
        <v>0</v>
      </c>
      <c r="BL160" s="735"/>
      <c r="BM160" s="733">
        <f t="shared" si="404"/>
        <v>0</v>
      </c>
      <c r="BN160" s="735"/>
      <c r="BO160" s="733">
        <f t="shared" si="405"/>
        <v>0</v>
      </c>
      <c r="BP160" s="735"/>
      <c r="BQ160" s="733">
        <f t="shared" si="406"/>
        <v>0</v>
      </c>
      <c r="BR160" s="735"/>
      <c r="BS160" s="733">
        <f t="shared" si="407"/>
        <v>0</v>
      </c>
      <c r="BU160" s="26">
        <f t="shared" si="368"/>
        <v>0</v>
      </c>
      <c r="BV160" s="26">
        <f t="shared" si="369"/>
        <v>0</v>
      </c>
      <c r="BW160" s="26">
        <f t="shared" si="370"/>
        <v>0</v>
      </c>
      <c r="BX160" s="26">
        <f t="shared" si="371"/>
        <v>0</v>
      </c>
      <c r="BY160" s="26">
        <f t="shared" si="372"/>
        <v>0</v>
      </c>
      <c r="BZ160" s="26">
        <f t="shared" si="373"/>
        <v>0</v>
      </c>
      <c r="CA160" s="26">
        <f t="shared" si="374"/>
        <v>0</v>
      </c>
      <c r="CB160" s="26">
        <f t="shared" si="375"/>
        <v>0</v>
      </c>
      <c r="CD160" s="1">
        <f t="shared" si="376"/>
        <v>0</v>
      </c>
      <c r="CE160" s="1">
        <f t="shared" si="377"/>
        <v>0</v>
      </c>
      <c r="CF160" s="1"/>
      <c r="CH160" s="1">
        <f t="shared" si="352"/>
        <v>0</v>
      </c>
      <c r="CI160" s="1">
        <f t="shared" si="378"/>
        <v>0</v>
      </c>
      <c r="CJ160" s="1">
        <f t="shared" si="379"/>
        <v>0</v>
      </c>
      <c r="CK160" s="1">
        <f t="shared" si="380"/>
        <v>0</v>
      </c>
      <c r="CL160" s="1">
        <f t="shared" si="381"/>
        <v>0</v>
      </c>
      <c r="CM160" s="1">
        <f t="shared" si="382"/>
        <v>0</v>
      </c>
      <c r="CN160" s="1">
        <f t="shared" si="383"/>
        <v>0</v>
      </c>
      <c r="CO160" s="1">
        <f t="shared" si="384"/>
        <v>0</v>
      </c>
      <c r="CP160" s="1">
        <f t="shared" si="385"/>
        <v>0</v>
      </c>
      <c r="CQ160" s="1">
        <f t="shared" si="386"/>
        <v>0</v>
      </c>
      <c r="CR160" s="1">
        <f t="shared" si="387"/>
        <v>0</v>
      </c>
      <c r="CS160" s="1">
        <f t="shared" si="388"/>
        <v>0</v>
      </c>
      <c r="CT160" s="1">
        <f t="shared" si="389"/>
        <v>0</v>
      </c>
      <c r="CU160" s="1">
        <f t="shared" si="390"/>
        <v>0</v>
      </c>
      <c r="CV160" s="1">
        <f t="shared" si="391"/>
        <v>0</v>
      </c>
      <c r="CW160" s="1">
        <f t="shared" si="393"/>
        <v>0</v>
      </c>
    </row>
    <row r="161" spans="2:101" ht="57" customHeight="1" x14ac:dyDescent="0.2">
      <c r="B161" s="132" t="s">
        <v>8</v>
      </c>
      <c r="C161" s="72"/>
      <c r="D161" s="978" t="s">
        <v>742</v>
      </c>
      <c r="E161" s="958"/>
      <c r="F161" s="336"/>
      <c r="G161" s="74" t="s">
        <v>60</v>
      </c>
      <c r="H161" s="74" t="s">
        <v>656</v>
      </c>
      <c r="I161" s="74">
        <v>6</v>
      </c>
      <c r="J161" s="99" t="s">
        <v>937</v>
      </c>
      <c r="K161" s="338">
        <v>96.800000000000011</v>
      </c>
      <c r="L161" s="100"/>
      <c r="M161" s="100"/>
      <c r="N161" s="100"/>
      <c r="O161" s="100"/>
      <c r="P161" s="100"/>
      <c r="Q161" s="822"/>
      <c r="R161" s="791"/>
      <c r="S161" s="791"/>
      <c r="T161" s="791"/>
      <c r="U161" s="791"/>
      <c r="V161" s="101">
        <f>SUM(L161:U161)*K161</f>
        <v>0</v>
      </c>
      <c r="W161" s="101" t="str">
        <f t="shared" si="355"/>
        <v>Yes</v>
      </c>
      <c r="X161" s="102" t="str">
        <f>IF(SUM(L161:U161)&gt;0,"Yes","No")</f>
        <v>No</v>
      </c>
      <c r="Y161" s="42"/>
      <c r="Z161" s="751">
        <v>1</v>
      </c>
      <c r="AA161" s="752">
        <f t="shared" ref="AA161" si="409">Z161*L161+Z161*M161+Z161*N161+Z161*O161+Z161*P161+Z161*Q161+Z161*R161+Z161*S161+Z161*T161+Z161*U161</f>
        <v>0</v>
      </c>
      <c r="AB161" s="26"/>
      <c r="AC161" s="363"/>
      <c r="AD161" s="258">
        <v>0.7</v>
      </c>
      <c r="AE161" s="942">
        <f t="shared" si="357"/>
        <v>0</v>
      </c>
      <c r="AF161" s="152">
        <f t="shared" si="358"/>
        <v>0</v>
      </c>
      <c r="AG161" s="152">
        <f t="shared" si="359"/>
        <v>0</v>
      </c>
      <c r="AH161" s="152">
        <f t="shared" si="360"/>
        <v>0</v>
      </c>
      <c r="AI161" s="152">
        <f t="shared" si="361"/>
        <v>0</v>
      </c>
      <c r="AJ161" s="152">
        <f t="shared" si="362"/>
        <v>0</v>
      </c>
      <c r="AK161" s="152">
        <f t="shared" si="363"/>
        <v>0</v>
      </c>
      <c r="AL161" s="152">
        <f t="shared" si="364"/>
        <v>0</v>
      </c>
      <c r="AM161" s="152">
        <f t="shared" si="365"/>
        <v>0</v>
      </c>
      <c r="AN161" s="152">
        <f t="shared" si="366"/>
        <v>0</v>
      </c>
      <c r="AO161" s="152">
        <f t="shared" si="367"/>
        <v>0</v>
      </c>
      <c r="AP161" s="942">
        <v>1</v>
      </c>
      <c r="AQ161" s="152"/>
      <c r="AR161" s="719">
        <v>6</v>
      </c>
      <c r="AS161" s="733">
        <f t="shared" si="394"/>
        <v>0</v>
      </c>
      <c r="AT161" s="719"/>
      <c r="AU161" s="733">
        <f t="shared" si="395"/>
        <v>0</v>
      </c>
      <c r="AV161" s="719"/>
      <c r="AW161" s="733">
        <f t="shared" si="396"/>
        <v>0</v>
      </c>
      <c r="AX161" s="730">
        <v>1</v>
      </c>
      <c r="AY161" s="733">
        <f t="shared" si="397"/>
        <v>0</v>
      </c>
      <c r="AZ161" s="730">
        <v>4</v>
      </c>
      <c r="BA161" s="733">
        <f t="shared" si="398"/>
        <v>0</v>
      </c>
      <c r="BB161" s="730">
        <v>1</v>
      </c>
      <c r="BC161" s="733">
        <f t="shared" si="399"/>
        <v>0</v>
      </c>
      <c r="BD161" s="730"/>
      <c r="BE161" s="733">
        <f t="shared" si="400"/>
        <v>0</v>
      </c>
      <c r="BF161" s="730"/>
      <c r="BG161" s="733">
        <f t="shared" si="401"/>
        <v>0</v>
      </c>
      <c r="BH161" s="735"/>
      <c r="BI161" s="733">
        <f t="shared" si="402"/>
        <v>0</v>
      </c>
      <c r="BJ161" s="735"/>
      <c r="BK161" s="733">
        <f t="shared" si="403"/>
        <v>0</v>
      </c>
      <c r="BL161" s="735"/>
      <c r="BM161" s="733">
        <f t="shared" si="404"/>
        <v>0</v>
      </c>
      <c r="BN161" s="735"/>
      <c r="BO161" s="733">
        <f t="shared" si="405"/>
        <v>0</v>
      </c>
      <c r="BP161" s="735"/>
      <c r="BQ161" s="733">
        <f t="shared" si="406"/>
        <v>0</v>
      </c>
      <c r="BR161" s="735"/>
      <c r="BS161" s="733">
        <f t="shared" si="407"/>
        <v>0</v>
      </c>
      <c r="BU161" s="26">
        <f t="shared" si="368"/>
        <v>0</v>
      </c>
      <c r="BV161" s="26">
        <f t="shared" si="369"/>
        <v>0</v>
      </c>
      <c r="BW161" s="26">
        <f t="shared" si="370"/>
        <v>0</v>
      </c>
      <c r="BX161" s="26">
        <f t="shared" si="371"/>
        <v>0</v>
      </c>
      <c r="BY161" s="26">
        <f t="shared" si="372"/>
        <v>0</v>
      </c>
      <c r="BZ161" s="26">
        <f t="shared" si="373"/>
        <v>0</v>
      </c>
      <c r="CA161" s="26">
        <f t="shared" si="374"/>
        <v>0</v>
      </c>
      <c r="CB161" s="26">
        <f t="shared" si="375"/>
        <v>0</v>
      </c>
      <c r="CD161" s="1">
        <f t="shared" si="376"/>
        <v>0</v>
      </c>
      <c r="CE161" s="1">
        <f t="shared" si="377"/>
        <v>0</v>
      </c>
      <c r="CF161" s="1"/>
      <c r="CH161" s="1">
        <f t="shared" si="352"/>
        <v>0</v>
      </c>
      <c r="CI161" s="1">
        <f t="shared" si="378"/>
        <v>0</v>
      </c>
      <c r="CJ161" s="1">
        <f t="shared" si="379"/>
        <v>0</v>
      </c>
      <c r="CK161" s="1">
        <f t="shared" si="380"/>
        <v>0</v>
      </c>
      <c r="CL161" s="1">
        <f t="shared" si="381"/>
        <v>0</v>
      </c>
      <c r="CM161" s="1">
        <f t="shared" si="382"/>
        <v>0</v>
      </c>
      <c r="CN161" s="1">
        <f t="shared" si="383"/>
        <v>0</v>
      </c>
      <c r="CO161" s="1">
        <f t="shared" si="384"/>
        <v>0</v>
      </c>
      <c r="CP161" s="1">
        <f t="shared" si="385"/>
        <v>0</v>
      </c>
      <c r="CQ161" s="1">
        <f t="shared" si="386"/>
        <v>0</v>
      </c>
      <c r="CR161" s="1">
        <f t="shared" si="387"/>
        <v>0</v>
      </c>
      <c r="CS161" s="1">
        <f t="shared" si="388"/>
        <v>0</v>
      </c>
      <c r="CT161" s="1">
        <f t="shared" si="389"/>
        <v>0</v>
      </c>
      <c r="CU161" s="1">
        <f t="shared" si="390"/>
        <v>0</v>
      </c>
      <c r="CV161" s="1">
        <f t="shared" si="391"/>
        <v>0</v>
      </c>
      <c r="CW161" s="1">
        <f t="shared" si="393"/>
        <v>0</v>
      </c>
    </row>
    <row r="162" spans="2:101" ht="57" customHeight="1" x14ac:dyDescent="0.2">
      <c r="B162" s="132" t="s">
        <v>8</v>
      </c>
      <c r="C162" s="72"/>
      <c r="D162" s="980" t="s">
        <v>798</v>
      </c>
      <c r="E162" s="960"/>
      <c r="F162" s="679"/>
      <c r="G162" s="72" t="s">
        <v>675</v>
      </c>
      <c r="H162" s="72" t="s">
        <v>675</v>
      </c>
      <c r="I162" s="72">
        <v>31</v>
      </c>
      <c r="J162" s="89" t="s">
        <v>938</v>
      </c>
      <c r="K162" s="1204">
        <v>1795.2594880000004</v>
      </c>
      <c r="L162" s="1404" t="s">
        <v>797</v>
      </c>
      <c r="M162" s="1405"/>
      <c r="N162" s="1405"/>
      <c r="O162" s="1405"/>
      <c r="P162" s="1405"/>
      <c r="Q162" s="1405"/>
      <c r="R162" s="1405"/>
      <c r="S162" s="1405"/>
      <c r="T162" s="1406"/>
      <c r="U162" s="90"/>
      <c r="V162" s="680">
        <f>K162*U162</f>
        <v>0</v>
      </c>
      <c r="W162" s="91" t="str">
        <f t="shared" si="355"/>
        <v>Yes</v>
      </c>
      <c r="X162" s="669" t="str">
        <f>IF(SUM(L162:U162)&gt;0,"Yes","No")</f>
        <v>No</v>
      </c>
      <c r="Y162" s="42"/>
      <c r="Z162" s="751">
        <v>14</v>
      </c>
      <c r="AA162" s="752">
        <f>Z162*U162</f>
        <v>0</v>
      </c>
      <c r="AB162" s="26"/>
      <c r="AC162" s="363"/>
      <c r="AD162" s="258">
        <v>22.32</v>
      </c>
      <c r="AE162" s="942">
        <f t="shared" si="357"/>
        <v>0</v>
      </c>
      <c r="AF162" s="152">
        <v>0</v>
      </c>
      <c r="AG162" s="152">
        <f t="shared" si="359"/>
        <v>0</v>
      </c>
      <c r="AH162" s="152">
        <f t="shared" si="360"/>
        <v>0</v>
      </c>
      <c r="AI162" s="152">
        <f t="shared" si="361"/>
        <v>0</v>
      </c>
      <c r="AJ162" s="152">
        <f t="shared" si="362"/>
        <v>0</v>
      </c>
      <c r="AK162" s="152">
        <f t="shared" si="363"/>
        <v>0</v>
      </c>
      <c r="AL162" s="152">
        <f t="shared" si="364"/>
        <v>0</v>
      </c>
      <c r="AM162" s="152">
        <f t="shared" si="365"/>
        <v>0</v>
      </c>
      <c r="AN162" s="152">
        <f t="shared" si="366"/>
        <v>0</v>
      </c>
      <c r="AO162" s="152">
        <f t="shared" si="367"/>
        <v>0</v>
      </c>
      <c r="AP162" s="942">
        <v>14</v>
      </c>
      <c r="AQ162" s="152"/>
      <c r="AR162" s="719">
        <v>48</v>
      </c>
      <c r="AS162" s="733">
        <f t="shared" si="394"/>
        <v>0</v>
      </c>
      <c r="AT162" s="719">
        <v>10</v>
      </c>
      <c r="AU162" s="733">
        <f t="shared" si="395"/>
        <v>0</v>
      </c>
      <c r="AV162" s="719"/>
      <c r="AW162" s="733">
        <f t="shared" si="396"/>
        <v>0</v>
      </c>
      <c r="AX162" s="730">
        <v>1</v>
      </c>
      <c r="AY162" s="733">
        <f t="shared" si="397"/>
        <v>0</v>
      </c>
      <c r="AZ162" s="730">
        <v>5</v>
      </c>
      <c r="BA162" s="733">
        <f t="shared" si="398"/>
        <v>0</v>
      </c>
      <c r="BB162" s="730">
        <v>6</v>
      </c>
      <c r="BC162" s="733">
        <f t="shared" si="399"/>
        <v>0</v>
      </c>
      <c r="BD162" s="730">
        <v>5</v>
      </c>
      <c r="BE162" s="733">
        <f t="shared" si="400"/>
        <v>0</v>
      </c>
      <c r="BF162" s="730">
        <v>3</v>
      </c>
      <c r="BG162" s="733">
        <f t="shared" si="401"/>
        <v>0</v>
      </c>
      <c r="BH162" s="735"/>
      <c r="BI162" s="733">
        <f t="shared" si="402"/>
        <v>0</v>
      </c>
      <c r="BJ162" s="735"/>
      <c r="BK162" s="733">
        <f t="shared" si="403"/>
        <v>0</v>
      </c>
      <c r="BL162" s="735"/>
      <c r="BM162" s="733">
        <f t="shared" si="404"/>
        <v>0</v>
      </c>
      <c r="BN162" s="735"/>
      <c r="BO162" s="733">
        <f t="shared" si="405"/>
        <v>0</v>
      </c>
      <c r="BP162" s="735"/>
      <c r="BQ162" s="733">
        <f t="shared" si="406"/>
        <v>0</v>
      </c>
      <c r="BR162" s="735"/>
      <c r="BS162" s="733">
        <f t="shared" si="407"/>
        <v>0</v>
      </c>
      <c r="BU162" s="26">
        <f t="shared" si="368"/>
        <v>0</v>
      </c>
      <c r="BV162" s="26">
        <f t="shared" si="369"/>
        <v>0</v>
      </c>
      <c r="BW162" s="26">
        <f t="shared" si="370"/>
        <v>0</v>
      </c>
      <c r="BX162" s="26">
        <f t="shared" si="371"/>
        <v>0</v>
      </c>
      <c r="BY162" s="26">
        <f t="shared" si="372"/>
        <v>0</v>
      </c>
      <c r="BZ162" s="26">
        <f t="shared" si="373"/>
        <v>0</v>
      </c>
      <c r="CA162" s="26">
        <f t="shared" si="374"/>
        <v>0</v>
      </c>
      <c r="CB162" s="26">
        <f t="shared" si="375"/>
        <v>0</v>
      </c>
      <c r="CD162" s="1">
        <f t="shared" si="376"/>
        <v>0</v>
      </c>
      <c r="CE162" s="1">
        <f t="shared" si="377"/>
        <v>0</v>
      </c>
      <c r="CF162" s="1"/>
      <c r="CH162" s="1">
        <f t="shared" si="352"/>
        <v>0</v>
      </c>
      <c r="CI162" s="1">
        <f t="shared" si="378"/>
        <v>0</v>
      </c>
      <c r="CJ162" s="1">
        <f t="shared" si="379"/>
        <v>0</v>
      </c>
      <c r="CK162" s="1">
        <f t="shared" si="380"/>
        <v>0</v>
      </c>
      <c r="CL162" s="1">
        <f t="shared" si="381"/>
        <v>0</v>
      </c>
      <c r="CM162" s="1">
        <f t="shared" si="382"/>
        <v>0</v>
      </c>
      <c r="CN162" s="1">
        <f t="shared" si="383"/>
        <v>0</v>
      </c>
      <c r="CO162" s="1">
        <f t="shared" si="384"/>
        <v>0</v>
      </c>
      <c r="CP162" s="1">
        <f t="shared" si="385"/>
        <v>0</v>
      </c>
      <c r="CQ162" s="1">
        <f t="shared" si="386"/>
        <v>0</v>
      </c>
      <c r="CR162" s="1">
        <f t="shared" si="387"/>
        <v>0</v>
      </c>
      <c r="CS162" s="1">
        <f t="shared" si="388"/>
        <v>0</v>
      </c>
      <c r="CT162" s="1">
        <f t="shared" si="389"/>
        <v>0</v>
      </c>
      <c r="CU162" s="1">
        <f t="shared" si="390"/>
        <v>0</v>
      </c>
      <c r="CV162" s="1">
        <f t="shared" si="391"/>
        <v>0</v>
      </c>
      <c r="CW162" s="1">
        <f t="shared" si="393"/>
        <v>0</v>
      </c>
    </row>
    <row r="163" spans="2:101" ht="19" x14ac:dyDescent="0.2">
      <c r="Z163" s="758"/>
      <c r="AA163" s="35"/>
      <c r="AS163" s="26"/>
    </row>
    <row r="164" spans="2:101" ht="19" x14ac:dyDescent="0.2">
      <c r="Z164" s="758"/>
      <c r="AA164" s="35"/>
      <c r="AS164" s="26"/>
    </row>
    <row r="165" spans="2:101" ht="19" x14ac:dyDescent="0.2">
      <c r="Z165" s="758"/>
      <c r="AA165" s="35"/>
      <c r="AS165" s="26"/>
    </row>
    <row r="166" spans="2:101" ht="19" x14ac:dyDescent="0.2">
      <c r="Z166" s="758"/>
      <c r="AA166" s="35"/>
      <c r="AS166" s="26"/>
    </row>
    <row r="167" spans="2:101" ht="19" x14ac:dyDescent="0.2">
      <c r="AS167" s="26"/>
    </row>
    <row r="168" spans="2:101" ht="19" x14ac:dyDescent="0.2">
      <c r="AS168" s="26"/>
    </row>
  </sheetData>
  <sheetProtection algorithmName="SHA-512" hashValue="zEklxBB5rUdUXD8Ip0RTLlLrIZUu7eRdX5H6upbFprkyka6YOgNjeNnOO7GSGCdfWwzCDvygULY1hYT3FMmWeg==" saltValue="6aJtp2ZQUGspTc6+l6z2KQ==" spinCount="100000" sheet="1" sort="0" autoFilter="0"/>
  <autoFilter ref="W10:X162" xr:uid="{00000000-0001-0000-0100-000000000000}"/>
  <mergeCells count="9">
    <mergeCell ref="L162:T162"/>
    <mergeCell ref="C3:D7"/>
    <mergeCell ref="CX3:CX5"/>
    <mergeCell ref="L2:M2"/>
    <mergeCell ref="L4:M4"/>
    <mergeCell ref="L3:M3"/>
    <mergeCell ref="AR12:AW12"/>
    <mergeCell ref="AX12:BS12"/>
    <mergeCell ref="V2:W2"/>
  </mergeCells>
  <phoneticPr fontId="16" type="noConversion"/>
  <conditionalFormatting sqref="L13:L14">
    <cfRule type="notContainsBlanks" dxfId="69" priority="21">
      <formula>LEN(TRIM(L13))&gt;0</formula>
    </cfRule>
  </conditionalFormatting>
  <conditionalFormatting sqref="L16:L17">
    <cfRule type="notContainsBlanks" dxfId="68" priority="31">
      <formula>LEN(TRIM(L16))&gt;0</formula>
    </cfRule>
  </conditionalFormatting>
  <conditionalFormatting sqref="L19:L23">
    <cfRule type="notContainsBlanks" dxfId="67" priority="11">
      <formula>LEN(TRIM(L19))&gt;0</formula>
    </cfRule>
  </conditionalFormatting>
  <conditionalFormatting sqref="L25:L34 L36:L55 L68:L69 L92:L100 L124:L128 L130:L140 L142:L144">
    <cfRule type="notContainsBlanks" dxfId="66" priority="452">
      <formula>LEN(TRIM(L25))&gt;0</formula>
    </cfRule>
  </conditionalFormatting>
  <conditionalFormatting sqref="L57:L66">
    <cfRule type="notContainsBlanks" dxfId="65" priority="8">
      <formula>LEN(TRIM(L57))&gt;0</formula>
    </cfRule>
  </conditionalFormatting>
  <conditionalFormatting sqref="L71:L74">
    <cfRule type="notContainsBlanks" dxfId="64" priority="5">
      <formula>LEN(TRIM(L71))&gt;0</formula>
    </cfRule>
  </conditionalFormatting>
  <conditionalFormatting sqref="L76:L90">
    <cfRule type="notContainsBlanks" dxfId="63" priority="2">
      <formula>LEN(TRIM(L76))&gt;0</formula>
    </cfRule>
  </conditionalFormatting>
  <conditionalFormatting sqref="L102:L104">
    <cfRule type="notContainsBlanks" dxfId="62" priority="94">
      <formula>LEN(TRIM(L102))&gt;0</formula>
    </cfRule>
  </conditionalFormatting>
  <conditionalFormatting sqref="L106:L122">
    <cfRule type="notContainsBlanks" dxfId="61" priority="231">
      <formula>LEN(TRIM(L106))&gt;0</formula>
    </cfRule>
  </conditionalFormatting>
  <conditionalFormatting sqref="L146:L161">
    <cfRule type="notContainsBlanks" dxfId="60" priority="114">
      <formula>LEN(TRIM(L146))&gt;0</formula>
    </cfRule>
  </conditionalFormatting>
  <conditionalFormatting sqref="M13:M14 M25:M55">
    <cfRule type="notContainsBlanks" dxfId="59" priority="22">
      <formula>LEN(TRIM(M13))&gt;0</formula>
    </cfRule>
  </conditionalFormatting>
  <conditionalFormatting sqref="M16:M17">
    <cfRule type="notContainsBlanks" dxfId="58" priority="32">
      <formula>LEN(TRIM(M16))&gt;0</formula>
    </cfRule>
  </conditionalFormatting>
  <conditionalFormatting sqref="M19:M23">
    <cfRule type="notContainsBlanks" dxfId="57" priority="12">
      <formula>LEN(TRIM(M19))&gt;0</formula>
    </cfRule>
  </conditionalFormatting>
  <conditionalFormatting sqref="M57:M66">
    <cfRule type="notContainsBlanks" dxfId="56" priority="9">
      <formula>LEN(TRIM(M57))&gt;0</formula>
    </cfRule>
  </conditionalFormatting>
  <conditionalFormatting sqref="M68:M69 M124:M128 M130:M140 M142:M144">
    <cfRule type="notContainsBlanks" dxfId="55" priority="458">
      <formula>LEN(TRIM(M68))&gt;0</formula>
    </cfRule>
  </conditionalFormatting>
  <conditionalFormatting sqref="M71:M74">
    <cfRule type="notContainsBlanks" dxfId="54" priority="6">
      <formula>LEN(TRIM(M71))&gt;0</formula>
    </cfRule>
  </conditionalFormatting>
  <conditionalFormatting sqref="M76:M104">
    <cfRule type="notContainsBlanks" dxfId="53" priority="3">
      <formula>LEN(TRIM(M76))&gt;0</formula>
    </cfRule>
  </conditionalFormatting>
  <conditionalFormatting sqref="M106:M122">
    <cfRule type="notContainsBlanks" dxfId="52" priority="235">
      <formula>LEN(TRIM(M106))&gt;0</formula>
    </cfRule>
  </conditionalFormatting>
  <conditionalFormatting sqref="M146:M161">
    <cfRule type="notContainsBlanks" dxfId="51" priority="115">
      <formula>LEN(TRIM(M146))&gt;0</formula>
    </cfRule>
  </conditionalFormatting>
  <conditionalFormatting sqref="N13:N14 N16:N144">
    <cfRule type="notContainsBlanks" dxfId="50" priority="13">
      <formula>LEN(TRIM(N13))&gt;0</formula>
    </cfRule>
  </conditionalFormatting>
  <conditionalFormatting sqref="N146:N161">
    <cfRule type="notContainsBlanks" dxfId="49" priority="106">
      <formula>LEN(TRIM(N146))&gt;0</formula>
    </cfRule>
  </conditionalFormatting>
  <conditionalFormatting sqref="O13:O14 O16:O144">
    <cfRule type="notContainsBlanks" dxfId="48" priority="14">
      <formula>LEN(TRIM(O13))&gt;0</formula>
    </cfRule>
  </conditionalFormatting>
  <conditionalFormatting sqref="O146:O161">
    <cfRule type="notContainsBlanks" dxfId="47" priority="107">
      <formula>LEN(TRIM(O146))&gt;0</formula>
    </cfRule>
  </conditionalFormatting>
  <conditionalFormatting sqref="P13:P14 P16:P144">
    <cfRule type="notContainsBlanks" dxfId="46" priority="15">
      <formula>LEN(TRIM(P13))&gt;0</formula>
    </cfRule>
  </conditionalFormatting>
  <conditionalFormatting sqref="P146:P161">
    <cfRule type="notContainsBlanks" dxfId="45" priority="108">
      <formula>LEN(TRIM(P146))&gt;0</formula>
    </cfRule>
  </conditionalFormatting>
  <conditionalFormatting sqref="Q13:Q14 Q16:Q144">
    <cfRule type="notContainsBlanks" dxfId="44" priority="16">
      <formula>LEN(TRIM(Q13))&gt;0</formula>
    </cfRule>
  </conditionalFormatting>
  <conditionalFormatting sqref="Q146:Q161">
    <cfRule type="notContainsBlanks" dxfId="43" priority="109">
      <formula>LEN(TRIM(Q146))&gt;0</formula>
    </cfRule>
  </conditionalFormatting>
  <conditionalFormatting sqref="R13:R14 R16:R144">
    <cfRule type="notContainsBlanks" dxfId="42" priority="17">
      <formula>LEN(TRIM(R13))&gt;0</formula>
    </cfRule>
  </conditionalFormatting>
  <conditionalFormatting sqref="R146:R161">
    <cfRule type="notContainsBlanks" dxfId="41" priority="110">
      <formula>LEN(TRIM(R146))&gt;0</formula>
    </cfRule>
  </conditionalFormatting>
  <conditionalFormatting sqref="S13:S14">
    <cfRule type="notContainsBlanks" dxfId="40" priority="20">
      <formula>LEN(TRIM(S13))&gt;0</formula>
    </cfRule>
  </conditionalFormatting>
  <conditionalFormatting sqref="S16:S17">
    <cfRule type="notContainsBlanks" dxfId="39" priority="30">
      <formula>LEN(TRIM(S16))&gt;0</formula>
    </cfRule>
  </conditionalFormatting>
  <conditionalFormatting sqref="S19:S23">
    <cfRule type="notContainsBlanks" dxfId="38" priority="10">
      <formula>LEN(TRIM(S19))&gt;0</formula>
    </cfRule>
  </conditionalFormatting>
  <conditionalFormatting sqref="S25:S34 S36:S55 S68:S69 S92:S100 S124:S128 S130:S140 S142:S144">
    <cfRule type="notContainsBlanks" dxfId="37" priority="448">
      <formula>LEN(TRIM(S25))&gt;0</formula>
    </cfRule>
  </conditionalFormatting>
  <conditionalFormatting sqref="S57:S66">
    <cfRule type="notContainsBlanks" dxfId="36" priority="7">
      <formula>LEN(TRIM(S57))&gt;0</formula>
    </cfRule>
  </conditionalFormatting>
  <conditionalFormatting sqref="S71:S74">
    <cfRule type="notContainsBlanks" dxfId="35" priority="4">
      <formula>LEN(TRIM(S71))&gt;0</formula>
    </cfRule>
  </conditionalFormatting>
  <conditionalFormatting sqref="S76:S90">
    <cfRule type="notContainsBlanks" dxfId="34" priority="1">
      <formula>LEN(TRIM(S76))&gt;0</formula>
    </cfRule>
  </conditionalFormatting>
  <conditionalFormatting sqref="S102:S104">
    <cfRule type="notContainsBlanks" dxfId="33" priority="93">
      <formula>LEN(TRIM(S102))&gt;0</formula>
    </cfRule>
  </conditionalFormatting>
  <conditionalFormatting sqref="S106:S122">
    <cfRule type="notContainsBlanks" dxfId="32" priority="228">
      <formula>LEN(TRIM(S106))&gt;0</formula>
    </cfRule>
  </conditionalFormatting>
  <conditionalFormatting sqref="S146:S161">
    <cfRule type="notContainsBlanks" dxfId="31" priority="113">
      <formula>LEN(TRIM(S146))&gt;0</formula>
    </cfRule>
  </conditionalFormatting>
  <conditionalFormatting sqref="T13:T14 T16:T144">
    <cfRule type="notContainsBlanks" dxfId="30" priority="19">
      <formula>LEN(TRIM(T13))&gt;0</formula>
    </cfRule>
  </conditionalFormatting>
  <conditionalFormatting sqref="T146:T161">
    <cfRule type="notContainsBlanks" dxfId="29" priority="112">
      <formula>LEN(TRIM(T146))&gt;0</formula>
    </cfRule>
  </conditionalFormatting>
  <conditionalFormatting sqref="U13:U14 U16:U144">
    <cfRule type="notContainsBlanks" dxfId="28" priority="18">
      <formula>LEN(TRIM(U13))&gt;0</formula>
    </cfRule>
  </conditionalFormatting>
  <conditionalFormatting sqref="U146:U162">
    <cfRule type="notContainsBlanks" dxfId="27" priority="81">
      <formula>LEN(TRIM(U146))&gt;0</formula>
    </cfRule>
  </conditionalFormatting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59999389629810485"/>
    <pageSetUpPr fitToPage="1"/>
  </sheetPr>
  <dimension ref="A1:P167"/>
  <sheetViews>
    <sheetView showGridLines="0" zoomScaleNormal="100" workbookViewId="0">
      <selection activeCell="Q4" sqref="Q4"/>
    </sheetView>
  </sheetViews>
  <sheetFormatPr baseColWidth="10" defaultColWidth="10.5" defaultRowHeight="16" x14ac:dyDescent="0.2"/>
  <cols>
    <col min="1" max="1" width="14.1640625" style="113" bestFit="1" customWidth="1"/>
    <col min="2" max="2" width="4.6640625" customWidth="1"/>
    <col min="3" max="6" width="7.1640625" style="15" customWidth="1"/>
    <col min="7" max="12" width="7.1640625" customWidth="1"/>
    <col min="13" max="13" width="4.5" style="15" customWidth="1"/>
    <col min="14" max="14" width="6" style="15" customWidth="1"/>
    <col min="15" max="15" width="7.6640625" style="15" customWidth="1"/>
  </cols>
  <sheetData>
    <row r="1" spans="1:15" ht="24" x14ac:dyDescent="0.3">
      <c r="A1" s="114" t="s">
        <v>29</v>
      </c>
      <c r="K1" s="1410"/>
      <c r="L1" s="1410"/>
      <c r="M1" s="1410"/>
      <c r="N1" s="35"/>
      <c r="O1"/>
    </row>
    <row r="2" spans="1:15" ht="39.75" customHeight="1" thickBot="1" x14ac:dyDescent="0.25">
      <c r="A2" s="1411">
        <f>'Order SUM Made in EU'!E7</f>
        <v>0</v>
      </c>
      <c r="B2" s="1412"/>
      <c r="C2" s="1412"/>
      <c r="D2" s="1412"/>
      <c r="E2" s="1412"/>
      <c r="F2" s="1412"/>
      <c r="G2" s="1412"/>
      <c r="H2" s="1412"/>
      <c r="I2" s="1412"/>
      <c r="J2" s="1413"/>
      <c r="K2" s="1414">
        <f>'Order SUM Made in EU'!I7</f>
        <v>0</v>
      </c>
      <c r="L2" s="1415"/>
      <c r="M2" s="1416"/>
      <c r="N2" s="36"/>
      <c r="O2"/>
    </row>
    <row r="3" spans="1:15" s="5" customFormat="1" ht="49" customHeight="1" x14ac:dyDescent="0.2">
      <c r="A3" s="1251" t="s">
        <v>439</v>
      </c>
      <c r="B3" s="1252"/>
      <c r="C3" s="1253" t="str">
        <f>'360 PU '!L10</f>
        <v>BLACK              RAL 9005</v>
      </c>
      <c r="D3" s="1253" t="str">
        <f>'360 PU '!M10</f>
        <v>WHITE</v>
      </c>
      <c r="E3" s="1253" t="str">
        <f>'360 PU '!N10</f>
        <v xml:space="preserve">RED                RAL 3000 </v>
      </c>
      <c r="F3" s="1253" t="str">
        <f>'360 PU '!O10</f>
        <v xml:space="preserve">YELLOW       RAL 1018 </v>
      </c>
      <c r="G3" s="1253" t="str">
        <f>'360 PU '!P10</f>
        <v>BLUE             RAL 5015</v>
      </c>
      <c r="H3" s="1253" t="str">
        <f>'360 PU '!Q10</f>
        <v>BRIGHT GREEN          RAL 6018</v>
      </c>
      <c r="I3" s="1253" t="str">
        <f>'360 PU '!R10</f>
        <v>PINK             RAL 4003</v>
      </c>
      <c r="J3" s="1253" t="str">
        <f>'360 PU '!S10</f>
        <v>PURPLE   nS4050-R60B/M</v>
      </c>
      <c r="K3" s="1253" t="str">
        <f>'360 PU '!T10</f>
        <v>MINT   
RAL 6027</v>
      </c>
      <c r="L3" s="1253" t="str">
        <f>'360 PU '!U10</f>
        <v>BROWN
RAL 8003</v>
      </c>
      <c r="M3" s="1254" t="s">
        <v>61</v>
      </c>
      <c r="N3" s="121" t="s">
        <v>34</v>
      </c>
      <c r="O3" s="121" t="s">
        <v>317</v>
      </c>
    </row>
    <row r="4" spans="1:15" s="6" customFormat="1" ht="25" thickBot="1" x14ac:dyDescent="0.25">
      <c r="A4" s="161"/>
      <c r="B4" s="39" t="s">
        <v>62</v>
      </c>
      <c r="C4" s="662">
        <f t="shared" ref="C4:L4" si="0">SUM(C5:C163)</f>
        <v>0</v>
      </c>
      <c r="D4" s="662">
        <f t="shared" si="0"/>
        <v>0</v>
      </c>
      <c r="E4" s="662">
        <f t="shared" si="0"/>
        <v>0</v>
      </c>
      <c r="F4" s="662">
        <f t="shared" si="0"/>
        <v>0</v>
      </c>
      <c r="G4" s="662">
        <f t="shared" si="0"/>
        <v>0</v>
      </c>
      <c r="H4" s="662">
        <f t="shared" si="0"/>
        <v>0</v>
      </c>
      <c r="I4" s="662">
        <f t="shared" si="0"/>
        <v>0</v>
      </c>
      <c r="J4" s="662">
        <f t="shared" si="0"/>
        <v>0</v>
      </c>
      <c r="K4" s="662">
        <f t="shared" si="0"/>
        <v>0</v>
      </c>
      <c r="L4" s="662">
        <f t="shared" si="0"/>
        <v>0</v>
      </c>
      <c r="M4" s="40">
        <f>SUM(M5:M164)</f>
        <v>0</v>
      </c>
      <c r="N4" s="283">
        <f>SUM(N5:N164)</f>
        <v>0</v>
      </c>
      <c r="O4" s="762">
        <f>SUM(O5:O164)</f>
        <v>0</v>
      </c>
    </row>
    <row r="5" spans="1:15" ht="22.5" customHeight="1" x14ac:dyDescent="0.2">
      <c r="A5" s="116" t="str">
        <f>'360 PU '!D25</f>
        <v>360-008PU</v>
      </c>
      <c r="B5" s="37">
        <f>'360 PU '!I25</f>
        <v>3</v>
      </c>
      <c r="C5" s="196" t="str">
        <f>IF('360 PU '!L25=0,"",'360 PU '!L25)</f>
        <v/>
      </c>
      <c r="D5" s="197" t="str">
        <f>IF('360 PU '!M25=0,"",'360 PU '!M25)</f>
        <v/>
      </c>
      <c r="E5" s="197" t="str">
        <f>IF('360 PU '!N25=0,"",'360 PU '!N25)</f>
        <v/>
      </c>
      <c r="F5" s="197" t="str">
        <f>IF('360 PU '!O25=0,"",'360 PU '!O25)</f>
        <v/>
      </c>
      <c r="G5" s="197" t="str">
        <f>IF('360 PU '!P25=0,"",'360 PU '!P25)</f>
        <v/>
      </c>
      <c r="H5" s="197" t="str">
        <f>IF('360 PU '!Q25=0,"",'360 PU '!Q25)</f>
        <v/>
      </c>
      <c r="I5" s="197" t="str">
        <f>IF('360 PU '!R25=0,"",'360 PU '!R25)</f>
        <v/>
      </c>
      <c r="J5" s="197" t="str">
        <f>IF('360 PU '!S25=0,"",'360 PU '!S25)</f>
        <v/>
      </c>
      <c r="K5" s="284" t="str">
        <f>IF('360 PU '!T25=0,"",'360 PU '!T25)</f>
        <v/>
      </c>
      <c r="L5" s="284" t="str">
        <f>IF('360 PU '!U25=0,"",'360 PU '!U25)</f>
        <v/>
      </c>
      <c r="M5" s="195">
        <f t="shared" ref="M5:M20" si="1">SUM(C5:L5)</f>
        <v>0</v>
      </c>
      <c r="N5" s="195">
        <f>M5*'360 PU '!I25</f>
        <v>0</v>
      </c>
      <c r="O5" s="763">
        <f>M5*'360 PU '!AP25</f>
        <v>0</v>
      </c>
    </row>
    <row r="6" spans="1:15" ht="22.5" customHeight="1" x14ac:dyDescent="0.2">
      <c r="A6" s="116" t="str">
        <f>'360 PU '!D26</f>
        <v>360-009PU</v>
      </c>
      <c r="B6" s="37">
        <f>'360 PU '!I26</f>
        <v>1</v>
      </c>
      <c r="C6" s="196" t="str">
        <f>IF('360 PU '!L26=0,"",'360 PU '!L26)</f>
        <v/>
      </c>
      <c r="D6" s="197" t="str">
        <f>IF('360 PU '!M26=0,"",'360 PU '!M26)</f>
        <v/>
      </c>
      <c r="E6" s="197" t="str">
        <f>IF('360 PU '!N26=0,"",'360 PU '!N26)</f>
        <v/>
      </c>
      <c r="F6" s="197" t="str">
        <f>IF('360 PU '!O26=0,"",'360 PU '!O26)</f>
        <v/>
      </c>
      <c r="G6" s="197" t="str">
        <f>IF('360 PU '!P26=0,"",'360 PU '!P26)</f>
        <v/>
      </c>
      <c r="H6" s="197" t="str">
        <f>IF('360 PU '!Q26=0,"",'360 PU '!Q26)</f>
        <v/>
      </c>
      <c r="I6" s="197" t="str">
        <f>IF('360 PU '!R26=0,"",'360 PU '!R26)</f>
        <v/>
      </c>
      <c r="J6" s="197" t="str">
        <f>IF('360 PU '!S26=0,"",'360 PU '!S26)</f>
        <v/>
      </c>
      <c r="K6" s="284" t="str">
        <f>IF('360 PU '!T26=0,"",'360 PU '!T26)</f>
        <v/>
      </c>
      <c r="L6" s="284" t="str">
        <f>IF('360 PU '!U26=0,"",'360 PU '!U26)</f>
        <v/>
      </c>
      <c r="M6" s="195">
        <f t="shared" si="1"/>
        <v>0</v>
      </c>
      <c r="N6" s="195">
        <f>M6*'360 PU '!I26</f>
        <v>0</v>
      </c>
      <c r="O6" s="763">
        <f>M6*'360 PU '!AP26</f>
        <v>0</v>
      </c>
    </row>
    <row r="7" spans="1:15" ht="22.5" customHeight="1" x14ac:dyDescent="0.2">
      <c r="A7" s="116" t="str">
        <f>'360 PU '!D27</f>
        <v>360-010PU</v>
      </c>
      <c r="B7" s="37">
        <f>'360 PU '!I27</f>
        <v>1</v>
      </c>
      <c r="C7" s="196" t="str">
        <f>IF('360 PU '!L27=0,"",'360 PU '!L27)</f>
        <v/>
      </c>
      <c r="D7" s="197" t="str">
        <f>IF('360 PU '!M27=0,"",'360 PU '!M27)</f>
        <v/>
      </c>
      <c r="E7" s="197" t="str">
        <f>IF('360 PU '!N27=0,"",'360 PU '!N27)</f>
        <v/>
      </c>
      <c r="F7" s="197" t="str">
        <f>IF('360 PU '!O27=0,"",'360 PU '!O27)</f>
        <v/>
      </c>
      <c r="G7" s="197" t="str">
        <f>IF('360 PU '!P27=0,"",'360 PU '!P27)</f>
        <v/>
      </c>
      <c r="H7" s="197" t="str">
        <f>IF('360 PU '!Q27=0,"",'360 PU '!Q27)</f>
        <v/>
      </c>
      <c r="I7" s="197" t="str">
        <f>IF('360 PU '!R27=0,"",'360 PU '!R27)</f>
        <v/>
      </c>
      <c r="J7" s="197" t="str">
        <f>IF('360 PU '!S27=0,"",'360 PU '!S27)</f>
        <v/>
      </c>
      <c r="K7" s="284" t="str">
        <f>IF('360 PU '!T27=0,"",'360 PU '!T27)</f>
        <v/>
      </c>
      <c r="L7" s="284" t="str">
        <f>IF('360 PU '!U27=0,"",'360 PU '!U27)</f>
        <v/>
      </c>
      <c r="M7" s="195">
        <f t="shared" si="1"/>
        <v>0</v>
      </c>
      <c r="N7" s="195">
        <f>M7*'360 PU '!I27</f>
        <v>0</v>
      </c>
      <c r="O7" s="763">
        <f>M7*'360 PU '!AP27</f>
        <v>0</v>
      </c>
    </row>
    <row r="8" spans="1:15" ht="22.5" customHeight="1" x14ac:dyDescent="0.2">
      <c r="A8" s="116" t="str">
        <f>'360 PU '!D28</f>
        <v>360-011PU</v>
      </c>
      <c r="B8" s="37">
        <f>'360 PU '!I28</f>
        <v>1</v>
      </c>
      <c r="C8" s="196" t="str">
        <f>IF('360 PU '!L28=0,"",'360 PU '!L28)</f>
        <v/>
      </c>
      <c r="D8" s="197" t="str">
        <f>IF('360 PU '!M28=0,"",'360 PU '!M28)</f>
        <v/>
      </c>
      <c r="E8" s="197" t="str">
        <f>IF('360 PU '!N28=0,"",'360 PU '!N28)</f>
        <v/>
      </c>
      <c r="F8" s="197" t="str">
        <f>IF('360 PU '!O28=0,"",'360 PU '!O28)</f>
        <v/>
      </c>
      <c r="G8" s="197" t="str">
        <f>IF('360 PU '!P28=0,"",'360 PU '!P28)</f>
        <v/>
      </c>
      <c r="H8" s="197" t="str">
        <f>IF('360 PU '!Q28=0,"",'360 PU '!Q28)</f>
        <v/>
      </c>
      <c r="I8" s="197" t="str">
        <f>IF('360 PU '!R28=0,"",'360 PU '!R28)</f>
        <v/>
      </c>
      <c r="J8" s="197" t="str">
        <f>IF('360 PU '!S28=0,"",'360 PU '!S28)</f>
        <v/>
      </c>
      <c r="K8" s="284" t="str">
        <f>IF('360 PU '!T28=0,"",'360 PU '!T28)</f>
        <v/>
      </c>
      <c r="L8" s="284" t="str">
        <f>IF('360 PU '!U28=0,"",'360 PU '!U28)</f>
        <v/>
      </c>
      <c r="M8" s="195">
        <f t="shared" si="1"/>
        <v>0</v>
      </c>
      <c r="N8" s="195">
        <f>M8*'360 PU '!I28</f>
        <v>0</v>
      </c>
      <c r="O8" s="763">
        <f>M8*'360 PU '!AP28</f>
        <v>0</v>
      </c>
    </row>
    <row r="9" spans="1:15" ht="22.5" customHeight="1" x14ac:dyDescent="0.2">
      <c r="A9" s="116" t="str">
        <f>'360 PU '!D29</f>
        <v>360-012PU</v>
      </c>
      <c r="B9" s="37">
        <f>'360 PU '!I29</f>
        <v>1</v>
      </c>
      <c r="C9" s="196" t="str">
        <f>IF('360 PU '!L29=0,"",'360 PU '!L29)</f>
        <v/>
      </c>
      <c r="D9" s="197" t="str">
        <f>IF('360 PU '!M29=0,"",'360 PU '!M29)</f>
        <v/>
      </c>
      <c r="E9" s="197" t="str">
        <f>IF('360 PU '!N29=0,"",'360 PU '!N29)</f>
        <v/>
      </c>
      <c r="F9" s="197" t="str">
        <f>IF('360 PU '!O29=0,"",'360 PU '!O29)</f>
        <v/>
      </c>
      <c r="G9" s="197" t="str">
        <f>IF('360 PU '!P29=0,"",'360 PU '!P29)</f>
        <v/>
      </c>
      <c r="H9" s="197" t="str">
        <f>IF('360 PU '!Q29=0,"",'360 PU '!Q29)</f>
        <v/>
      </c>
      <c r="I9" s="197" t="str">
        <f>IF('360 PU '!R29=0,"",'360 PU '!R29)</f>
        <v/>
      </c>
      <c r="J9" s="197" t="str">
        <f>IF('360 PU '!S29=0,"",'360 PU '!S29)</f>
        <v/>
      </c>
      <c r="K9" s="284" t="str">
        <f>IF('360 PU '!T29=0,"",'360 PU '!T29)</f>
        <v/>
      </c>
      <c r="L9" s="284" t="str">
        <f>IF('360 PU '!U29=0,"",'360 PU '!U29)</f>
        <v/>
      </c>
      <c r="M9" s="195">
        <f t="shared" si="1"/>
        <v>0</v>
      </c>
      <c r="N9" s="195">
        <f>M9*'360 PU '!I29</f>
        <v>0</v>
      </c>
      <c r="O9" s="763">
        <f>M9*'360 PU '!AP29</f>
        <v>0</v>
      </c>
    </row>
    <row r="10" spans="1:15" ht="22.5" customHeight="1" x14ac:dyDescent="0.2">
      <c r="A10" s="116" t="str">
        <f>'360 PU '!D30</f>
        <v>360-013PU</v>
      </c>
      <c r="B10" s="37">
        <f>'360 PU '!I30</f>
        <v>1</v>
      </c>
      <c r="C10" s="196" t="str">
        <f>IF('360 PU '!L30=0,"",'360 PU '!L30)</f>
        <v/>
      </c>
      <c r="D10" s="197" t="str">
        <f>IF('360 PU '!M30=0,"",'360 PU '!M30)</f>
        <v/>
      </c>
      <c r="E10" s="197" t="str">
        <f>IF('360 PU '!N30=0,"",'360 PU '!N30)</f>
        <v/>
      </c>
      <c r="F10" s="197" t="str">
        <f>IF('360 PU '!O30=0,"",'360 PU '!O30)</f>
        <v/>
      </c>
      <c r="G10" s="197" t="str">
        <f>IF('360 PU '!P30=0,"",'360 PU '!P30)</f>
        <v/>
      </c>
      <c r="H10" s="197" t="str">
        <f>IF('360 PU '!Q30=0,"",'360 PU '!Q30)</f>
        <v/>
      </c>
      <c r="I10" s="197" t="str">
        <f>IF('360 PU '!R30=0,"",'360 PU '!R30)</f>
        <v/>
      </c>
      <c r="J10" s="197" t="str">
        <f>IF('360 PU '!S30=0,"",'360 PU '!S30)</f>
        <v/>
      </c>
      <c r="K10" s="284" t="str">
        <f>IF('360 PU '!T30=0,"",'360 PU '!T30)</f>
        <v/>
      </c>
      <c r="L10" s="284" t="str">
        <f>IF('360 PU '!U30=0,"",'360 PU '!U30)</f>
        <v/>
      </c>
      <c r="M10" s="195">
        <f t="shared" si="1"/>
        <v>0</v>
      </c>
      <c r="N10" s="195">
        <f>M10*'360 PU '!I30</f>
        <v>0</v>
      </c>
      <c r="O10" s="763">
        <f>M10*'360 PU '!AP30</f>
        <v>0</v>
      </c>
    </row>
    <row r="11" spans="1:15" ht="22.5" customHeight="1" x14ac:dyDescent="0.2">
      <c r="A11" s="116" t="str">
        <f>'360 PU '!D31</f>
        <v>360-014PU</v>
      </c>
      <c r="B11" s="37">
        <f>'360 PU '!I31</f>
        <v>4</v>
      </c>
      <c r="C11" s="196" t="str">
        <f>IF('360 PU '!L31=0,"",'360 PU '!L31)</f>
        <v/>
      </c>
      <c r="D11" s="197" t="str">
        <f>IF('360 PU '!M31=0,"",'360 PU '!M31)</f>
        <v/>
      </c>
      <c r="E11" s="197" t="str">
        <f>IF('360 PU '!N31=0,"",'360 PU '!N31)</f>
        <v/>
      </c>
      <c r="F11" s="197" t="str">
        <f>IF('360 PU '!O31=0,"",'360 PU '!O31)</f>
        <v/>
      </c>
      <c r="G11" s="197" t="str">
        <f>IF('360 PU '!P31=0,"",'360 PU '!P31)</f>
        <v/>
      </c>
      <c r="H11" s="197" t="str">
        <f>IF('360 PU '!Q31=0,"",'360 PU '!Q31)</f>
        <v/>
      </c>
      <c r="I11" s="197" t="str">
        <f>IF('360 PU '!R31=0,"",'360 PU '!R31)</f>
        <v/>
      </c>
      <c r="J11" s="197" t="str">
        <f>IF('360 PU '!S31=0,"",'360 PU '!S31)</f>
        <v/>
      </c>
      <c r="K11" s="284" t="str">
        <f>IF('360 PU '!T31=0,"",'360 PU '!T31)</f>
        <v/>
      </c>
      <c r="L11" s="284" t="str">
        <f>IF('360 PU '!U31=0,"",'360 PU '!U31)</f>
        <v/>
      </c>
      <c r="M11" s="195">
        <f t="shared" si="1"/>
        <v>0</v>
      </c>
      <c r="N11" s="195">
        <f>M11*'360 PU '!I31</f>
        <v>0</v>
      </c>
      <c r="O11" s="763">
        <f>M11*'360 PU '!AP31</f>
        <v>0</v>
      </c>
    </row>
    <row r="12" spans="1:15" ht="22.5" customHeight="1" x14ac:dyDescent="0.2">
      <c r="A12" s="116" t="str">
        <f>'360 PU '!D32</f>
        <v>360-015PU-DT</v>
      </c>
      <c r="B12" s="37">
        <f>'360 PU '!I32</f>
        <v>2</v>
      </c>
      <c r="C12" s="196" t="str">
        <f>IF('360 PU '!L32=0,"",'360 PU '!L32)</f>
        <v/>
      </c>
      <c r="D12" s="197" t="str">
        <f>IF('360 PU '!M32=0,"",'360 PU '!M32)</f>
        <v/>
      </c>
      <c r="E12" s="197" t="str">
        <f>IF('360 PU '!N32=0,"",'360 PU '!N32)</f>
        <v/>
      </c>
      <c r="F12" s="197" t="str">
        <f>IF('360 PU '!O32=0,"",'360 PU '!O32)</f>
        <v/>
      </c>
      <c r="G12" s="197" t="str">
        <f>IF('360 PU '!P32=0,"",'360 PU '!P32)</f>
        <v/>
      </c>
      <c r="H12" s="197" t="str">
        <f>IF('360 PU '!Q32=0,"",'360 PU '!Q32)</f>
        <v/>
      </c>
      <c r="I12" s="197" t="str">
        <f>IF('360 PU '!R32=0,"",'360 PU '!R32)</f>
        <v/>
      </c>
      <c r="J12" s="197" t="str">
        <f>IF('360 PU '!S32=0,"",'360 PU '!S32)</f>
        <v/>
      </c>
      <c r="K12" s="284" t="str">
        <f>IF('360 PU '!T32=0,"",'360 PU '!T32)</f>
        <v/>
      </c>
      <c r="L12" s="284" t="str">
        <f>IF('360 PU '!U32=0,"",'360 PU '!U32)</f>
        <v/>
      </c>
      <c r="M12" s="195">
        <f t="shared" si="1"/>
        <v>0</v>
      </c>
      <c r="N12" s="195">
        <f>M12*'360 PU '!I32</f>
        <v>0</v>
      </c>
      <c r="O12" s="763">
        <f>M12*'360 PU '!AP32</f>
        <v>0</v>
      </c>
    </row>
    <row r="13" spans="1:15" ht="22.5" customHeight="1" x14ac:dyDescent="0.2">
      <c r="A13" s="116" t="str">
        <f>'360 PU '!D33</f>
        <v>360-016PU</v>
      </c>
      <c r="B13" s="37">
        <f>'360 PU '!I33</f>
        <v>1</v>
      </c>
      <c r="C13" s="196" t="str">
        <f>IF('360 PU '!L33=0,"",'360 PU '!L33)</f>
        <v/>
      </c>
      <c r="D13" s="197" t="str">
        <f>IF('360 PU '!M33=0,"",'360 PU '!M33)</f>
        <v/>
      </c>
      <c r="E13" s="197" t="str">
        <f>IF('360 PU '!N33=0,"",'360 PU '!N33)</f>
        <v/>
      </c>
      <c r="F13" s="197" t="str">
        <f>IF('360 PU '!O33=0,"",'360 PU '!O33)</f>
        <v/>
      </c>
      <c r="G13" s="197" t="str">
        <f>IF('360 PU '!P33=0,"",'360 PU '!P33)</f>
        <v/>
      </c>
      <c r="H13" s="197" t="str">
        <f>IF('360 PU '!Q33=0,"",'360 PU '!Q33)</f>
        <v/>
      </c>
      <c r="I13" s="197" t="str">
        <f>IF('360 PU '!R33=0,"",'360 PU '!R33)</f>
        <v/>
      </c>
      <c r="J13" s="197" t="str">
        <f>IF('360 PU '!S33=0,"",'360 PU '!S33)</f>
        <v/>
      </c>
      <c r="K13" s="284" t="str">
        <f>IF('360 PU '!T33=0,"",'360 PU '!T33)</f>
        <v/>
      </c>
      <c r="L13" s="284" t="str">
        <f>IF('360 PU '!U33=0,"",'360 PU '!U33)</f>
        <v/>
      </c>
      <c r="M13" s="195">
        <f t="shared" si="1"/>
        <v>0</v>
      </c>
      <c r="N13" s="195">
        <f>M13*'360 PU '!I33</f>
        <v>0</v>
      </c>
      <c r="O13" s="763">
        <f>M13*'360 PU '!AP33</f>
        <v>0</v>
      </c>
    </row>
    <row r="14" spans="1:15" ht="22.5" customHeight="1" x14ac:dyDescent="0.2">
      <c r="A14" s="116" t="str">
        <f>'360 PU '!D34</f>
        <v>360-017PU</v>
      </c>
      <c r="B14" s="37">
        <f>'360 PU '!I34</f>
        <v>2</v>
      </c>
      <c r="C14" s="196" t="str">
        <f>IF('360 PU '!L34=0,"",'360 PU '!L34)</f>
        <v/>
      </c>
      <c r="D14" s="197" t="str">
        <f>IF('360 PU '!M34=0,"",'360 PU '!M34)</f>
        <v/>
      </c>
      <c r="E14" s="197" t="str">
        <f>IF('360 PU '!N34=0,"",'360 PU '!N34)</f>
        <v/>
      </c>
      <c r="F14" s="197" t="str">
        <f>IF('360 PU '!O34=0,"",'360 PU '!O34)</f>
        <v/>
      </c>
      <c r="G14" s="197" t="str">
        <f>IF('360 PU '!P34=0,"",'360 PU '!P34)</f>
        <v/>
      </c>
      <c r="H14" s="197" t="str">
        <f>IF('360 PU '!Q34=0,"",'360 PU '!Q34)</f>
        <v/>
      </c>
      <c r="I14" s="197" t="str">
        <f>IF('360 PU '!R34=0,"",'360 PU '!R34)</f>
        <v/>
      </c>
      <c r="J14" s="197" t="str">
        <f>IF('360 PU '!S34=0,"",'360 PU '!S34)</f>
        <v/>
      </c>
      <c r="K14" s="284" t="str">
        <f>IF('360 PU '!T34=0,"",'360 PU '!T34)</f>
        <v/>
      </c>
      <c r="L14" s="284" t="str">
        <f>IF('360 PU '!U34=0,"",'360 PU '!U34)</f>
        <v/>
      </c>
      <c r="M14" s="195">
        <f t="shared" si="1"/>
        <v>0</v>
      </c>
      <c r="N14" s="195">
        <f>M14*'360 PU '!I34</f>
        <v>0</v>
      </c>
      <c r="O14" s="763">
        <f>M14*'360 PU '!AP34</f>
        <v>0</v>
      </c>
    </row>
    <row r="15" spans="1:15" ht="22.5" customHeight="1" x14ac:dyDescent="0.2">
      <c r="A15" s="116">
        <f>'360 PU '!D35</f>
        <v>0</v>
      </c>
      <c r="B15" s="37">
        <f>'360 PU '!I35</f>
        <v>0</v>
      </c>
      <c r="C15" s="196" t="str">
        <f>IF('360 PU '!L35=0,"",'360 PU '!L35)</f>
        <v/>
      </c>
      <c r="D15" s="197" t="str">
        <f>IF('360 PU '!M35=0,"",'360 PU '!M35)</f>
        <v/>
      </c>
      <c r="E15" s="197" t="str">
        <f>IF('360 PU '!N35=0,"",'360 PU '!N35)</f>
        <v/>
      </c>
      <c r="F15" s="197" t="str">
        <f>IF('360 PU '!O35=0,"",'360 PU '!O35)</f>
        <v/>
      </c>
      <c r="G15" s="197" t="str">
        <f>IF('360 PU '!P35=0,"",'360 PU '!P35)</f>
        <v/>
      </c>
      <c r="H15" s="197" t="str">
        <f>IF('360 PU '!Q35=0,"",'360 PU '!Q35)</f>
        <v/>
      </c>
      <c r="I15" s="197" t="str">
        <f>IF('360 PU '!R35=0,"",'360 PU '!R35)</f>
        <v/>
      </c>
      <c r="J15" s="197" t="str">
        <f>IF('360 PU '!S35=0,"",'360 PU '!S35)</f>
        <v/>
      </c>
      <c r="K15" s="284" t="str">
        <f>IF('360 PU '!T35=0,"",'360 PU '!T35)</f>
        <v/>
      </c>
      <c r="L15" s="284" t="str">
        <f>IF('360 PU '!U35=0,"",'360 PU '!U35)</f>
        <v/>
      </c>
      <c r="M15" s="195">
        <f t="shared" si="1"/>
        <v>0</v>
      </c>
      <c r="N15" s="195">
        <f>M15*'360 PU '!I35</f>
        <v>0</v>
      </c>
      <c r="O15" s="763">
        <f>M15*'360 PU '!AP35</f>
        <v>0</v>
      </c>
    </row>
    <row r="16" spans="1:15" ht="22.5" customHeight="1" x14ac:dyDescent="0.2">
      <c r="A16" s="116" t="str">
        <f>'360 PU '!D36</f>
        <v>360-061PU</v>
      </c>
      <c r="B16" s="37">
        <f>'360 PU '!I36</f>
        <v>1</v>
      </c>
      <c r="C16" s="196" t="str">
        <f>IF('360 PU '!L36=0,"",'360 PU '!L36)</f>
        <v/>
      </c>
      <c r="D16" s="197" t="str">
        <f>IF('360 PU '!M36=0,"",'360 PU '!M36)</f>
        <v/>
      </c>
      <c r="E16" s="197" t="str">
        <f>IF('360 PU '!N36=0,"",'360 PU '!N36)</f>
        <v/>
      </c>
      <c r="F16" s="197" t="str">
        <f>IF('360 PU '!O36=0,"",'360 PU '!O36)</f>
        <v/>
      </c>
      <c r="G16" s="197" t="str">
        <f>IF('360 PU '!P36=0,"",'360 PU '!P36)</f>
        <v/>
      </c>
      <c r="H16" s="197" t="str">
        <f>IF('360 PU '!Q36=0,"",'360 PU '!Q36)</f>
        <v/>
      </c>
      <c r="I16" s="197" t="str">
        <f>IF('360 PU '!R36=0,"",'360 PU '!R36)</f>
        <v/>
      </c>
      <c r="J16" s="197" t="str">
        <f>IF('360 PU '!S36=0,"",'360 PU '!S36)</f>
        <v/>
      </c>
      <c r="K16" s="284" t="str">
        <f>IF('360 PU '!T36=0,"",'360 PU '!T36)</f>
        <v/>
      </c>
      <c r="L16" s="284" t="str">
        <f>IF('360 PU '!U36=0,"",'360 PU '!U36)</f>
        <v/>
      </c>
      <c r="M16" s="195">
        <f t="shared" si="1"/>
        <v>0</v>
      </c>
      <c r="N16" s="195">
        <f>M16*'360 PU '!I36</f>
        <v>0</v>
      </c>
      <c r="O16" s="763">
        <f>M16*'360 PU '!AP36</f>
        <v>0</v>
      </c>
    </row>
    <row r="17" spans="1:15" ht="22.5" customHeight="1" x14ac:dyDescent="0.2">
      <c r="A17" s="116" t="str">
        <f>'360 PU '!D37</f>
        <v>360-062PU</v>
      </c>
      <c r="B17" s="37">
        <f>'360 PU '!I37</f>
        <v>3</v>
      </c>
      <c r="C17" s="196" t="str">
        <f>IF('360 PU '!L37=0,"",'360 PU '!L37)</f>
        <v/>
      </c>
      <c r="D17" s="197" t="str">
        <f>IF('360 PU '!M37=0,"",'360 PU '!M37)</f>
        <v/>
      </c>
      <c r="E17" s="197" t="str">
        <f>IF('360 PU '!N37=0,"",'360 PU '!N37)</f>
        <v/>
      </c>
      <c r="F17" s="197" t="str">
        <f>IF('360 PU '!O37=0,"",'360 PU '!O37)</f>
        <v/>
      </c>
      <c r="G17" s="197" t="str">
        <f>IF('360 PU '!P37=0,"",'360 PU '!P37)</f>
        <v/>
      </c>
      <c r="H17" s="197" t="str">
        <f>IF('360 PU '!Q37=0,"",'360 PU '!Q37)</f>
        <v/>
      </c>
      <c r="I17" s="197" t="str">
        <f>IF('360 PU '!R37=0,"",'360 PU '!R37)</f>
        <v/>
      </c>
      <c r="J17" s="197" t="str">
        <f>IF('360 PU '!S37=0,"",'360 PU '!S37)</f>
        <v/>
      </c>
      <c r="K17" s="284" t="str">
        <f>IF('360 PU '!T37=0,"",'360 PU '!T37)</f>
        <v/>
      </c>
      <c r="L17" s="284" t="str">
        <f>IF('360 PU '!U37=0,"",'360 PU '!U37)</f>
        <v/>
      </c>
      <c r="M17" s="195">
        <f t="shared" si="1"/>
        <v>0</v>
      </c>
      <c r="N17" s="195">
        <f>M17*'360 PU '!I37</f>
        <v>0</v>
      </c>
      <c r="O17" s="763">
        <f>M17*'360 PU '!AP37</f>
        <v>0</v>
      </c>
    </row>
    <row r="18" spans="1:15" ht="22.5" customHeight="1" x14ac:dyDescent="0.2">
      <c r="A18" s="116" t="str">
        <f>'360 PU '!D38</f>
        <v>360-063PU</v>
      </c>
      <c r="B18" s="37">
        <f>'360 PU '!I38</f>
        <v>2</v>
      </c>
      <c r="C18" s="196" t="str">
        <f>IF('360 PU '!L38=0,"",'360 PU '!L38)</f>
        <v/>
      </c>
      <c r="D18" s="197" t="str">
        <f>IF('360 PU '!M38=0,"",'360 PU '!M38)</f>
        <v/>
      </c>
      <c r="E18" s="197" t="str">
        <f>IF('360 PU '!N38=0,"",'360 PU '!N38)</f>
        <v/>
      </c>
      <c r="F18" s="197" t="str">
        <f>IF('360 PU '!O38=0,"",'360 PU '!O38)</f>
        <v/>
      </c>
      <c r="G18" s="197" t="str">
        <f>IF('360 PU '!P38=0,"",'360 PU '!P38)</f>
        <v/>
      </c>
      <c r="H18" s="197" t="str">
        <f>IF('360 PU '!Q38=0,"",'360 PU '!Q38)</f>
        <v/>
      </c>
      <c r="I18" s="197" t="str">
        <f>IF('360 PU '!R38=0,"",'360 PU '!R38)</f>
        <v/>
      </c>
      <c r="J18" s="197" t="str">
        <f>IF('360 PU '!S38=0,"",'360 PU '!S38)</f>
        <v/>
      </c>
      <c r="K18" s="284" t="str">
        <f>IF('360 PU '!T38=0,"",'360 PU '!T38)</f>
        <v/>
      </c>
      <c r="L18" s="284" t="str">
        <f>IF('360 PU '!U38=0,"",'360 PU '!U38)</f>
        <v/>
      </c>
      <c r="M18" s="195">
        <f t="shared" si="1"/>
        <v>0</v>
      </c>
      <c r="N18" s="195">
        <f>M18*'360 PU '!I38</f>
        <v>0</v>
      </c>
      <c r="O18" s="763">
        <f>M18*'360 PU '!AP38</f>
        <v>0</v>
      </c>
    </row>
    <row r="19" spans="1:15" ht="22.5" customHeight="1" x14ac:dyDescent="0.2">
      <c r="A19" s="116" t="str">
        <f>'360 PU '!D39</f>
        <v>360-064PU</v>
      </c>
      <c r="B19" s="37">
        <f>'360 PU '!I39</f>
        <v>30</v>
      </c>
      <c r="C19" s="196" t="str">
        <f>IF('360 PU '!L39=0,"",'360 PU '!L39)</f>
        <v/>
      </c>
      <c r="D19" s="197" t="str">
        <f>IF('360 PU '!M39=0,"",'360 PU '!M39)</f>
        <v/>
      </c>
      <c r="E19" s="197" t="str">
        <f>IF('360 PU '!N39=0,"",'360 PU '!N39)</f>
        <v/>
      </c>
      <c r="F19" s="197" t="str">
        <f>IF('360 PU '!O39=0,"",'360 PU '!O39)</f>
        <v/>
      </c>
      <c r="G19" s="197" t="str">
        <f>IF('360 PU '!P39=0,"",'360 PU '!P39)</f>
        <v/>
      </c>
      <c r="H19" s="197" t="str">
        <f>IF('360 PU '!Q39=0,"",'360 PU '!Q39)</f>
        <v/>
      </c>
      <c r="I19" s="197" t="str">
        <f>IF('360 PU '!R39=0,"",'360 PU '!R39)</f>
        <v/>
      </c>
      <c r="J19" s="197" t="str">
        <f>IF('360 PU '!S39=0,"",'360 PU '!S39)</f>
        <v/>
      </c>
      <c r="K19" s="284" t="str">
        <f>IF('360 PU '!T39=0,"",'360 PU '!T39)</f>
        <v/>
      </c>
      <c r="L19" s="284" t="str">
        <f>IF('360 PU '!U39=0,"",'360 PU '!U39)</f>
        <v/>
      </c>
      <c r="M19" s="195">
        <f t="shared" si="1"/>
        <v>0</v>
      </c>
      <c r="N19" s="195">
        <f>M19*'360 PU '!I39</f>
        <v>0</v>
      </c>
      <c r="O19" s="763">
        <f>M19*'360 PU '!AP39</f>
        <v>0</v>
      </c>
    </row>
    <row r="20" spans="1:15" ht="22.5" customHeight="1" x14ac:dyDescent="0.2">
      <c r="A20" s="116" t="str">
        <f>'360 PU '!D40</f>
        <v>360-065PU</v>
      </c>
      <c r="B20" s="37">
        <f>'360 PU '!I40</f>
        <v>23</v>
      </c>
      <c r="C20" s="196" t="str">
        <f>IF('360 PU '!L40=0,"",'360 PU '!L40)</f>
        <v/>
      </c>
      <c r="D20" s="197" t="str">
        <f>IF('360 PU '!M40=0,"",'360 PU '!M40)</f>
        <v/>
      </c>
      <c r="E20" s="197" t="str">
        <f>IF('360 PU '!N40=0,"",'360 PU '!N40)</f>
        <v/>
      </c>
      <c r="F20" s="197" t="str">
        <f>IF('360 PU '!O40=0,"",'360 PU '!O40)</f>
        <v/>
      </c>
      <c r="G20" s="197" t="str">
        <f>IF('360 PU '!P40=0,"",'360 PU '!P40)</f>
        <v/>
      </c>
      <c r="H20" s="197" t="str">
        <f>IF('360 PU '!Q40=0,"",'360 PU '!Q40)</f>
        <v/>
      </c>
      <c r="I20" s="197" t="str">
        <f>IF('360 PU '!R40=0,"",'360 PU '!R40)</f>
        <v/>
      </c>
      <c r="J20" s="197" t="str">
        <f>IF('360 PU '!S40=0,"",'360 PU '!S40)</f>
        <v/>
      </c>
      <c r="K20" s="284" t="str">
        <f>IF('360 PU '!T40=0,"",'360 PU '!T40)</f>
        <v/>
      </c>
      <c r="L20" s="284" t="str">
        <f>IF('360 PU '!U40=0,"",'360 PU '!U40)</f>
        <v/>
      </c>
      <c r="M20" s="195">
        <f t="shared" si="1"/>
        <v>0</v>
      </c>
      <c r="N20" s="195">
        <f>M20*'360 PU '!I40</f>
        <v>0</v>
      </c>
      <c r="O20" s="763">
        <f>M20*'360 PU '!AP40</f>
        <v>0</v>
      </c>
    </row>
    <row r="21" spans="1:15" ht="22.5" customHeight="1" x14ac:dyDescent="0.2">
      <c r="A21" s="116" t="str">
        <f>'360 PU '!D41</f>
        <v>360-066PU</v>
      </c>
      <c r="B21" s="37">
        <f>'360 PU '!I41</f>
        <v>11</v>
      </c>
      <c r="C21" s="196" t="str">
        <f>IF('360 PU '!L41=0,"",'360 PU '!L41)</f>
        <v/>
      </c>
      <c r="D21" s="197" t="str">
        <f>IF('360 PU '!M41=0,"",'360 PU '!M41)</f>
        <v/>
      </c>
      <c r="E21" s="197" t="str">
        <f>IF('360 PU '!N41=0,"",'360 PU '!N41)</f>
        <v/>
      </c>
      <c r="F21" s="197" t="str">
        <f>IF('360 PU '!O41=0,"",'360 PU '!O41)</f>
        <v/>
      </c>
      <c r="G21" s="197" t="str">
        <f>IF('360 PU '!P41=0,"",'360 PU '!P41)</f>
        <v/>
      </c>
      <c r="H21" s="197" t="str">
        <f>IF('360 PU '!Q41=0,"",'360 PU '!Q41)</f>
        <v/>
      </c>
      <c r="I21" s="197" t="str">
        <f>IF('360 PU '!R41=0,"",'360 PU '!R41)</f>
        <v/>
      </c>
      <c r="J21" s="197" t="str">
        <f>IF('360 PU '!S41=0,"",'360 PU '!S41)</f>
        <v/>
      </c>
      <c r="K21" s="284" t="str">
        <f>IF('360 PU '!T41=0,"",'360 PU '!T41)</f>
        <v/>
      </c>
      <c r="L21" s="284" t="str">
        <f>IF('360 PU '!U41=0,"",'360 PU '!U41)</f>
        <v/>
      </c>
      <c r="M21" s="195">
        <f t="shared" ref="M21:M59" si="2">SUM(C21:L21)</f>
        <v>0</v>
      </c>
      <c r="N21" s="195">
        <f>M21*'360 PU '!I41</f>
        <v>0</v>
      </c>
      <c r="O21" s="763">
        <f>M21*'360 PU '!AP41</f>
        <v>0</v>
      </c>
    </row>
    <row r="22" spans="1:15" ht="22.5" customHeight="1" x14ac:dyDescent="0.2">
      <c r="A22" s="116" t="str">
        <f>'360 PU '!D42</f>
        <v>360-067PU</v>
      </c>
      <c r="B22" s="37">
        <f>'360 PU '!I42</f>
        <v>12</v>
      </c>
      <c r="C22" s="196" t="str">
        <f>IF('360 PU '!L42=0,"",'360 PU '!L42)</f>
        <v/>
      </c>
      <c r="D22" s="197" t="str">
        <f>IF('360 PU '!M42=0,"",'360 PU '!M42)</f>
        <v/>
      </c>
      <c r="E22" s="197" t="str">
        <f>IF('360 PU '!N42=0,"",'360 PU '!N42)</f>
        <v/>
      </c>
      <c r="F22" s="197" t="str">
        <f>IF('360 PU '!O42=0,"",'360 PU '!O42)</f>
        <v/>
      </c>
      <c r="G22" s="197" t="str">
        <f>IF('360 PU '!P42=0,"",'360 PU '!P42)</f>
        <v/>
      </c>
      <c r="H22" s="197" t="str">
        <f>IF('360 PU '!Q42=0,"",'360 PU '!Q42)</f>
        <v/>
      </c>
      <c r="I22" s="197" t="str">
        <f>IF('360 PU '!R42=0,"",'360 PU '!R42)</f>
        <v/>
      </c>
      <c r="J22" s="197" t="str">
        <f>IF('360 PU '!S42=0,"",'360 PU '!S42)</f>
        <v/>
      </c>
      <c r="K22" s="284" t="str">
        <f>IF('360 PU '!T42=0,"",'360 PU '!T42)</f>
        <v/>
      </c>
      <c r="L22" s="284" t="str">
        <f>IF('360 PU '!U42=0,"",'360 PU '!U42)</f>
        <v/>
      </c>
      <c r="M22" s="195">
        <f t="shared" si="2"/>
        <v>0</v>
      </c>
      <c r="N22" s="195">
        <f>M22*'360 PU '!I42</f>
        <v>0</v>
      </c>
      <c r="O22" s="763">
        <f>M22*'360 PU '!AP42</f>
        <v>0</v>
      </c>
    </row>
    <row r="23" spans="1:15" ht="22.5" customHeight="1" x14ac:dyDescent="0.2">
      <c r="A23" s="116" t="str">
        <f>'360 PU '!D43</f>
        <v>360-068PU</v>
      </c>
      <c r="B23" s="37">
        <f>'360 PU '!I43</f>
        <v>17</v>
      </c>
      <c r="C23" s="196" t="str">
        <f>IF('360 PU '!L43=0,"",'360 PU '!L43)</f>
        <v/>
      </c>
      <c r="D23" s="197" t="str">
        <f>IF('360 PU '!M43=0,"",'360 PU '!M43)</f>
        <v/>
      </c>
      <c r="E23" s="197" t="str">
        <f>IF('360 PU '!N43=0,"",'360 PU '!N43)</f>
        <v/>
      </c>
      <c r="F23" s="197" t="str">
        <f>IF('360 PU '!O43=0,"",'360 PU '!O43)</f>
        <v/>
      </c>
      <c r="G23" s="197" t="str">
        <f>IF('360 PU '!P43=0,"",'360 PU '!P43)</f>
        <v/>
      </c>
      <c r="H23" s="197" t="str">
        <f>IF('360 PU '!Q43=0,"",'360 PU '!Q43)</f>
        <v/>
      </c>
      <c r="I23" s="197" t="str">
        <f>IF('360 PU '!R43=0,"",'360 PU '!R43)</f>
        <v/>
      </c>
      <c r="J23" s="197" t="str">
        <f>IF('360 PU '!S43=0,"",'360 PU '!S43)</f>
        <v/>
      </c>
      <c r="K23" s="284" t="str">
        <f>IF('360 PU '!T43=0,"",'360 PU '!T43)</f>
        <v/>
      </c>
      <c r="L23" s="284" t="str">
        <f>IF('360 PU '!U43=0,"",'360 PU '!U43)</f>
        <v/>
      </c>
      <c r="M23" s="195">
        <f t="shared" si="2"/>
        <v>0</v>
      </c>
      <c r="N23" s="195">
        <f>M23*'360 PU '!I43</f>
        <v>0</v>
      </c>
      <c r="O23" s="763">
        <f>M23*'360 PU '!AP43</f>
        <v>0</v>
      </c>
    </row>
    <row r="24" spans="1:15" ht="22.5" customHeight="1" x14ac:dyDescent="0.2">
      <c r="A24" s="116" t="str">
        <f>'360 PU '!D44</f>
        <v>360-069PU</v>
      </c>
      <c r="B24" s="37">
        <f>'360 PU '!I44</f>
        <v>15</v>
      </c>
      <c r="C24" s="196" t="str">
        <f>IF('360 PU '!L44=0,"",'360 PU '!L44)</f>
        <v/>
      </c>
      <c r="D24" s="197" t="str">
        <f>IF('360 PU '!M44=0,"",'360 PU '!M44)</f>
        <v/>
      </c>
      <c r="E24" s="197" t="str">
        <f>IF('360 PU '!N44=0,"",'360 PU '!N44)</f>
        <v/>
      </c>
      <c r="F24" s="197" t="str">
        <f>IF('360 PU '!O44=0,"",'360 PU '!O44)</f>
        <v/>
      </c>
      <c r="G24" s="197" t="str">
        <f>IF('360 PU '!P44=0,"",'360 PU '!P44)</f>
        <v/>
      </c>
      <c r="H24" s="197" t="str">
        <f>IF('360 PU '!Q44=0,"",'360 PU '!Q44)</f>
        <v/>
      </c>
      <c r="I24" s="197" t="str">
        <f>IF('360 PU '!R44=0,"",'360 PU '!R44)</f>
        <v/>
      </c>
      <c r="J24" s="197" t="str">
        <f>IF('360 PU '!S44=0,"",'360 PU '!S44)</f>
        <v/>
      </c>
      <c r="K24" s="284" t="str">
        <f>IF('360 PU '!T44=0,"",'360 PU '!T44)</f>
        <v/>
      </c>
      <c r="L24" s="284" t="str">
        <f>IF('360 PU '!U44=0,"",'360 PU '!U44)</f>
        <v/>
      </c>
      <c r="M24" s="195">
        <f t="shared" si="2"/>
        <v>0</v>
      </c>
      <c r="N24" s="195">
        <f>M24*'360 PU '!I44</f>
        <v>0</v>
      </c>
      <c r="O24" s="763">
        <f>M24*'360 PU '!AP44</f>
        <v>0</v>
      </c>
    </row>
    <row r="25" spans="1:15" ht="22.5" customHeight="1" x14ac:dyDescent="0.2">
      <c r="A25" s="116" t="str">
        <f>'360 PU '!D45</f>
        <v>360-070PU</v>
      </c>
      <c r="B25" s="37">
        <f>'360 PU '!I45</f>
        <v>10</v>
      </c>
      <c r="C25" s="196" t="str">
        <f>IF('360 PU '!L45=0,"",'360 PU '!L45)</f>
        <v/>
      </c>
      <c r="D25" s="197" t="str">
        <f>IF('360 PU '!M45=0,"",'360 PU '!M45)</f>
        <v/>
      </c>
      <c r="E25" s="197" t="str">
        <f>IF('360 PU '!N45=0,"",'360 PU '!N45)</f>
        <v/>
      </c>
      <c r="F25" s="197" t="str">
        <f>IF('360 PU '!O45=0,"",'360 PU '!O45)</f>
        <v/>
      </c>
      <c r="G25" s="197" t="str">
        <f>IF('360 PU '!P45=0,"",'360 PU '!P45)</f>
        <v/>
      </c>
      <c r="H25" s="197" t="str">
        <f>IF('360 PU '!Q45=0,"",'360 PU '!Q45)</f>
        <v/>
      </c>
      <c r="I25" s="197" t="str">
        <f>IF('360 PU '!R45=0,"",'360 PU '!R45)</f>
        <v/>
      </c>
      <c r="J25" s="197" t="str">
        <f>IF('360 PU '!S45=0,"",'360 PU '!S45)</f>
        <v/>
      </c>
      <c r="K25" s="284" t="str">
        <f>IF('360 PU '!T45=0,"",'360 PU '!T45)</f>
        <v/>
      </c>
      <c r="L25" s="284" t="str">
        <f>IF('360 PU '!U45=0,"",'360 PU '!U45)</f>
        <v/>
      </c>
      <c r="M25" s="195">
        <f t="shared" si="2"/>
        <v>0</v>
      </c>
      <c r="N25" s="195">
        <f>M25*'360 PU '!I45</f>
        <v>0</v>
      </c>
      <c r="O25" s="763">
        <f>M25*'360 PU '!AP45</f>
        <v>0</v>
      </c>
    </row>
    <row r="26" spans="1:15" ht="22.5" customHeight="1" x14ac:dyDescent="0.2">
      <c r="A26" s="116" t="str">
        <f>'360 PU '!D46</f>
        <v>360-071PU</v>
      </c>
      <c r="B26" s="37">
        <f>'360 PU '!I46</f>
        <v>1</v>
      </c>
      <c r="C26" s="196" t="str">
        <f>IF('360 PU '!L46=0,"",'360 PU '!L46)</f>
        <v/>
      </c>
      <c r="D26" s="197" t="str">
        <f>IF('360 PU '!M46=0,"",'360 PU '!M46)</f>
        <v/>
      </c>
      <c r="E26" s="197" t="str">
        <f>IF('360 PU '!N46=0,"",'360 PU '!N46)</f>
        <v/>
      </c>
      <c r="F26" s="197" t="str">
        <f>IF('360 PU '!O46=0,"",'360 PU '!O46)</f>
        <v/>
      </c>
      <c r="G26" s="197" t="str">
        <f>IF('360 PU '!P46=0,"",'360 PU '!P46)</f>
        <v/>
      </c>
      <c r="H26" s="197" t="str">
        <f>IF('360 PU '!Q46=0,"",'360 PU '!Q46)</f>
        <v/>
      </c>
      <c r="I26" s="197" t="str">
        <f>IF('360 PU '!R46=0,"",'360 PU '!R46)</f>
        <v/>
      </c>
      <c r="J26" s="197" t="str">
        <f>IF('360 PU '!S46=0,"",'360 PU '!S46)</f>
        <v/>
      </c>
      <c r="K26" s="284" t="str">
        <f>IF('360 PU '!T46=0,"",'360 PU '!T46)</f>
        <v/>
      </c>
      <c r="L26" s="284" t="str">
        <f>IF('360 PU '!U46=0,"",'360 PU '!U46)</f>
        <v/>
      </c>
      <c r="M26" s="195">
        <f t="shared" si="2"/>
        <v>0</v>
      </c>
      <c r="N26" s="195">
        <f>M26*'360 PU '!I46</f>
        <v>0</v>
      </c>
      <c r="O26" s="763">
        <f>M26*'360 PU '!AP46</f>
        <v>0</v>
      </c>
    </row>
    <row r="27" spans="1:15" ht="22.5" customHeight="1" x14ac:dyDescent="0.2">
      <c r="A27" s="116" t="str">
        <f>'360 PU '!D47</f>
        <v>360-072PU</v>
      </c>
      <c r="B27" s="37">
        <f>'360 PU '!I47</f>
        <v>2</v>
      </c>
      <c r="C27" s="196" t="str">
        <f>IF('360 PU '!L47=0,"",'360 PU '!L47)</f>
        <v/>
      </c>
      <c r="D27" s="197" t="str">
        <f>IF('360 PU '!M47=0,"",'360 PU '!M47)</f>
        <v/>
      </c>
      <c r="E27" s="197" t="str">
        <f>IF('360 PU '!N47=0,"",'360 PU '!N47)</f>
        <v/>
      </c>
      <c r="F27" s="197" t="str">
        <f>IF('360 PU '!O47=0,"",'360 PU '!O47)</f>
        <v/>
      </c>
      <c r="G27" s="197" t="str">
        <f>IF('360 PU '!P47=0,"",'360 PU '!P47)</f>
        <v/>
      </c>
      <c r="H27" s="197" t="str">
        <f>IF('360 PU '!Q47=0,"",'360 PU '!Q47)</f>
        <v/>
      </c>
      <c r="I27" s="197" t="str">
        <f>IF('360 PU '!R47=0,"",'360 PU '!R47)</f>
        <v/>
      </c>
      <c r="J27" s="197" t="str">
        <f>IF('360 PU '!S47=0,"",'360 PU '!S47)</f>
        <v/>
      </c>
      <c r="K27" s="284" t="str">
        <f>IF('360 PU '!T47=0,"",'360 PU '!T47)</f>
        <v/>
      </c>
      <c r="L27" s="284" t="str">
        <f>IF('360 PU '!U47=0,"",'360 PU '!U47)</f>
        <v/>
      </c>
      <c r="M27" s="195">
        <f t="shared" si="2"/>
        <v>0</v>
      </c>
      <c r="N27" s="195">
        <f>M27*'360 PU '!I47</f>
        <v>0</v>
      </c>
      <c r="O27" s="763">
        <f>M27*'360 PU '!AP47</f>
        <v>0</v>
      </c>
    </row>
    <row r="28" spans="1:15" ht="22.5" customHeight="1" x14ac:dyDescent="0.2">
      <c r="A28" s="116" t="str">
        <f>'360 PU '!D48</f>
        <v>360-073PU</v>
      </c>
      <c r="B28" s="37">
        <f>'360 PU '!I48</f>
        <v>6</v>
      </c>
      <c r="C28" s="196" t="str">
        <f>IF('360 PU '!L48=0,"",'360 PU '!L48)</f>
        <v/>
      </c>
      <c r="D28" s="197" t="str">
        <f>IF('360 PU '!M48=0,"",'360 PU '!M48)</f>
        <v/>
      </c>
      <c r="E28" s="197" t="str">
        <f>IF('360 PU '!N48=0,"",'360 PU '!N48)</f>
        <v/>
      </c>
      <c r="F28" s="197" t="str">
        <f>IF('360 PU '!O48=0,"",'360 PU '!O48)</f>
        <v/>
      </c>
      <c r="G28" s="197" t="str">
        <f>IF('360 PU '!P48=0,"",'360 PU '!P48)</f>
        <v/>
      </c>
      <c r="H28" s="197" t="str">
        <f>IF('360 PU '!Q48=0,"",'360 PU '!Q48)</f>
        <v/>
      </c>
      <c r="I28" s="197" t="str">
        <f>IF('360 PU '!R48=0,"",'360 PU '!R48)</f>
        <v/>
      </c>
      <c r="J28" s="197" t="str">
        <f>IF('360 PU '!S48=0,"",'360 PU '!S48)</f>
        <v/>
      </c>
      <c r="K28" s="284" t="str">
        <f>IF('360 PU '!T48=0,"",'360 PU '!T48)</f>
        <v/>
      </c>
      <c r="L28" s="284" t="str">
        <f>IF('360 PU '!U48=0,"",'360 PU '!U48)</f>
        <v/>
      </c>
      <c r="M28" s="195">
        <f t="shared" si="2"/>
        <v>0</v>
      </c>
      <c r="N28" s="195">
        <f>M28*'360 PU '!I48</f>
        <v>0</v>
      </c>
      <c r="O28" s="763">
        <f>M28*'360 PU '!AP48</f>
        <v>0</v>
      </c>
    </row>
    <row r="29" spans="1:15" ht="22.5" customHeight="1" x14ac:dyDescent="0.2">
      <c r="A29" s="116" t="str">
        <f>'360 PU '!D49</f>
        <v>360-074PU</v>
      </c>
      <c r="B29" s="37">
        <f>'360 PU '!I49</f>
        <v>1</v>
      </c>
      <c r="C29" s="196" t="str">
        <f>IF('360 PU '!L49=0,"",'360 PU '!L49)</f>
        <v/>
      </c>
      <c r="D29" s="197" t="str">
        <f>IF('360 PU '!M49=0,"",'360 PU '!M49)</f>
        <v/>
      </c>
      <c r="E29" s="197" t="str">
        <f>IF('360 PU '!N49=0,"",'360 PU '!N49)</f>
        <v/>
      </c>
      <c r="F29" s="197" t="str">
        <f>IF('360 PU '!O49=0,"",'360 PU '!O49)</f>
        <v/>
      </c>
      <c r="G29" s="197" t="str">
        <f>IF('360 PU '!P49=0,"",'360 PU '!P49)</f>
        <v/>
      </c>
      <c r="H29" s="197" t="str">
        <f>IF('360 PU '!Q49=0,"",'360 PU '!Q49)</f>
        <v/>
      </c>
      <c r="I29" s="197" t="str">
        <f>IF('360 PU '!R49=0,"",'360 PU '!R49)</f>
        <v/>
      </c>
      <c r="J29" s="197" t="str">
        <f>IF('360 PU '!S49=0,"",'360 PU '!S49)</f>
        <v/>
      </c>
      <c r="K29" s="284" t="str">
        <f>IF('360 PU '!T49=0,"",'360 PU '!T49)</f>
        <v/>
      </c>
      <c r="L29" s="284" t="str">
        <f>IF('360 PU '!U49=0,"",'360 PU '!U49)</f>
        <v/>
      </c>
      <c r="M29" s="195">
        <f t="shared" si="2"/>
        <v>0</v>
      </c>
      <c r="N29" s="195">
        <f>M29*'360 PU '!I49</f>
        <v>0</v>
      </c>
      <c r="O29" s="763">
        <f>M29*'360 PU '!AP49</f>
        <v>0</v>
      </c>
    </row>
    <row r="30" spans="1:15" ht="22.5" customHeight="1" x14ac:dyDescent="0.2">
      <c r="A30" s="116" t="str">
        <f>'360 PU '!D50</f>
        <v>360-075PU</v>
      </c>
      <c r="B30" s="37">
        <f>'360 PU '!I50</f>
        <v>1</v>
      </c>
      <c r="C30" s="196" t="str">
        <f>IF('360 PU '!L50=0,"",'360 PU '!L50)</f>
        <v/>
      </c>
      <c r="D30" s="197" t="str">
        <f>IF('360 PU '!M50=0,"",'360 PU '!M50)</f>
        <v/>
      </c>
      <c r="E30" s="197" t="str">
        <f>IF('360 PU '!N50=0,"",'360 PU '!N50)</f>
        <v/>
      </c>
      <c r="F30" s="197" t="str">
        <f>IF('360 PU '!O50=0,"",'360 PU '!O50)</f>
        <v/>
      </c>
      <c r="G30" s="197" t="str">
        <f>IF('360 PU '!P50=0,"",'360 PU '!P50)</f>
        <v/>
      </c>
      <c r="H30" s="197" t="str">
        <f>IF('360 PU '!Q50=0,"",'360 PU '!Q50)</f>
        <v/>
      </c>
      <c r="I30" s="197" t="str">
        <f>IF('360 PU '!R50=0,"",'360 PU '!R50)</f>
        <v/>
      </c>
      <c r="J30" s="197" t="str">
        <f>IF('360 PU '!S50=0,"",'360 PU '!S50)</f>
        <v/>
      </c>
      <c r="K30" s="284" t="str">
        <f>IF('360 PU '!T50=0,"",'360 PU '!T50)</f>
        <v/>
      </c>
      <c r="L30" s="284" t="str">
        <f>IF('360 PU '!U50=0,"",'360 PU '!U50)</f>
        <v/>
      </c>
      <c r="M30" s="195">
        <f t="shared" si="2"/>
        <v>0</v>
      </c>
      <c r="N30" s="195">
        <f>M30*'360 PU '!I50</f>
        <v>0</v>
      </c>
      <c r="O30" s="763">
        <f>M30*'360 PU '!AP50</f>
        <v>0</v>
      </c>
    </row>
    <row r="31" spans="1:15" ht="22.5" customHeight="1" x14ac:dyDescent="0.2">
      <c r="A31" s="116" t="str">
        <f>'360 PU '!D51</f>
        <v>360-076PU</v>
      </c>
      <c r="B31" s="37">
        <f>'360 PU '!I51</f>
        <v>15</v>
      </c>
      <c r="C31" s="196" t="str">
        <f>IF('360 PU '!L51=0,"",'360 PU '!L51)</f>
        <v/>
      </c>
      <c r="D31" s="197" t="str">
        <f>IF('360 PU '!M51=0,"",'360 PU '!M51)</f>
        <v/>
      </c>
      <c r="E31" s="197" t="str">
        <f>IF('360 PU '!N51=0,"",'360 PU '!N51)</f>
        <v/>
      </c>
      <c r="F31" s="197" t="str">
        <f>IF('360 PU '!O51=0,"",'360 PU '!O51)</f>
        <v/>
      </c>
      <c r="G31" s="197" t="str">
        <f>IF('360 PU '!P51=0,"",'360 PU '!P51)</f>
        <v/>
      </c>
      <c r="H31" s="197" t="str">
        <f>IF('360 PU '!Q51=0,"",'360 PU '!Q51)</f>
        <v/>
      </c>
      <c r="I31" s="197" t="str">
        <f>IF('360 PU '!R51=0,"",'360 PU '!R51)</f>
        <v/>
      </c>
      <c r="J31" s="197" t="str">
        <f>IF('360 PU '!S51=0,"",'360 PU '!S51)</f>
        <v/>
      </c>
      <c r="K31" s="284" t="str">
        <f>IF('360 PU '!T51=0,"",'360 PU '!T51)</f>
        <v/>
      </c>
      <c r="L31" s="284" t="str">
        <f>IF('360 PU '!U51=0,"",'360 PU '!U51)</f>
        <v/>
      </c>
      <c r="M31" s="195">
        <f t="shared" si="2"/>
        <v>0</v>
      </c>
      <c r="N31" s="195">
        <f>M31*'360 PU '!I51</f>
        <v>0</v>
      </c>
      <c r="O31" s="763">
        <f>M31*'360 PU '!AP51</f>
        <v>0</v>
      </c>
    </row>
    <row r="32" spans="1:15" ht="22.5" customHeight="1" x14ac:dyDescent="0.2">
      <c r="A32" s="116" t="str">
        <f>'360 PU '!D52</f>
        <v>360-077PU</v>
      </c>
      <c r="B32" s="37">
        <f>'360 PU '!I52</f>
        <v>1</v>
      </c>
      <c r="C32" s="196" t="str">
        <f>IF('360 PU '!L52=0,"",'360 PU '!L52)</f>
        <v/>
      </c>
      <c r="D32" s="197" t="str">
        <f>IF('360 PU '!M52=0,"",'360 PU '!M52)</f>
        <v/>
      </c>
      <c r="E32" s="197" t="str">
        <f>IF('360 PU '!N52=0,"",'360 PU '!N52)</f>
        <v/>
      </c>
      <c r="F32" s="197" t="str">
        <f>IF('360 PU '!O52=0,"",'360 PU '!O52)</f>
        <v/>
      </c>
      <c r="G32" s="197" t="str">
        <f>IF('360 PU '!P52=0,"",'360 PU '!P52)</f>
        <v/>
      </c>
      <c r="H32" s="197" t="str">
        <f>IF('360 PU '!Q52=0,"",'360 PU '!Q52)</f>
        <v/>
      </c>
      <c r="I32" s="197" t="str">
        <f>IF('360 PU '!R52=0,"",'360 PU '!R52)</f>
        <v/>
      </c>
      <c r="J32" s="197" t="str">
        <f>IF('360 PU '!S52=0,"",'360 PU '!S52)</f>
        <v/>
      </c>
      <c r="K32" s="284" t="str">
        <f>IF('360 PU '!T52=0,"",'360 PU '!T52)</f>
        <v/>
      </c>
      <c r="L32" s="284" t="str">
        <f>IF('360 PU '!U52=0,"",'360 PU '!U52)</f>
        <v/>
      </c>
      <c r="M32" s="195">
        <f t="shared" si="2"/>
        <v>0</v>
      </c>
      <c r="N32" s="195">
        <f>M32*'360 PU '!I52</f>
        <v>0</v>
      </c>
      <c r="O32" s="763">
        <f>M32*'360 PU '!AP52</f>
        <v>0</v>
      </c>
    </row>
    <row r="33" spans="1:15" ht="22.5" customHeight="1" x14ac:dyDescent="0.2">
      <c r="A33" s="116" t="str">
        <f>'360 PU '!D53</f>
        <v>360-078PU</v>
      </c>
      <c r="B33" s="37">
        <f>'360 PU '!I53</f>
        <v>8</v>
      </c>
      <c r="C33" s="196" t="str">
        <f>IF('360 PU '!L53=0,"",'360 PU '!L53)</f>
        <v/>
      </c>
      <c r="D33" s="197" t="str">
        <f>IF('360 PU '!M53=0,"",'360 PU '!M53)</f>
        <v/>
      </c>
      <c r="E33" s="197" t="str">
        <f>IF('360 PU '!N53=0,"",'360 PU '!N53)</f>
        <v/>
      </c>
      <c r="F33" s="197" t="str">
        <f>IF('360 PU '!O53=0,"",'360 PU '!O53)</f>
        <v/>
      </c>
      <c r="G33" s="197" t="str">
        <f>IF('360 PU '!P53=0,"",'360 PU '!P53)</f>
        <v/>
      </c>
      <c r="H33" s="197" t="str">
        <f>IF('360 PU '!Q53=0,"",'360 PU '!Q53)</f>
        <v/>
      </c>
      <c r="I33" s="197" t="str">
        <f>IF('360 PU '!R53=0,"",'360 PU '!R53)</f>
        <v/>
      </c>
      <c r="J33" s="197" t="str">
        <f>IF('360 PU '!S53=0,"",'360 PU '!S53)</f>
        <v/>
      </c>
      <c r="K33" s="284" t="str">
        <f>IF('360 PU '!T53=0,"",'360 PU '!T53)</f>
        <v/>
      </c>
      <c r="L33" s="284" t="str">
        <f>IF('360 PU '!U53=0,"",'360 PU '!U53)</f>
        <v/>
      </c>
      <c r="M33" s="195">
        <f t="shared" si="2"/>
        <v>0</v>
      </c>
      <c r="N33" s="195">
        <f>M33*'360 PU '!I53</f>
        <v>0</v>
      </c>
      <c r="O33" s="763">
        <f>M33*'360 PU '!AP53</f>
        <v>0</v>
      </c>
    </row>
    <row r="34" spans="1:15" ht="22.5" customHeight="1" x14ac:dyDescent="0.2">
      <c r="A34" s="116" t="str">
        <f>'360 PU '!D54</f>
        <v>360-079PU</v>
      </c>
      <c r="B34" s="37">
        <f>'360 PU '!I54</f>
        <v>5</v>
      </c>
      <c r="C34" s="196" t="str">
        <f>IF('360 PU '!L54=0,"",'360 PU '!L54)</f>
        <v/>
      </c>
      <c r="D34" s="197" t="str">
        <f>IF('360 PU '!M54=0,"",'360 PU '!M54)</f>
        <v/>
      </c>
      <c r="E34" s="197" t="str">
        <f>IF('360 PU '!N54=0,"",'360 PU '!N54)</f>
        <v/>
      </c>
      <c r="F34" s="197" t="str">
        <f>IF('360 PU '!O54=0,"",'360 PU '!O54)</f>
        <v/>
      </c>
      <c r="G34" s="197" t="str">
        <f>IF('360 PU '!P54=0,"",'360 PU '!P54)</f>
        <v/>
      </c>
      <c r="H34" s="197" t="str">
        <f>IF('360 PU '!Q54=0,"",'360 PU '!Q54)</f>
        <v/>
      </c>
      <c r="I34" s="197" t="str">
        <f>IF('360 PU '!R54=0,"",'360 PU '!R54)</f>
        <v/>
      </c>
      <c r="J34" s="197" t="str">
        <f>IF('360 PU '!S54=0,"",'360 PU '!S54)</f>
        <v/>
      </c>
      <c r="K34" s="284" t="str">
        <f>IF('360 PU '!T54=0,"",'360 PU '!T54)</f>
        <v/>
      </c>
      <c r="L34" s="284" t="str">
        <f>IF('360 PU '!U54=0,"",'360 PU '!U54)</f>
        <v/>
      </c>
      <c r="M34" s="195">
        <f t="shared" si="2"/>
        <v>0</v>
      </c>
      <c r="N34" s="195">
        <f>M34*'360 PU '!I54</f>
        <v>0</v>
      </c>
      <c r="O34" s="763">
        <f>M34*'360 PU '!AP54</f>
        <v>0</v>
      </c>
    </row>
    <row r="35" spans="1:15" ht="22.5" customHeight="1" x14ac:dyDescent="0.2">
      <c r="A35" s="116" t="str">
        <f>'360 PU '!D55</f>
        <v>360-080PU</v>
      </c>
      <c r="B35" s="37">
        <f>'360 PU '!I55</f>
        <v>12</v>
      </c>
      <c r="C35" s="196" t="str">
        <f>IF('360 PU '!L55=0,"",'360 PU '!L55)</f>
        <v/>
      </c>
      <c r="D35" s="197" t="str">
        <f>IF('360 PU '!M55=0,"",'360 PU '!M55)</f>
        <v/>
      </c>
      <c r="E35" s="197" t="str">
        <f>IF('360 PU '!N55=0,"",'360 PU '!N55)</f>
        <v/>
      </c>
      <c r="F35" s="197" t="str">
        <f>IF('360 PU '!O55=0,"",'360 PU '!O55)</f>
        <v/>
      </c>
      <c r="G35" s="197" t="str">
        <f>IF('360 PU '!P55=0,"",'360 PU '!P55)</f>
        <v/>
      </c>
      <c r="H35" s="197" t="str">
        <f>IF('360 PU '!Q55=0,"",'360 PU '!Q55)</f>
        <v/>
      </c>
      <c r="I35" s="197" t="str">
        <f>IF('360 PU '!R55=0,"",'360 PU '!R55)</f>
        <v/>
      </c>
      <c r="J35" s="197" t="str">
        <f>IF('360 PU '!S55=0,"",'360 PU '!S55)</f>
        <v/>
      </c>
      <c r="K35" s="284" t="str">
        <f>IF('360 PU '!T55=0,"",'360 PU '!T55)</f>
        <v/>
      </c>
      <c r="L35" s="284" t="str">
        <f>IF('360 PU '!U55=0,"",'360 PU '!U55)</f>
        <v/>
      </c>
      <c r="M35" s="195">
        <f t="shared" si="2"/>
        <v>0</v>
      </c>
      <c r="N35" s="195">
        <f>M35*'360 PU '!I55</f>
        <v>0</v>
      </c>
      <c r="O35" s="763">
        <f>M35*'360 PU '!AP55</f>
        <v>0</v>
      </c>
    </row>
    <row r="36" spans="1:15" ht="22.5" customHeight="1" x14ac:dyDescent="0.2">
      <c r="A36" s="116">
        <f>'360 PU '!D56</f>
        <v>0</v>
      </c>
      <c r="B36" s="37">
        <f>'360 PU '!I56</f>
        <v>0</v>
      </c>
      <c r="C36" s="196" t="str">
        <f>IF('360 PU '!L56=0,"",'360 PU '!L56)</f>
        <v/>
      </c>
      <c r="D36" s="197" t="str">
        <f>IF('360 PU '!M56=0,"",'360 PU '!M56)</f>
        <v/>
      </c>
      <c r="E36" s="197" t="str">
        <f>IF('360 PU '!N56=0,"",'360 PU '!N56)</f>
        <v/>
      </c>
      <c r="F36" s="197" t="str">
        <f>IF('360 PU '!O56=0,"",'360 PU '!O56)</f>
        <v/>
      </c>
      <c r="G36" s="197" t="str">
        <f>IF('360 PU '!P56=0,"",'360 PU '!P56)</f>
        <v/>
      </c>
      <c r="H36" s="197" t="str">
        <f>IF('360 PU '!Q56=0,"",'360 PU '!Q56)</f>
        <v/>
      </c>
      <c r="I36" s="197" t="str">
        <f>IF('360 PU '!R56=0,"",'360 PU '!R56)</f>
        <v/>
      </c>
      <c r="J36" s="197" t="str">
        <f>IF('360 PU '!S56=0,"",'360 PU '!S56)</f>
        <v/>
      </c>
      <c r="K36" s="284" t="str">
        <f>IF('360 PU '!T56=0,"",'360 PU '!T56)</f>
        <v/>
      </c>
      <c r="L36" s="284" t="str">
        <f>IF('360 PU '!U56=0,"",'360 PU '!U56)</f>
        <v/>
      </c>
      <c r="M36" s="195">
        <f t="shared" si="2"/>
        <v>0</v>
      </c>
      <c r="N36" s="195">
        <f>M36*'360 PU '!I56</f>
        <v>0</v>
      </c>
      <c r="O36" s="763">
        <f>M36*'360 PU '!AP56</f>
        <v>0</v>
      </c>
    </row>
    <row r="37" spans="1:15" ht="22.5" customHeight="1" x14ac:dyDescent="0.2">
      <c r="A37" s="116"/>
      <c r="B37" s="37"/>
      <c r="C37" s="196"/>
      <c r="D37" s="197"/>
      <c r="E37" s="197"/>
      <c r="F37" s="197"/>
      <c r="G37" s="197"/>
      <c r="H37" s="197"/>
      <c r="I37" s="197"/>
      <c r="J37" s="197"/>
      <c r="K37" s="284"/>
      <c r="L37" s="284"/>
      <c r="M37" s="195"/>
      <c r="N37" s="195"/>
      <c r="O37" s="763"/>
    </row>
    <row r="38" spans="1:15" ht="22.5" customHeight="1" x14ac:dyDescent="0.2">
      <c r="A38" s="116" t="str">
        <f>'360 PU '!D19</f>
        <v>360-91PU</v>
      </c>
      <c r="B38" s="37">
        <f>'360 PU '!I19</f>
        <v>16</v>
      </c>
      <c r="C38" s="196" t="str">
        <f>IF('360 PU '!L19=0,"",'360 PU '!L19)</f>
        <v/>
      </c>
      <c r="D38" s="197" t="str">
        <f>IF('360 PU '!M19=0,"",'360 PU '!M19)</f>
        <v/>
      </c>
      <c r="E38" s="197" t="str">
        <f>IF('360 PU '!N19=0,"",'360 PU '!N19)</f>
        <v/>
      </c>
      <c r="F38" s="197" t="str">
        <f>IF('360 PU '!O19=0,"",'360 PU '!O19)</f>
        <v/>
      </c>
      <c r="G38" s="197" t="str">
        <f>IF('360 PU '!P19=0,"",'360 PU '!P19)</f>
        <v/>
      </c>
      <c r="H38" s="197" t="str">
        <f>IF('360 PU '!Q19=0,"",'360 PU '!Q19)</f>
        <v/>
      </c>
      <c r="I38" s="197" t="str">
        <f>IF('360 PU '!R19=0,"",'360 PU '!R19)</f>
        <v/>
      </c>
      <c r="J38" s="197" t="str">
        <f>IF('360 PU '!S19=0,"",'360 PU '!S19)</f>
        <v/>
      </c>
      <c r="K38" s="284" t="str">
        <f>IF('360 PU '!T19=0,"",'360 PU '!T19)</f>
        <v/>
      </c>
      <c r="L38" s="284" t="str">
        <f>IF('360 PU '!U19=0,"",'360 PU '!U19)</f>
        <v/>
      </c>
      <c r="M38" s="195">
        <f t="shared" ref="M38" si="3">SUM(C38:L38)</f>
        <v>0</v>
      </c>
      <c r="N38" s="195">
        <f>M38*'360 PU '!I19</f>
        <v>0</v>
      </c>
      <c r="O38" s="763">
        <f>M38*'360 PU '!AP19</f>
        <v>0</v>
      </c>
    </row>
    <row r="39" spans="1:15" ht="22.5" customHeight="1" x14ac:dyDescent="0.2">
      <c r="A39" s="116" t="str">
        <f>'360 PU '!D57</f>
        <v>360-91PU</v>
      </c>
      <c r="B39" s="37">
        <f>'360 PU '!I57</f>
        <v>16</v>
      </c>
      <c r="C39" s="196" t="str">
        <f>IF('360 PU '!L57=0,"",'360 PU '!L57)</f>
        <v/>
      </c>
      <c r="D39" s="197" t="str">
        <f>IF('360 PU '!M57=0,"",'360 PU '!M57)</f>
        <v/>
      </c>
      <c r="E39" s="197" t="str">
        <f>IF('360 PU '!N57=0,"",'360 PU '!N57)</f>
        <v/>
      </c>
      <c r="F39" s="197" t="str">
        <f>IF('360 PU '!O57=0,"",'360 PU '!O57)</f>
        <v/>
      </c>
      <c r="G39" s="197" t="str">
        <f>IF('360 PU '!P57=0,"",'360 PU '!P57)</f>
        <v/>
      </c>
      <c r="H39" s="197" t="str">
        <f>IF('360 PU '!Q57=0,"",'360 PU '!Q57)</f>
        <v/>
      </c>
      <c r="I39" s="197" t="str">
        <f>IF('360 PU '!R57=0,"",'360 PU '!R57)</f>
        <v/>
      </c>
      <c r="J39" s="197" t="str">
        <f>IF('360 PU '!S57=0,"",'360 PU '!S57)</f>
        <v/>
      </c>
      <c r="K39" s="284" t="str">
        <f>IF('360 PU '!T57=0,"",'360 PU '!T57)</f>
        <v/>
      </c>
      <c r="L39" s="284" t="str">
        <f>IF('360 PU '!U57=0,"",'360 PU '!U57)</f>
        <v/>
      </c>
      <c r="M39" s="195">
        <f t="shared" ref="M39" si="4">SUM(C39:L39)</f>
        <v>0</v>
      </c>
      <c r="N39" s="195">
        <f>M39*'360 PU '!I57</f>
        <v>0</v>
      </c>
      <c r="O39" s="763">
        <f>M39*'360 PU '!AP57</f>
        <v>0</v>
      </c>
    </row>
    <row r="40" spans="1:15" ht="22.5" customHeight="1" x14ac:dyDescent="0.2">
      <c r="A40" s="116" t="str">
        <f>'360 PU '!D58</f>
        <v>360-092PU</v>
      </c>
      <c r="B40" s="37">
        <f>'360 PU '!I58</f>
        <v>4</v>
      </c>
      <c r="C40" s="196" t="str">
        <f>IF('360 PU '!L58=0,"",'360 PU '!L58)</f>
        <v/>
      </c>
      <c r="D40" s="197" t="str">
        <f>IF('360 PU '!M58=0,"",'360 PU '!M58)</f>
        <v/>
      </c>
      <c r="E40" s="197" t="str">
        <f>IF('360 PU '!N58=0,"",'360 PU '!N58)</f>
        <v/>
      </c>
      <c r="F40" s="197" t="str">
        <f>IF('360 PU '!O58=0,"",'360 PU '!O58)</f>
        <v/>
      </c>
      <c r="G40" s="197" t="str">
        <f>IF('360 PU '!P58=0,"",'360 PU '!P58)</f>
        <v/>
      </c>
      <c r="H40" s="197" t="str">
        <f>IF('360 PU '!Q58=0,"",'360 PU '!Q58)</f>
        <v/>
      </c>
      <c r="I40" s="197" t="str">
        <f>IF('360 PU '!R58=0,"",'360 PU '!R58)</f>
        <v/>
      </c>
      <c r="J40" s="197" t="str">
        <f>IF('360 PU '!S58=0,"",'360 PU '!S58)</f>
        <v/>
      </c>
      <c r="K40" s="284" t="str">
        <f>IF('360 PU '!T58=0,"",'360 PU '!T58)</f>
        <v/>
      </c>
      <c r="L40" s="284" t="str">
        <f>IF('360 PU '!U58=0,"",'360 PU '!U58)</f>
        <v/>
      </c>
      <c r="M40" s="195">
        <f t="shared" si="2"/>
        <v>0</v>
      </c>
      <c r="N40" s="195">
        <f>M40*'360 PU '!I58</f>
        <v>0</v>
      </c>
      <c r="O40" s="763">
        <f>M40*'360 PU '!AP58</f>
        <v>0</v>
      </c>
    </row>
    <row r="41" spans="1:15" ht="22.5" customHeight="1" x14ac:dyDescent="0.2">
      <c r="A41" s="116" t="str">
        <f>'360 PU '!D59</f>
        <v>360-093PU</v>
      </c>
      <c r="B41" s="37">
        <f>'360 PU '!I59</f>
        <v>4</v>
      </c>
      <c r="C41" s="196" t="str">
        <f>IF('360 PU '!L59=0,"",'360 PU '!L59)</f>
        <v/>
      </c>
      <c r="D41" s="197" t="str">
        <f>IF('360 PU '!M59=0,"",'360 PU '!M59)</f>
        <v/>
      </c>
      <c r="E41" s="197" t="str">
        <f>IF('360 PU '!N59=0,"",'360 PU '!N59)</f>
        <v/>
      </c>
      <c r="F41" s="197" t="str">
        <f>IF('360 PU '!O59=0,"",'360 PU '!O59)</f>
        <v/>
      </c>
      <c r="G41" s="197" t="str">
        <f>IF('360 PU '!P59=0,"",'360 PU '!P59)</f>
        <v/>
      </c>
      <c r="H41" s="197" t="str">
        <f>IF('360 PU '!Q59=0,"",'360 PU '!Q59)</f>
        <v/>
      </c>
      <c r="I41" s="197" t="str">
        <f>IF('360 PU '!R59=0,"",'360 PU '!R59)</f>
        <v/>
      </c>
      <c r="J41" s="197" t="str">
        <f>IF('360 PU '!S59=0,"",'360 PU '!S59)</f>
        <v/>
      </c>
      <c r="K41" s="284" t="str">
        <f>IF('360 PU '!T59=0,"",'360 PU '!T59)</f>
        <v/>
      </c>
      <c r="L41" s="284" t="str">
        <f>IF('360 PU '!U59=0,"",'360 PU '!U59)</f>
        <v/>
      </c>
      <c r="M41" s="195">
        <f t="shared" si="2"/>
        <v>0</v>
      </c>
      <c r="N41" s="195">
        <f>M41*'360 PU '!I59</f>
        <v>0</v>
      </c>
      <c r="O41" s="763">
        <f>M41*'360 PU '!AP59</f>
        <v>0</v>
      </c>
    </row>
    <row r="42" spans="1:15" ht="22.5" customHeight="1" x14ac:dyDescent="0.2">
      <c r="A42" s="116" t="str">
        <f>'360 PU '!D60</f>
        <v>360-094PU</v>
      </c>
      <c r="B42" s="37">
        <f>'360 PU '!I60</f>
        <v>6</v>
      </c>
      <c r="C42" s="196" t="str">
        <f>IF('360 PU '!L60=0,"",'360 PU '!L60)</f>
        <v/>
      </c>
      <c r="D42" s="197" t="str">
        <f>IF('360 PU '!M60=0,"",'360 PU '!M60)</f>
        <v/>
      </c>
      <c r="E42" s="197" t="str">
        <f>IF('360 PU '!N60=0,"",'360 PU '!N60)</f>
        <v/>
      </c>
      <c r="F42" s="197" t="str">
        <f>IF('360 PU '!O60=0,"",'360 PU '!O60)</f>
        <v/>
      </c>
      <c r="G42" s="197" t="str">
        <f>IF('360 PU '!P60=0,"",'360 PU '!P60)</f>
        <v/>
      </c>
      <c r="H42" s="197" t="str">
        <f>IF('360 PU '!Q60=0,"",'360 PU '!Q60)</f>
        <v/>
      </c>
      <c r="I42" s="197" t="str">
        <f>IF('360 PU '!R60=0,"",'360 PU '!R60)</f>
        <v/>
      </c>
      <c r="J42" s="197" t="str">
        <f>IF('360 PU '!S60=0,"",'360 PU '!S60)</f>
        <v/>
      </c>
      <c r="K42" s="284" t="str">
        <f>IF('360 PU '!T60=0,"",'360 PU '!T60)</f>
        <v/>
      </c>
      <c r="L42" s="284" t="str">
        <f>IF('360 PU '!U60=0,"",'360 PU '!U60)</f>
        <v/>
      </c>
      <c r="M42" s="195">
        <f t="shared" si="2"/>
        <v>0</v>
      </c>
      <c r="N42" s="195">
        <f>M42*'360 PU '!I60</f>
        <v>0</v>
      </c>
      <c r="O42" s="763">
        <f>M42*'360 PU '!AP60</f>
        <v>0</v>
      </c>
    </row>
    <row r="43" spans="1:15" ht="22.5" customHeight="1" x14ac:dyDescent="0.2">
      <c r="A43" s="116" t="str">
        <f>'360 PU '!D61</f>
        <v>360-095PU</v>
      </c>
      <c r="B43" s="37">
        <f>'360 PU '!I61</f>
        <v>15</v>
      </c>
      <c r="C43" s="196" t="str">
        <f>IF('360 PU '!L61=0,"",'360 PU '!L61)</f>
        <v/>
      </c>
      <c r="D43" s="197" t="str">
        <f>IF('360 PU '!M61=0,"",'360 PU '!M61)</f>
        <v/>
      </c>
      <c r="E43" s="197" t="str">
        <f>IF('360 PU '!N61=0,"",'360 PU '!N61)</f>
        <v/>
      </c>
      <c r="F43" s="197" t="str">
        <f>IF('360 PU '!O61=0,"",'360 PU '!O61)</f>
        <v/>
      </c>
      <c r="G43" s="197" t="str">
        <f>IF('360 PU '!P61=0,"",'360 PU '!P61)</f>
        <v/>
      </c>
      <c r="H43" s="197" t="str">
        <f>IF('360 PU '!Q61=0,"",'360 PU '!Q61)</f>
        <v/>
      </c>
      <c r="I43" s="197" t="str">
        <f>IF('360 PU '!R61=0,"",'360 PU '!R61)</f>
        <v/>
      </c>
      <c r="J43" s="197" t="str">
        <f>IF('360 PU '!S61=0,"",'360 PU '!S61)</f>
        <v/>
      </c>
      <c r="K43" s="284" t="str">
        <f>IF('360 PU '!T61=0,"",'360 PU '!T61)</f>
        <v/>
      </c>
      <c r="L43" s="284" t="str">
        <f>IF('360 PU '!U61=0,"",'360 PU '!U61)</f>
        <v/>
      </c>
      <c r="M43" s="195">
        <f t="shared" si="2"/>
        <v>0</v>
      </c>
      <c r="N43" s="195">
        <f>M43*'360 PU '!I61</f>
        <v>0</v>
      </c>
      <c r="O43" s="763">
        <f>M43*'360 PU '!AP61</f>
        <v>0</v>
      </c>
    </row>
    <row r="44" spans="1:15" ht="22.5" customHeight="1" x14ac:dyDescent="0.2">
      <c r="A44" s="116" t="str">
        <f>'360 PU '!D62</f>
        <v>360-096PU</v>
      </c>
      <c r="B44" s="37">
        <f>'360 PU '!I62</f>
        <v>6</v>
      </c>
      <c r="C44" s="196" t="str">
        <f>IF('360 PU '!L62=0,"",'360 PU '!L62)</f>
        <v/>
      </c>
      <c r="D44" s="197" t="str">
        <f>IF('360 PU '!M62=0,"",'360 PU '!M62)</f>
        <v/>
      </c>
      <c r="E44" s="197" t="str">
        <f>IF('360 PU '!N62=0,"",'360 PU '!N62)</f>
        <v/>
      </c>
      <c r="F44" s="197" t="str">
        <f>IF('360 PU '!O62=0,"",'360 PU '!O62)</f>
        <v/>
      </c>
      <c r="G44" s="197" t="str">
        <f>IF('360 PU '!P62=0,"",'360 PU '!P62)</f>
        <v/>
      </c>
      <c r="H44" s="197" t="str">
        <f>IF('360 PU '!Q62=0,"",'360 PU '!Q62)</f>
        <v/>
      </c>
      <c r="I44" s="197" t="str">
        <f>IF('360 PU '!R62=0,"",'360 PU '!R62)</f>
        <v/>
      </c>
      <c r="J44" s="197" t="str">
        <f>IF('360 PU '!S62=0,"",'360 PU '!S62)</f>
        <v/>
      </c>
      <c r="K44" s="284" t="str">
        <f>IF('360 PU '!T62=0,"",'360 PU '!T62)</f>
        <v/>
      </c>
      <c r="L44" s="284" t="str">
        <f>IF('360 PU '!U62=0,"",'360 PU '!U62)</f>
        <v/>
      </c>
      <c r="M44" s="195">
        <f t="shared" si="2"/>
        <v>0</v>
      </c>
      <c r="N44" s="195">
        <f>M44*'360 PU '!I62</f>
        <v>0</v>
      </c>
      <c r="O44" s="763">
        <f>M44*'360 PU '!AP62</f>
        <v>0</v>
      </c>
    </row>
    <row r="45" spans="1:15" ht="22.5" customHeight="1" x14ac:dyDescent="0.2">
      <c r="A45" s="116" t="str">
        <f>'360 PU '!D63</f>
        <v>360-097PU</v>
      </c>
      <c r="B45" s="37">
        <f>'360 PU '!I63</f>
        <v>6</v>
      </c>
      <c r="C45" s="196" t="str">
        <f>IF('360 PU '!L63=0,"",'360 PU '!L63)</f>
        <v/>
      </c>
      <c r="D45" s="197" t="str">
        <f>IF('360 PU '!M63=0,"",'360 PU '!M63)</f>
        <v/>
      </c>
      <c r="E45" s="197" t="str">
        <f>IF('360 PU '!N63=0,"",'360 PU '!N63)</f>
        <v/>
      </c>
      <c r="F45" s="197" t="str">
        <f>IF('360 PU '!O63=0,"",'360 PU '!O63)</f>
        <v/>
      </c>
      <c r="G45" s="197" t="str">
        <f>IF('360 PU '!P63=0,"",'360 PU '!P63)</f>
        <v/>
      </c>
      <c r="H45" s="197" t="str">
        <f>IF('360 PU '!Q63=0,"",'360 PU '!Q63)</f>
        <v/>
      </c>
      <c r="I45" s="197" t="str">
        <f>IF('360 PU '!R63=0,"",'360 PU '!R63)</f>
        <v/>
      </c>
      <c r="J45" s="197" t="str">
        <f>IF('360 PU '!S63=0,"",'360 PU '!S63)</f>
        <v/>
      </c>
      <c r="K45" s="284" t="str">
        <f>IF('360 PU '!T63=0,"",'360 PU '!T63)</f>
        <v/>
      </c>
      <c r="L45" s="284" t="str">
        <f>IF('360 PU '!U63=0,"",'360 PU '!U63)</f>
        <v/>
      </c>
      <c r="M45" s="195">
        <f t="shared" si="2"/>
        <v>0</v>
      </c>
      <c r="N45" s="195">
        <f>M45*'360 PU '!I63</f>
        <v>0</v>
      </c>
      <c r="O45" s="763">
        <f>M45*'360 PU '!AP63</f>
        <v>0</v>
      </c>
    </row>
    <row r="46" spans="1:15" ht="22.5" customHeight="1" x14ac:dyDescent="0.2">
      <c r="A46" s="116" t="str">
        <f>'360 PU '!D64</f>
        <v>360-098PU</v>
      </c>
      <c r="B46" s="37">
        <f>'360 PU '!I64</f>
        <v>4</v>
      </c>
      <c r="C46" s="196" t="str">
        <f>IF('360 PU '!L64=0,"",'360 PU '!L64)</f>
        <v/>
      </c>
      <c r="D46" s="197" t="str">
        <f>IF('360 PU '!M64=0,"",'360 PU '!M64)</f>
        <v/>
      </c>
      <c r="E46" s="197" t="str">
        <f>IF('360 PU '!N64=0,"",'360 PU '!N64)</f>
        <v/>
      </c>
      <c r="F46" s="197" t="str">
        <f>IF('360 PU '!O64=0,"",'360 PU '!O64)</f>
        <v/>
      </c>
      <c r="G46" s="197" t="str">
        <f>IF('360 PU '!P64=0,"",'360 PU '!P64)</f>
        <v/>
      </c>
      <c r="H46" s="197" t="str">
        <f>IF('360 PU '!Q64=0,"",'360 PU '!Q64)</f>
        <v/>
      </c>
      <c r="I46" s="197" t="str">
        <f>IF('360 PU '!R64=0,"",'360 PU '!R64)</f>
        <v/>
      </c>
      <c r="J46" s="197" t="str">
        <f>IF('360 PU '!S64=0,"",'360 PU '!S64)</f>
        <v/>
      </c>
      <c r="K46" s="284" t="str">
        <f>IF('360 PU '!T64=0,"",'360 PU '!T64)</f>
        <v/>
      </c>
      <c r="L46" s="284" t="str">
        <f>IF('360 PU '!U64=0,"",'360 PU '!U64)</f>
        <v/>
      </c>
      <c r="M46" s="195">
        <f t="shared" si="2"/>
        <v>0</v>
      </c>
      <c r="N46" s="195">
        <f>M46*'360 PU '!I64</f>
        <v>0</v>
      </c>
      <c r="O46" s="763">
        <f>M46*'360 PU '!AP64</f>
        <v>0</v>
      </c>
    </row>
    <row r="47" spans="1:15" ht="22.5" customHeight="1" x14ac:dyDescent="0.2">
      <c r="A47" s="116" t="str">
        <f>'360 PU '!D65</f>
        <v>360-099PU</v>
      </c>
      <c r="B47" s="37">
        <f>'360 PU '!I65</f>
        <v>4</v>
      </c>
      <c r="C47" s="196" t="str">
        <f>IF('360 PU '!L65=0,"",'360 PU '!L65)</f>
        <v/>
      </c>
      <c r="D47" s="197" t="str">
        <f>IF('360 PU '!M65=0,"",'360 PU '!M65)</f>
        <v/>
      </c>
      <c r="E47" s="197" t="str">
        <f>IF('360 PU '!N65=0,"",'360 PU '!N65)</f>
        <v/>
      </c>
      <c r="F47" s="197" t="str">
        <f>IF('360 PU '!O65=0,"",'360 PU '!O65)</f>
        <v/>
      </c>
      <c r="G47" s="197" t="str">
        <f>IF('360 PU '!P65=0,"",'360 PU '!P65)</f>
        <v/>
      </c>
      <c r="H47" s="197" t="str">
        <f>IF('360 PU '!Q65=0,"",'360 PU '!Q65)</f>
        <v/>
      </c>
      <c r="I47" s="197" t="str">
        <f>IF('360 PU '!R65=0,"",'360 PU '!R65)</f>
        <v/>
      </c>
      <c r="J47" s="197" t="str">
        <f>IF('360 PU '!S65=0,"",'360 PU '!S65)</f>
        <v/>
      </c>
      <c r="K47" s="284" t="str">
        <f>IF('360 PU '!T65=0,"",'360 PU '!T65)</f>
        <v/>
      </c>
      <c r="L47" s="284" t="str">
        <f>IF('360 PU '!U65=0,"",'360 PU '!U65)</f>
        <v/>
      </c>
      <c r="M47" s="195">
        <f t="shared" si="2"/>
        <v>0</v>
      </c>
      <c r="N47" s="195">
        <f>M47*'360 PU '!I65</f>
        <v>0</v>
      </c>
      <c r="O47" s="763">
        <f>M47*'360 PU '!AP65</f>
        <v>0</v>
      </c>
    </row>
    <row r="48" spans="1:15" ht="22.5" customHeight="1" x14ac:dyDescent="0.2">
      <c r="A48" s="116" t="str">
        <f>'360 PU '!D66</f>
        <v>360-100PU</v>
      </c>
      <c r="B48" s="37">
        <f>'360 PU '!I66</f>
        <v>3</v>
      </c>
      <c r="C48" s="196" t="str">
        <f>IF('360 PU '!L66=0,"",'360 PU '!L66)</f>
        <v/>
      </c>
      <c r="D48" s="197" t="str">
        <f>IF('360 PU '!M66=0,"",'360 PU '!M66)</f>
        <v/>
      </c>
      <c r="E48" s="197" t="str">
        <f>IF('360 PU '!N66=0,"",'360 PU '!N66)</f>
        <v/>
      </c>
      <c r="F48" s="197" t="str">
        <f>IF('360 PU '!O66=0,"",'360 PU '!O66)</f>
        <v/>
      </c>
      <c r="G48" s="197" t="str">
        <f>IF('360 PU '!P66=0,"",'360 PU '!P66)</f>
        <v/>
      </c>
      <c r="H48" s="197" t="str">
        <f>IF('360 PU '!Q66=0,"",'360 PU '!Q66)</f>
        <v/>
      </c>
      <c r="I48" s="197" t="str">
        <f>IF('360 PU '!R66=0,"",'360 PU '!R66)</f>
        <v/>
      </c>
      <c r="J48" s="197" t="str">
        <f>IF('360 PU '!S66=0,"",'360 PU '!S66)</f>
        <v/>
      </c>
      <c r="K48" s="284" t="str">
        <f>IF('360 PU '!T66=0,"",'360 PU '!T66)</f>
        <v/>
      </c>
      <c r="L48" s="284" t="str">
        <f>IF('360 PU '!U66=0,"",'360 PU '!U66)</f>
        <v/>
      </c>
      <c r="M48" s="195">
        <f t="shared" si="2"/>
        <v>0</v>
      </c>
      <c r="N48" s="195">
        <f>M48*'360 PU '!I66</f>
        <v>0</v>
      </c>
      <c r="O48" s="763">
        <f>M48*'360 PU '!AP66</f>
        <v>0</v>
      </c>
    </row>
    <row r="49" spans="1:15" ht="22.5" customHeight="1" x14ac:dyDescent="0.2">
      <c r="A49" s="116">
        <f>'360 PU '!D67</f>
        <v>0</v>
      </c>
      <c r="B49" s="37">
        <f>'360 PU '!I67</f>
        <v>0</v>
      </c>
      <c r="C49" s="196" t="str">
        <f>IF('360 PU '!L67=0,"",'360 PU '!L67)</f>
        <v/>
      </c>
      <c r="D49" s="197" t="str">
        <f>IF('360 PU '!M67=0,"",'360 PU '!M67)</f>
        <v/>
      </c>
      <c r="E49" s="197" t="str">
        <f>IF('360 PU '!N67=0,"",'360 PU '!N67)</f>
        <v/>
      </c>
      <c r="F49" s="197" t="str">
        <f>IF('360 PU '!O67=0,"",'360 PU '!O67)</f>
        <v/>
      </c>
      <c r="G49" s="197" t="str">
        <f>IF('360 PU '!P67=0,"",'360 PU '!P67)</f>
        <v/>
      </c>
      <c r="H49" s="197" t="str">
        <f>IF('360 PU '!Q67=0,"",'360 PU '!Q67)</f>
        <v/>
      </c>
      <c r="I49" s="197" t="str">
        <f>IF('360 PU '!R67=0,"",'360 PU '!R67)</f>
        <v/>
      </c>
      <c r="J49" s="197" t="str">
        <f>IF('360 PU '!S67=0,"",'360 PU '!S67)</f>
        <v/>
      </c>
      <c r="K49" s="284" t="str">
        <f>IF('360 PU '!T67=0,"",'360 PU '!T67)</f>
        <v/>
      </c>
      <c r="L49" s="284" t="str">
        <f>IF('360 PU '!U67=0,"",'360 PU '!U67)</f>
        <v/>
      </c>
      <c r="M49" s="195">
        <f t="shared" si="2"/>
        <v>0</v>
      </c>
      <c r="N49" s="195">
        <f>M49*'360 PU '!I67</f>
        <v>0</v>
      </c>
      <c r="O49" s="763">
        <f>M49*'360 PU '!AP67</f>
        <v>0</v>
      </c>
    </row>
    <row r="50" spans="1:15" ht="22.5" customHeight="1" x14ac:dyDescent="0.2">
      <c r="A50" s="116" t="str">
        <f>'360 PU '!D68</f>
        <v>360-138PU</v>
      </c>
      <c r="B50" s="37">
        <f>'360 PU '!I68</f>
        <v>5</v>
      </c>
      <c r="C50" s="196" t="str">
        <f>IF('360 PU '!L68=0,"",'360 PU '!L68)</f>
        <v/>
      </c>
      <c r="D50" s="197" t="str">
        <f>IF('360 PU '!M68=0,"",'360 PU '!M68)</f>
        <v/>
      </c>
      <c r="E50" s="197" t="str">
        <f>IF('360 PU '!N68=0,"",'360 PU '!N68)</f>
        <v/>
      </c>
      <c r="F50" s="197" t="str">
        <f>IF('360 PU '!O68=0,"",'360 PU '!O68)</f>
        <v/>
      </c>
      <c r="G50" s="197" t="str">
        <f>IF('360 PU '!P68=0,"",'360 PU '!P68)</f>
        <v/>
      </c>
      <c r="H50" s="197" t="str">
        <f>IF('360 PU '!Q68=0,"",'360 PU '!Q68)</f>
        <v/>
      </c>
      <c r="I50" s="197" t="str">
        <f>IF('360 PU '!R68=0,"",'360 PU '!R68)</f>
        <v/>
      </c>
      <c r="J50" s="197" t="str">
        <f>IF('360 PU '!S68=0,"",'360 PU '!S68)</f>
        <v/>
      </c>
      <c r="K50" s="284" t="str">
        <f>IF('360 PU '!T68=0,"",'360 PU '!T68)</f>
        <v/>
      </c>
      <c r="L50" s="284" t="str">
        <f>IF('360 PU '!U68=0,"",'360 PU '!U68)</f>
        <v/>
      </c>
      <c r="M50" s="195">
        <f t="shared" si="2"/>
        <v>0</v>
      </c>
      <c r="N50" s="195">
        <f>M50*'360 PU '!I68</f>
        <v>0</v>
      </c>
      <c r="O50" s="763">
        <f>M50*'360 PU '!AP68</f>
        <v>0</v>
      </c>
    </row>
    <row r="51" spans="1:15" ht="22.5" customHeight="1" x14ac:dyDescent="0.2">
      <c r="A51" s="116" t="str">
        <f>'360 PU '!D69</f>
        <v>360-140PU</v>
      </c>
      <c r="B51" s="37">
        <f>'360 PU '!I69</f>
        <v>10</v>
      </c>
      <c r="C51" s="196" t="str">
        <f>IF('360 PU '!L69=0,"",'360 PU '!L69)</f>
        <v/>
      </c>
      <c r="D51" s="197" t="str">
        <f>IF('360 PU '!M69=0,"",'360 PU '!M69)</f>
        <v/>
      </c>
      <c r="E51" s="197" t="str">
        <f>IF('360 PU '!N69=0,"",'360 PU '!N69)</f>
        <v/>
      </c>
      <c r="F51" s="197" t="str">
        <f>IF('360 PU '!O69=0,"",'360 PU '!O69)</f>
        <v/>
      </c>
      <c r="G51" s="197" t="str">
        <f>IF('360 PU '!P69=0,"",'360 PU '!P69)</f>
        <v/>
      </c>
      <c r="H51" s="197" t="str">
        <f>IF('360 PU '!Q69=0,"",'360 PU '!Q69)</f>
        <v/>
      </c>
      <c r="I51" s="197" t="str">
        <f>IF('360 PU '!R69=0,"",'360 PU '!R69)</f>
        <v/>
      </c>
      <c r="J51" s="197" t="str">
        <f>IF('360 PU '!S69=0,"",'360 PU '!S69)</f>
        <v/>
      </c>
      <c r="K51" s="284" t="str">
        <f>IF('360 PU '!T69=0,"",'360 PU '!T69)</f>
        <v/>
      </c>
      <c r="L51" s="284" t="str">
        <f>IF('360 PU '!U69=0,"",'360 PU '!U69)</f>
        <v/>
      </c>
      <c r="M51" s="195">
        <f t="shared" si="2"/>
        <v>0</v>
      </c>
      <c r="N51" s="195">
        <f>M51*'360 PU '!I69</f>
        <v>0</v>
      </c>
      <c r="O51" s="763">
        <f>M51*'360 PU '!AP69</f>
        <v>0</v>
      </c>
    </row>
    <row r="52" spans="1:15" ht="22.5" customHeight="1" x14ac:dyDescent="0.2">
      <c r="A52" s="116" t="str">
        <f>'360 PU '!D20</f>
        <v>360-160PU</v>
      </c>
      <c r="B52" s="37">
        <f>'360 PU '!I20</f>
        <v>13</v>
      </c>
      <c r="C52" s="196" t="str">
        <f>IF('360 PU '!L20=0,"",'360 PU '!L20)</f>
        <v/>
      </c>
      <c r="D52" s="197" t="str">
        <f>IF('360 PU '!M20=0,"",'360 PU '!M20)</f>
        <v/>
      </c>
      <c r="E52" s="197" t="str">
        <f>IF('360 PU '!N20=0,"",'360 PU '!N20)</f>
        <v/>
      </c>
      <c r="F52" s="197" t="str">
        <f>IF('360 PU '!O20=0,"",'360 PU '!O20)</f>
        <v/>
      </c>
      <c r="G52" s="197" t="str">
        <f>IF('360 PU '!P20=0,"",'360 PU '!P20)</f>
        <v/>
      </c>
      <c r="H52" s="197" t="str">
        <f>IF('360 PU '!Q20=0,"",'360 PU '!Q20)</f>
        <v/>
      </c>
      <c r="I52" s="197" t="str">
        <f>IF('360 PU '!R20=0,"",'360 PU '!R20)</f>
        <v/>
      </c>
      <c r="J52" s="197" t="str">
        <f>IF('360 PU '!S20=0,"",'360 PU '!S20)</f>
        <v/>
      </c>
      <c r="K52" s="284" t="str">
        <f>IF('360 PU '!T20=0,"",'360 PU '!T20)</f>
        <v/>
      </c>
      <c r="L52" s="284" t="str">
        <f>IF('360 PU '!U20=0,"",'360 PU '!U20)</f>
        <v/>
      </c>
      <c r="M52" s="195">
        <f t="shared" ref="M52" si="5">SUM(C52:L52)</f>
        <v>0</v>
      </c>
      <c r="N52" s="195">
        <f>M52*'360 PU '!I20</f>
        <v>0</v>
      </c>
      <c r="O52" s="763">
        <f>M52*'360 PU '!AP20</f>
        <v>0</v>
      </c>
    </row>
    <row r="53" spans="1:15" ht="22.5" customHeight="1" x14ac:dyDescent="0.2">
      <c r="A53" s="116" t="str">
        <f>'360 PU '!D21</f>
        <v>360-240PU</v>
      </c>
      <c r="B53" s="37">
        <f>'360 PU '!I21</f>
        <v>14</v>
      </c>
      <c r="C53" s="196" t="str">
        <f>IF('360 PU '!L21=0,"",'360 PU '!L21)</f>
        <v/>
      </c>
      <c r="D53" s="197" t="str">
        <f>IF('360 PU '!M21=0,"",'360 PU '!M21)</f>
        <v/>
      </c>
      <c r="E53" s="197" t="str">
        <f>IF('360 PU '!N21=0,"",'360 PU '!N21)</f>
        <v/>
      </c>
      <c r="F53" s="197" t="str">
        <f>IF('360 PU '!O21=0,"",'360 PU '!O21)</f>
        <v/>
      </c>
      <c r="G53" s="197" t="str">
        <f>IF('360 PU '!P21=0,"",'360 PU '!P21)</f>
        <v/>
      </c>
      <c r="H53" s="197" t="str">
        <f>IF('360 PU '!Q21=0,"",'360 PU '!Q21)</f>
        <v/>
      </c>
      <c r="I53" s="197" t="str">
        <f>IF('360 PU '!R21=0,"",'360 PU '!R21)</f>
        <v/>
      </c>
      <c r="J53" s="197" t="str">
        <f>IF('360 PU '!S21=0,"",'360 PU '!S21)</f>
        <v/>
      </c>
      <c r="K53" s="284" t="str">
        <f>IF('360 PU '!T21=0,"",'360 PU '!T21)</f>
        <v/>
      </c>
      <c r="L53" s="284" t="str">
        <f>IF('360 PU '!U21=0,"",'360 PU '!U21)</f>
        <v/>
      </c>
      <c r="M53" s="195">
        <f t="shared" ref="M53" si="6">SUM(C53:L53)</f>
        <v>0</v>
      </c>
      <c r="N53" s="195">
        <f>M53*'360 PU '!I21</f>
        <v>0</v>
      </c>
      <c r="O53" s="763">
        <f>M53*'360 PU '!AP21</f>
        <v>0</v>
      </c>
    </row>
    <row r="54" spans="1:15" ht="22.5" customHeight="1" x14ac:dyDescent="0.2">
      <c r="A54" s="116" t="str">
        <f>'360 PU '!D22</f>
        <v>360-297PU</v>
      </c>
      <c r="B54" s="37">
        <f>'360 PU '!I22</f>
        <v>12</v>
      </c>
      <c r="C54" s="196" t="str">
        <f>IF('360 PU '!L22=0,"",'360 PU '!L22)</f>
        <v/>
      </c>
      <c r="D54" s="197" t="str">
        <f>IF('360 PU '!M22=0,"",'360 PU '!M22)</f>
        <v/>
      </c>
      <c r="E54" s="197" t="str">
        <f>IF('360 PU '!N22=0,"",'360 PU '!N22)</f>
        <v/>
      </c>
      <c r="F54" s="197" t="str">
        <f>IF('360 PU '!O22=0,"",'360 PU '!O22)</f>
        <v/>
      </c>
      <c r="G54" s="197" t="str">
        <f>IF('360 PU '!P22=0,"",'360 PU '!P22)</f>
        <v/>
      </c>
      <c r="H54" s="197" t="str">
        <f>IF('360 PU '!Q22=0,"",'360 PU '!Q22)</f>
        <v/>
      </c>
      <c r="I54" s="197" t="str">
        <f>IF('360 PU '!R22=0,"",'360 PU '!R22)</f>
        <v/>
      </c>
      <c r="J54" s="197" t="str">
        <f>IF('360 PU '!S22=0,"",'360 PU '!S22)</f>
        <v/>
      </c>
      <c r="K54" s="284" t="str">
        <f>IF('360 PU '!T22=0,"",'360 PU '!T22)</f>
        <v/>
      </c>
      <c r="L54" s="284" t="str">
        <f>IF('360 PU '!U22=0,"",'360 PU '!U22)</f>
        <v/>
      </c>
      <c r="M54" s="195">
        <f t="shared" ref="M54:M56" si="7">SUM(C54:L54)</f>
        <v>0</v>
      </c>
      <c r="N54" s="195">
        <f>M54*'360 PU '!I22</f>
        <v>0</v>
      </c>
      <c r="O54" s="763">
        <f>M54*'360 PU '!AP22</f>
        <v>0</v>
      </c>
    </row>
    <row r="55" spans="1:15" ht="22.5" customHeight="1" x14ac:dyDescent="0.2">
      <c r="A55" s="116"/>
      <c r="B55" s="37"/>
      <c r="C55" s="196"/>
      <c r="D55" s="197"/>
      <c r="E55" s="197"/>
      <c r="F55" s="197"/>
      <c r="G55" s="197"/>
      <c r="H55" s="197"/>
      <c r="I55" s="197"/>
      <c r="J55" s="197"/>
      <c r="K55" s="284"/>
      <c r="L55" s="284"/>
      <c r="M55" s="195"/>
      <c r="N55" s="195"/>
      <c r="O55" s="763"/>
    </row>
    <row r="56" spans="1:15" ht="22.5" customHeight="1" x14ac:dyDescent="0.2">
      <c r="A56" s="116" t="str">
        <f>'360 PU '!D71</f>
        <v>360-297PU</v>
      </c>
      <c r="B56" s="37">
        <f>'360 PU '!I71</f>
        <v>12</v>
      </c>
      <c r="C56" s="196" t="str">
        <f>IF('360 PU '!L71=0,"",'360 PU '!L71)</f>
        <v/>
      </c>
      <c r="D56" s="197" t="str">
        <f>IF('360 PU '!M71=0,"",'360 PU '!M71)</f>
        <v/>
      </c>
      <c r="E56" s="197" t="str">
        <f>IF('360 PU '!N71=0,"",'360 PU '!N71)</f>
        <v/>
      </c>
      <c r="F56" s="197" t="str">
        <f>IF('360 PU '!O71=0,"",'360 PU '!O71)</f>
        <v/>
      </c>
      <c r="G56" s="197" t="str">
        <f>IF('360 PU '!P71=0,"",'360 PU '!P71)</f>
        <v/>
      </c>
      <c r="H56" s="197" t="str">
        <f>IF('360 PU '!Q71=0,"",'360 PU '!Q71)</f>
        <v/>
      </c>
      <c r="I56" s="197" t="str">
        <f>IF('360 PU '!R71=0,"",'360 PU '!R71)</f>
        <v/>
      </c>
      <c r="J56" s="197" t="str">
        <f>IF('360 PU '!S71=0,"",'360 PU '!S71)</f>
        <v/>
      </c>
      <c r="K56" s="284" t="str">
        <f>IF('360 PU '!T71=0,"",'360 PU '!T71)</f>
        <v/>
      </c>
      <c r="L56" s="284" t="str">
        <f>IF('360 PU '!U71=0,"",'360 PU '!U71)</f>
        <v/>
      </c>
      <c r="M56" s="195">
        <f t="shared" si="7"/>
        <v>0</v>
      </c>
      <c r="N56" s="195">
        <f>M56*'360 PU '!I71</f>
        <v>0</v>
      </c>
      <c r="O56" s="763">
        <f>M56*'360 PU '!AP71</f>
        <v>0</v>
      </c>
    </row>
    <row r="57" spans="1:15" ht="22.5" customHeight="1" x14ac:dyDescent="0.2">
      <c r="A57" s="116" t="str">
        <f>'360 PU '!D72</f>
        <v>360-298PU</v>
      </c>
      <c r="B57" s="37">
        <f>'360 PU '!I72</f>
        <v>6</v>
      </c>
      <c r="C57" s="196" t="str">
        <f>IF('360 PU '!L72=0,"",'360 PU '!L72)</f>
        <v/>
      </c>
      <c r="D57" s="197" t="str">
        <f>IF('360 PU '!M72=0,"",'360 PU '!M72)</f>
        <v/>
      </c>
      <c r="E57" s="197" t="str">
        <f>IF('360 PU '!N72=0,"",'360 PU '!N72)</f>
        <v/>
      </c>
      <c r="F57" s="197" t="str">
        <f>IF('360 PU '!O72=0,"",'360 PU '!O72)</f>
        <v/>
      </c>
      <c r="G57" s="197" t="str">
        <f>IF('360 PU '!P72=0,"",'360 PU '!P72)</f>
        <v/>
      </c>
      <c r="H57" s="197" t="str">
        <f>IF('360 PU '!Q72=0,"",'360 PU '!Q72)</f>
        <v/>
      </c>
      <c r="I57" s="197" t="str">
        <f>IF('360 PU '!R72=0,"",'360 PU '!R72)</f>
        <v/>
      </c>
      <c r="J57" s="197" t="str">
        <f>IF('360 PU '!S72=0,"",'360 PU '!S72)</f>
        <v/>
      </c>
      <c r="K57" s="284" t="str">
        <f>IF('360 PU '!T72=0,"",'360 PU '!T72)</f>
        <v/>
      </c>
      <c r="L57" s="284" t="str">
        <f>IF('360 PU '!U72=0,"",'360 PU '!U72)</f>
        <v/>
      </c>
      <c r="M57" s="195">
        <f t="shared" si="2"/>
        <v>0</v>
      </c>
      <c r="N57" s="195">
        <f>M57*'360 PU '!I72</f>
        <v>0</v>
      </c>
      <c r="O57" s="763">
        <f>M57*'360 PU '!AP72</f>
        <v>0</v>
      </c>
    </row>
    <row r="58" spans="1:15" ht="22.5" customHeight="1" x14ac:dyDescent="0.2">
      <c r="A58" s="116" t="str">
        <f>'360 PU '!D73</f>
        <v>360-299PU</v>
      </c>
      <c r="B58" s="37">
        <f>'360 PU '!I73</f>
        <v>6</v>
      </c>
      <c r="C58" s="196" t="str">
        <f>IF('360 PU '!L73=0,"",'360 PU '!L73)</f>
        <v/>
      </c>
      <c r="D58" s="197" t="str">
        <f>IF('360 PU '!M73=0,"",'360 PU '!M73)</f>
        <v/>
      </c>
      <c r="E58" s="197" t="str">
        <f>IF('360 PU '!N73=0,"",'360 PU '!N73)</f>
        <v/>
      </c>
      <c r="F58" s="197" t="str">
        <f>IF('360 PU '!O73=0,"",'360 PU '!O73)</f>
        <v/>
      </c>
      <c r="G58" s="197" t="str">
        <f>IF('360 PU '!P73=0,"",'360 PU '!P73)</f>
        <v/>
      </c>
      <c r="H58" s="197" t="str">
        <f>IF('360 PU '!Q73=0,"",'360 PU '!Q73)</f>
        <v/>
      </c>
      <c r="I58" s="197" t="str">
        <f>IF('360 PU '!R73=0,"",'360 PU '!R73)</f>
        <v/>
      </c>
      <c r="J58" s="197" t="str">
        <f>IF('360 PU '!S73=0,"",'360 PU '!S73)</f>
        <v/>
      </c>
      <c r="K58" s="284" t="str">
        <f>IF('360 PU '!T73=0,"",'360 PU '!T73)</f>
        <v/>
      </c>
      <c r="L58" s="284" t="str">
        <f>IF('360 PU '!U73=0,"",'360 PU '!U73)</f>
        <v/>
      </c>
      <c r="M58" s="195">
        <f t="shared" si="2"/>
        <v>0</v>
      </c>
      <c r="N58" s="195">
        <f>M58*'360 PU '!I73</f>
        <v>0</v>
      </c>
      <c r="O58" s="763">
        <f>M58*'360 PU '!AP73</f>
        <v>0</v>
      </c>
    </row>
    <row r="59" spans="1:15" ht="22.5" customHeight="1" x14ac:dyDescent="0.2">
      <c r="A59" s="116" t="str">
        <f>'360 PU '!D74</f>
        <v>360-300PU</v>
      </c>
      <c r="B59" s="37">
        <f>'360 PU '!I74</f>
        <v>9</v>
      </c>
      <c r="C59" s="196" t="str">
        <f>IF('360 PU '!L74=0,"",'360 PU '!L74)</f>
        <v/>
      </c>
      <c r="D59" s="197" t="str">
        <f>IF('360 PU '!M74=0,"",'360 PU '!M74)</f>
        <v/>
      </c>
      <c r="E59" s="197" t="str">
        <f>IF('360 PU '!N74=0,"",'360 PU '!N74)</f>
        <v/>
      </c>
      <c r="F59" s="197" t="str">
        <f>IF('360 PU '!O74=0,"",'360 PU '!O74)</f>
        <v/>
      </c>
      <c r="G59" s="197" t="str">
        <f>IF('360 PU '!P74=0,"",'360 PU '!P74)</f>
        <v/>
      </c>
      <c r="H59" s="197" t="str">
        <f>IF('360 PU '!Q74=0,"",'360 PU '!Q74)</f>
        <v/>
      </c>
      <c r="I59" s="197" t="str">
        <f>IF('360 PU '!R74=0,"",'360 PU '!R74)</f>
        <v/>
      </c>
      <c r="J59" s="197" t="str">
        <f>IF('360 PU '!S74=0,"",'360 PU '!S74)</f>
        <v/>
      </c>
      <c r="K59" s="284" t="str">
        <f>IF('360 PU '!T74=0,"",'360 PU '!T74)</f>
        <v/>
      </c>
      <c r="L59" s="284" t="str">
        <f>IF('360 PU '!U74=0,"",'360 PU '!U74)</f>
        <v/>
      </c>
      <c r="M59" s="195">
        <f t="shared" si="2"/>
        <v>0</v>
      </c>
      <c r="N59" s="195">
        <f>M59*'360 PU '!I74</f>
        <v>0</v>
      </c>
      <c r="O59" s="763">
        <f>M59*'360 PU '!AP74</f>
        <v>0</v>
      </c>
    </row>
    <row r="60" spans="1:15" ht="22.5" customHeight="1" x14ac:dyDescent="0.2">
      <c r="A60" s="116">
        <f>'360 PU '!D75</f>
        <v>0</v>
      </c>
      <c r="B60" s="37">
        <f>'360 PU '!I75</f>
        <v>0</v>
      </c>
      <c r="C60" s="196" t="str">
        <f>IF('360 PU '!L75=0,"",'360 PU '!L75)</f>
        <v/>
      </c>
      <c r="D60" s="197" t="str">
        <f>IF('360 PU '!M75=0,"",'360 PU '!M75)</f>
        <v/>
      </c>
      <c r="E60" s="197" t="str">
        <f>IF('360 PU '!N75=0,"",'360 PU '!N75)</f>
        <v/>
      </c>
      <c r="F60" s="197" t="str">
        <f>IF('360 PU '!O75=0,"",'360 PU '!O75)</f>
        <v/>
      </c>
      <c r="G60" s="197" t="str">
        <f>IF('360 PU '!P75=0,"",'360 PU '!P75)</f>
        <v/>
      </c>
      <c r="H60" s="197" t="str">
        <f>IF('360 PU '!Q75=0,"",'360 PU '!Q75)</f>
        <v/>
      </c>
      <c r="I60" s="197" t="str">
        <f>IF('360 PU '!R75=0,"",'360 PU '!R75)</f>
        <v/>
      </c>
      <c r="J60" s="197" t="str">
        <f>IF('360 PU '!S75=0,"",'360 PU '!S75)</f>
        <v/>
      </c>
      <c r="K60" s="284" t="str">
        <f>IF('360 PU '!T75=0,"",'360 PU '!T75)</f>
        <v/>
      </c>
      <c r="L60" s="284" t="str">
        <f>IF('360 PU '!U75=0,"",'360 PU '!U75)</f>
        <v/>
      </c>
      <c r="M60" s="195">
        <f t="shared" ref="M60:M90" si="8">SUM(C60:L60)</f>
        <v>0</v>
      </c>
      <c r="N60" s="195">
        <f>M60*'360 PU '!I75</f>
        <v>0</v>
      </c>
      <c r="O60" s="763">
        <f>M60*'360 PU '!AP75</f>
        <v>0</v>
      </c>
    </row>
    <row r="61" spans="1:15" ht="22.5" customHeight="1" x14ac:dyDescent="0.2">
      <c r="A61" s="116" t="str">
        <f>'360 PU '!D76</f>
        <v>360-301PU-DT</v>
      </c>
      <c r="B61" s="37">
        <f>'360 PU '!I76</f>
        <v>1</v>
      </c>
      <c r="C61" s="196" t="str">
        <f>IF('360 PU '!L76=0,"",'360 PU '!L76)</f>
        <v/>
      </c>
      <c r="D61" s="197" t="str">
        <f>IF('360 PU '!M76=0,"",'360 PU '!M76)</f>
        <v/>
      </c>
      <c r="E61" s="197" t="str">
        <f>IF('360 PU '!N76=0,"",'360 PU '!N76)</f>
        <v/>
      </c>
      <c r="F61" s="197" t="str">
        <f>IF('360 PU '!O76=0,"",'360 PU '!O76)</f>
        <v/>
      </c>
      <c r="G61" s="197" t="str">
        <f>IF('360 PU '!P76=0,"",'360 PU '!P76)</f>
        <v/>
      </c>
      <c r="H61" s="197" t="str">
        <f>IF('360 PU '!Q76=0,"",'360 PU '!Q76)</f>
        <v/>
      </c>
      <c r="I61" s="197" t="str">
        <f>IF('360 PU '!R76=0,"",'360 PU '!R76)</f>
        <v/>
      </c>
      <c r="J61" s="197" t="str">
        <f>IF('360 PU '!S76=0,"",'360 PU '!S76)</f>
        <v/>
      </c>
      <c r="K61" s="284" t="str">
        <f>IF('360 PU '!T76=0,"",'360 PU '!T76)</f>
        <v/>
      </c>
      <c r="L61" s="284" t="str">
        <f>IF('360 PU '!U76=0,"",'360 PU '!U76)</f>
        <v/>
      </c>
      <c r="M61" s="195">
        <f t="shared" si="8"/>
        <v>0</v>
      </c>
      <c r="N61" s="195">
        <f>M61*'360 PU '!I76</f>
        <v>0</v>
      </c>
      <c r="O61" s="763">
        <f>M61*'360 PU '!AP76</f>
        <v>0</v>
      </c>
    </row>
    <row r="62" spans="1:15" ht="22.5" customHeight="1" x14ac:dyDescent="0.2">
      <c r="A62" s="116" t="str">
        <f>'360 PU '!D77</f>
        <v>360-304PU-DT</v>
      </c>
      <c r="B62" s="37">
        <f>'360 PU '!I77</f>
        <v>1</v>
      </c>
      <c r="C62" s="196" t="str">
        <f>IF('360 PU '!L77=0,"",'360 PU '!L77)</f>
        <v/>
      </c>
      <c r="D62" s="197" t="str">
        <f>IF('360 PU '!M77=0,"",'360 PU '!M77)</f>
        <v/>
      </c>
      <c r="E62" s="197" t="str">
        <f>IF('360 PU '!N77=0,"",'360 PU '!N77)</f>
        <v/>
      </c>
      <c r="F62" s="197" t="str">
        <f>IF('360 PU '!O77=0,"",'360 PU '!O77)</f>
        <v/>
      </c>
      <c r="G62" s="197" t="str">
        <f>IF('360 PU '!P77=0,"",'360 PU '!P77)</f>
        <v/>
      </c>
      <c r="H62" s="197" t="str">
        <f>IF('360 PU '!Q77=0,"",'360 PU '!Q77)</f>
        <v/>
      </c>
      <c r="I62" s="197" t="str">
        <f>IF('360 PU '!R77=0,"",'360 PU '!R77)</f>
        <v/>
      </c>
      <c r="J62" s="197" t="str">
        <f>IF('360 PU '!S77=0,"",'360 PU '!S77)</f>
        <v/>
      </c>
      <c r="K62" s="284" t="str">
        <f>IF('360 PU '!T77=0,"",'360 PU '!T77)</f>
        <v/>
      </c>
      <c r="L62" s="284" t="str">
        <f>IF('360 PU '!U77=0,"",'360 PU '!U77)</f>
        <v/>
      </c>
      <c r="M62" s="195">
        <f t="shared" si="8"/>
        <v>0</v>
      </c>
      <c r="N62" s="195">
        <f>M62*'360 PU '!I77</f>
        <v>0</v>
      </c>
      <c r="O62" s="763">
        <f>M62*'360 PU '!AP77</f>
        <v>0</v>
      </c>
    </row>
    <row r="63" spans="1:15" ht="22.5" customHeight="1" x14ac:dyDescent="0.2">
      <c r="A63" s="116" t="str">
        <f>'360 PU '!D78</f>
        <v>360-305PU-DT</v>
      </c>
      <c r="B63" s="37">
        <f>'360 PU '!I78</f>
        <v>2</v>
      </c>
      <c r="C63" s="196" t="str">
        <f>IF('360 PU '!L78=0,"",'360 PU '!L78)</f>
        <v/>
      </c>
      <c r="D63" s="197" t="str">
        <f>IF('360 PU '!M78=0,"",'360 PU '!M78)</f>
        <v/>
      </c>
      <c r="E63" s="197" t="str">
        <f>IF('360 PU '!N78=0,"",'360 PU '!N78)</f>
        <v/>
      </c>
      <c r="F63" s="197" t="str">
        <f>IF('360 PU '!O78=0,"",'360 PU '!O78)</f>
        <v/>
      </c>
      <c r="G63" s="197" t="str">
        <f>IF('360 PU '!P78=0,"",'360 PU '!P78)</f>
        <v/>
      </c>
      <c r="H63" s="197" t="str">
        <f>IF('360 PU '!Q78=0,"",'360 PU '!Q78)</f>
        <v/>
      </c>
      <c r="I63" s="197" t="str">
        <f>IF('360 PU '!R78=0,"",'360 PU '!R78)</f>
        <v/>
      </c>
      <c r="J63" s="197" t="str">
        <f>IF('360 PU '!S78=0,"",'360 PU '!S78)</f>
        <v/>
      </c>
      <c r="K63" s="284" t="str">
        <f>IF('360 PU '!T78=0,"",'360 PU '!T78)</f>
        <v/>
      </c>
      <c r="L63" s="284" t="str">
        <f>IF('360 PU '!U78=0,"",'360 PU '!U78)</f>
        <v/>
      </c>
      <c r="M63" s="195">
        <f t="shared" si="8"/>
        <v>0</v>
      </c>
      <c r="N63" s="195">
        <f>M63*'360 PU '!I78</f>
        <v>0</v>
      </c>
      <c r="O63" s="763">
        <f>M63*'360 PU '!AP78</f>
        <v>0</v>
      </c>
    </row>
    <row r="64" spans="1:15" ht="22.5" customHeight="1" x14ac:dyDescent="0.2">
      <c r="A64" s="116" t="str">
        <f>'360 PU '!D79</f>
        <v>360-306PU-DT</v>
      </c>
      <c r="B64" s="37">
        <f>'360 PU '!I79</f>
        <v>2</v>
      </c>
      <c r="C64" s="196" t="str">
        <f>IF('360 PU '!L79=0,"",'360 PU '!L79)</f>
        <v/>
      </c>
      <c r="D64" s="197" t="str">
        <f>IF('360 PU '!M79=0,"",'360 PU '!M79)</f>
        <v/>
      </c>
      <c r="E64" s="197" t="str">
        <f>IF('360 PU '!N79=0,"",'360 PU '!N79)</f>
        <v/>
      </c>
      <c r="F64" s="197" t="str">
        <f>IF('360 PU '!O79=0,"",'360 PU '!O79)</f>
        <v/>
      </c>
      <c r="G64" s="197" t="str">
        <f>IF('360 PU '!P79=0,"",'360 PU '!P79)</f>
        <v/>
      </c>
      <c r="H64" s="197" t="str">
        <f>IF('360 PU '!Q79=0,"",'360 PU '!Q79)</f>
        <v/>
      </c>
      <c r="I64" s="197" t="str">
        <f>IF('360 PU '!R79=0,"",'360 PU '!R79)</f>
        <v/>
      </c>
      <c r="J64" s="197" t="str">
        <f>IF('360 PU '!S79=0,"",'360 PU '!S79)</f>
        <v/>
      </c>
      <c r="K64" s="284" t="str">
        <f>IF('360 PU '!T79=0,"",'360 PU '!T79)</f>
        <v/>
      </c>
      <c r="L64" s="284" t="str">
        <f>IF('360 PU '!U79=0,"",'360 PU '!U79)</f>
        <v/>
      </c>
      <c r="M64" s="195">
        <f t="shared" si="8"/>
        <v>0</v>
      </c>
      <c r="N64" s="195">
        <f>M64*'360 PU '!I79</f>
        <v>0</v>
      </c>
      <c r="O64" s="763">
        <f>M64*'360 PU '!AP79</f>
        <v>0</v>
      </c>
    </row>
    <row r="65" spans="1:15" ht="22.5" customHeight="1" x14ac:dyDescent="0.2">
      <c r="A65" s="116" t="str">
        <f>'360 PU '!D80</f>
        <v>360-307PU-DT</v>
      </c>
      <c r="B65" s="37">
        <f>'360 PU '!I80</f>
        <v>12</v>
      </c>
      <c r="C65" s="196" t="str">
        <f>IF('360 PU '!L80=0,"",'360 PU '!L80)</f>
        <v/>
      </c>
      <c r="D65" s="197" t="str">
        <f>IF('360 PU '!M80=0,"",'360 PU '!M80)</f>
        <v/>
      </c>
      <c r="E65" s="197" t="str">
        <f>IF('360 PU '!N80=0,"",'360 PU '!N80)</f>
        <v/>
      </c>
      <c r="F65" s="197" t="str">
        <f>IF('360 PU '!O80=0,"",'360 PU '!O80)</f>
        <v/>
      </c>
      <c r="G65" s="197" t="str">
        <f>IF('360 PU '!P80=0,"",'360 PU '!P80)</f>
        <v/>
      </c>
      <c r="H65" s="197" t="str">
        <f>IF('360 PU '!Q80=0,"",'360 PU '!Q80)</f>
        <v/>
      </c>
      <c r="I65" s="197" t="str">
        <f>IF('360 PU '!R80=0,"",'360 PU '!R80)</f>
        <v/>
      </c>
      <c r="J65" s="197" t="str">
        <f>IF('360 PU '!S80=0,"",'360 PU '!S80)</f>
        <v/>
      </c>
      <c r="K65" s="284" t="str">
        <f>IF('360 PU '!T80=0,"",'360 PU '!T80)</f>
        <v/>
      </c>
      <c r="L65" s="284" t="str">
        <f>IF('360 PU '!U80=0,"",'360 PU '!U80)</f>
        <v/>
      </c>
      <c r="M65" s="195">
        <f t="shared" si="8"/>
        <v>0</v>
      </c>
      <c r="N65" s="195">
        <f>M65*'360 PU '!I80</f>
        <v>0</v>
      </c>
      <c r="O65" s="763">
        <f>M65*'360 PU '!AP80</f>
        <v>0</v>
      </c>
    </row>
    <row r="66" spans="1:15" ht="22.5" customHeight="1" x14ac:dyDescent="0.2">
      <c r="A66" s="116" t="str">
        <f>'360 PU '!D81</f>
        <v>360-309PU</v>
      </c>
      <c r="B66" s="37">
        <f>'360 PU '!I81</f>
        <v>1</v>
      </c>
      <c r="C66" s="196" t="str">
        <f>IF('360 PU '!L81=0,"",'360 PU '!L81)</f>
        <v/>
      </c>
      <c r="D66" s="197" t="str">
        <f>IF('360 PU '!M81=0,"",'360 PU '!M81)</f>
        <v/>
      </c>
      <c r="E66" s="197" t="str">
        <f>IF('360 PU '!N81=0,"",'360 PU '!N81)</f>
        <v/>
      </c>
      <c r="F66" s="197" t="str">
        <f>IF('360 PU '!O81=0,"",'360 PU '!O81)</f>
        <v/>
      </c>
      <c r="G66" s="197" t="str">
        <f>IF('360 PU '!P81=0,"",'360 PU '!P81)</f>
        <v/>
      </c>
      <c r="H66" s="197" t="str">
        <f>IF('360 PU '!Q81=0,"",'360 PU '!Q81)</f>
        <v/>
      </c>
      <c r="I66" s="197" t="str">
        <f>IF('360 PU '!R81=0,"",'360 PU '!R81)</f>
        <v/>
      </c>
      <c r="J66" s="197" t="str">
        <f>IF('360 PU '!S81=0,"",'360 PU '!S81)</f>
        <v/>
      </c>
      <c r="K66" s="284" t="str">
        <f>IF('360 PU '!T81=0,"",'360 PU '!T81)</f>
        <v/>
      </c>
      <c r="L66" s="284" t="str">
        <f>IF('360 PU '!U81=0,"",'360 PU '!U81)</f>
        <v/>
      </c>
      <c r="M66" s="195">
        <f t="shared" si="8"/>
        <v>0</v>
      </c>
      <c r="N66" s="195">
        <f>M66*'360 PU '!I81</f>
        <v>0</v>
      </c>
      <c r="O66" s="763">
        <f>M66*'360 PU '!AP81</f>
        <v>0</v>
      </c>
    </row>
    <row r="67" spans="1:15" ht="22.5" customHeight="1" x14ac:dyDescent="0.2">
      <c r="A67" s="116" t="str">
        <f>'360 PU '!D23</f>
        <v>360-312PU</v>
      </c>
      <c r="B67" s="37">
        <f>'360 PU '!I23</f>
        <v>12</v>
      </c>
      <c r="C67" s="196" t="str">
        <f>IF('360 PU '!L23=0,"",'360 PU '!L23)</f>
        <v/>
      </c>
      <c r="D67" s="197" t="str">
        <f>IF('360 PU '!M23=0,"",'360 PU '!M23)</f>
        <v/>
      </c>
      <c r="E67" s="197" t="str">
        <f>IF('360 PU '!N23=0,"",'360 PU '!N23)</f>
        <v/>
      </c>
      <c r="F67" s="197" t="str">
        <f>IF('360 PU '!O23=0,"",'360 PU '!O23)</f>
        <v/>
      </c>
      <c r="G67" s="197" t="str">
        <f>IF('360 PU '!P23=0,"",'360 PU '!P23)</f>
        <v/>
      </c>
      <c r="H67" s="197" t="str">
        <f>IF('360 PU '!Q23=0,"",'360 PU '!Q23)</f>
        <v/>
      </c>
      <c r="I67" s="197" t="str">
        <f>IF('360 PU '!R23=0,"",'360 PU '!R23)</f>
        <v/>
      </c>
      <c r="J67" s="197" t="str">
        <f>IF('360 PU '!S23=0,"",'360 PU '!S23)</f>
        <v/>
      </c>
      <c r="K67" s="284" t="str">
        <f>IF('360 PU '!T23=0,"",'360 PU '!T23)</f>
        <v/>
      </c>
      <c r="L67" s="284" t="str">
        <f>IF('360 PU '!U23=0,"",'360 PU '!U23)</f>
        <v/>
      </c>
      <c r="M67" s="195">
        <f t="shared" si="8"/>
        <v>0</v>
      </c>
      <c r="N67" s="195">
        <f>M67*'360 PU '!I23</f>
        <v>0</v>
      </c>
      <c r="O67" s="763">
        <f>M67*'360 PU '!AP23</f>
        <v>0</v>
      </c>
    </row>
    <row r="68" spans="1:15" ht="22.5" customHeight="1" x14ac:dyDescent="0.2">
      <c r="A68" s="116" t="str">
        <f>'360 PU '!D82</f>
        <v>360-312PU</v>
      </c>
      <c r="B68" s="37">
        <f>'360 PU '!I82</f>
        <v>12</v>
      </c>
      <c r="C68" s="196" t="str">
        <f>IF('360 PU '!L82=0,"",'360 PU '!L82)</f>
        <v/>
      </c>
      <c r="D68" s="197" t="str">
        <f>IF('360 PU '!M82=0,"",'360 PU '!M82)</f>
        <v/>
      </c>
      <c r="E68" s="197" t="str">
        <f>IF('360 PU '!N82=0,"",'360 PU '!N82)</f>
        <v/>
      </c>
      <c r="F68" s="197" t="str">
        <f>IF('360 PU '!O82=0,"",'360 PU '!O82)</f>
        <v/>
      </c>
      <c r="G68" s="197" t="str">
        <f>IF('360 PU '!P82=0,"",'360 PU '!P82)</f>
        <v/>
      </c>
      <c r="H68" s="197" t="str">
        <f>IF('360 PU '!Q82=0,"",'360 PU '!Q82)</f>
        <v/>
      </c>
      <c r="I68" s="197" t="str">
        <f>IF('360 PU '!R82=0,"",'360 PU '!R82)</f>
        <v/>
      </c>
      <c r="J68" s="197" t="str">
        <f>IF('360 PU '!S82=0,"",'360 PU '!S82)</f>
        <v/>
      </c>
      <c r="K68" s="284" t="str">
        <f>IF('360 PU '!T82=0,"",'360 PU '!T82)</f>
        <v/>
      </c>
      <c r="L68" s="284" t="str">
        <f>IF('360 PU '!U82=0,"",'360 PU '!U82)</f>
        <v/>
      </c>
      <c r="M68" s="195">
        <f t="shared" ref="M68" si="9">SUM(C68:L68)</f>
        <v>0</v>
      </c>
      <c r="N68" s="195">
        <f>M68*'360 PU '!I82</f>
        <v>0</v>
      </c>
      <c r="O68" s="763">
        <f>M68*'360 PU '!AP82</f>
        <v>0</v>
      </c>
    </row>
    <row r="69" spans="1:15" ht="22.5" customHeight="1" x14ac:dyDescent="0.2">
      <c r="A69" s="116" t="str">
        <f>'360 PU '!D83</f>
        <v>360-313PU</v>
      </c>
      <c r="B69" s="37">
        <f>'360 PU '!I83</f>
        <v>8</v>
      </c>
      <c r="C69" s="196" t="str">
        <f>IF('360 PU '!L83=0,"",'360 PU '!L83)</f>
        <v/>
      </c>
      <c r="D69" s="197" t="str">
        <f>IF('360 PU '!M83=0,"",'360 PU '!M83)</f>
        <v/>
      </c>
      <c r="E69" s="197" t="str">
        <f>IF('360 PU '!N83=0,"",'360 PU '!N83)</f>
        <v/>
      </c>
      <c r="F69" s="197" t="str">
        <f>IF('360 PU '!O83=0,"",'360 PU '!O83)</f>
        <v/>
      </c>
      <c r="G69" s="197" t="str">
        <f>IF('360 PU '!P83=0,"",'360 PU '!P83)</f>
        <v/>
      </c>
      <c r="H69" s="197" t="str">
        <f>IF('360 PU '!Q83=0,"",'360 PU '!Q83)</f>
        <v/>
      </c>
      <c r="I69" s="197" t="str">
        <f>IF('360 PU '!R83=0,"",'360 PU '!R83)</f>
        <v/>
      </c>
      <c r="J69" s="197" t="str">
        <f>IF('360 PU '!S83=0,"",'360 PU '!S83)</f>
        <v/>
      </c>
      <c r="K69" s="284" t="str">
        <f>IF('360 PU '!T83=0,"",'360 PU '!T83)</f>
        <v/>
      </c>
      <c r="L69" s="284" t="str">
        <f>IF('360 PU '!U83=0,"",'360 PU '!U83)</f>
        <v/>
      </c>
      <c r="M69" s="195">
        <f t="shared" si="8"/>
        <v>0</v>
      </c>
      <c r="N69" s="195">
        <f>M69*'360 PU '!I83</f>
        <v>0</v>
      </c>
      <c r="O69" s="763">
        <f>M69*'360 PU '!AP83</f>
        <v>0</v>
      </c>
    </row>
    <row r="70" spans="1:15" ht="22.5" customHeight="1" x14ac:dyDescent="0.2">
      <c r="A70" s="116" t="str">
        <f>'360 PU '!D84</f>
        <v>360-314PU</v>
      </c>
      <c r="B70" s="37">
        <f>'360 PU '!I84</f>
        <v>6</v>
      </c>
      <c r="C70" s="196" t="str">
        <f>IF('360 PU '!L84=0,"",'360 PU '!L84)</f>
        <v/>
      </c>
      <c r="D70" s="197" t="str">
        <f>IF('360 PU '!M84=0,"",'360 PU '!M84)</f>
        <v/>
      </c>
      <c r="E70" s="197" t="str">
        <f>IF('360 PU '!N84=0,"",'360 PU '!N84)</f>
        <v/>
      </c>
      <c r="F70" s="197" t="str">
        <f>IF('360 PU '!O84=0,"",'360 PU '!O84)</f>
        <v/>
      </c>
      <c r="G70" s="197" t="str">
        <f>IF('360 PU '!P84=0,"",'360 PU '!P84)</f>
        <v/>
      </c>
      <c r="H70" s="197" t="str">
        <f>IF('360 PU '!Q84=0,"",'360 PU '!Q84)</f>
        <v/>
      </c>
      <c r="I70" s="197" t="str">
        <f>IF('360 PU '!R84=0,"",'360 PU '!R84)</f>
        <v/>
      </c>
      <c r="J70" s="197" t="str">
        <f>IF('360 PU '!S84=0,"",'360 PU '!S84)</f>
        <v/>
      </c>
      <c r="K70" s="284" t="str">
        <f>IF('360 PU '!T84=0,"",'360 PU '!T84)</f>
        <v/>
      </c>
      <c r="L70" s="284" t="str">
        <f>IF('360 PU '!U84=0,"",'360 PU '!U84)</f>
        <v/>
      </c>
      <c r="M70" s="195">
        <f t="shared" si="8"/>
        <v>0</v>
      </c>
      <c r="N70" s="195">
        <f>M70*'360 PU '!I84</f>
        <v>0</v>
      </c>
      <c r="O70" s="763">
        <f>M70*'360 PU '!AP84</f>
        <v>0</v>
      </c>
    </row>
    <row r="71" spans="1:15" ht="22.5" customHeight="1" x14ac:dyDescent="0.2">
      <c r="A71" s="116" t="str">
        <f>'360 PU '!D85</f>
        <v>360-315PU</v>
      </c>
      <c r="B71" s="37">
        <f>'360 PU '!I85</f>
        <v>5</v>
      </c>
      <c r="C71" s="196" t="str">
        <f>IF('360 PU '!L85=0,"",'360 PU '!L85)</f>
        <v/>
      </c>
      <c r="D71" s="197" t="str">
        <f>IF('360 PU '!M85=0,"",'360 PU '!M85)</f>
        <v/>
      </c>
      <c r="E71" s="197" t="str">
        <f>IF('360 PU '!N85=0,"",'360 PU '!N85)</f>
        <v/>
      </c>
      <c r="F71" s="197" t="str">
        <f>IF('360 PU '!O85=0,"",'360 PU '!O85)</f>
        <v/>
      </c>
      <c r="G71" s="197" t="str">
        <f>IF('360 PU '!P85=0,"",'360 PU '!P85)</f>
        <v/>
      </c>
      <c r="H71" s="197" t="str">
        <f>IF('360 PU '!Q85=0,"",'360 PU '!Q85)</f>
        <v/>
      </c>
      <c r="I71" s="197" t="str">
        <f>IF('360 PU '!R85=0,"",'360 PU '!R85)</f>
        <v/>
      </c>
      <c r="J71" s="197" t="str">
        <f>IF('360 PU '!S85=0,"",'360 PU '!S85)</f>
        <v/>
      </c>
      <c r="K71" s="284" t="str">
        <f>IF('360 PU '!T85=0,"",'360 PU '!T85)</f>
        <v/>
      </c>
      <c r="L71" s="284" t="str">
        <f>IF('360 PU '!U85=0,"",'360 PU '!U85)</f>
        <v/>
      </c>
      <c r="M71" s="195">
        <f t="shared" si="8"/>
        <v>0</v>
      </c>
      <c r="N71" s="195">
        <f>M71*'360 PU '!I85</f>
        <v>0</v>
      </c>
      <c r="O71" s="763">
        <f>M71*'360 PU '!AP85</f>
        <v>0</v>
      </c>
    </row>
    <row r="72" spans="1:15" ht="22.5" customHeight="1" x14ac:dyDescent="0.2">
      <c r="A72" s="116" t="str">
        <f>'360 PU '!D86</f>
        <v>360-316PU</v>
      </c>
      <c r="B72" s="37">
        <f>'360 PU '!I86</f>
        <v>10</v>
      </c>
      <c r="C72" s="196" t="str">
        <f>IF('360 PU '!L86=0,"",'360 PU '!L86)</f>
        <v/>
      </c>
      <c r="D72" s="197" t="str">
        <f>IF('360 PU '!M86=0,"",'360 PU '!M86)</f>
        <v/>
      </c>
      <c r="E72" s="197" t="str">
        <f>IF('360 PU '!N86=0,"",'360 PU '!N86)</f>
        <v/>
      </c>
      <c r="F72" s="197" t="str">
        <f>IF('360 PU '!O86=0,"",'360 PU '!O86)</f>
        <v/>
      </c>
      <c r="G72" s="197" t="str">
        <f>IF('360 PU '!P86=0,"",'360 PU '!P86)</f>
        <v/>
      </c>
      <c r="H72" s="197" t="str">
        <f>IF('360 PU '!Q86=0,"",'360 PU '!Q86)</f>
        <v/>
      </c>
      <c r="I72" s="197" t="str">
        <f>IF('360 PU '!R86=0,"",'360 PU '!R86)</f>
        <v/>
      </c>
      <c r="J72" s="197" t="str">
        <f>IF('360 PU '!S86=0,"",'360 PU '!S86)</f>
        <v/>
      </c>
      <c r="K72" s="284" t="str">
        <f>IF('360 PU '!T86=0,"",'360 PU '!T86)</f>
        <v/>
      </c>
      <c r="L72" s="284" t="str">
        <f>IF('360 PU '!U86=0,"",'360 PU '!U86)</f>
        <v/>
      </c>
      <c r="M72" s="195">
        <f t="shared" si="8"/>
        <v>0</v>
      </c>
      <c r="N72" s="195">
        <f>M72*'360 PU '!I86</f>
        <v>0</v>
      </c>
      <c r="O72" s="763">
        <f>M72*'360 PU '!AP86</f>
        <v>0</v>
      </c>
    </row>
    <row r="73" spans="1:15" ht="22.5" customHeight="1" x14ac:dyDescent="0.2">
      <c r="A73" s="116" t="str">
        <f>'360 PU '!D87</f>
        <v>360-317PU</v>
      </c>
      <c r="B73" s="37">
        <f>'360 PU '!I87</f>
        <v>8</v>
      </c>
      <c r="C73" s="196" t="str">
        <f>IF('360 PU '!L87=0,"",'360 PU '!L87)</f>
        <v/>
      </c>
      <c r="D73" s="197" t="str">
        <f>IF('360 PU '!M87=0,"",'360 PU '!M87)</f>
        <v/>
      </c>
      <c r="E73" s="197" t="str">
        <f>IF('360 PU '!N87=0,"",'360 PU '!N87)</f>
        <v/>
      </c>
      <c r="F73" s="197" t="str">
        <f>IF('360 PU '!O87=0,"",'360 PU '!O87)</f>
        <v/>
      </c>
      <c r="G73" s="197" t="str">
        <f>IF('360 PU '!P87=0,"",'360 PU '!P87)</f>
        <v/>
      </c>
      <c r="H73" s="197" t="str">
        <f>IF('360 PU '!Q87=0,"",'360 PU '!Q87)</f>
        <v/>
      </c>
      <c r="I73" s="197" t="str">
        <f>IF('360 PU '!R87=0,"",'360 PU '!R87)</f>
        <v/>
      </c>
      <c r="J73" s="197" t="str">
        <f>IF('360 PU '!S87=0,"",'360 PU '!S87)</f>
        <v/>
      </c>
      <c r="K73" s="284" t="str">
        <f>IF('360 PU '!T87=0,"",'360 PU '!T87)</f>
        <v/>
      </c>
      <c r="L73" s="284" t="str">
        <f>IF('360 PU '!U87=0,"",'360 PU '!U87)</f>
        <v/>
      </c>
      <c r="M73" s="195">
        <f t="shared" si="8"/>
        <v>0</v>
      </c>
      <c r="N73" s="195">
        <f>M73*'360 PU '!I87</f>
        <v>0</v>
      </c>
      <c r="O73" s="763">
        <f>M73*'360 PU '!AP87</f>
        <v>0</v>
      </c>
    </row>
    <row r="74" spans="1:15" ht="22.5" customHeight="1" x14ac:dyDescent="0.2">
      <c r="A74" s="116" t="str">
        <f>'360 PU '!D88</f>
        <v>360-318PU</v>
      </c>
      <c r="B74" s="37">
        <f>'360 PU '!I88</f>
        <v>8</v>
      </c>
      <c r="C74" s="196" t="str">
        <f>IF('360 PU '!L88=0,"",'360 PU '!L88)</f>
        <v/>
      </c>
      <c r="D74" s="197" t="str">
        <f>IF('360 PU '!M88=0,"",'360 PU '!M88)</f>
        <v/>
      </c>
      <c r="E74" s="197" t="str">
        <f>IF('360 PU '!N88=0,"",'360 PU '!N88)</f>
        <v/>
      </c>
      <c r="F74" s="197" t="str">
        <f>IF('360 PU '!O88=0,"",'360 PU '!O88)</f>
        <v/>
      </c>
      <c r="G74" s="197" t="str">
        <f>IF('360 PU '!P88=0,"",'360 PU '!P88)</f>
        <v/>
      </c>
      <c r="H74" s="197" t="str">
        <f>IF('360 PU '!Q88=0,"",'360 PU '!Q88)</f>
        <v/>
      </c>
      <c r="I74" s="197" t="str">
        <f>IF('360 PU '!R88=0,"",'360 PU '!R88)</f>
        <v/>
      </c>
      <c r="J74" s="197" t="str">
        <f>IF('360 PU '!S88=0,"",'360 PU '!S88)</f>
        <v/>
      </c>
      <c r="K74" s="284" t="str">
        <f>IF('360 PU '!T88=0,"",'360 PU '!T88)</f>
        <v/>
      </c>
      <c r="L74" s="284" t="str">
        <f>IF('360 PU '!U88=0,"",'360 PU '!U88)</f>
        <v/>
      </c>
      <c r="M74" s="195">
        <f t="shared" si="8"/>
        <v>0</v>
      </c>
      <c r="N74" s="195">
        <f>M74*'360 PU '!I88</f>
        <v>0</v>
      </c>
      <c r="O74" s="763">
        <f>M74*'360 PU '!AP88</f>
        <v>0</v>
      </c>
    </row>
    <row r="75" spans="1:15" ht="22.5" customHeight="1" x14ac:dyDescent="0.2">
      <c r="A75" s="116" t="str">
        <f>'360 PU '!D89</f>
        <v>360-319PU</v>
      </c>
      <c r="B75" s="37">
        <f>'360 PU '!I89</f>
        <v>16</v>
      </c>
      <c r="C75" s="196" t="str">
        <f>IF('360 PU '!L89=0,"",'360 PU '!L89)</f>
        <v/>
      </c>
      <c r="D75" s="197" t="str">
        <f>IF('360 PU '!M89=0,"",'360 PU '!M89)</f>
        <v/>
      </c>
      <c r="E75" s="197" t="str">
        <f>IF('360 PU '!N89=0,"",'360 PU '!N89)</f>
        <v/>
      </c>
      <c r="F75" s="197" t="str">
        <f>IF('360 PU '!O89=0,"",'360 PU '!O89)</f>
        <v/>
      </c>
      <c r="G75" s="197" t="str">
        <f>IF('360 PU '!P89=0,"",'360 PU '!P89)</f>
        <v/>
      </c>
      <c r="H75" s="197" t="str">
        <f>IF('360 PU '!Q89=0,"",'360 PU '!Q89)</f>
        <v/>
      </c>
      <c r="I75" s="197" t="str">
        <f>IF('360 PU '!R89=0,"",'360 PU '!R89)</f>
        <v/>
      </c>
      <c r="J75" s="197" t="str">
        <f>IF('360 PU '!S89=0,"",'360 PU '!S89)</f>
        <v/>
      </c>
      <c r="K75" s="284" t="str">
        <f>IF('360 PU '!T89=0,"",'360 PU '!T89)</f>
        <v/>
      </c>
      <c r="L75" s="284" t="str">
        <f>IF('360 PU '!U89=0,"",'360 PU '!U89)</f>
        <v/>
      </c>
      <c r="M75" s="195">
        <f t="shared" si="8"/>
        <v>0</v>
      </c>
      <c r="N75" s="195">
        <f>M75*'360 PU '!I89</f>
        <v>0</v>
      </c>
      <c r="O75" s="763">
        <f>M75*'360 PU '!AP89</f>
        <v>0</v>
      </c>
    </row>
    <row r="76" spans="1:15" ht="22.5" customHeight="1" x14ac:dyDescent="0.2">
      <c r="A76" s="116" t="str">
        <f>'360 PU '!D90</f>
        <v>360-320PU</v>
      </c>
      <c r="B76" s="37">
        <f>'360 PU '!I90</f>
        <v>16</v>
      </c>
      <c r="C76" s="196" t="str">
        <f>IF('360 PU '!L90=0,"",'360 PU '!L90)</f>
        <v/>
      </c>
      <c r="D76" s="197" t="str">
        <f>IF('360 PU '!M90=0,"",'360 PU '!M90)</f>
        <v/>
      </c>
      <c r="E76" s="197" t="str">
        <f>IF('360 PU '!N90=0,"",'360 PU '!N90)</f>
        <v/>
      </c>
      <c r="F76" s="197" t="str">
        <f>IF('360 PU '!O90=0,"",'360 PU '!O90)</f>
        <v/>
      </c>
      <c r="G76" s="197" t="str">
        <f>IF('360 PU '!P90=0,"",'360 PU '!P90)</f>
        <v/>
      </c>
      <c r="H76" s="197" t="str">
        <f>IF('360 PU '!Q90=0,"",'360 PU '!Q90)</f>
        <v/>
      </c>
      <c r="I76" s="197" t="str">
        <f>IF('360 PU '!R90=0,"",'360 PU '!R90)</f>
        <v/>
      </c>
      <c r="J76" s="197" t="str">
        <f>IF('360 PU '!S90=0,"",'360 PU '!S90)</f>
        <v/>
      </c>
      <c r="K76" s="284" t="str">
        <f>IF('360 PU '!T90=0,"",'360 PU '!T90)</f>
        <v/>
      </c>
      <c r="L76" s="284" t="str">
        <f>IF('360 PU '!U90=0,"",'360 PU '!U90)</f>
        <v/>
      </c>
      <c r="M76" s="195">
        <f t="shared" si="8"/>
        <v>0</v>
      </c>
      <c r="N76" s="195">
        <f>M76*'360 PU '!I90</f>
        <v>0</v>
      </c>
      <c r="O76" s="763">
        <f>M76*'360 PU '!AP90</f>
        <v>0</v>
      </c>
    </row>
    <row r="77" spans="1:15" ht="23.75" customHeight="1" x14ac:dyDescent="0.2">
      <c r="A77" s="116">
        <f>'360 PU '!D91</f>
        <v>0</v>
      </c>
      <c r="B77" s="37">
        <f>'360 PU '!I91</f>
        <v>0</v>
      </c>
      <c r="C77" s="196" t="str">
        <f>IF('360 PU '!L91=0,"",'360 PU '!L91)</f>
        <v/>
      </c>
      <c r="D77" s="197" t="str">
        <f>IF('360 PU '!M91=0,"",'360 PU '!M91)</f>
        <v/>
      </c>
      <c r="E77" s="197" t="str">
        <f>IF('360 PU '!N91=0,"",'360 PU '!N91)</f>
        <v/>
      </c>
      <c r="F77" s="197" t="str">
        <f>IF('360 PU '!O91=0,"",'360 PU '!O91)</f>
        <v/>
      </c>
      <c r="G77" s="197" t="str">
        <f>IF('360 PU '!P91=0,"",'360 PU '!P91)</f>
        <v/>
      </c>
      <c r="H77" s="197" t="str">
        <f>IF('360 PU '!Q91=0,"",'360 PU '!Q91)</f>
        <v/>
      </c>
      <c r="I77" s="197" t="str">
        <f>IF('360 PU '!R91=0,"",'360 PU '!R91)</f>
        <v/>
      </c>
      <c r="J77" s="197" t="str">
        <f>IF('360 PU '!S91=0,"",'360 PU '!S91)</f>
        <v/>
      </c>
      <c r="K77" s="284" t="str">
        <f>IF('360 PU '!T91=0,"",'360 PU '!T91)</f>
        <v/>
      </c>
      <c r="L77" s="284" t="str">
        <f>IF('360 PU '!U91=0,"",'360 PU '!U91)</f>
        <v/>
      </c>
      <c r="M77" s="195">
        <f t="shared" si="8"/>
        <v>0</v>
      </c>
      <c r="N77" s="195">
        <f>M77*'360 PU '!I91</f>
        <v>0</v>
      </c>
      <c r="O77" s="763">
        <f>M77*'360 PU '!AP91</f>
        <v>0</v>
      </c>
    </row>
    <row r="78" spans="1:15" ht="23.75" customHeight="1" x14ac:dyDescent="0.2">
      <c r="A78" s="116" t="str">
        <f>'360 PU '!D92</f>
        <v>360-352PU</v>
      </c>
      <c r="B78" s="37">
        <f>'360 PU '!I92</f>
        <v>1</v>
      </c>
      <c r="C78" s="196" t="str">
        <f>IF('360 PU '!L92=0,"",'360 PU '!L92)</f>
        <v/>
      </c>
      <c r="D78" s="197" t="str">
        <f>IF('360 PU '!M92=0,"",'360 PU '!M92)</f>
        <v/>
      </c>
      <c r="E78" s="197" t="str">
        <f>IF('360 PU '!N92=0,"",'360 PU '!N92)</f>
        <v/>
      </c>
      <c r="F78" s="197" t="str">
        <f>IF('360 PU '!O92=0,"",'360 PU '!O92)</f>
        <v/>
      </c>
      <c r="G78" s="197" t="str">
        <f>IF('360 PU '!P92=0,"",'360 PU '!P92)</f>
        <v/>
      </c>
      <c r="H78" s="197" t="str">
        <f>IF('360 PU '!Q92=0,"",'360 PU '!Q92)</f>
        <v/>
      </c>
      <c r="I78" s="197" t="str">
        <f>IF('360 PU '!R92=0,"",'360 PU '!R92)</f>
        <v/>
      </c>
      <c r="J78" s="197" t="str">
        <f>IF('360 PU '!S92=0,"",'360 PU '!S92)</f>
        <v/>
      </c>
      <c r="K78" s="284" t="str">
        <f>IF('360 PU '!T92=0,"",'360 PU '!T92)</f>
        <v/>
      </c>
      <c r="L78" s="284" t="str">
        <f>IF('360 PU '!U92=0,"",'360 PU '!U92)</f>
        <v/>
      </c>
      <c r="M78" s="195">
        <f t="shared" si="8"/>
        <v>0</v>
      </c>
      <c r="N78" s="195">
        <f>M78*'360 PU '!I92</f>
        <v>0</v>
      </c>
      <c r="O78" s="763">
        <f>M78*'360 PU '!AP92</f>
        <v>0</v>
      </c>
    </row>
    <row r="79" spans="1:15" ht="23.75" customHeight="1" x14ac:dyDescent="0.2">
      <c r="A79" s="116" t="str">
        <f>'360 PU '!D93</f>
        <v>360-353PU</v>
      </c>
      <c r="B79" s="37">
        <f>'360 PU '!I93</f>
        <v>1</v>
      </c>
      <c r="C79" s="196" t="str">
        <f>IF('360 PU '!L93=0,"",'360 PU '!L93)</f>
        <v/>
      </c>
      <c r="D79" s="197" t="str">
        <f>IF('360 PU '!M93=0,"",'360 PU '!M93)</f>
        <v/>
      </c>
      <c r="E79" s="197" t="str">
        <f>IF('360 PU '!N93=0,"",'360 PU '!N93)</f>
        <v/>
      </c>
      <c r="F79" s="197" t="str">
        <f>IF('360 PU '!O93=0,"",'360 PU '!O93)</f>
        <v/>
      </c>
      <c r="G79" s="197" t="str">
        <f>IF('360 PU '!P93=0,"",'360 PU '!P93)</f>
        <v/>
      </c>
      <c r="H79" s="197" t="str">
        <f>IF('360 PU '!Q93=0,"",'360 PU '!Q93)</f>
        <v/>
      </c>
      <c r="I79" s="197" t="str">
        <f>IF('360 PU '!R93=0,"",'360 PU '!R93)</f>
        <v/>
      </c>
      <c r="J79" s="197" t="str">
        <f>IF('360 PU '!S93=0,"",'360 PU '!S93)</f>
        <v/>
      </c>
      <c r="K79" s="284" t="str">
        <f>IF('360 PU '!T93=0,"",'360 PU '!T93)</f>
        <v/>
      </c>
      <c r="L79" s="284" t="str">
        <f>IF('360 PU '!U93=0,"",'360 PU '!U93)</f>
        <v/>
      </c>
      <c r="M79" s="195">
        <f t="shared" si="8"/>
        <v>0</v>
      </c>
      <c r="N79" s="195">
        <f>M79*'360 PU '!I93</f>
        <v>0</v>
      </c>
      <c r="O79" s="763">
        <f>M79*'360 PU '!AP93</f>
        <v>0</v>
      </c>
    </row>
    <row r="80" spans="1:15" ht="23.75" customHeight="1" x14ac:dyDescent="0.2">
      <c r="A80" s="116" t="str">
        <f>'360 PU '!D94</f>
        <v>360-354PU</v>
      </c>
      <c r="B80" s="37">
        <f>'360 PU '!I94</f>
        <v>2</v>
      </c>
      <c r="C80" s="196" t="str">
        <f>IF('360 PU '!L94=0,"",'360 PU '!L94)</f>
        <v/>
      </c>
      <c r="D80" s="197" t="str">
        <f>IF('360 PU '!M94=0,"",'360 PU '!M94)</f>
        <v/>
      </c>
      <c r="E80" s="197" t="str">
        <f>IF('360 PU '!N94=0,"",'360 PU '!N94)</f>
        <v/>
      </c>
      <c r="F80" s="197" t="str">
        <f>IF('360 PU '!O94=0,"",'360 PU '!O94)</f>
        <v/>
      </c>
      <c r="G80" s="197" t="str">
        <f>IF('360 PU '!P94=0,"",'360 PU '!P94)</f>
        <v/>
      </c>
      <c r="H80" s="197" t="str">
        <f>IF('360 PU '!Q94=0,"",'360 PU '!Q94)</f>
        <v/>
      </c>
      <c r="I80" s="197" t="str">
        <f>IF('360 PU '!R94=0,"",'360 PU '!R94)</f>
        <v/>
      </c>
      <c r="J80" s="197" t="str">
        <f>IF('360 PU '!S94=0,"",'360 PU '!S94)</f>
        <v/>
      </c>
      <c r="K80" s="284" t="str">
        <f>IF('360 PU '!T94=0,"",'360 PU '!T94)</f>
        <v/>
      </c>
      <c r="L80" s="284" t="str">
        <f>IF('360 PU '!U94=0,"",'360 PU '!U94)</f>
        <v/>
      </c>
      <c r="M80" s="195">
        <f t="shared" si="8"/>
        <v>0</v>
      </c>
      <c r="N80" s="195">
        <f>M80*'360 PU '!I94</f>
        <v>0</v>
      </c>
      <c r="O80" s="763">
        <f>M80*'360 PU '!AP94</f>
        <v>0</v>
      </c>
    </row>
    <row r="81" spans="1:15" ht="23.75" customHeight="1" x14ac:dyDescent="0.2">
      <c r="A81" s="116" t="str">
        <f>'360 PU '!D95</f>
        <v>360-355PU</v>
      </c>
      <c r="B81" s="37">
        <f>'360 PU '!I95</f>
        <v>5</v>
      </c>
      <c r="C81" s="196" t="str">
        <f>IF('360 PU '!L95=0,"",'360 PU '!L95)</f>
        <v/>
      </c>
      <c r="D81" s="197" t="str">
        <f>IF('360 PU '!M95=0,"",'360 PU '!M95)</f>
        <v/>
      </c>
      <c r="E81" s="197" t="str">
        <f>IF('360 PU '!N95=0,"",'360 PU '!N95)</f>
        <v/>
      </c>
      <c r="F81" s="197" t="str">
        <f>IF('360 PU '!O95=0,"",'360 PU '!O95)</f>
        <v/>
      </c>
      <c r="G81" s="197" t="str">
        <f>IF('360 PU '!P95=0,"",'360 PU '!P95)</f>
        <v/>
      </c>
      <c r="H81" s="197" t="str">
        <f>IF('360 PU '!Q95=0,"",'360 PU '!Q95)</f>
        <v/>
      </c>
      <c r="I81" s="197" t="str">
        <f>IF('360 PU '!R95=0,"",'360 PU '!R95)</f>
        <v/>
      </c>
      <c r="J81" s="197" t="str">
        <f>IF('360 PU '!S95=0,"",'360 PU '!S95)</f>
        <v/>
      </c>
      <c r="K81" s="284" t="str">
        <f>IF('360 PU '!T95=0,"",'360 PU '!T95)</f>
        <v/>
      </c>
      <c r="L81" s="284" t="str">
        <f>IF('360 PU '!U95=0,"",'360 PU '!U95)</f>
        <v/>
      </c>
      <c r="M81" s="195">
        <f t="shared" si="8"/>
        <v>0</v>
      </c>
      <c r="N81" s="195">
        <f>M81*'360 PU '!I95</f>
        <v>0</v>
      </c>
      <c r="O81" s="763">
        <f>M81*'360 PU '!AP95</f>
        <v>0</v>
      </c>
    </row>
    <row r="82" spans="1:15" ht="23.75" customHeight="1" x14ac:dyDescent="0.2">
      <c r="A82" s="116" t="str">
        <f>'360 PU '!D96</f>
        <v>360-356PU</v>
      </c>
      <c r="B82" s="37">
        <f>'360 PU '!I96</f>
        <v>4</v>
      </c>
      <c r="C82" s="196" t="str">
        <f>IF('360 PU '!L96=0,"",'360 PU '!L96)</f>
        <v/>
      </c>
      <c r="D82" s="197" t="str">
        <f>IF('360 PU '!M96=0,"",'360 PU '!M96)</f>
        <v/>
      </c>
      <c r="E82" s="197" t="str">
        <f>IF('360 PU '!N96=0,"",'360 PU '!N96)</f>
        <v/>
      </c>
      <c r="F82" s="197" t="str">
        <f>IF('360 PU '!O96=0,"",'360 PU '!O96)</f>
        <v/>
      </c>
      <c r="G82" s="197" t="str">
        <f>IF('360 PU '!P96=0,"",'360 PU '!P96)</f>
        <v/>
      </c>
      <c r="H82" s="197" t="str">
        <f>IF('360 PU '!Q96=0,"",'360 PU '!Q96)</f>
        <v/>
      </c>
      <c r="I82" s="197" t="str">
        <f>IF('360 PU '!R96=0,"",'360 PU '!R96)</f>
        <v/>
      </c>
      <c r="J82" s="197" t="str">
        <f>IF('360 PU '!S96=0,"",'360 PU '!S96)</f>
        <v/>
      </c>
      <c r="K82" s="284" t="str">
        <f>IF('360 PU '!T96=0,"",'360 PU '!T96)</f>
        <v/>
      </c>
      <c r="L82" s="284" t="str">
        <f>IF('360 PU '!U96=0,"",'360 PU '!U96)</f>
        <v/>
      </c>
      <c r="M82" s="195">
        <f t="shared" si="8"/>
        <v>0</v>
      </c>
      <c r="N82" s="195">
        <f>M82*'360 PU '!I96</f>
        <v>0</v>
      </c>
      <c r="O82" s="763">
        <f>M82*'360 PU '!AP96</f>
        <v>0</v>
      </c>
    </row>
    <row r="83" spans="1:15" ht="23.75" customHeight="1" x14ac:dyDescent="0.2">
      <c r="A83" s="116" t="str">
        <f>'360 PU '!D97</f>
        <v>360-357PU</v>
      </c>
      <c r="B83" s="37">
        <f>'360 PU '!I97</f>
        <v>3</v>
      </c>
      <c r="C83" s="196" t="str">
        <f>IF('360 PU '!L97=0,"",'360 PU '!L97)</f>
        <v/>
      </c>
      <c r="D83" s="197" t="str">
        <f>IF('360 PU '!M97=0,"",'360 PU '!M97)</f>
        <v/>
      </c>
      <c r="E83" s="197" t="str">
        <f>IF('360 PU '!N97=0,"",'360 PU '!N97)</f>
        <v/>
      </c>
      <c r="F83" s="197" t="str">
        <f>IF('360 PU '!O97=0,"",'360 PU '!O97)</f>
        <v/>
      </c>
      <c r="G83" s="197" t="str">
        <f>IF('360 PU '!P97=0,"",'360 PU '!P97)</f>
        <v/>
      </c>
      <c r="H83" s="197" t="str">
        <f>IF('360 PU '!Q97=0,"",'360 PU '!Q97)</f>
        <v/>
      </c>
      <c r="I83" s="197" t="str">
        <f>IF('360 PU '!R97=0,"",'360 PU '!R97)</f>
        <v/>
      </c>
      <c r="J83" s="197" t="str">
        <f>IF('360 PU '!S97=0,"",'360 PU '!S97)</f>
        <v/>
      </c>
      <c r="K83" s="284" t="str">
        <f>IF('360 PU '!T97=0,"",'360 PU '!T97)</f>
        <v/>
      </c>
      <c r="L83" s="284" t="str">
        <f>IF('360 PU '!U97=0,"",'360 PU '!U97)</f>
        <v/>
      </c>
      <c r="M83" s="195">
        <f t="shared" si="8"/>
        <v>0</v>
      </c>
      <c r="N83" s="195">
        <f>M83*'360 PU '!I97</f>
        <v>0</v>
      </c>
      <c r="O83" s="763">
        <f>M83*'360 PU '!AP97</f>
        <v>0</v>
      </c>
    </row>
    <row r="84" spans="1:15" ht="23.75" customHeight="1" x14ac:dyDescent="0.2">
      <c r="A84" s="116" t="str">
        <f>'360 PU '!D98</f>
        <v>360-358PU</v>
      </c>
      <c r="B84" s="37">
        <f>'360 PU '!I98</f>
        <v>1</v>
      </c>
      <c r="C84" s="196" t="str">
        <f>IF('360 PU '!L98=0,"",'360 PU '!L98)</f>
        <v/>
      </c>
      <c r="D84" s="197" t="str">
        <f>IF('360 PU '!M98=0,"",'360 PU '!M98)</f>
        <v/>
      </c>
      <c r="E84" s="197" t="str">
        <f>IF('360 PU '!N98=0,"",'360 PU '!N98)</f>
        <v/>
      </c>
      <c r="F84" s="197" t="str">
        <f>IF('360 PU '!O98=0,"",'360 PU '!O98)</f>
        <v/>
      </c>
      <c r="G84" s="197" t="str">
        <f>IF('360 PU '!P98=0,"",'360 PU '!P98)</f>
        <v/>
      </c>
      <c r="H84" s="197" t="str">
        <f>IF('360 PU '!Q98=0,"",'360 PU '!Q98)</f>
        <v/>
      </c>
      <c r="I84" s="197" t="str">
        <f>IF('360 PU '!R98=0,"",'360 PU '!R98)</f>
        <v/>
      </c>
      <c r="J84" s="197" t="str">
        <f>IF('360 PU '!S98=0,"",'360 PU '!S98)</f>
        <v/>
      </c>
      <c r="K84" s="284" t="str">
        <f>IF('360 PU '!T98=0,"",'360 PU '!T98)</f>
        <v/>
      </c>
      <c r="L84" s="284" t="str">
        <f>IF('360 PU '!U98=0,"",'360 PU '!U98)</f>
        <v/>
      </c>
      <c r="M84" s="195">
        <f t="shared" si="8"/>
        <v>0</v>
      </c>
      <c r="N84" s="195">
        <f>M84*'360 PU '!I98</f>
        <v>0</v>
      </c>
      <c r="O84" s="763">
        <f>M84*'360 PU '!AP98</f>
        <v>0</v>
      </c>
    </row>
    <row r="85" spans="1:15" ht="23.75" customHeight="1" x14ac:dyDescent="0.2">
      <c r="A85" s="116" t="str">
        <f>'360 PU '!D99</f>
        <v>360-359PU</v>
      </c>
      <c r="B85" s="37">
        <f>'360 PU '!I99</f>
        <v>1</v>
      </c>
      <c r="C85" s="196" t="str">
        <f>IF('360 PU '!L99=0,"",'360 PU '!L99)</f>
        <v/>
      </c>
      <c r="D85" s="197" t="str">
        <f>IF('360 PU '!M99=0,"",'360 PU '!M99)</f>
        <v/>
      </c>
      <c r="E85" s="197" t="str">
        <f>IF('360 PU '!N99=0,"",'360 PU '!N99)</f>
        <v/>
      </c>
      <c r="F85" s="197" t="str">
        <f>IF('360 PU '!O99=0,"",'360 PU '!O99)</f>
        <v/>
      </c>
      <c r="G85" s="197" t="str">
        <f>IF('360 PU '!P99=0,"",'360 PU '!P99)</f>
        <v/>
      </c>
      <c r="H85" s="197" t="str">
        <f>IF('360 PU '!Q99=0,"",'360 PU '!Q99)</f>
        <v/>
      </c>
      <c r="I85" s="197" t="str">
        <f>IF('360 PU '!R99=0,"",'360 PU '!R99)</f>
        <v/>
      </c>
      <c r="J85" s="197" t="str">
        <f>IF('360 PU '!S99=0,"",'360 PU '!S99)</f>
        <v/>
      </c>
      <c r="K85" s="284" t="str">
        <f>IF('360 PU '!T99=0,"",'360 PU '!T99)</f>
        <v/>
      </c>
      <c r="L85" s="284" t="str">
        <f>IF('360 PU '!U99=0,"",'360 PU '!U99)</f>
        <v/>
      </c>
      <c r="M85" s="195">
        <f t="shared" si="8"/>
        <v>0</v>
      </c>
      <c r="N85" s="195">
        <f>M85*'360 PU '!I99</f>
        <v>0</v>
      </c>
      <c r="O85" s="763">
        <f>M85*'360 PU '!AP99</f>
        <v>0</v>
      </c>
    </row>
    <row r="86" spans="1:15" ht="23.75" customHeight="1" x14ac:dyDescent="0.2">
      <c r="A86" s="116" t="str">
        <f>'360 PU '!D100</f>
        <v>360-360PU</v>
      </c>
      <c r="B86" s="37">
        <f>'360 PU '!I100</f>
        <v>1</v>
      </c>
      <c r="C86" s="196" t="str">
        <f>IF('360 PU '!L100=0,"",'360 PU '!L100)</f>
        <v/>
      </c>
      <c r="D86" s="197" t="str">
        <f>IF('360 PU '!M100=0,"",'360 PU '!M100)</f>
        <v/>
      </c>
      <c r="E86" s="197" t="str">
        <f>IF('360 PU '!N100=0,"",'360 PU '!N100)</f>
        <v/>
      </c>
      <c r="F86" s="197" t="str">
        <f>IF('360 PU '!O100=0,"",'360 PU '!O100)</f>
        <v/>
      </c>
      <c r="G86" s="197" t="str">
        <f>IF('360 PU '!P100=0,"",'360 PU '!P100)</f>
        <v/>
      </c>
      <c r="H86" s="197" t="str">
        <f>IF('360 PU '!Q100=0,"",'360 PU '!Q100)</f>
        <v/>
      </c>
      <c r="I86" s="197" t="str">
        <f>IF('360 PU '!R100=0,"",'360 PU '!R100)</f>
        <v/>
      </c>
      <c r="J86" s="197" t="str">
        <f>IF('360 PU '!S100=0,"",'360 PU '!S100)</f>
        <v/>
      </c>
      <c r="K86" s="284" t="str">
        <f>IF('360 PU '!T100=0,"",'360 PU '!T100)</f>
        <v/>
      </c>
      <c r="L86" s="284" t="str">
        <f>IF('360 PU '!U100=0,"",'360 PU '!U100)</f>
        <v/>
      </c>
      <c r="M86" s="195">
        <f t="shared" si="8"/>
        <v>0</v>
      </c>
      <c r="N86" s="195">
        <f>M86*'360 PU '!I100</f>
        <v>0</v>
      </c>
      <c r="O86" s="763">
        <f>M86*'360 PU '!AP100</f>
        <v>0</v>
      </c>
    </row>
    <row r="87" spans="1:15" ht="23.75" customHeight="1" x14ac:dyDescent="0.2">
      <c r="A87" s="116">
        <f>'360 PU '!D101</f>
        <v>0</v>
      </c>
      <c r="B87" s="37">
        <f>'360 PU '!I101</f>
        <v>0</v>
      </c>
      <c r="C87" s="196" t="str">
        <f>IF('360 PU '!L101=0,"",'360 PU '!L101)</f>
        <v/>
      </c>
      <c r="D87" s="197" t="str">
        <f>IF('360 PU '!M101=0,"",'360 PU '!M101)</f>
        <v/>
      </c>
      <c r="E87" s="197" t="str">
        <f>IF('360 PU '!N101=0,"",'360 PU '!N101)</f>
        <v/>
      </c>
      <c r="F87" s="197" t="str">
        <f>IF('360 PU '!O101=0,"",'360 PU '!O101)</f>
        <v/>
      </c>
      <c r="G87" s="197" t="str">
        <f>IF('360 PU '!P101=0,"",'360 PU '!P101)</f>
        <v/>
      </c>
      <c r="H87" s="197" t="str">
        <f>IF('360 PU '!Q101=0,"",'360 PU '!Q101)</f>
        <v/>
      </c>
      <c r="I87" s="197" t="str">
        <f>IF('360 PU '!R101=0,"",'360 PU '!R101)</f>
        <v/>
      </c>
      <c r="J87" s="197" t="str">
        <f>IF('360 PU '!S101=0,"",'360 PU '!S101)</f>
        <v/>
      </c>
      <c r="K87" s="284" t="str">
        <f>IF('360 PU '!T101=0,"",'360 PU '!T101)</f>
        <v/>
      </c>
      <c r="L87" s="284" t="str">
        <f>IF('360 PU '!U101=0,"",'360 PU '!U101)</f>
        <v/>
      </c>
      <c r="M87" s="195">
        <f t="shared" si="8"/>
        <v>0</v>
      </c>
      <c r="N87" s="195">
        <f>M87*'360 PU '!I101</f>
        <v>0</v>
      </c>
      <c r="O87" s="763">
        <f>M87*'360 PU '!AP101</f>
        <v>0</v>
      </c>
    </row>
    <row r="88" spans="1:15" ht="23.75" customHeight="1" x14ac:dyDescent="0.2">
      <c r="A88" s="116" t="str">
        <f>'360 PU '!D102</f>
        <v>360-378PU</v>
      </c>
      <c r="B88" s="37">
        <f>'360 PU '!I102</f>
        <v>10</v>
      </c>
      <c r="C88" s="196" t="str">
        <f>IF('360 PU '!L102=0,"",'360 PU '!L102)</f>
        <v/>
      </c>
      <c r="D88" s="197" t="str">
        <f>IF('360 PU '!M102=0,"",'360 PU '!M102)</f>
        <v/>
      </c>
      <c r="E88" s="197" t="str">
        <f>IF('360 PU '!N102=0,"",'360 PU '!N102)</f>
        <v/>
      </c>
      <c r="F88" s="197" t="str">
        <f>IF('360 PU '!O102=0,"",'360 PU '!O102)</f>
        <v/>
      </c>
      <c r="G88" s="197" t="str">
        <f>IF('360 PU '!P102=0,"",'360 PU '!P102)</f>
        <v/>
      </c>
      <c r="H88" s="197" t="str">
        <f>IF('360 PU '!Q102=0,"",'360 PU '!Q102)</f>
        <v/>
      </c>
      <c r="I88" s="197" t="str">
        <f>IF('360 PU '!R102=0,"",'360 PU '!R102)</f>
        <v/>
      </c>
      <c r="J88" s="197" t="str">
        <f>IF('360 PU '!S102=0,"",'360 PU '!S102)</f>
        <v/>
      </c>
      <c r="K88" s="284" t="str">
        <f>IF('360 PU '!T102=0,"",'360 PU '!T102)</f>
        <v/>
      </c>
      <c r="L88" s="284" t="str">
        <f>IF('360 PU '!U102=0,"",'360 PU '!U102)</f>
        <v/>
      </c>
      <c r="M88" s="195">
        <f t="shared" si="8"/>
        <v>0</v>
      </c>
      <c r="N88" s="195">
        <f>M88*'360 PU '!I102</f>
        <v>0</v>
      </c>
      <c r="O88" s="763">
        <f>M88*'360 PU '!AP102</f>
        <v>0</v>
      </c>
    </row>
    <row r="89" spans="1:15" ht="23.75" customHeight="1" x14ac:dyDescent="0.2">
      <c r="A89" s="116" t="str">
        <f>'360 PU '!D103</f>
        <v>360-379PU-NT</v>
      </c>
      <c r="B89" s="37">
        <f>'360 PU '!I103</f>
        <v>10</v>
      </c>
      <c r="C89" s="196" t="str">
        <f>IF('360 PU '!L103=0,"",'360 PU '!L103)</f>
        <v/>
      </c>
      <c r="D89" s="197" t="str">
        <f>IF('360 PU '!M103=0,"",'360 PU '!M103)</f>
        <v/>
      </c>
      <c r="E89" s="197" t="str">
        <f>IF('360 PU '!N103=0,"",'360 PU '!N103)</f>
        <v/>
      </c>
      <c r="F89" s="197" t="str">
        <f>IF('360 PU '!O103=0,"",'360 PU '!O103)</f>
        <v/>
      </c>
      <c r="G89" s="197" t="str">
        <f>IF('360 PU '!P103=0,"",'360 PU '!P103)</f>
        <v/>
      </c>
      <c r="H89" s="197" t="str">
        <f>IF('360 PU '!Q103=0,"",'360 PU '!Q103)</f>
        <v/>
      </c>
      <c r="I89" s="197" t="str">
        <f>IF('360 PU '!R103=0,"",'360 PU '!R103)</f>
        <v/>
      </c>
      <c r="J89" s="197" t="str">
        <f>IF('360 PU '!S103=0,"",'360 PU '!S103)</f>
        <v/>
      </c>
      <c r="K89" s="284" t="str">
        <f>IF('360 PU '!T103=0,"",'360 PU '!T103)</f>
        <v/>
      </c>
      <c r="L89" s="284" t="str">
        <f>IF('360 PU '!U103=0,"",'360 PU '!U103)</f>
        <v/>
      </c>
      <c r="M89" s="195">
        <f t="shared" si="8"/>
        <v>0</v>
      </c>
      <c r="N89" s="195">
        <f>M89*'360 PU '!I103</f>
        <v>0</v>
      </c>
      <c r="O89" s="763">
        <f>M89*'360 PU '!AP103</f>
        <v>0</v>
      </c>
    </row>
    <row r="90" spans="1:15" ht="23.75" customHeight="1" x14ac:dyDescent="0.2">
      <c r="A90" s="116" t="str">
        <f>'360 PU '!D104</f>
        <v>360-380PU</v>
      </c>
      <c r="B90" s="37">
        <f>'360 PU '!I104</f>
        <v>9</v>
      </c>
      <c r="C90" s="196" t="str">
        <f>IF('360 PU '!L104=0,"",'360 PU '!L104)</f>
        <v/>
      </c>
      <c r="D90" s="197" t="str">
        <f>IF('360 PU '!M104=0,"",'360 PU '!M104)</f>
        <v/>
      </c>
      <c r="E90" s="197" t="str">
        <f>IF('360 PU '!N104=0,"",'360 PU '!N104)</f>
        <v/>
      </c>
      <c r="F90" s="197" t="str">
        <f>IF('360 PU '!O104=0,"",'360 PU '!O104)</f>
        <v/>
      </c>
      <c r="G90" s="197" t="str">
        <f>IF('360 PU '!P104=0,"",'360 PU '!P104)</f>
        <v/>
      </c>
      <c r="H90" s="197" t="str">
        <f>IF('360 PU '!Q104=0,"",'360 PU '!Q104)</f>
        <v/>
      </c>
      <c r="I90" s="197" t="str">
        <f>IF('360 PU '!R104=0,"",'360 PU '!R104)</f>
        <v/>
      </c>
      <c r="J90" s="197" t="str">
        <f>IF('360 PU '!S104=0,"",'360 PU '!S104)</f>
        <v/>
      </c>
      <c r="K90" s="284" t="str">
        <f>IF('360 PU '!T104=0,"",'360 PU '!T104)</f>
        <v/>
      </c>
      <c r="L90" s="284" t="str">
        <f>IF('360 PU '!U104=0,"",'360 PU '!U104)</f>
        <v/>
      </c>
      <c r="M90" s="195">
        <f t="shared" si="8"/>
        <v>0</v>
      </c>
      <c r="N90" s="195">
        <f>M90*'360 PU '!I104</f>
        <v>0</v>
      </c>
      <c r="O90" s="763">
        <f>M90*'360 PU '!AP104</f>
        <v>0</v>
      </c>
    </row>
    <row r="91" spans="1:15" ht="23.75" customHeight="1" x14ac:dyDescent="0.2">
      <c r="A91" s="116">
        <f>'360 PU '!D105</f>
        <v>0</v>
      </c>
      <c r="B91" s="37">
        <f>'360 PU '!I105</f>
        <v>0</v>
      </c>
      <c r="C91" s="196" t="str">
        <f>IF('360 PU '!L105=0,"",'360 PU '!L105)</f>
        <v/>
      </c>
      <c r="D91" s="197" t="str">
        <f>IF('360 PU '!M105=0,"",'360 PU '!M105)</f>
        <v/>
      </c>
      <c r="E91" s="197" t="str">
        <f>IF('360 PU '!N105=0,"",'360 PU '!N105)</f>
        <v/>
      </c>
      <c r="F91" s="197" t="str">
        <f>IF('360 PU '!O105=0,"",'360 PU '!O105)</f>
        <v/>
      </c>
      <c r="G91" s="197" t="str">
        <f>IF('360 PU '!P105=0,"",'360 PU '!P105)</f>
        <v/>
      </c>
      <c r="H91" s="197" t="str">
        <f>IF('360 PU '!Q105=0,"",'360 PU '!Q105)</f>
        <v/>
      </c>
      <c r="I91" s="197" t="str">
        <f>IF('360 PU '!R105=0,"",'360 PU '!R105)</f>
        <v/>
      </c>
      <c r="J91" s="197" t="str">
        <f>IF('360 PU '!S105=0,"",'360 PU '!S105)</f>
        <v/>
      </c>
      <c r="K91" s="284" t="str">
        <f>IF('360 PU '!T105=0,"",'360 PU '!T105)</f>
        <v/>
      </c>
      <c r="L91" s="284" t="str">
        <f>IF('360 PU '!U105=0,"",'360 PU '!U105)</f>
        <v/>
      </c>
      <c r="M91" s="195">
        <f t="shared" ref="M91:M122" si="10">SUM(C91:L91)</f>
        <v>0</v>
      </c>
      <c r="N91" s="195">
        <f>M91*'360 PU '!I105</f>
        <v>0</v>
      </c>
      <c r="O91" s="763">
        <f>M91*'360 PU '!AP105</f>
        <v>0</v>
      </c>
    </row>
    <row r="92" spans="1:15" ht="23.75" customHeight="1" x14ac:dyDescent="0.2">
      <c r="A92" s="116" t="str">
        <f>'360 PU '!D106</f>
        <v>360-390PU</v>
      </c>
      <c r="B92" s="37">
        <f>'360 PU '!I106</f>
        <v>1</v>
      </c>
      <c r="C92" s="196" t="str">
        <f>IF('360 PU '!L106=0,"",'360 PU '!L106)</f>
        <v/>
      </c>
      <c r="D92" s="197" t="str">
        <f>IF('360 PU '!M106=0,"",'360 PU '!M106)</f>
        <v/>
      </c>
      <c r="E92" s="197" t="str">
        <f>IF('360 PU '!N106=0,"",'360 PU '!N106)</f>
        <v/>
      </c>
      <c r="F92" s="197" t="str">
        <f>IF('360 PU '!O106=0,"",'360 PU '!O106)</f>
        <v/>
      </c>
      <c r="G92" s="197" t="str">
        <f>IF('360 PU '!P106=0,"",'360 PU '!P106)</f>
        <v/>
      </c>
      <c r="H92" s="197" t="str">
        <f>IF('360 PU '!Q106=0,"",'360 PU '!Q106)</f>
        <v/>
      </c>
      <c r="I92" s="197" t="str">
        <f>IF('360 PU '!R106=0,"",'360 PU '!R106)</f>
        <v/>
      </c>
      <c r="J92" s="197" t="str">
        <f>IF('360 PU '!S106=0,"",'360 PU '!S106)</f>
        <v/>
      </c>
      <c r="K92" s="284" t="str">
        <f>IF('360 PU '!T106=0,"",'360 PU '!T106)</f>
        <v/>
      </c>
      <c r="L92" s="284" t="str">
        <f>IF('360 PU '!U106=0,"",'360 PU '!U106)</f>
        <v/>
      </c>
      <c r="M92" s="195">
        <f t="shared" si="10"/>
        <v>0</v>
      </c>
      <c r="N92" s="195">
        <f>M92*'360 PU '!I106</f>
        <v>0</v>
      </c>
      <c r="O92" s="763">
        <f>M92*'360 PU '!AP106</f>
        <v>0</v>
      </c>
    </row>
    <row r="93" spans="1:15" ht="23.75" customHeight="1" x14ac:dyDescent="0.2">
      <c r="A93" s="116" t="str">
        <f>'360 PU '!D107</f>
        <v>360-392PU</v>
      </c>
      <c r="B93" s="37">
        <f>'360 PU '!I107</f>
        <v>1</v>
      </c>
      <c r="C93" s="196" t="str">
        <f>IF('360 PU '!L107=0,"",'360 PU '!L107)</f>
        <v/>
      </c>
      <c r="D93" s="197" t="str">
        <f>IF('360 PU '!M107=0,"",'360 PU '!M107)</f>
        <v/>
      </c>
      <c r="E93" s="197" t="str">
        <f>IF('360 PU '!N107=0,"",'360 PU '!N107)</f>
        <v/>
      </c>
      <c r="F93" s="197" t="str">
        <f>IF('360 PU '!O107=0,"",'360 PU '!O107)</f>
        <v/>
      </c>
      <c r="G93" s="197" t="str">
        <f>IF('360 PU '!P107=0,"",'360 PU '!P107)</f>
        <v/>
      </c>
      <c r="H93" s="197" t="str">
        <f>IF('360 PU '!Q107=0,"",'360 PU '!Q107)</f>
        <v/>
      </c>
      <c r="I93" s="197" t="str">
        <f>IF('360 PU '!R107=0,"",'360 PU '!R107)</f>
        <v/>
      </c>
      <c r="J93" s="197" t="str">
        <f>IF('360 PU '!S107=0,"",'360 PU '!S107)</f>
        <v/>
      </c>
      <c r="K93" s="284" t="str">
        <f>IF('360 PU '!T107=0,"",'360 PU '!T107)</f>
        <v/>
      </c>
      <c r="L93" s="284" t="str">
        <f>IF('360 PU '!U107=0,"",'360 PU '!U107)</f>
        <v/>
      </c>
      <c r="M93" s="195">
        <f t="shared" si="10"/>
        <v>0</v>
      </c>
      <c r="N93" s="195">
        <f>M93*'360 PU '!I107</f>
        <v>0</v>
      </c>
      <c r="O93" s="763">
        <f>M93*'360 PU '!AP107</f>
        <v>0</v>
      </c>
    </row>
    <row r="94" spans="1:15" ht="23.75" customHeight="1" x14ac:dyDescent="0.2">
      <c r="A94" s="116" t="str">
        <f>'360 PU '!D108</f>
        <v>360-394PU</v>
      </c>
      <c r="B94" s="37">
        <f>'360 PU '!I108</f>
        <v>2</v>
      </c>
      <c r="C94" s="196" t="str">
        <f>IF('360 PU '!L108=0,"",'360 PU '!L108)</f>
        <v/>
      </c>
      <c r="D94" s="197" t="str">
        <f>IF('360 PU '!M108=0,"",'360 PU '!M108)</f>
        <v/>
      </c>
      <c r="E94" s="197" t="str">
        <f>IF('360 PU '!N108=0,"",'360 PU '!N108)</f>
        <v/>
      </c>
      <c r="F94" s="197" t="str">
        <f>IF('360 PU '!O108=0,"",'360 PU '!O108)</f>
        <v/>
      </c>
      <c r="G94" s="197" t="str">
        <f>IF('360 PU '!P108=0,"",'360 PU '!P108)</f>
        <v/>
      </c>
      <c r="H94" s="197" t="str">
        <f>IF('360 PU '!Q108=0,"",'360 PU '!Q108)</f>
        <v/>
      </c>
      <c r="I94" s="197" t="str">
        <f>IF('360 PU '!R108=0,"",'360 PU '!R108)</f>
        <v/>
      </c>
      <c r="J94" s="197" t="str">
        <f>IF('360 PU '!S108=0,"",'360 PU '!S108)</f>
        <v/>
      </c>
      <c r="K94" s="284" t="str">
        <f>IF('360 PU '!T108=0,"",'360 PU '!T108)</f>
        <v/>
      </c>
      <c r="L94" s="284" t="str">
        <f>IF('360 PU '!U108=0,"",'360 PU '!U108)</f>
        <v/>
      </c>
      <c r="M94" s="195">
        <f t="shared" si="10"/>
        <v>0</v>
      </c>
      <c r="N94" s="195">
        <f>M94*'360 PU '!I108</f>
        <v>0</v>
      </c>
      <c r="O94" s="763">
        <f>M94*'360 PU '!AP108</f>
        <v>0</v>
      </c>
    </row>
    <row r="95" spans="1:15" ht="23.75" customHeight="1" x14ac:dyDescent="0.2">
      <c r="A95" s="116" t="str">
        <f>'360 PU '!D109</f>
        <v>360-396PU</v>
      </c>
      <c r="B95" s="37">
        <f>'360 PU '!I109</f>
        <v>2</v>
      </c>
      <c r="C95" s="196" t="str">
        <f>IF('360 PU '!L109=0,"",'360 PU '!L109)</f>
        <v/>
      </c>
      <c r="D95" s="197" t="str">
        <f>IF('360 PU '!M109=0,"",'360 PU '!M109)</f>
        <v/>
      </c>
      <c r="E95" s="197" t="str">
        <f>IF('360 PU '!N109=0,"",'360 PU '!N109)</f>
        <v/>
      </c>
      <c r="F95" s="197" t="str">
        <f>IF('360 PU '!O109=0,"",'360 PU '!O109)</f>
        <v/>
      </c>
      <c r="G95" s="197" t="str">
        <f>IF('360 PU '!P109=0,"",'360 PU '!P109)</f>
        <v/>
      </c>
      <c r="H95" s="197" t="str">
        <f>IF('360 PU '!Q109=0,"",'360 PU '!Q109)</f>
        <v/>
      </c>
      <c r="I95" s="197" t="str">
        <f>IF('360 PU '!R109=0,"",'360 PU '!R109)</f>
        <v/>
      </c>
      <c r="J95" s="197" t="str">
        <f>IF('360 PU '!S109=0,"",'360 PU '!S109)</f>
        <v/>
      </c>
      <c r="K95" s="284" t="str">
        <f>IF('360 PU '!T109=0,"",'360 PU '!T109)</f>
        <v/>
      </c>
      <c r="L95" s="284" t="str">
        <f>IF('360 PU '!U109=0,"",'360 PU '!U109)</f>
        <v/>
      </c>
      <c r="M95" s="195">
        <f t="shared" si="10"/>
        <v>0</v>
      </c>
      <c r="N95" s="195">
        <f>M95*'360 PU '!I109</f>
        <v>0</v>
      </c>
      <c r="O95" s="763">
        <f>M95*'360 PU '!AP109</f>
        <v>0</v>
      </c>
    </row>
    <row r="96" spans="1:15" ht="23.75" customHeight="1" x14ac:dyDescent="0.2">
      <c r="A96" s="116" t="str">
        <f>'360 PU '!D110</f>
        <v>360-398PU</v>
      </c>
      <c r="B96" s="37">
        <f>'360 PU '!I110</f>
        <v>4</v>
      </c>
      <c r="C96" s="196" t="str">
        <f>IF('360 PU '!L110=0,"",'360 PU '!L110)</f>
        <v/>
      </c>
      <c r="D96" s="197" t="str">
        <f>IF('360 PU '!M110=0,"",'360 PU '!M110)</f>
        <v/>
      </c>
      <c r="E96" s="197" t="str">
        <f>IF('360 PU '!N110=0,"",'360 PU '!N110)</f>
        <v/>
      </c>
      <c r="F96" s="197" t="str">
        <f>IF('360 PU '!O110=0,"",'360 PU '!O110)</f>
        <v/>
      </c>
      <c r="G96" s="197" t="str">
        <f>IF('360 PU '!P110=0,"",'360 PU '!P110)</f>
        <v/>
      </c>
      <c r="H96" s="197" t="str">
        <f>IF('360 PU '!Q110=0,"",'360 PU '!Q110)</f>
        <v/>
      </c>
      <c r="I96" s="197" t="str">
        <f>IF('360 PU '!R110=0,"",'360 PU '!R110)</f>
        <v/>
      </c>
      <c r="J96" s="197" t="str">
        <f>IF('360 PU '!S110=0,"",'360 PU '!S110)</f>
        <v/>
      </c>
      <c r="K96" s="284" t="str">
        <f>IF('360 PU '!T110=0,"",'360 PU '!T110)</f>
        <v/>
      </c>
      <c r="L96" s="284" t="str">
        <f>IF('360 PU '!U110=0,"",'360 PU '!U110)</f>
        <v/>
      </c>
      <c r="M96" s="195">
        <f t="shared" si="10"/>
        <v>0</v>
      </c>
      <c r="N96" s="195">
        <f>M96*'360 PU '!I110</f>
        <v>0</v>
      </c>
      <c r="O96" s="763">
        <f>M96*'360 PU '!AP110</f>
        <v>0</v>
      </c>
    </row>
    <row r="97" spans="1:15" ht="23.75" customHeight="1" x14ac:dyDescent="0.2">
      <c r="A97" s="116" t="str">
        <f>'360 PU '!D111</f>
        <v>360-400PU</v>
      </c>
      <c r="B97" s="37">
        <f>'360 PU '!I111</f>
        <v>8</v>
      </c>
      <c r="C97" s="196" t="str">
        <f>IF('360 PU '!L111=0,"",'360 PU '!L111)</f>
        <v/>
      </c>
      <c r="D97" s="197" t="str">
        <f>IF('360 PU '!M111=0,"",'360 PU '!M111)</f>
        <v/>
      </c>
      <c r="E97" s="197" t="str">
        <f>IF('360 PU '!N111=0,"",'360 PU '!N111)</f>
        <v/>
      </c>
      <c r="F97" s="197" t="str">
        <f>IF('360 PU '!O111=0,"",'360 PU '!O111)</f>
        <v/>
      </c>
      <c r="G97" s="197" t="str">
        <f>IF('360 PU '!P111=0,"",'360 PU '!P111)</f>
        <v/>
      </c>
      <c r="H97" s="197" t="str">
        <f>IF('360 PU '!Q111=0,"",'360 PU '!Q111)</f>
        <v/>
      </c>
      <c r="I97" s="197" t="str">
        <f>IF('360 PU '!R111=0,"",'360 PU '!R111)</f>
        <v/>
      </c>
      <c r="J97" s="197" t="str">
        <f>IF('360 PU '!S111=0,"",'360 PU '!S111)</f>
        <v/>
      </c>
      <c r="K97" s="284" t="str">
        <f>IF('360 PU '!T111=0,"",'360 PU '!T111)</f>
        <v/>
      </c>
      <c r="L97" s="284" t="str">
        <f>IF('360 PU '!U111=0,"",'360 PU '!U111)</f>
        <v/>
      </c>
      <c r="M97" s="195">
        <f t="shared" si="10"/>
        <v>0</v>
      </c>
      <c r="N97" s="195">
        <f>M97*'360 PU '!I111</f>
        <v>0</v>
      </c>
      <c r="O97" s="763">
        <f>M97*'360 PU '!AP111</f>
        <v>0</v>
      </c>
    </row>
    <row r="98" spans="1:15" ht="23.75" customHeight="1" x14ac:dyDescent="0.2">
      <c r="A98" s="116">
        <f>'360 PU '!D112</f>
        <v>0</v>
      </c>
      <c r="B98" s="37">
        <f>'360 PU '!I112</f>
        <v>0</v>
      </c>
      <c r="C98" s="196" t="str">
        <f>IF('360 PU '!L112=0,"",'360 PU '!L112)</f>
        <v/>
      </c>
      <c r="D98" s="197" t="str">
        <f>IF('360 PU '!M112=0,"",'360 PU '!M112)</f>
        <v/>
      </c>
      <c r="E98" s="197" t="str">
        <f>IF('360 PU '!N112=0,"",'360 PU '!N112)</f>
        <v/>
      </c>
      <c r="F98" s="197" t="str">
        <f>IF('360 PU '!O112=0,"",'360 PU '!O112)</f>
        <v/>
      </c>
      <c r="G98" s="197" t="str">
        <f>IF('360 PU '!P112=0,"",'360 PU '!P112)</f>
        <v/>
      </c>
      <c r="H98" s="197" t="str">
        <f>IF('360 PU '!Q112=0,"",'360 PU '!Q112)</f>
        <v/>
      </c>
      <c r="I98" s="197" t="str">
        <f>IF('360 PU '!R112=0,"",'360 PU '!R112)</f>
        <v/>
      </c>
      <c r="J98" s="197" t="str">
        <f>IF('360 PU '!S112=0,"",'360 PU '!S112)</f>
        <v/>
      </c>
      <c r="K98" s="284" t="str">
        <f>IF('360 PU '!T112=0,"",'360 PU '!T112)</f>
        <v/>
      </c>
      <c r="L98" s="284" t="str">
        <f>IF('360 PU '!U112=0,"",'360 PU '!U112)</f>
        <v/>
      </c>
      <c r="M98" s="195">
        <f t="shared" si="10"/>
        <v>0</v>
      </c>
      <c r="N98" s="195">
        <f>M98*'360 PU '!I112</f>
        <v>0</v>
      </c>
      <c r="O98" s="763">
        <f>M98*'360 PU '!AP112</f>
        <v>0</v>
      </c>
    </row>
    <row r="99" spans="1:15" ht="23.75" customHeight="1" x14ac:dyDescent="0.2">
      <c r="A99" s="116" t="str">
        <f>'360 PU '!D113</f>
        <v>360-411PU</v>
      </c>
      <c r="B99" s="37">
        <f>'360 PU '!I113</f>
        <v>3</v>
      </c>
      <c r="C99" s="196" t="str">
        <f>IF('360 PU '!L113=0,"",'360 PU '!L113)</f>
        <v/>
      </c>
      <c r="D99" s="197" t="str">
        <f>IF('360 PU '!M113=0,"",'360 PU '!M113)</f>
        <v/>
      </c>
      <c r="E99" s="197" t="str">
        <f>IF('360 PU '!N113=0,"",'360 PU '!N113)</f>
        <v/>
      </c>
      <c r="F99" s="197" t="str">
        <f>IF('360 PU '!O113=0,"",'360 PU '!O113)</f>
        <v/>
      </c>
      <c r="G99" s="197" t="str">
        <f>IF('360 PU '!P113=0,"",'360 PU '!P113)</f>
        <v/>
      </c>
      <c r="H99" s="197" t="str">
        <f>IF('360 PU '!Q113=0,"",'360 PU '!Q113)</f>
        <v/>
      </c>
      <c r="I99" s="197" t="str">
        <f>IF('360 PU '!R113=0,"",'360 PU '!R113)</f>
        <v/>
      </c>
      <c r="J99" s="197" t="str">
        <f>IF('360 PU '!S113=0,"",'360 PU '!S113)</f>
        <v/>
      </c>
      <c r="K99" s="284" t="str">
        <f>IF('360 PU '!T113=0,"",'360 PU '!T113)</f>
        <v/>
      </c>
      <c r="L99" s="284" t="str">
        <f>IF('360 PU '!U113=0,"",'360 PU '!U113)</f>
        <v/>
      </c>
      <c r="M99" s="195">
        <f t="shared" si="10"/>
        <v>0</v>
      </c>
      <c r="N99" s="195">
        <f>M99*'360 PU '!I113</f>
        <v>0</v>
      </c>
      <c r="O99" s="763">
        <f>M99*'360 PU '!AP113</f>
        <v>0</v>
      </c>
    </row>
    <row r="100" spans="1:15" ht="23.75" customHeight="1" x14ac:dyDescent="0.2">
      <c r="A100" s="116" t="str">
        <f>'360 PU '!D114</f>
        <v>360-412PU</v>
      </c>
      <c r="B100" s="37">
        <f>'360 PU '!I114</f>
        <v>3</v>
      </c>
      <c r="C100" s="196" t="str">
        <f>IF('360 PU '!L114=0,"",'360 PU '!L114)</f>
        <v/>
      </c>
      <c r="D100" s="197" t="str">
        <f>IF('360 PU '!M114=0,"",'360 PU '!M114)</f>
        <v/>
      </c>
      <c r="E100" s="197" t="str">
        <f>IF('360 PU '!N114=0,"",'360 PU '!N114)</f>
        <v/>
      </c>
      <c r="F100" s="197" t="str">
        <f>IF('360 PU '!O114=0,"",'360 PU '!O114)</f>
        <v/>
      </c>
      <c r="G100" s="197" t="str">
        <f>IF('360 PU '!P114=0,"",'360 PU '!P114)</f>
        <v/>
      </c>
      <c r="H100" s="197" t="str">
        <f>IF('360 PU '!Q114=0,"",'360 PU '!Q114)</f>
        <v/>
      </c>
      <c r="I100" s="197" t="str">
        <f>IF('360 PU '!R114=0,"",'360 PU '!R114)</f>
        <v/>
      </c>
      <c r="J100" s="197" t="str">
        <f>IF('360 PU '!S114=0,"",'360 PU '!S114)</f>
        <v/>
      </c>
      <c r="K100" s="284" t="str">
        <f>IF('360 PU '!T114=0,"",'360 PU '!T114)</f>
        <v/>
      </c>
      <c r="L100" s="284" t="str">
        <f>IF('360 PU '!U114=0,"",'360 PU '!U114)</f>
        <v/>
      </c>
      <c r="M100" s="195">
        <f t="shared" si="10"/>
        <v>0</v>
      </c>
      <c r="N100" s="195">
        <f>M100*'360 PU '!I114</f>
        <v>0</v>
      </c>
      <c r="O100" s="763">
        <f>M100*'360 PU '!AP114</f>
        <v>0</v>
      </c>
    </row>
    <row r="101" spans="1:15" ht="22.5" customHeight="1" x14ac:dyDescent="0.2">
      <c r="A101" s="116" t="str">
        <f>'360 PU '!D115</f>
        <v>360-413PU</v>
      </c>
      <c r="B101" s="37">
        <f>'360 PU '!I115</f>
        <v>6</v>
      </c>
      <c r="C101" s="196" t="str">
        <f>IF('360 PU '!L115=0,"",'360 PU '!L115)</f>
        <v/>
      </c>
      <c r="D101" s="197" t="str">
        <f>IF('360 PU '!M115=0,"",'360 PU '!M115)</f>
        <v/>
      </c>
      <c r="E101" s="197" t="str">
        <f>IF('360 PU '!N115=0,"",'360 PU '!N115)</f>
        <v/>
      </c>
      <c r="F101" s="197" t="str">
        <f>IF('360 PU '!O115=0,"",'360 PU '!O115)</f>
        <v/>
      </c>
      <c r="G101" s="197" t="str">
        <f>IF('360 PU '!P115=0,"",'360 PU '!P115)</f>
        <v/>
      </c>
      <c r="H101" s="197" t="str">
        <f>IF('360 PU '!Q115=0,"",'360 PU '!Q115)</f>
        <v/>
      </c>
      <c r="I101" s="197" t="str">
        <f>IF('360 PU '!R115=0,"",'360 PU '!R115)</f>
        <v/>
      </c>
      <c r="J101" s="197" t="str">
        <f>IF('360 PU '!S115=0,"",'360 PU '!S115)</f>
        <v/>
      </c>
      <c r="K101" s="284" t="str">
        <f>IF('360 PU '!T115=0,"",'360 PU '!T115)</f>
        <v/>
      </c>
      <c r="L101" s="284" t="str">
        <f>IF('360 PU '!U115=0,"",'360 PU '!U115)</f>
        <v/>
      </c>
      <c r="M101" s="195">
        <f t="shared" si="10"/>
        <v>0</v>
      </c>
      <c r="N101" s="195">
        <f>M101*'360 PU '!I115</f>
        <v>0</v>
      </c>
      <c r="O101" s="763">
        <f>M101*'360 PU '!AP115</f>
        <v>0</v>
      </c>
    </row>
    <row r="102" spans="1:15" ht="22.5" customHeight="1" x14ac:dyDescent="0.2">
      <c r="A102" s="116" t="str">
        <f>'360 PU '!D116</f>
        <v>360-414PU</v>
      </c>
      <c r="B102" s="37">
        <f>'360 PU '!I116</f>
        <v>2</v>
      </c>
      <c r="C102" s="196" t="str">
        <f>IF('360 PU '!L116=0,"",'360 PU '!L116)</f>
        <v/>
      </c>
      <c r="D102" s="197" t="str">
        <f>IF('360 PU '!M116=0,"",'360 PU '!M116)</f>
        <v/>
      </c>
      <c r="E102" s="197" t="str">
        <f>IF('360 PU '!N116=0,"",'360 PU '!N116)</f>
        <v/>
      </c>
      <c r="F102" s="197" t="str">
        <f>IF('360 PU '!O116=0,"",'360 PU '!O116)</f>
        <v/>
      </c>
      <c r="G102" s="197" t="str">
        <f>IF('360 PU '!P116=0,"",'360 PU '!P116)</f>
        <v/>
      </c>
      <c r="H102" s="197" t="str">
        <f>IF('360 PU '!Q116=0,"",'360 PU '!Q116)</f>
        <v/>
      </c>
      <c r="I102" s="197" t="str">
        <f>IF('360 PU '!R116=0,"",'360 PU '!R116)</f>
        <v/>
      </c>
      <c r="J102" s="197" t="str">
        <f>IF('360 PU '!S116=0,"",'360 PU '!S116)</f>
        <v/>
      </c>
      <c r="K102" s="284" t="str">
        <f>IF('360 PU '!T116=0,"",'360 PU '!T116)</f>
        <v/>
      </c>
      <c r="L102" s="284" t="str">
        <f>IF('360 PU '!U116=0,"",'360 PU '!U116)</f>
        <v/>
      </c>
      <c r="M102" s="195">
        <f t="shared" si="10"/>
        <v>0</v>
      </c>
      <c r="N102" s="195">
        <f>M102*'360 PU '!I116</f>
        <v>0</v>
      </c>
      <c r="O102" s="763">
        <f>M102*'360 PU '!AP116</f>
        <v>0</v>
      </c>
    </row>
    <row r="103" spans="1:15" ht="22.5" customHeight="1" x14ac:dyDescent="0.2">
      <c r="A103" s="116" t="str">
        <f>'360 PU '!D117</f>
        <v>360-415PU</v>
      </c>
      <c r="B103" s="37">
        <f>'360 PU '!I117</f>
        <v>4</v>
      </c>
      <c r="C103" s="196" t="str">
        <f>IF('360 PU '!L117=0,"",'360 PU '!L117)</f>
        <v/>
      </c>
      <c r="D103" s="197" t="str">
        <f>IF('360 PU '!M117=0,"",'360 PU '!M117)</f>
        <v/>
      </c>
      <c r="E103" s="197" t="str">
        <f>IF('360 PU '!N117=0,"",'360 PU '!N117)</f>
        <v/>
      </c>
      <c r="F103" s="197" t="str">
        <f>IF('360 PU '!O117=0,"",'360 PU '!O117)</f>
        <v/>
      </c>
      <c r="G103" s="197" t="str">
        <f>IF('360 PU '!P117=0,"",'360 PU '!P117)</f>
        <v/>
      </c>
      <c r="H103" s="197" t="str">
        <f>IF('360 PU '!Q117=0,"",'360 PU '!Q117)</f>
        <v/>
      </c>
      <c r="I103" s="197" t="str">
        <f>IF('360 PU '!R117=0,"",'360 PU '!R117)</f>
        <v/>
      </c>
      <c r="J103" s="197" t="str">
        <f>IF('360 PU '!S117=0,"",'360 PU '!S117)</f>
        <v/>
      </c>
      <c r="K103" s="284" t="str">
        <f>IF('360 PU '!T117=0,"",'360 PU '!T117)</f>
        <v/>
      </c>
      <c r="L103" s="284" t="str">
        <f>IF('360 PU '!U117=0,"",'360 PU '!U117)</f>
        <v/>
      </c>
      <c r="M103" s="195">
        <f t="shared" si="10"/>
        <v>0</v>
      </c>
      <c r="N103" s="195">
        <f>M103*'360 PU '!I117</f>
        <v>0</v>
      </c>
      <c r="O103" s="763">
        <f>M103*'360 PU '!AP117</f>
        <v>0</v>
      </c>
    </row>
    <row r="104" spans="1:15" ht="22.5" customHeight="1" x14ac:dyDescent="0.2">
      <c r="A104" s="116" t="str">
        <f>'360 PU '!D118</f>
        <v>360-416PU</v>
      </c>
      <c r="B104" s="37">
        <f>'360 PU '!I118</f>
        <v>6</v>
      </c>
      <c r="C104" s="196" t="str">
        <f>IF('360 PU '!L118=0,"",'360 PU '!L118)</f>
        <v/>
      </c>
      <c r="D104" s="197" t="str">
        <f>IF('360 PU '!M118=0,"",'360 PU '!M118)</f>
        <v/>
      </c>
      <c r="E104" s="197" t="str">
        <f>IF('360 PU '!N118=0,"",'360 PU '!N118)</f>
        <v/>
      </c>
      <c r="F104" s="197" t="str">
        <f>IF('360 PU '!O118=0,"",'360 PU '!O118)</f>
        <v/>
      </c>
      <c r="G104" s="197" t="str">
        <f>IF('360 PU '!P118=0,"",'360 PU '!P118)</f>
        <v/>
      </c>
      <c r="H104" s="197" t="str">
        <f>IF('360 PU '!Q118=0,"",'360 PU '!Q118)</f>
        <v/>
      </c>
      <c r="I104" s="197" t="str">
        <f>IF('360 PU '!R118=0,"",'360 PU '!R118)</f>
        <v/>
      </c>
      <c r="J104" s="197" t="str">
        <f>IF('360 PU '!S118=0,"",'360 PU '!S118)</f>
        <v/>
      </c>
      <c r="K104" s="284" t="str">
        <f>IF('360 PU '!T118=0,"",'360 PU '!T118)</f>
        <v/>
      </c>
      <c r="L104" s="284" t="str">
        <f>IF('360 PU '!U118=0,"",'360 PU '!U118)</f>
        <v/>
      </c>
      <c r="M104" s="195">
        <f t="shared" si="10"/>
        <v>0</v>
      </c>
      <c r="N104" s="195">
        <f>M104*'360 PU '!I118</f>
        <v>0</v>
      </c>
      <c r="O104" s="763">
        <f>M104*'360 PU '!AP118</f>
        <v>0</v>
      </c>
    </row>
    <row r="105" spans="1:15" ht="22.5" customHeight="1" x14ac:dyDescent="0.2">
      <c r="A105" s="116" t="str">
        <f>'360 PU '!D119</f>
        <v>360-417PU</v>
      </c>
      <c r="B105" s="37">
        <f>'360 PU '!I119</f>
        <v>10</v>
      </c>
      <c r="C105" s="196" t="str">
        <f>IF('360 PU '!L119=0,"",'360 PU '!L119)</f>
        <v/>
      </c>
      <c r="D105" s="197" t="str">
        <f>IF('360 PU '!M119=0,"",'360 PU '!M119)</f>
        <v/>
      </c>
      <c r="E105" s="197" t="str">
        <f>IF('360 PU '!N119=0,"",'360 PU '!N119)</f>
        <v/>
      </c>
      <c r="F105" s="197" t="str">
        <f>IF('360 PU '!O119=0,"",'360 PU '!O119)</f>
        <v/>
      </c>
      <c r="G105" s="197" t="str">
        <f>IF('360 PU '!P119=0,"",'360 PU '!P119)</f>
        <v/>
      </c>
      <c r="H105" s="197" t="str">
        <f>IF('360 PU '!Q119=0,"",'360 PU '!Q119)</f>
        <v/>
      </c>
      <c r="I105" s="197" t="str">
        <f>IF('360 PU '!R119=0,"",'360 PU '!R119)</f>
        <v/>
      </c>
      <c r="J105" s="197" t="str">
        <f>IF('360 PU '!S119=0,"",'360 PU '!S119)</f>
        <v/>
      </c>
      <c r="K105" s="284" t="str">
        <f>IF('360 PU '!T119=0,"",'360 PU '!T119)</f>
        <v/>
      </c>
      <c r="L105" s="284" t="str">
        <f>IF('360 PU '!U119=0,"",'360 PU '!U119)</f>
        <v/>
      </c>
      <c r="M105" s="195">
        <f t="shared" si="10"/>
        <v>0</v>
      </c>
      <c r="N105" s="195">
        <f>M105*'360 PU '!I119</f>
        <v>0</v>
      </c>
      <c r="O105" s="763">
        <f>M105*'360 PU '!AP119</f>
        <v>0</v>
      </c>
    </row>
    <row r="106" spans="1:15" ht="22.5" customHeight="1" x14ac:dyDescent="0.2">
      <c r="A106" s="116" t="str">
        <f>'360 PU '!D120</f>
        <v>360-418PU</v>
      </c>
      <c r="B106" s="37">
        <f>'360 PU '!I120</f>
        <v>2</v>
      </c>
      <c r="C106" s="196" t="str">
        <f>IF('360 PU '!L120=0,"",'360 PU '!L120)</f>
        <v/>
      </c>
      <c r="D106" s="197" t="str">
        <f>IF('360 PU '!M120=0,"",'360 PU '!M120)</f>
        <v/>
      </c>
      <c r="E106" s="197" t="str">
        <f>IF('360 PU '!N120=0,"",'360 PU '!N120)</f>
        <v/>
      </c>
      <c r="F106" s="197" t="str">
        <f>IF('360 PU '!O120=0,"",'360 PU '!O120)</f>
        <v/>
      </c>
      <c r="G106" s="197" t="str">
        <f>IF('360 PU '!P120=0,"",'360 PU '!P120)</f>
        <v/>
      </c>
      <c r="H106" s="197" t="str">
        <f>IF('360 PU '!Q120=0,"",'360 PU '!Q120)</f>
        <v/>
      </c>
      <c r="I106" s="197" t="str">
        <f>IF('360 PU '!R120=0,"",'360 PU '!R120)</f>
        <v/>
      </c>
      <c r="J106" s="197" t="str">
        <f>IF('360 PU '!S120=0,"",'360 PU '!S120)</f>
        <v/>
      </c>
      <c r="K106" s="284" t="str">
        <f>IF('360 PU '!T120=0,"",'360 PU '!T120)</f>
        <v/>
      </c>
      <c r="L106" s="284" t="str">
        <f>IF('360 PU '!U120=0,"",'360 PU '!U120)</f>
        <v/>
      </c>
      <c r="M106" s="195">
        <f t="shared" si="10"/>
        <v>0</v>
      </c>
      <c r="N106" s="195">
        <f>M106*'360 PU '!I120</f>
        <v>0</v>
      </c>
      <c r="O106" s="763">
        <f>M106*'360 PU '!AP120</f>
        <v>0</v>
      </c>
    </row>
    <row r="107" spans="1:15" ht="22.5" customHeight="1" x14ac:dyDescent="0.2">
      <c r="A107" s="116" t="str">
        <f>'360 PU '!D121</f>
        <v>360-419PU</v>
      </c>
      <c r="B107" s="37">
        <f>'360 PU '!I121</f>
        <v>4</v>
      </c>
      <c r="C107" s="196" t="str">
        <f>IF('360 PU '!L121=0,"",'360 PU '!L121)</f>
        <v/>
      </c>
      <c r="D107" s="197" t="str">
        <f>IF('360 PU '!M121=0,"",'360 PU '!M121)</f>
        <v/>
      </c>
      <c r="E107" s="197" t="str">
        <f>IF('360 PU '!N121=0,"",'360 PU '!N121)</f>
        <v/>
      </c>
      <c r="F107" s="197" t="str">
        <f>IF('360 PU '!O121=0,"",'360 PU '!O121)</f>
        <v/>
      </c>
      <c r="G107" s="197" t="str">
        <f>IF('360 PU '!P121=0,"",'360 PU '!P121)</f>
        <v/>
      </c>
      <c r="H107" s="197" t="str">
        <f>IF('360 PU '!Q121=0,"",'360 PU '!Q121)</f>
        <v/>
      </c>
      <c r="I107" s="197" t="str">
        <f>IF('360 PU '!R121=0,"",'360 PU '!R121)</f>
        <v/>
      </c>
      <c r="J107" s="197" t="str">
        <f>IF('360 PU '!S121=0,"",'360 PU '!S121)</f>
        <v/>
      </c>
      <c r="K107" s="284" t="str">
        <f>IF('360 PU '!T121=0,"",'360 PU '!T121)</f>
        <v/>
      </c>
      <c r="L107" s="284" t="str">
        <f>IF('360 PU '!U121=0,"",'360 PU '!U121)</f>
        <v/>
      </c>
      <c r="M107" s="195">
        <f t="shared" si="10"/>
        <v>0</v>
      </c>
      <c r="N107" s="195">
        <f>M107*'360 PU '!I121</f>
        <v>0</v>
      </c>
      <c r="O107" s="763">
        <f>M107*'360 PU '!AP121</f>
        <v>0</v>
      </c>
    </row>
    <row r="108" spans="1:15" ht="22.5" customHeight="1" x14ac:dyDescent="0.2">
      <c r="A108" s="116" t="str">
        <f>'360 PU '!D122</f>
        <v>360-420PU</v>
      </c>
      <c r="B108" s="37">
        <f>'360 PU '!I122</f>
        <v>10</v>
      </c>
      <c r="C108" s="196" t="str">
        <f>IF('360 PU '!L122=0,"",'360 PU '!L122)</f>
        <v/>
      </c>
      <c r="D108" s="197" t="str">
        <f>IF('360 PU '!M122=0,"",'360 PU '!M122)</f>
        <v/>
      </c>
      <c r="E108" s="197" t="str">
        <f>IF('360 PU '!N122=0,"",'360 PU '!N122)</f>
        <v/>
      </c>
      <c r="F108" s="197" t="str">
        <f>IF('360 PU '!O122=0,"",'360 PU '!O122)</f>
        <v/>
      </c>
      <c r="G108" s="197" t="str">
        <f>IF('360 PU '!P122=0,"",'360 PU '!P122)</f>
        <v/>
      </c>
      <c r="H108" s="197" t="str">
        <f>IF('360 PU '!Q122=0,"",'360 PU '!Q122)</f>
        <v/>
      </c>
      <c r="I108" s="197" t="str">
        <f>IF('360 PU '!R122=0,"",'360 PU '!R122)</f>
        <v/>
      </c>
      <c r="J108" s="197" t="str">
        <f>IF('360 PU '!S122=0,"",'360 PU '!S122)</f>
        <v/>
      </c>
      <c r="K108" s="284" t="str">
        <f>IF('360 PU '!T122=0,"",'360 PU '!T122)</f>
        <v/>
      </c>
      <c r="L108" s="284" t="str">
        <f>IF('360 PU '!U122=0,"",'360 PU '!U122)</f>
        <v/>
      </c>
      <c r="M108" s="195">
        <f t="shared" si="10"/>
        <v>0</v>
      </c>
      <c r="N108" s="195">
        <f>M108*'360 PU '!I122</f>
        <v>0</v>
      </c>
      <c r="O108" s="763">
        <f>M108*'360 PU '!AP122</f>
        <v>0</v>
      </c>
    </row>
    <row r="109" spans="1:15" ht="22.5" customHeight="1" x14ac:dyDescent="0.2">
      <c r="A109" s="116">
        <f>'360 PU '!D123</f>
        <v>0</v>
      </c>
      <c r="B109" s="37">
        <f>'360 PU '!I123</f>
        <v>0</v>
      </c>
      <c r="C109" s="196" t="str">
        <f>IF('360 PU '!L123=0,"",'360 PU '!L123)</f>
        <v/>
      </c>
      <c r="D109" s="197" t="str">
        <f>IF('360 PU '!M123=0,"",'360 PU '!M123)</f>
        <v/>
      </c>
      <c r="E109" s="197" t="str">
        <f>IF('360 PU '!N123=0,"",'360 PU '!N123)</f>
        <v/>
      </c>
      <c r="F109" s="197" t="str">
        <f>IF('360 PU '!O123=0,"",'360 PU '!O123)</f>
        <v/>
      </c>
      <c r="G109" s="197" t="str">
        <f>IF('360 PU '!P123=0,"",'360 PU '!P123)</f>
        <v/>
      </c>
      <c r="H109" s="197" t="str">
        <f>IF('360 PU '!Q123=0,"",'360 PU '!Q123)</f>
        <v/>
      </c>
      <c r="I109" s="197" t="str">
        <f>IF('360 PU '!R123=0,"",'360 PU '!R123)</f>
        <v/>
      </c>
      <c r="J109" s="197" t="str">
        <f>IF('360 PU '!S123=0,"",'360 PU '!S123)</f>
        <v/>
      </c>
      <c r="K109" s="284" t="str">
        <f>IF('360 PU '!T123=0,"",'360 PU '!T123)</f>
        <v/>
      </c>
      <c r="L109" s="284" t="str">
        <f>IF('360 PU '!U123=0,"",'360 PU '!U123)</f>
        <v/>
      </c>
      <c r="M109" s="195">
        <f t="shared" si="10"/>
        <v>0</v>
      </c>
      <c r="N109" s="195">
        <f>M109*'360 PU '!I123</f>
        <v>0</v>
      </c>
      <c r="O109" s="763">
        <f>M109*'360 PU '!AP123</f>
        <v>0</v>
      </c>
    </row>
    <row r="110" spans="1:15" ht="22.5" customHeight="1" x14ac:dyDescent="0.2">
      <c r="A110" s="116" t="str">
        <f>'360 PU '!D124</f>
        <v>360-473PU</v>
      </c>
      <c r="B110" s="37">
        <f>'360 PU '!I124</f>
        <v>2</v>
      </c>
      <c r="C110" s="196" t="str">
        <f>IF('360 PU '!L124=0,"",'360 PU '!L124)</f>
        <v/>
      </c>
      <c r="D110" s="197" t="str">
        <f>IF('360 PU '!M124=0,"",'360 PU '!M124)</f>
        <v/>
      </c>
      <c r="E110" s="197" t="str">
        <f>IF('360 PU '!N124=0,"",'360 PU '!N124)</f>
        <v/>
      </c>
      <c r="F110" s="197" t="str">
        <f>IF('360 PU '!O124=0,"",'360 PU '!O124)</f>
        <v/>
      </c>
      <c r="G110" s="197" t="str">
        <f>IF('360 PU '!P124=0,"",'360 PU '!P124)</f>
        <v/>
      </c>
      <c r="H110" s="197" t="str">
        <f>IF('360 PU '!Q124=0,"",'360 PU '!Q124)</f>
        <v/>
      </c>
      <c r="I110" s="197" t="str">
        <f>IF('360 PU '!R124=0,"",'360 PU '!R124)</f>
        <v/>
      </c>
      <c r="J110" s="197" t="str">
        <f>IF('360 PU '!S124=0,"",'360 PU '!S124)</f>
        <v/>
      </c>
      <c r="K110" s="284" t="str">
        <f>IF('360 PU '!T124=0,"",'360 PU '!T124)</f>
        <v/>
      </c>
      <c r="L110" s="284" t="str">
        <f>IF('360 PU '!U124=0,"",'360 PU '!U124)</f>
        <v/>
      </c>
      <c r="M110" s="195">
        <f t="shared" si="10"/>
        <v>0</v>
      </c>
      <c r="N110" s="195">
        <f>M110*'360 PU '!I124</f>
        <v>0</v>
      </c>
      <c r="O110" s="763">
        <f>M110*'360 PU '!AP124</f>
        <v>0</v>
      </c>
    </row>
    <row r="111" spans="1:15" ht="22.5" customHeight="1" x14ac:dyDescent="0.2">
      <c r="A111" s="116" t="str">
        <f>'360 PU '!D125</f>
        <v>360-475PU</v>
      </c>
      <c r="B111" s="37">
        <f>'360 PU '!I125</f>
        <v>3</v>
      </c>
      <c r="C111" s="196" t="str">
        <f>IF('360 PU '!L125=0,"",'360 PU '!L125)</f>
        <v/>
      </c>
      <c r="D111" s="197" t="str">
        <f>IF('360 PU '!M125=0,"",'360 PU '!M125)</f>
        <v/>
      </c>
      <c r="E111" s="197" t="str">
        <f>IF('360 PU '!N125=0,"",'360 PU '!N125)</f>
        <v/>
      </c>
      <c r="F111" s="197" t="str">
        <f>IF('360 PU '!O125=0,"",'360 PU '!O125)</f>
        <v/>
      </c>
      <c r="G111" s="197" t="str">
        <f>IF('360 PU '!P125=0,"",'360 PU '!P125)</f>
        <v/>
      </c>
      <c r="H111" s="197" t="str">
        <f>IF('360 PU '!Q125=0,"",'360 PU '!Q125)</f>
        <v/>
      </c>
      <c r="I111" s="197" t="str">
        <f>IF('360 PU '!R125=0,"",'360 PU '!R125)</f>
        <v/>
      </c>
      <c r="J111" s="197" t="str">
        <f>IF('360 PU '!S125=0,"",'360 PU '!S125)</f>
        <v/>
      </c>
      <c r="K111" s="284" t="str">
        <f>IF('360 PU '!T125=0,"",'360 PU '!T125)</f>
        <v/>
      </c>
      <c r="L111" s="284" t="str">
        <f>IF('360 PU '!U125=0,"",'360 PU '!U125)</f>
        <v/>
      </c>
      <c r="M111" s="195">
        <f t="shared" si="10"/>
        <v>0</v>
      </c>
      <c r="N111" s="195">
        <f>M111*'360 PU '!I125</f>
        <v>0</v>
      </c>
      <c r="O111" s="763">
        <f>M111*'360 PU '!AP125</f>
        <v>0</v>
      </c>
    </row>
    <row r="112" spans="1:15" ht="22.5" customHeight="1" x14ac:dyDescent="0.2">
      <c r="A112" s="116" t="str">
        <f>'360 PU '!D126</f>
        <v>360-479PU</v>
      </c>
      <c r="B112" s="37">
        <f>'360 PU '!I126</f>
        <v>8</v>
      </c>
      <c r="C112" s="196" t="str">
        <f>IF('360 PU '!L126=0,"",'360 PU '!L126)</f>
        <v/>
      </c>
      <c r="D112" s="197" t="str">
        <f>IF('360 PU '!M126=0,"",'360 PU '!M126)</f>
        <v/>
      </c>
      <c r="E112" s="197" t="str">
        <f>IF('360 PU '!N126=0,"",'360 PU '!N126)</f>
        <v/>
      </c>
      <c r="F112" s="197" t="str">
        <f>IF('360 PU '!O126=0,"",'360 PU '!O126)</f>
        <v/>
      </c>
      <c r="G112" s="197" t="str">
        <f>IF('360 PU '!P126=0,"",'360 PU '!P126)</f>
        <v/>
      </c>
      <c r="H112" s="197" t="str">
        <f>IF('360 PU '!Q126=0,"",'360 PU '!Q126)</f>
        <v/>
      </c>
      <c r="I112" s="197" t="str">
        <f>IF('360 PU '!R126=0,"",'360 PU '!R126)</f>
        <v/>
      </c>
      <c r="J112" s="197" t="str">
        <f>IF('360 PU '!S126=0,"",'360 PU '!S126)</f>
        <v/>
      </c>
      <c r="K112" s="284" t="str">
        <f>IF('360 PU '!T126=0,"",'360 PU '!T126)</f>
        <v/>
      </c>
      <c r="L112" s="284" t="str">
        <f>IF('360 PU '!U126=0,"",'360 PU '!U126)</f>
        <v/>
      </c>
      <c r="M112" s="195">
        <f t="shared" si="10"/>
        <v>0</v>
      </c>
      <c r="N112" s="195">
        <f>M112*'360 PU '!I126</f>
        <v>0</v>
      </c>
      <c r="O112" s="763">
        <f>M112*'360 PU '!AP126</f>
        <v>0</v>
      </c>
    </row>
    <row r="113" spans="1:15" ht="22.5" customHeight="1" x14ac:dyDescent="0.2">
      <c r="A113" s="116">
        <f>'360 PU '!D127</f>
        <v>0</v>
      </c>
      <c r="B113" s="37">
        <f>'360 PU '!I127</f>
        <v>0</v>
      </c>
      <c r="C113" s="196" t="str">
        <f>IF('360 PU '!L127=0,"",'360 PU '!L127)</f>
        <v/>
      </c>
      <c r="D113" s="197" t="str">
        <f>IF('360 PU '!M127=0,"",'360 PU '!M127)</f>
        <v/>
      </c>
      <c r="E113" s="197" t="str">
        <f>IF('360 PU '!N127=0,"",'360 PU '!N127)</f>
        <v/>
      </c>
      <c r="F113" s="197" t="str">
        <f>IF('360 PU '!O127=0,"",'360 PU '!O127)</f>
        <v/>
      </c>
      <c r="G113" s="197" t="str">
        <f>IF('360 PU '!P127=0,"",'360 PU '!P127)</f>
        <v/>
      </c>
      <c r="H113" s="197" t="str">
        <f>IF('360 PU '!Q127=0,"",'360 PU '!Q127)</f>
        <v/>
      </c>
      <c r="I113" s="197" t="str">
        <f>IF('360 PU '!R127=0,"",'360 PU '!R127)</f>
        <v/>
      </c>
      <c r="J113" s="197" t="str">
        <f>IF('360 PU '!S127=0,"",'360 PU '!S127)</f>
        <v/>
      </c>
      <c r="K113" s="284" t="str">
        <f>IF('360 PU '!T127=0,"",'360 PU '!T127)</f>
        <v/>
      </c>
      <c r="L113" s="284" t="str">
        <f>IF('360 PU '!U127=0,"",'360 PU '!U127)</f>
        <v/>
      </c>
      <c r="M113" s="195">
        <f t="shared" si="10"/>
        <v>0</v>
      </c>
      <c r="N113" s="195">
        <f>M113*'360 PU '!I127</f>
        <v>0</v>
      </c>
      <c r="O113" s="763">
        <f>M113*'360 PU '!AP127</f>
        <v>0</v>
      </c>
    </row>
    <row r="114" spans="1:15" ht="22.5" customHeight="1" x14ac:dyDescent="0.2">
      <c r="A114" s="116">
        <f>'360 PU '!D128</f>
        <v>0</v>
      </c>
      <c r="B114" s="37">
        <f>'360 PU '!I128</f>
        <v>0</v>
      </c>
      <c r="C114" s="196" t="str">
        <f>IF('360 PU '!L128=0,"",'360 PU '!L128)</f>
        <v/>
      </c>
      <c r="D114" s="197" t="str">
        <f>IF('360 PU '!M128=0,"",'360 PU '!M128)</f>
        <v/>
      </c>
      <c r="E114" s="197" t="str">
        <f>IF('360 PU '!N128=0,"",'360 PU '!N128)</f>
        <v/>
      </c>
      <c r="F114" s="197" t="str">
        <f>IF('360 PU '!O128=0,"",'360 PU '!O128)</f>
        <v/>
      </c>
      <c r="G114" s="197" t="str">
        <f>IF('360 PU '!P128=0,"",'360 PU '!P128)</f>
        <v/>
      </c>
      <c r="H114" s="197" t="str">
        <f>IF('360 PU '!Q128=0,"",'360 PU '!Q128)</f>
        <v/>
      </c>
      <c r="I114" s="197" t="str">
        <f>IF('360 PU '!R128=0,"",'360 PU '!R128)</f>
        <v/>
      </c>
      <c r="J114" s="197" t="str">
        <f>IF('360 PU '!S128=0,"",'360 PU '!S128)</f>
        <v/>
      </c>
      <c r="K114" s="284" t="str">
        <f>IF('360 PU '!T128=0,"",'360 PU '!T128)</f>
        <v/>
      </c>
      <c r="L114" s="284" t="str">
        <f>IF('360 PU '!U128=0,"",'360 PU '!U128)</f>
        <v/>
      </c>
      <c r="M114" s="195">
        <f t="shared" si="10"/>
        <v>0</v>
      </c>
      <c r="N114" s="195">
        <f>M114*'360 PU '!I128</f>
        <v>0</v>
      </c>
      <c r="O114" s="763">
        <f>M114*'360 PU '!AP128</f>
        <v>0</v>
      </c>
    </row>
    <row r="115" spans="1:15" ht="22.5" customHeight="1" x14ac:dyDescent="0.2">
      <c r="A115" s="116">
        <f>'360 PU '!D129</f>
        <v>0</v>
      </c>
      <c r="B115" s="37">
        <f>'360 PU '!I129</f>
        <v>0</v>
      </c>
      <c r="C115" s="196" t="str">
        <f>IF('360 PU '!L129=0,"",'360 PU '!L129)</f>
        <v/>
      </c>
      <c r="D115" s="197" t="str">
        <f>IF('360 PU '!M129=0,"",'360 PU '!M129)</f>
        <v/>
      </c>
      <c r="E115" s="197" t="str">
        <f>IF('360 PU '!N129=0,"",'360 PU '!N129)</f>
        <v/>
      </c>
      <c r="F115" s="197" t="str">
        <f>IF('360 PU '!O129=0,"",'360 PU '!O129)</f>
        <v/>
      </c>
      <c r="G115" s="197" t="str">
        <f>IF('360 PU '!P129=0,"",'360 PU '!P129)</f>
        <v/>
      </c>
      <c r="H115" s="197" t="str">
        <f>IF('360 PU '!Q129=0,"",'360 PU '!Q129)</f>
        <v/>
      </c>
      <c r="I115" s="197" t="str">
        <f>IF('360 PU '!R129=0,"",'360 PU '!R129)</f>
        <v/>
      </c>
      <c r="J115" s="197" t="str">
        <f>IF('360 PU '!S129=0,"",'360 PU '!S129)</f>
        <v/>
      </c>
      <c r="K115" s="284" t="str">
        <f>IF('360 PU '!T129=0,"",'360 PU '!T129)</f>
        <v/>
      </c>
      <c r="L115" s="284" t="str">
        <f>IF('360 PU '!U129=0,"",'360 PU '!U129)</f>
        <v/>
      </c>
      <c r="M115" s="195">
        <f t="shared" si="10"/>
        <v>0</v>
      </c>
      <c r="N115" s="195">
        <f>M115*'360 PU '!I129</f>
        <v>0</v>
      </c>
      <c r="O115" s="763">
        <f>M115*'360 PU '!AP129</f>
        <v>0</v>
      </c>
    </row>
    <row r="116" spans="1:15" ht="22.5" customHeight="1" x14ac:dyDescent="0.2">
      <c r="A116" s="116" t="str">
        <f>'360 PU '!D130</f>
        <v>360-1010PU</v>
      </c>
      <c r="B116" s="37">
        <f>'360 PU '!I130</f>
        <v>1</v>
      </c>
      <c r="C116" s="196" t="str">
        <f>IF('360 PU '!L130=0,"",'360 PU '!L130)</f>
        <v/>
      </c>
      <c r="D116" s="197" t="str">
        <f>IF('360 PU '!M130=0,"",'360 PU '!M130)</f>
        <v/>
      </c>
      <c r="E116" s="197" t="str">
        <f>IF('360 PU '!N130=0,"",'360 PU '!N130)</f>
        <v/>
      </c>
      <c r="F116" s="197" t="str">
        <f>IF('360 PU '!O130=0,"",'360 PU '!O130)</f>
        <v/>
      </c>
      <c r="G116" s="197" t="str">
        <f>IF('360 PU '!P130=0,"",'360 PU '!P130)</f>
        <v/>
      </c>
      <c r="H116" s="197" t="str">
        <f>IF('360 PU '!Q130=0,"",'360 PU '!Q130)</f>
        <v/>
      </c>
      <c r="I116" s="197" t="str">
        <f>IF('360 PU '!R130=0,"",'360 PU '!R130)</f>
        <v/>
      </c>
      <c r="J116" s="197" t="str">
        <f>IF('360 PU '!S130=0,"",'360 PU '!S130)</f>
        <v/>
      </c>
      <c r="K116" s="284" t="str">
        <f>IF('360 PU '!T130=0,"",'360 PU '!T130)</f>
        <v/>
      </c>
      <c r="L116" s="284" t="str">
        <f>IF('360 PU '!U130=0,"",'360 PU '!U130)</f>
        <v/>
      </c>
      <c r="M116" s="195">
        <f t="shared" si="10"/>
        <v>0</v>
      </c>
      <c r="N116" s="195">
        <f>M116*'360 PU '!I130</f>
        <v>0</v>
      </c>
      <c r="O116" s="763">
        <f>M116*'360 PU '!AP130</f>
        <v>0</v>
      </c>
    </row>
    <row r="117" spans="1:15" ht="22.5" customHeight="1" x14ac:dyDescent="0.2">
      <c r="A117" s="116" t="str">
        <f>'360 PU '!D131</f>
        <v>360-1011PU</v>
      </c>
      <c r="B117" s="37">
        <f>'360 PU '!I131</f>
        <v>1</v>
      </c>
      <c r="C117" s="196" t="str">
        <f>IF('360 PU '!L131=0,"",'360 PU '!L131)</f>
        <v/>
      </c>
      <c r="D117" s="197" t="str">
        <f>IF('360 PU '!M131=0,"",'360 PU '!M131)</f>
        <v/>
      </c>
      <c r="E117" s="197" t="str">
        <f>IF('360 PU '!N131=0,"",'360 PU '!N131)</f>
        <v/>
      </c>
      <c r="F117" s="197" t="str">
        <f>IF('360 PU '!O131=0,"",'360 PU '!O131)</f>
        <v/>
      </c>
      <c r="G117" s="197" t="str">
        <f>IF('360 PU '!P131=0,"",'360 PU '!P131)</f>
        <v/>
      </c>
      <c r="H117" s="197" t="str">
        <f>IF('360 PU '!Q131=0,"",'360 PU '!Q131)</f>
        <v/>
      </c>
      <c r="I117" s="197" t="str">
        <f>IF('360 PU '!R131=0,"",'360 PU '!R131)</f>
        <v/>
      </c>
      <c r="J117" s="197" t="str">
        <f>IF('360 PU '!S131=0,"",'360 PU '!S131)</f>
        <v/>
      </c>
      <c r="K117" s="284" t="str">
        <f>IF('360 PU '!T131=0,"",'360 PU '!T131)</f>
        <v/>
      </c>
      <c r="L117" s="284" t="str">
        <f>IF('360 PU '!U131=0,"",'360 PU '!U131)</f>
        <v/>
      </c>
      <c r="M117" s="195">
        <f t="shared" si="10"/>
        <v>0</v>
      </c>
      <c r="N117" s="195">
        <f>M117*'360 PU '!I131</f>
        <v>0</v>
      </c>
      <c r="O117" s="763">
        <f>M117*'360 PU '!AP131</f>
        <v>0</v>
      </c>
    </row>
    <row r="118" spans="1:15" ht="22.5" customHeight="1" x14ac:dyDescent="0.2">
      <c r="A118" s="116" t="str">
        <f>'360 PU '!D132</f>
        <v>360-1012PU</v>
      </c>
      <c r="B118" s="37">
        <f>'360 PU '!I132</f>
        <v>1</v>
      </c>
      <c r="C118" s="196" t="str">
        <f>IF('360 PU '!L132=0,"",'360 PU '!L132)</f>
        <v/>
      </c>
      <c r="D118" s="197" t="str">
        <f>IF('360 PU '!M132=0,"",'360 PU '!M132)</f>
        <v/>
      </c>
      <c r="E118" s="197" t="str">
        <f>IF('360 PU '!N132=0,"",'360 PU '!N132)</f>
        <v/>
      </c>
      <c r="F118" s="197" t="str">
        <f>IF('360 PU '!O132=0,"",'360 PU '!O132)</f>
        <v/>
      </c>
      <c r="G118" s="197" t="str">
        <f>IF('360 PU '!P132=0,"",'360 PU '!P132)</f>
        <v/>
      </c>
      <c r="H118" s="197" t="str">
        <f>IF('360 PU '!Q132=0,"",'360 PU '!Q132)</f>
        <v/>
      </c>
      <c r="I118" s="197" t="str">
        <f>IF('360 PU '!R132=0,"",'360 PU '!R132)</f>
        <v/>
      </c>
      <c r="J118" s="197" t="str">
        <f>IF('360 PU '!S132=0,"",'360 PU '!S132)</f>
        <v/>
      </c>
      <c r="K118" s="284" t="str">
        <f>IF('360 PU '!T132=0,"",'360 PU '!T132)</f>
        <v/>
      </c>
      <c r="L118" s="284" t="str">
        <f>IF('360 PU '!U132=0,"",'360 PU '!U132)</f>
        <v/>
      </c>
      <c r="M118" s="195">
        <f t="shared" si="10"/>
        <v>0</v>
      </c>
      <c r="N118" s="195">
        <f>M118*'360 PU '!I132</f>
        <v>0</v>
      </c>
      <c r="O118" s="763">
        <f>M118*'360 PU '!AP132</f>
        <v>0</v>
      </c>
    </row>
    <row r="119" spans="1:15" ht="22.5" customHeight="1" x14ac:dyDescent="0.2">
      <c r="A119" s="116" t="str">
        <f>'360 PU '!D133</f>
        <v>360-1013PU</v>
      </c>
      <c r="B119" s="37">
        <f>'360 PU '!I133</f>
        <v>2</v>
      </c>
      <c r="C119" s="196" t="str">
        <f>IF('360 PU '!L133=0,"",'360 PU '!L133)</f>
        <v/>
      </c>
      <c r="D119" s="197" t="str">
        <f>IF('360 PU '!M133=0,"",'360 PU '!M133)</f>
        <v/>
      </c>
      <c r="E119" s="197" t="str">
        <f>IF('360 PU '!N133=0,"",'360 PU '!N133)</f>
        <v/>
      </c>
      <c r="F119" s="197" t="str">
        <f>IF('360 PU '!O133=0,"",'360 PU '!O133)</f>
        <v/>
      </c>
      <c r="G119" s="197" t="str">
        <f>IF('360 PU '!P133=0,"",'360 PU '!P133)</f>
        <v/>
      </c>
      <c r="H119" s="197" t="str">
        <f>IF('360 PU '!Q133=0,"",'360 PU '!Q133)</f>
        <v/>
      </c>
      <c r="I119" s="197" t="str">
        <f>IF('360 PU '!R133=0,"",'360 PU '!R133)</f>
        <v/>
      </c>
      <c r="J119" s="197" t="str">
        <f>IF('360 PU '!S133=0,"",'360 PU '!S133)</f>
        <v/>
      </c>
      <c r="K119" s="284" t="str">
        <f>IF('360 PU '!T133=0,"",'360 PU '!T133)</f>
        <v/>
      </c>
      <c r="L119" s="284" t="str">
        <f>IF('360 PU '!U133=0,"",'360 PU '!U133)</f>
        <v/>
      </c>
      <c r="M119" s="195">
        <f t="shared" si="10"/>
        <v>0</v>
      </c>
      <c r="N119" s="195">
        <f>M119*'360 PU '!I133</f>
        <v>0</v>
      </c>
      <c r="O119" s="763">
        <f>M119*'360 PU '!AP133</f>
        <v>0</v>
      </c>
    </row>
    <row r="120" spans="1:15" ht="22.5" customHeight="1" x14ac:dyDescent="0.2">
      <c r="A120" s="116" t="str">
        <f>'360 PU '!D134</f>
        <v>360-1014PU</v>
      </c>
      <c r="B120" s="37">
        <f>'360 PU '!I134</f>
        <v>2</v>
      </c>
      <c r="C120" s="196" t="str">
        <f>IF('360 PU '!L134=0,"",'360 PU '!L134)</f>
        <v/>
      </c>
      <c r="D120" s="197" t="str">
        <f>IF('360 PU '!M134=0,"",'360 PU '!M134)</f>
        <v/>
      </c>
      <c r="E120" s="197" t="str">
        <f>IF('360 PU '!N134=0,"",'360 PU '!N134)</f>
        <v/>
      </c>
      <c r="F120" s="197" t="str">
        <f>IF('360 PU '!O134=0,"",'360 PU '!O134)</f>
        <v/>
      </c>
      <c r="G120" s="197" t="str">
        <f>IF('360 PU '!P134=0,"",'360 PU '!P134)</f>
        <v/>
      </c>
      <c r="H120" s="197" t="str">
        <f>IF('360 PU '!Q134=0,"",'360 PU '!Q134)</f>
        <v/>
      </c>
      <c r="I120" s="197" t="str">
        <f>IF('360 PU '!R134=0,"",'360 PU '!R134)</f>
        <v/>
      </c>
      <c r="J120" s="197" t="str">
        <f>IF('360 PU '!S134=0,"",'360 PU '!S134)</f>
        <v/>
      </c>
      <c r="K120" s="284" t="str">
        <f>IF('360 PU '!T134=0,"",'360 PU '!T134)</f>
        <v/>
      </c>
      <c r="L120" s="284" t="str">
        <f>IF('360 PU '!U134=0,"",'360 PU '!U134)</f>
        <v/>
      </c>
      <c r="M120" s="195">
        <f t="shared" si="10"/>
        <v>0</v>
      </c>
      <c r="N120" s="195">
        <f>M120*'360 PU '!I134</f>
        <v>0</v>
      </c>
      <c r="O120" s="763">
        <f>M120*'360 PU '!AP134</f>
        <v>0</v>
      </c>
    </row>
    <row r="121" spans="1:15" ht="22.5" customHeight="1" x14ac:dyDescent="0.2">
      <c r="A121" s="116" t="str">
        <f>'360 PU '!D135</f>
        <v>360-1015PU</v>
      </c>
      <c r="B121" s="37">
        <f>'360 PU '!I135</f>
        <v>2</v>
      </c>
      <c r="C121" s="196" t="str">
        <f>IF('360 PU '!L135=0,"",'360 PU '!L135)</f>
        <v/>
      </c>
      <c r="D121" s="197" t="str">
        <f>IF('360 PU '!M135=0,"",'360 PU '!M135)</f>
        <v/>
      </c>
      <c r="E121" s="197" t="str">
        <f>IF('360 PU '!N135=0,"",'360 PU '!N135)</f>
        <v/>
      </c>
      <c r="F121" s="197" t="str">
        <f>IF('360 PU '!O135=0,"",'360 PU '!O135)</f>
        <v/>
      </c>
      <c r="G121" s="197" t="str">
        <f>IF('360 PU '!P135=0,"",'360 PU '!P135)</f>
        <v/>
      </c>
      <c r="H121" s="197" t="str">
        <f>IF('360 PU '!Q135=0,"",'360 PU '!Q135)</f>
        <v/>
      </c>
      <c r="I121" s="197" t="str">
        <f>IF('360 PU '!R135=0,"",'360 PU '!R135)</f>
        <v/>
      </c>
      <c r="J121" s="197" t="str">
        <f>IF('360 PU '!S135=0,"",'360 PU '!S135)</f>
        <v/>
      </c>
      <c r="K121" s="284" t="str">
        <f>IF('360 PU '!T135=0,"",'360 PU '!T135)</f>
        <v/>
      </c>
      <c r="L121" s="284" t="str">
        <f>IF('360 PU '!U135=0,"",'360 PU '!U135)</f>
        <v/>
      </c>
      <c r="M121" s="195">
        <f t="shared" si="10"/>
        <v>0</v>
      </c>
      <c r="N121" s="195">
        <f>M121*'360 PU '!I135</f>
        <v>0</v>
      </c>
      <c r="O121" s="763">
        <f>M121*'360 PU '!AP135</f>
        <v>0</v>
      </c>
    </row>
    <row r="122" spans="1:15" ht="22.5" customHeight="1" x14ac:dyDescent="0.2">
      <c r="A122" s="116" t="str">
        <f>'360 PU '!D136</f>
        <v>360-1016PU</v>
      </c>
      <c r="B122" s="37">
        <f>'360 PU '!I136</f>
        <v>2</v>
      </c>
      <c r="C122" s="196" t="str">
        <f>IF('360 PU '!L136=0,"",'360 PU '!L136)</f>
        <v/>
      </c>
      <c r="D122" s="197" t="str">
        <f>IF('360 PU '!M136=0,"",'360 PU '!M136)</f>
        <v/>
      </c>
      <c r="E122" s="197" t="str">
        <f>IF('360 PU '!N136=0,"",'360 PU '!N136)</f>
        <v/>
      </c>
      <c r="F122" s="197" t="str">
        <f>IF('360 PU '!O136=0,"",'360 PU '!O136)</f>
        <v/>
      </c>
      <c r="G122" s="197" t="str">
        <f>IF('360 PU '!P136=0,"",'360 PU '!P136)</f>
        <v/>
      </c>
      <c r="H122" s="197" t="str">
        <f>IF('360 PU '!Q136=0,"",'360 PU '!Q136)</f>
        <v/>
      </c>
      <c r="I122" s="197" t="str">
        <f>IF('360 PU '!R136=0,"",'360 PU '!R136)</f>
        <v/>
      </c>
      <c r="J122" s="197" t="str">
        <f>IF('360 PU '!S136=0,"",'360 PU '!S136)</f>
        <v/>
      </c>
      <c r="K122" s="284" t="str">
        <f>IF('360 PU '!T136=0,"",'360 PU '!T136)</f>
        <v/>
      </c>
      <c r="L122" s="284" t="str">
        <f>IF('360 PU '!U136=0,"",'360 PU '!U136)</f>
        <v/>
      </c>
      <c r="M122" s="195">
        <f t="shared" si="10"/>
        <v>0</v>
      </c>
      <c r="N122" s="195">
        <f>M122*'360 PU '!I136</f>
        <v>0</v>
      </c>
      <c r="O122" s="763">
        <f>M122*'360 PU '!AP136</f>
        <v>0</v>
      </c>
    </row>
    <row r="123" spans="1:15" ht="22.5" customHeight="1" x14ac:dyDescent="0.2">
      <c r="A123" s="116" t="str">
        <f>'360 PU '!D137</f>
        <v>360-1017PU</v>
      </c>
      <c r="B123" s="37">
        <f>'360 PU '!I137</f>
        <v>3</v>
      </c>
      <c r="C123" s="196" t="str">
        <f>IF('360 PU '!L137=0,"",'360 PU '!L137)</f>
        <v/>
      </c>
      <c r="D123" s="197" t="str">
        <f>IF('360 PU '!M137=0,"",'360 PU '!M137)</f>
        <v/>
      </c>
      <c r="E123" s="197" t="str">
        <f>IF('360 PU '!N137=0,"",'360 PU '!N137)</f>
        <v/>
      </c>
      <c r="F123" s="197" t="str">
        <f>IF('360 PU '!O137=0,"",'360 PU '!O137)</f>
        <v/>
      </c>
      <c r="G123" s="197" t="str">
        <f>IF('360 PU '!P137=0,"",'360 PU '!P137)</f>
        <v/>
      </c>
      <c r="H123" s="197" t="str">
        <f>IF('360 PU '!Q137=0,"",'360 PU '!Q137)</f>
        <v/>
      </c>
      <c r="I123" s="197" t="str">
        <f>IF('360 PU '!R137=0,"",'360 PU '!R137)</f>
        <v/>
      </c>
      <c r="J123" s="197" t="str">
        <f>IF('360 PU '!S137=0,"",'360 PU '!S137)</f>
        <v/>
      </c>
      <c r="K123" s="284" t="str">
        <f>IF('360 PU '!T137=0,"",'360 PU '!T137)</f>
        <v/>
      </c>
      <c r="L123" s="284" t="str">
        <f>IF('360 PU '!U137=0,"",'360 PU '!U137)</f>
        <v/>
      </c>
      <c r="M123" s="195">
        <f t="shared" ref="M123:M147" si="11">SUM(C123:L123)</f>
        <v>0</v>
      </c>
      <c r="N123" s="195">
        <f>M123*'360 PU '!I137</f>
        <v>0</v>
      </c>
      <c r="O123" s="763">
        <f>M123*'360 PU '!AP137</f>
        <v>0</v>
      </c>
    </row>
    <row r="124" spans="1:15" ht="22.5" customHeight="1" x14ac:dyDescent="0.2">
      <c r="A124" s="116" t="str">
        <f>'360 PU '!D138</f>
        <v>360-1018PU</v>
      </c>
      <c r="B124" s="37">
        <f>'360 PU '!I138</f>
        <v>4</v>
      </c>
      <c r="C124" s="196" t="str">
        <f>IF('360 PU '!L138=0,"",'360 PU '!L138)</f>
        <v/>
      </c>
      <c r="D124" s="197" t="str">
        <f>IF('360 PU '!M138=0,"",'360 PU '!M138)</f>
        <v/>
      </c>
      <c r="E124" s="197" t="str">
        <f>IF('360 PU '!N138=0,"",'360 PU '!N138)</f>
        <v/>
      </c>
      <c r="F124" s="197" t="str">
        <f>IF('360 PU '!O138=0,"",'360 PU '!O138)</f>
        <v/>
      </c>
      <c r="G124" s="197" t="str">
        <f>IF('360 PU '!P138=0,"",'360 PU '!P138)</f>
        <v/>
      </c>
      <c r="H124" s="197" t="str">
        <f>IF('360 PU '!Q138=0,"",'360 PU '!Q138)</f>
        <v/>
      </c>
      <c r="I124" s="197" t="str">
        <f>IF('360 PU '!R138=0,"",'360 PU '!R138)</f>
        <v/>
      </c>
      <c r="J124" s="197" t="str">
        <f>IF('360 PU '!S138=0,"",'360 PU '!S138)</f>
        <v/>
      </c>
      <c r="K124" s="284" t="str">
        <f>IF('360 PU '!T138=0,"",'360 PU '!T138)</f>
        <v/>
      </c>
      <c r="L124" s="284" t="str">
        <f>IF('360 PU '!U138=0,"",'360 PU '!U138)</f>
        <v/>
      </c>
      <c r="M124" s="195">
        <f t="shared" si="11"/>
        <v>0</v>
      </c>
      <c r="N124" s="195">
        <f>M124*'360 PU '!I138</f>
        <v>0</v>
      </c>
      <c r="O124" s="763">
        <f>M124*'360 PU '!AP138</f>
        <v>0</v>
      </c>
    </row>
    <row r="125" spans="1:15" ht="22.5" customHeight="1" x14ac:dyDescent="0.2">
      <c r="A125" s="116" t="str">
        <f>'360 PU '!D139</f>
        <v>360-1019PU</v>
      </c>
      <c r="B125" s="37">
        <f>'360 PU '!I139</f>
        <v>5</v>
      </c>
      <c r="C125" s="196" t="str">
        <f>IF('360 PU '!L139=0,"",'360 PU '!L139)</f>
        <v/>
      </c>
      <c r="D125" s="197" t="str">
        <f>IF('360 PU '!M139=0,"",'360 PU '!M139)</f>
        <v/>
      </c>
      <c r="E125" s="197" t="str">
        <f>IF('360 PU '!N139=0,"",'360 PU '!N139)</f>
        <v/>
      </c>
      <c r="F125" s="197" t="str">
        <f>IF('360 PU '!O139=0,"",'360 PU '!O139)</f>
        <v/>
      </c>
      <c r="G125" s="197" t="str">
        <f>IF('360 PU '!P139=0,"",'360 PU '!P139)</f>
        <v/>
      </c>
      <c r="H125" s="197" t="str">
        <f>IF('360 PU '!Q139=0,"",'360 PU '!Q139)</f>
        <v/>
      </c>
      <c r="I125" s="197" t="str">
        <f>IF('360 PU '!R139=0,"",'360 PU '!R139)</f>
        <v/>
      </c>
      <c r="J125" s="197" t="str">
        <f>IF('360 PU '!S139=0,"",'360 PU '!S139)</f>
        <v/>
      </c>
      <c r="K125" s="284" t="str">
        <f>IF('360 PU '!T139=0,"",'360 PU '!T139)</f>
        <v/>
      </c>
      <c r="L125" s="284" t="str">
        <f>IF('360 PU '!U139=0,"",'360 PU '!U139)</f>
        <v/>
      </c>
      <c r="M125" s="195">
        <f t="shared" si="11"/>
        <v>0</v>
      </c>
      <c r="N125" s="195">
        <f>M125*'360 PU '!I139</f>
        <v>0</v>
      </c>
      <c r="O125" s="763">
        <f>M125*'360 PU '!AP139</f>
        <v>0</v>
      </c>
    </row>
    <row r="126" spans="1:15" ht="22.5" customHeight="1" x14ac:dyDescent="0.2">
      <c r="A126" s="116" t="str">
        <f>'360 PU '!D140</f>
        <v>360-1020PU</v>
      </c>
      <c r="B126" s="37">
        <f>'360 PU '!I140</f>
        <v>5</v>
      </c>
      <c r="C126" s="196" t="str">
        <f>IF('360 PU '!L140=0,"",'360 PU '!L140)</f>
        <v/>
      </c>
      <c r="D126" s="197" t="str">
        <f>IF('360 PU '!M140=0,"",'360 PU '!M140)</f>
        <v/>
      </c>
      <c r="E126" s="197" t="str">
        <f>IF('360 PU '!N140=0,"",'360 PU '!N140)</f>
        <v/>
      </c>
      <c r="F126" s="197" t="str">
        <f>IF('360 PU '!O140=0,"",'360 PU '!O140)</f>
        <v/>
      </c>
      <c r="G126" s="197" t="str">
        <f>IF('360 PU '!P140=0,"",'360 PU '!P140)</f>
        <v/>
      </c>
      <c r="H126" s="197" t="str">
        <f>IF('360 PU '!Q140=0,"",'360 PU '!Q140)</f>
        <v/>
      </c>
      <c r="I126" s="197" t="str">
        <f>IF('360 PU '!R140=0,"",'360 PU '!R140)</f>
        <v/>
      </c>
      <c r="J126" s="197" t="str">
        <f>IF('360 PU '!S140=0,"",'360 PU '!S140)</f>
        <v/>
      </c>
      <c r="K126" s="284" t="str">
        <f>IF('360 PU '!T140=0,"",'360 PU '!T140)</f>
        <v/>
      </c>
      <c r="L126" s="284" t="str">
        <f>IF('360 PU '!U140=0,"",'360 PU '!U140)</f>
        <v/>
      </c>
      <c r="M126" s="195">
        <f t="shared" si="11"/>
        <v>0</v>
      </c>
      <c r="N126" s="195">
        <f>M126*'360 PU '!I140</f>
        <v>0</v>
      </c>
      <c r="O126" s="763">
        <f>M126*'360 PU '!AP140</f>
        <v>0</v>
      </c>
    </row>
    <row r="127" spans="1:15" ht="22.5" customHeight="1" x14ac:dyDescent="0.2">
      <c r="A127" s="116">
        <f>'360 PU '!D141</f>
        <v>0</v>
      </c>
      <c r="B127" s="37">
        <f>'360 PU '!I141</f>
        <v>0</v>
      </c>
      <c r="C127" s="196" t="str">
        <f>IF('360 PU '!L141=0,"",'360 PU '!L141)</f>
        <v/>
      </c>
      <c r="D127" s="197" t="str">
        <f>IF('360 PU '!M141=0,"",'360 PU '!M141)</f>
        <v/>
      </c>
      <c r="E127" s="197" t="str">
        <f>IF('360 PU '!N141=0,"",'360 PU '!N141)</f>
        <v/>
      </c>
      <c r="F127" s="197" t="str">
        <f>IF('360 PU '!O141=0,"",'360 PU '!O141)</f>
        <v/>
      </c>
      <c r="G127" s="197" t="str">
        <f>IF('360 PU '!P141=0,"",'360 PU '!P141)</f>
        <v/>
      </c>
      <c r="H127" s="197" t="str">
        <f>IF('360 PU '!Q141=0,"",'360 PU '!Q141)</f>
        <v/>
      </c>
      <c r="I127" s="197" t="str">
        <f>IF('360 PU '!R141=0,"",'360 PU '!R141)</f>
        <v/>
      </c>
      <c r="J127" s="197" t="str">
        <f>IF('360 PU '!S141=0,"",'360 PU '!S141)</f>
        <v/>
      </c>
      <c r="K127" s="284" t="str">
        <f>IF('360 PU '!T141=0,"",'360 PU '!T141)</f>
        <v/>
      </c>
      <c r="L127" s="284" t="str">
        <f>IF('360 PU '!U141=0,"",'360 PU '!U141)</f>
        <v/>
      </c>
      <c r="M127" s="195">
        <f t="shared" si="11"/>
        <v>0</v>
      </c>
      <c r="N127" s="195">
        <f>M127*'360 PU '!I141</f>
        <v>0</v>
      </c>
      <c r="O127" s="763">
        <f>M127*'360 PU '!AP141</f>
        <v>0</v>
      </c>
    </row>
    <row r="128" spans="1:15" ht="22.5" customHeight="1" x14ac:dyDescent="0.2">
      <c r="A128" s="116" t="str">
        <f>'360 PU '!D142</f>
        <v>360-1038PU</v>
      </c>
      <c r="B128" s="37">
        <f>'360 PU '!I142</f>
        <v>2</v>
      </c>
      <c r="C128" s="196" t="str">
        <f>IF('360 PU '!L142=0,"",'360 PU '!L142)</f>
        <v/>
      </c>
      <c r="D128" s="197" t="str">
        <f>IF('360 PU '!M142=0,"",'360 PU '!M142)</f>
        <v/>
      </c>
      <c r="E128" s="197" t="str">
        <f>IF('360 PU '!N142=0,"",'360 PU '!N142)</f>
        <v/>
      </c>
      <c r="F128" s="197" t="str">
        <f>IF('360 PU '!O142=0,"",'360 PU '!O142)</f>
        <v/>
      </c>
      <c r="G128" s="197" t="str">
        <f>IF('360 PU '!P142=0,"",'360 PU '!P142)</f>
        <v/>
      </c>
      <c r="H128" s="197" t="str">
        <f>IF('360 PU '!Q142=0,"",'360 PU '!Q142)</f>
        <v/>
      </c>
      <c r="I128" s="197" t="str">
        <f>IF('360 PU '!R142=0,"",'360 PU '!R142)</f>
        <v/>
      </c>
      <c r="J128" s="197" t="str">
        <f>IF('360 PU '!S142=0,"",'360 PU '!S142)</f>
        <v/>
      </c>
      <c r="K128" s="284" t="str">
        <f>IF('360 PU '!T142=0,"",'360 PU '!T142)</f>
        <v/>
      </c>
      <c r="L128" s="284" t="str">
        <f>IF('360 PU '!U142=0,"",'360 PU '!U142)</f>
        <v/>
      </c>
      <c r="M128" s="195">
        <f t="shared" si="11"/>
        <v>0</v>
      </c>
      <c r="N128" s="195">
        <f>M128*'360 PU '!I142</f>
        <v>0</v>
      </c>
      <c r="O128" s="763">
        <f>M128*'360 PU '!AP142</f>
        <v>0</v>
      </c>
    </row>
    <row r="129" spans="1:15" ht="22.5" customHeight="1" x14ac:dyDescent="0.2">
      <c r="A129" s="116" t="str">
        <f>'360 PU '!D143</f>
        <v>360-1039PU</v>
      </c>
      <c r="B129" s="37">
        <f>'360 PU '!I143</f>
        <v>2</v>
      </c>
      <c r="C129" s="196" t="str">
        <f>IF('360 PU '!L143=0,"",'360 PU '!L143)</f>
        <v/>
      </c>
      <c r="D129" s="197" t="str">
        <f>IF('360 PU '!M143=0,"",'360 PU '!M143)</f>
        <v/>
      </c>
      <c r="E129" s="197" t="str">
        <f>IF('360 PU '!N143=0,"",'360 PU '!N143)</f>
        <v/>
      </c>
      <c r="F129" s="197" t="str">
        <f>IF('360 PU '!O143=0,"",'360 PU '!O143)</f>
        <v/>
      </c>
      <c r="G129" s="197" t="str">
        <f>IF('360 PU '!P143=0,"",'360 PU '!P143)</f>
        <v/>
      </c>
      <c r="H129" s="197" t="str">
        <f>IF('360 PU '!Q143=0,"",'360 PU '!Q143)</f>
        <v/>
      </c>
      <c r="I129" s="197" t="str">
        <f>IF('360 PU '!R143=0,"",'360 PU '!R143)</f>
        <v/>
      </c>
      <c r="J129" s="197" t="str">
        <f>IF('360 PU '!S143=0,"",'360 PU '!S143)</f>
        <v/>
      </c>
      <c r="K129" s="284" t="str">
        <f>IF('360 PU '!T143=0,"",'360 PU '!T143)</f>
        <v/>
      </c>
      <c r="L129" s="284" t="str">
        <f>IF('360 PU '!U143=0,"",'360 PU '!U143)</f>
        <v/>
      </c>
      <c r="M129" s="195">
        <f t="shared" si="11"/>
        <v>0</v>
      </c>
      <c r="N129" s="195">
        <f>M129*'360 PU '!I143</f>
        <v>0</v>
      </c>
      <c r="O129" s="763">
        <f>M129*'360 PU '!AP143</f>
        <v>0</v>
      </c>
    </row>
    <row r="130" spans="1:15" ht="22.5" customHeight="1" x14ac:dyDescent="0.2">
      <c r="A130" s="116" t="str">
        <f>'360 PU '!D144</f>
        <v>360-1040PU</v>
      </c>
      <c r="B130" s="37">
        <f>'360 PU '!I144</f>
        <v>2</v>
      </c>
      <c r="C130" s="196" t="str">
        <f>IF('360 PU '!L144=0,"",'360 PU '!L144)</f>
        <v/>
      </c>
      <c r="D130" s="197" t="str">
        <f>IF('360 PU '!M144=0,"",'360 PU '!M144)</f>
        <v/>
      </c>
      <c r="E130" s="197" t="str">
        <f>IF('360 PU '!N144=0,"",'360 PU '!N144)</f>
        <v/>
      </c>
      <c r="F130" s="197" t="str">
        <f>IF('360 PU '!O144=0,"",'360 PU '!O144)</f>
        <v/>
      </c>
      <c r="G130" s="197" t="str">
        <f>IF('360 PU '!P144=0,"",'360 PU '!P144)</f>
        <v/>
      </c>
      <c r="H130" s="197" t="str">
        <f>IF('360 PU '!Q144=0,"",'360 PU '!Q144)</f>
        <v/>
      </c>
      <c r="I130" s="197" t="str">
        <f>IF('360 PU '!R144=0,"",'360 PU '!R144)</f>
        <v/>
      </c>
      <c r="J130" s="197" t="str">
        <f>IF('360 PU '!S144=0,"",'360 PU '!S144)</f>
        <v/>
      </c>
      <c r="K130" s="284" t="str">
        <f>IF('360 PU '!T144=0,"",'360 PU '!T144)</f>
        <v/>
      </c>
      <c r="L130" s="284" t="str">
        <f>IF('360 PU '!U144=0,"",'360 PU '!U144)</f>
        <v/>
      </c>
      <c r="M130" s="195">
        <f t="shared" si="11"/>
        <v>0</v>
      </c>
      <c r="N130" s="195">
        <f>M130*'360 PU '!I144</f>
        <v>0</v>
      </c>
      <c r="O130" s="763">
        <f>M130*'360 PU '!AP144</f>
        <v>0</v>
      </c>
    </row>
    <row r="131" spans="1:15" ht="22.5" customHeight="1" x14ac:dyDescent="0.2">
      <c r="A131" s="116">
        <f>'360 PU '!D145</f>
        <v>0</v>
      </c>
      <c r="B131" s="37">
        <f>'360 PU '!I145</f>
        <v>0</v>
      </c>
      <c r="C131" s="196" t="str">
        <f>IF('360 PU '!L145=0,"",'360 PU '!L145)</f>
        <v/>
      </c>
      <c r="D131" s="197" t="str">
        <f>IF('360 PU '!M145=0,"",'360 PU '!M145)</f>
        <v/>
      </c>
      <c r="E131" s="197" t="str">
        <f>IF('360 PU '!N145=0,"",'360 PU '!N145)</f>
        <v/>
      </c>
      <c r="F131" s="197" t="str">
        <f>IF('360 PU '!O145=0,"",'360 PU '!O145)</f>
        <v/>
      </c>
      <c r="G131" s="197" t="str">
        <f>IF('360 PU '!P145=0,"",'360 PU '!P145)</f>
        <v/>
      </c>
      <c r="H131" s="197" t="str">
        <f>IF('360 PU '!Q145=0,"",'360 PU '!Q145)</f>
        <v/>
      </c>
      <c r="I131" s="197" t="str">
        <f>IF('360 PU '!R145=0,"",'360 PU '!R145)</f>
        <v/>
      </c>
      <c r="J131" s="197" t="str">
        <f>IF('360 PU '!S145=0,"",'360 PU '!S145)</f>
        <v/>
      </c>
      <c r="K131" s="284" t="str">
        <f>IF('360 PU '!T145=0,"",'360 PU '!T145)</f>
        <v/>
      </c>
      <c r="L131" s="284" t="str">
        <f>IF('360 PU '!U145=0,"",'360 PU '!U145)</f>
        <v/>
      </c>
      <c r="M131" s="195">
        <f t="shared" si="11"/>
        <v>0</v>
      </c>
      <c r="N131" s="195">
        <f>M131*'360 PU '!I145</f>
        <v>0</v>
      </c>
      <c r="O131" s="763">
        <f>M131*'360 PU '!AP145</f>
        <v>0</v>
      </c>
    </row>
    <row r="132" spans="1:15" ht="22.5" customHeight="1" x14ac:dyDescent="0.2">
      <c r="A132" s="116" t="str">
        <f>'360 PU '!D146</f>
        <v>360-1041PU</v>
      </c>
      <c r="B132" s="37">
        <f>'360 PU '!I146</f>
        <v>1</v>
      </c>
      <c r="C132" s="196" t="str">
        <f>IF('360 PU '!L146=0,"",'360 PU '!L146)</f>
        <v/>
      </c>
      <c r="D132" s="197" t="str">
        <f>IF('360 PU '!M146=0,"",'360 PU '!M146)</f>
        <v/>
      </c>
      <c r="E132" s="197" t="str">
        <f>IF('360 PU '!N146=0,"",'360 PU '!N146)</f>
        <v/>
      </c>
      <c r="F132" s="197" t="str">
        <f>IF('360 PU '!O146=0,"",'360 PU '!O146)</f>
        <v/>
      </c>
      <c r="G132" s="197" t="str">
        <f>IF('360 PU '!P146=0,"",'360 PU '!P146)</f>
        <v/>
      </c>
      <c r="H132" s="197" t="str">
        <f>IF('360 PU '!Q146=0,"",'360 PU '!Q146)</f>
        <v/>
      </c>
      <c r="I132" s="197" t="str">
        <f>IF('360 PU '!R146=0,"",'360 PU '!R146)</f>
        <v/>
      </c>
      <c r="J132" s="197" t="str">
        <f>IF('360 PU '!S146=0,"",'360 PU '!S146)</f>
        <v/>
      </c>
      <c r="K132" s="284" t="str">
        <f>IF('360 PU '!T146=0,"",'360 PU '!T146)</f>
        <v/>
      </c>
      <c r="L132" s="284" t="str">
        <f>IF(IF('360 PU '!U146=0,0,'360 PU '!U146)+IF('360 PU '!U$162=0,0,'360 PU '!U$162)=0,"",IF('360 PU '!U146=0,0,'360 PU '!U146)+IF('360 PU '!U$162=0,0,'360 PU '!U$162))</f>
        <v/>
      </c>
      <c r="M132" s="195">
        <f t="shared" si="11"/>
        <v>0</v>
      </c>
      <c r="N132" s="195">
        <f>M132*'360 PU '!I146</f>
        <v>0</v>
      </c>
      <c r="O132" s="763">
        <f>M132*'360 PU '!AP146</f>
        <v>0</v>
      </c>
    </row>
    <row r="133" spans="1:15" ht="22.5" customHeight="1" x14ac:dyDescent="0.2">
      <c r="A133" s="116" t="str">
        <f>'360 PU '!D147</f>
        <v>360-1042PU</v>
      </c>
      <c r="B133" s="37">
        <f>'360 PU '!I147</f>
        <v>1</v>
      </c>
      <c r="C133" s="196" t="str">
        <f>IF('360 PU '!L147=0,"",'360 PU '!L147)</f>
        <v/>
      </c>
      <c r="D133" s="197" t="str">
        <f>IF('360 PU '!M147=0,"",'360 PU '!M147)</f>
        <v/>
      </c>
      <c r="E133" s="197" t="str">
        <f>IF('360 PU '!N147=0,"",'360 PU '!N147)</f>
        <v/>
      </c>
      <c r="F133" s="197" t="str">
        <f>IF('360 PU '!O147=0,"",'360 PU '!O147)</f>
        <v/>
      </c>
      <c r="G133" s="197" t="str">
        <f>IF('360 PU '!P147=0,"",'360 PU '!P147)</f>
        <v/>
      </c>
      <c r="H133" s="197" t="str">
        <f>IF('360 PU '!Q147=0,"",'360 PU '!Q147)</f>
        <v/>
      </c>
      <c r="I133" s="197" t="str">
        <f>IF('360 PU '!R147=0,"",'360 PU '!R147)</f>
        <v/>
      </c>
      <c r="J133" s="197" t="str">
        <f>IF('360 PU '!S147=0,"",'360 PU '!S147)</f>
        <v/>
      </c>
      <c r="K133" s="284" t="str">
        <f>IF('360 PU '!T147=0,"",'360 PU '!T147)</f>
        <v/>
      </c>
      <c r="L133" s="284" t="str">
        <f>IF(IF('360 PU '!U147=0,0,'360 PU '!U147)+IF('360 PU '!U$162=0,0,'360 PU '!U$162)=0,"",IF('360 PU '!U147=0,0,'360 PU '!U147)+IF('360 PU '!U$162=0,0,'360 PU '!U$162))</f>
        <v/>
      </c>
      <c r="M133" s="195">
        <f t="shared" si="11"/>
        <v>0</v>
      </c>
      <c r="N133" s="195">
        <f>M133*'360 PU '!I147</f>
        <v>0</v>
      </c>
      <c r="O133" s="763">
        <f>M133*'360 PU '!AP147</f>
        <v>0</v>
      </c>
    </row>
    <row r="134" spans="1:15" ht="22.5" customHeight="1" x14ac:dyDescent="0.2">
      <c r="A134" s="116" t="str">
        <f>'360 PU '!D148</f>
        <v>360-1043PU</v>
      </c>
      <c r="B134" s="37">
        <f>'360 PU '!I148</f>
        <v>1</v>
      </c>
      <c r="C134" s="196" t="str">
        <f>IF('360 PU '!L148=0,"",'360 PU '!L148)</f>
        <v/>
      </c>
      <c r="D134" s="197" t="str">
        <f>IF('360 PU '!M148=0,"",'360 PU '!M148)</f>
        <v/>
      </c>
      <c r="E134" s="197" t="str">
        <f>IF('360 PU '!N148=0,"",'360 PU '!N148)</f>
        <v/>
      </c>
      <c r="F134" s="197" t="str">
        <f>IF('360 PU '!O148=0,"",'360 PU '!O148)</f>
        <v/>
      </c>
      <c r="G134" s="197" t="str">
        <f>IF('360 PU '!P148=0,"",'360 PU '!P148)</f>
        <v/>
      </c>
      <c r="H134" s="197" t="str">
        <f>IF('360 PU '!Q148=0,"",'360 PU '!Q148)</f>
        <v/>
      </c>
      <c r="I134" s="197" t="str">
        <f>IF('360 PU '!R148=0,"",'360 PU '!R148)</f>
        <v/>
      </c>
      <c r="J134" s="197" t="str">
        <f>IF('360 PU '!S148=0,"",'360 PU '!S148)</f>
        <v/>
      </c>
      <c r="K134" s="284" t="str">
        <f>IF('360 PU '!T148=0,"",'360 PU '!T148)</f>
        <v/>
      </c>
      <c r="L134" s="284" t="str">
        <f>IF(IF('360 PU '!U148=0,0,'360 PU '!U148)+IF('360 PU '!U$162=0,0,'360 PU '!U$162)=0,"",IF('360 PU '!U148=0,0,'360 PU '!U148)+IF('360 PU '!U$162=0,0,'360 PU '!U$162))</f>
        <v/>
      </c>
      <c r="M134" s="195">
        <f t="shared" si="11"/>
        <v>0</v>
      </c>
      <c r="N134" s="195">
        <f>M134*'360 PU '!I148</f>
        <v>0</v>
      </c>
      <c r="O134" s="763">
        <f>M134*'360 PU '!AP148</f>
        <v>0</v>
      </c>
    </row>
    <row r="135" spans="1:15" ht="22.5" customHeight="1" x14ac:dyDescent="0.2">
      <c r="A135" s="116" t="str">
        <f>'360 PU '!D149</f>
        <v>360-1044PU</v>
      </c>
      <c r="B135" s="37">
        <f>'360 PU '!I149</f>
        <v>1</v>
      </c>
      <c r="C135" s="196" t="str">
        <f>IF('360 PU '!L149=0,"",'360 PU '!L149)</f>
        <v/>
      </c>
      <c r="D135" s="197" t="str">
        <f>IF('360 PU '!M149=0,"",'360 PU '!M149)</f>
        <v/>
      </c>
      <c r="E135" s="197" t="str">
        <f>IF('360 PU '!N149=0,"",'360 PU '!N149)</f>
        <v/>
      </c>
      <c r="F135" s="197" t="str">
        <f>IF('360 PU '!O149=0,"",'360 PU '!O149)</f>
        <v/>
      </c>
      <c r="G135" s="197" t="str">
        <f>IF('360 PU '!P149=0,"",'360 PU '!P149)</f>
        <v/>
      </c>
      <c r="H135" s="197" t="str">
        <f>IF('360 PU '!Q149=0,"",'360 PU '!Q149)</f>
        <v/>
      </c>
      <c r="I135" s="197" t="str">
        <f>IF('360 PU '!R149=0,"",'360 PU '!R149)</f>
        <v/>
      </c>
      <c r="J135" s="197" t="str">
        <f>IF('360 PU '!S149=0,"",'360 PU '!S149)</f>
        <v/>
      </c>
      <c r="K135" s="284" t="str">
        <f>IF('360 PU '!T149=0,"",'360 PU '!T149)</f>
        <v/>
      </c>
      <c r="L135" s="284" t="str">
        <f>IF(IF('360 PU '!U149=0,0,'360 PU '!U149)+IF('360 PU '!U$162=0,0,'360 PU '!U$162)=0,"",IF('360 PU '!U149=0,0,'360 PU '!U149)+IF('360 PU '!U$162=0,0,'360 PU '!U$162))</f>
        <v/>
      </c>
      <c r="M135" s="195">
        <f t="shared" si="11"/>
        <v>0</v>
      </c>
      <c r="N135" s="195">
        <f>M135*'360 PU '!I149</f>
        <v>0</v>
      </c>
      <c r="O135" s="763">
        <f>M135*'360 PU '!AP149</f>
        <v>0</v>
      </c>
    </row>
    <row r="136" spans="1:15" ht="22.5" customHeight="1" x14ac:dyDescent="0.2">
      <c r="A136" s="116" t="str">
        <f>'360 PU '!D150</f>
        <v>360-1045PU</v>
      </c>
      <c r="B136" s="37">
        <f>'360 PU '!I150</f>
        <v>1</v>
      </c>
      <c r="C136" s="196" t="str">
        <f>IF('360 PU '!L150=0,"",'360 PU '!L150)</f>
        <v/>
      </c>
      <c r="D136" s="197" t="str">
        <f>IF('360 PU '!M150=0,"",'360 PU '!M150)</f>
        <v/>
      </c>
      <c r="E136" s="197" t="str">
        <f>IF('360 PU '!N150=0,"",'360 PU '!N150)</f>
        <v/>
      </c>
      <c r="F136" s="197" t="str">
        <f>IF('360 PU '!O150=0,"",'360 PU '!O150)</f>
        <v/>
      </c>
      <c r="G136" s="197" t="str">
        <f>IF('360 PU '!P150=0,"",'360 PU '!P150)</f>
        <v/>
      </c>
      <c r="H136" s="197" t="str">
        <f>IF('360 PU '!Q150=0,"",'360 PU '!Q150)</f>
        <v/>
      </c>
      <c r="I136" s="197" t="str">
        <f>IF('360 PU '!R150=0,"",'360 PU '!R150)</f>
        <v/>
      </c>
      <c r="J136" s="197" t="str">
        <f>IF('360 PU '!S150=0,"",'360 PU '!S150)</f>
        <v/>
      </c>
      <c r="K136" s="284" t="str">
        <f>IF('360 PU '!T150=0,"",'360 PU '!T150)</f>
        <v/>
      </c>
      <c r="L136" s="284" t="str">
        <f>IF(IF('360 PU '!U150=0,0,'360 PU '!U150)+IF('360 PU '!U$162=0,0,'360 PU '!U$162)=0,"",IF('360 PU '!U150=0,0,'360 PU '!U150)+IF('360 PU '!U$162=0,0,'360 PU '!U$162))</f>
        <v/>
      </c>
      <c r="M136" s="195">
        <f t="shared" si="11"/>
        <v>0</v>
      </c>
      <c r="N136" s="195">
        <f>M136*'360 PU '!I150</f>
        <v>0</v>
      </c>
      <c r="O136" s="763">
        <f>M136*'360 PU '!AP150</f>
        <v>0</v>
      </c>
    </row>
    <row r="137" spans="1:15" ht="22.5" customHeight="1" x14ac:dyDescent="0.2">
      <c r="A137" s="116" t="str">
        <f>'360 PU '!D151</f>
        <v>360-1046PU</v>
      </c>
      <c r="B137" s="37">
        <f>'360 PU '!I151</f>
        <v>1</v>
      </c>
      <c r="C137" s="196" t="str">
        <f>IF('360 PU '!L151=0,"",'360 PU '!L151)</f>
        <v/>
      </c>
      <c r="D137" s="197" t="str">
        <f>IF('360 PU '!M151=0,"",'360 PU '!M151)</f>
        <v/>
      </c>
      <c r="E137" s="197" t="str">
        <f>IF('360 PU '!N151=0,"",'360 PU '!N151)</f>
        <v/>
      </c>
      <c r="F137" s="197" t="str">
        <f>IF('360 PU '!O151=0,"",'360 PU '!O151)</f>
        <v/>
      </c>
      <c r="G137" s="197" t="str">
        <f>IF('360 PU '!P151=0,"",'360 PU '!P151)</f>
        <v/>
      </c>
      <c r="H137" s="197" t="str">
        <f>IF('360 PU '!Q151=0,"",'360 PU '!Q151)</f>
        <v/>
      </c>
      <c r="I137" s="197" t="str">
        <f>IF('360 PU '!R151=0,"",'360 PU '!R151)</f>
        <v/>
      </c>
      <c r="J137" s="197" t="str">
        <f>IF('360 PU '!S151=0,"",'360 PU '!S151)</f>
        <v/>
      </c>
      <c r="K137" s="284" t="str">
        <f>IF('360 PU '!T151=0,"",'360 PU '!T151)</f>
        <v/>
      </c>
      <c r="L137" s="284" t="str">
        <f>IF(IF('360 PU '!U151=0,0,'360 PU '!U151)+IF('360 PU '!U$162=0,0,'360 PU '!U$162)=0,"",IF('360 PU '!U151=0,0,'360 PU '!U151)+IF('360 PU '!U$162=0,0,'360 PU '!U$162))</f>
        <v/>
      </c>
      <c r="M137" s="195">
        <f t="shared" si="11"/>
        <v>0</v>
      </c>
      <c r="N137" s="195">
        <f>M137*'360 PU '!I151</f>
        <v>0</v>
      </c>
      <c r="O137" s="763">
        <f>M137*'360 PU '!AP151</f>
        <v>0</v>
      </c>
    </row>
    <row r="138" spans="1:15" ht="22.5" customHeight="1" x14ac:dyDescent="0.2">
      <c r="A138" s="116" t="str">
        <f>'360 PU '!D152</f>
        <v>360-1047PU</v>
      </c>
      <c r="B138" s="37">
        <f>'360 PU '!I152</f>
        <v>2</v>
      </c>
      <c r="C138" s="196" t="str">
        <f>IF('360 PU '!L152=0,"",'360 PU '!L152)</f>
        <v/>
      </c>
      <c r="D138" s="197" t="str">
        <f>IF('360 PU '!M152=0,"",'360 PU '!M152)</f>
        <v/>
      </c>
      <c r="E138" s="197" t="str">
        <f>IF('360 PU '!N152=0,"",'360 PU '!N152)</f>
        <v/>
      </c>
      <c r="F138" s="197" t="str">
        <f>IF('360 PU '!O152=0,"",'360 PU '!O152)</f>
        <v/>
      </c>
      <c r="G138" s="197" t="str">
        <f>IF('360 PU '!P152=0,"",'360 PU '!P152)</f>
        <v/>
      </c>
      <c r="H138" s="197" t="str">
        <f>IF('360 PU '!Q152=0,"",'360 PU '!Q152)</f>
        <v/>
      </c>
      <c r="I138" s="197" t="str">
        <f>IF('360 PU '!R152=0,"",'360 PU '!R152)</f>
        <v/>
      </c>
      <c r="J138" s="197" t="str">
        <f>IF('360 PU '!S152=0,"",'360 PU '!S152)</f>
        <v/>
      </c>
      <c r="K138" s="284" t="str">
        <f>IF('360 PU '!T152=0,"",'360 PU '!T152)</f>
        <v/>
      </c>
      <c r="L138" s="284" t="str">
        <f>IF(IF('360 PU '!U152=0,0,'360 PU '!U152)+IF('360 PU '!U$162=0,0,'360 PU '!U$162)=0,"",IF('360 PU '!U152=0,0,'360 PU '!U152)+IF('360 PU '!U$162=0,0,'360 PU '!U$162))</f>
        <v/>
      </c>
      <c r="M138" s="195">
        <f t="shared" si="11"/>
        <v>0</v>
      </c>
      <c r="N138" s="195">
        <f>M138*'360 PU '!I152</f>
        <v>0</v>
      </c>
      <c r="O138" s="763">
        <f>M138*'360 PU '!AP152</f>
        <v>0</v>
      </c>
    </row>
    <row r="139" spans="1:15" ht="22.5" customHeight="1" x14ac:dyDescent="0.2">
      <c r="A139" s="116" t="str">
        <f>'360 PU '!D153</f>
        <v>360-1048/1PU</v>
      </c>
      <c r="B139" s="37">
        <f>'360 PU '!I153</f>
        <v>1</v>
      </c>
      <c r="C139" s="196" t="str">
        <f>IF('360 PU '!L153=0,"",'360 PU '!L153)</f>
        <v/>
      </c>
      <c r="D139" s="197" t="str">
        <f>IF('360 PU '!M153=0,"",'360 PU '!M153)</f>
        <v/>
      </c>
      <c r="E139" s="197" t="str">
        <f>IF('360 PU '!N153=0,"",'360 PU '!N153)</f>
        <v/>
      </c>
      <c r="F139" s="197" t="str">
        <f>IF('360 PU '!O153=0,"",'360 PU '!O153)</f>
        <v/>
      </c>
      <c r="G139" s="197" t="str">
        <f>IF('360 PU '!P153=0,"",'360 PU '!P153)</f>
        <v/>
      </c>
      <c r="H139" s="197" t="str">
        <f>IF(IF('360 PU '!Q153=0,0,'360 PU '!Q153)+IF('360 PU '!U$162=0,0,'360 PU '!U$162)=0,"",IF('360 PU '!Q153=0,0,'360 PU '!Q153)+IF('360 PU '!U$162=0,0,'360 PU '!U$162))</f>
        <v/>
      </c>
      <c r="I139" s="197" t="str">
        <f>IF('360 PU '!R153=0,"",'360 PU '!R153)</f>
        <v/>
      </c>
      <c r="J139" s="197" t="str">
        <f>IF('360 PU '!S153=0,"",'360 PU '!S153)</f>
        <v/>
      </c>
      <c r="K139" s="284" t="str">
        <f>IF('360 PU '!T153=0,"",'360 PU '!T153)</f>
        <v/>
      </c>
      <c r="L139" s="284" t="str">
        <f>IF('360 PU '!U153=0,"",'360 PU '!U153)</f>
        <v/>
      </c>
      <c r="M139" s="195">
        <f t="shared" si="11"/>
        <v>0</v>
      </c>
      <c r="N139" s="195">
        <f>M139*'360 PU '!I153</f>
        <v>0</v>
      </c>
      <c r="O139" s="763">
        <f>M139*'360 PU '!AP153</f>
        <v>0</v>
      </c>
    </row>
    <row r="140" spans="1:15" ht="22.5" customHeight="1" x14ac:dyDescent="0.2">
      <c r="A140" s="116" t="str">
        <f>'360 PU '!D154</f>
        <v>360-1048/2PU</v>
      </c>
      <c r="B140" s="37">
        <f>'360 PU '!I154</f>
        <v>2</v>
      </c>
      <c r="C140" s="196" t="str">
        <f>IF('360 PU '!L154=0,"",'360 PU '!L154)</f>
        <v/>
      </c>
      <c r="D140" s="197" t="str">
        <f>IF('360 PU '!M154=0,"",'360 PU '!M154)</f>
        <v/>
      </c>
      <c r="E140" s="197" t="str">
        <f>IF('360 PU '!N154=0,"",'360 PU '!N154)</f>
        <v/>
      </c>
      <c r="F140" s="197" t="str">
        <f>IF('360 PU '!O154=0,"",'360 PU '!O154)</f>
        <v/>
      </c>
      <c r="G140" s="197" t="str">
        <f>IF('360 PU '!P154=0,"",'360 PU '!P154)</f>
        <v/>
      </c>
      <c r="H140" s="197" t="str">
        <f>IF('360 PU '!Q154=0,"",'360 PU '!Q154)</f>
        <v/>
      </c>
      <c r="I140" s="197" t="str">
        <f>IF('360 PU '!R154=0,"",'360 PU '!R154)</f>
        <v/>
      </c>
      <c r="J140" s="197" t="str">
        <f>IF('360 PU '!S154=0,"",'360 PU '!S154)</f>
        <v/>
      </c>
      <c r="K140" s="284" t="str">
        <f>IF('360 PU '!T154=0,"",'360 PU '!T154)</f>
        <v/>
      </c>
      <c r="L140" s="284" t="str">
        <f>IF(IF('360 PU '!U154=0,0,'360 PU '!U154)+IF('360 PU '!U$162=0,0,'360 PU '!U$162)=0,"",IF('360 PU '!U154=0,0,'360 PU '!U154)+IF('360 PU '!U$162=0,0,'360 PU '!U$162))</f>
        <v/>
      </c>
      <c r="M140" s="195">
        <f t="shared" si="11"/>
        <v>0</v>
      </c>
      <c r="N140" s="195">
        <f>M140*'360 PU '!I154</f>
        <v>0</v>
      </c>
      <c r="O140" s="763">
        <f>M140*'360 PU '!AP154</f>
        <v>0</v>
      </c>
    </row>
    <row r="141" spans="1:15" ht="22.5" customHeight="1" x14ac:dyDescent="0.2">
      <c r="A141" s="116" t="str">
        <f>'360 PU '!D155</f>
        <v>360-1049/1PU</v>
      </c>
      <c r="B141" s="37">
        <f>'360 PU '!I155</f>
        <v>1</v>
      </c>
      <c r="C141" s="196" t="str">
        <f>IF('360 PU '!L155=0,"",'360 PU '!L155)</f>
        <v/>
      </c>
      <c r="D141" s="197" t="str">
        <f>IF('360 PU '!M155=0,"",'360 PU '!M155)</f>
        <v/>
      </c>
      <c r="E141" s="197" t="str">
        <f>IF('360 PU '!N155=0,"",'360 PU '!N155)</f>
        <v/>
      </c>
      <c r="F141" s="197" t="str">
        <f>IF('360 PU '!O155=0,"",'360 PU '!O155)</f>
        <v/>
      </c>
      <c r="G141" s="197" t="str">
        <f>IF('360 PU '!P155=0,"",'360 PU '!P155)</f>
        <v/>
      </c>
      <c r="H141" s="197" t="str">
        <f>IF(IF('360 PU '!Q155=0,0,'360 PU '!Q155)+IF('360 PU '!U$162=0,0,'360 PU '!U$162)=0,"",IF('360 PU '!Q155=0,0,'360 PU '!Q155)+IF('360 PU '!U$162=0,0,'360 PU '!U$162))</f>
        <v/>
      </c>
      <c r="I141" s="197" t="str">
        <f>IF('360 PU '!R155=0,"",'360 PU '!R155)</f>
        <v/>
      </c>
      <c r="J141" s="197" t="str">
        <f>IF('360 PU '!S155=0,"",'360 PU '!S155)</f>
        <v/>
      </c>
      <c r="K141" s="284" t="str">
        <f>IF('360 PU '!T155=0,"",'360 PU '!T155)</f>
        <v/>
      </c>
      <c r="L141" s="284" t="str">
        <f>IF('360 PU '!U155=0,"",'360 PU '!U155)</f>
        <v/>
      </c>
      <c r="M141" s="195">
        <f t="shared" si="11"/>
        <v>0</v>
      </c>
      <c r="N141" s="195">
        <f>M141*'360 PU '!I155</f>
        <v>0</v>
      </c>
      <c r="O141" s="763">
        <f>M141*'360 PU '!AP155</f>
        <v>0</v>
      </c>
    </row>
    <row r="142" spans="1:15" ht="22.5" customHeight="1" x14ac:dyDescent="0.2">
      <c r="A142" s="116" t="str">
        <f>'360 PU '!D156</f>
        <v>360-1049/2PU</v>
      </c>
      <c r="B142" s="37">
        <f>'360 PU '!I156</f>
        <v>2</v>
      </c>
      <c r="C142" s="196" t="str">
        <f>IF('360 PU '!L156=0,"",'360 PU '!L156)</f>
        <v/>
      </c>
      <c r="D142" s="197" t="str">
        <f>IF('360 PU '!M156=0,"",'360 PU '!M156)</f>
        <v/>
      </c>
      <c r="E142" s="197" t="str">
        <f>IF('360 PU '!N156=0,"",'360 PU '!N156)</f>
        <v/>
      </c>
      <c r="F142" s="197" t="str">
        <f>IF('360 PU '!O156=0,"",'360 PU '!O156)</f>
        <v/>
      </c>
      <c r="G142" s="197" t="str">
        <f>IF('360 PU '!P156=0,"",'360 PU '!P156)</f>
        <v/>
      </c>
      <c r="H142" s="197" t="str">
        <f>IF('360 PU '!Q156=0,"",'360 PU '!Q156)</f>
        <v/>
      </c>
      <c r="I142" s="197" t="str">
        <f>IF('360 PU '!R156=0,"",'360 PU '!R156)</f>
        <v/>
      </c>
      <c r="J142" s="197" t="str">
        <f>IF('360 PU '!S156=0,"",'360 PU '!S156)</f>
        <v/>
      </c>
      <c r="K142" s="284" t="str">
        <f>IF('360 PU '!T156=0,"",'360 PU '!T156)</f>
        <v/>
      </c>
      <c r="L142" s="284" t="str">
        <f>IF(IF('360 PU '!U156=0,0,'360 PU '!U156)+IF('360 PU '!U$162=0,0,'360 PU '!U$162)=0,"",IF('360 PU '!U156=0,0,'360 PU '!U156)+IF('360 PU '!U$162=0,0,'360 PU '!U$162))</f>
        <v/>
      </c>
      <c r="M142" s="195">
        <f t="shared" si="11"/>
        <v>0</v>
      </c>
      <c r="N142" s="195">
        <f>M142*'360 PU '!I156</f>
        <v>0</v>
      </c>
      <c r="O142" s="763">
        <f>M142*'360 PU '!AP156</f>
        <v>0</v>
      </c>
    </row>
    <row r="143" spans="1:15" ht="22.5" customHeight="1" x14ac:dyDescent="0.2">
      <c r="A143" s="116" t="str">
        <f>'360 PU '!D157</f>
        <v>360-1050PU</v>
      </c>
      <c r="B143" s="37">
        <f>'360 PU '!I157</f>
        <v>2</v>
      </c>
      <c r="C143" s="196" t="str">
        <f>IF('360 PU '!L157=0,"",'360 PU '!L157)</f>
        <v/>
      </c>
      <c r="D143" s="197" t="str">
        <f>IF('360 PU '!M157=0,"",'360 PU '!M157)</f>
        <v/>
      </c>
      <c r="E143" s="197" t="str">
        <f>IF('360 PU '!N157=0,"",'360 PU '!N157)</f>
        <v/>
      </c>
      <c r="F143" s="197" t="str">
        <f>IF('360 PU '!O157=0,"",'360 PU '!O157)</f>
        <v/>
      </c>
      <c r="G143" s="197" t="str">
        <f>IF('360 PU '!P157=0,"",'360 PU '!P157)</f>
        <v/>
      </c>
      <c r="H143" s="197" t="str">
        <f>IF('360 PU '!Q157=0,"",'360 PU '!Q157)</f>
        <v/>
      </c>
      <c r="I143" s="197" t="str">
        <f>IF('360 PU '!R157=0,"",'360 PU '!R157)</f>
        <v/>
      </c>
      <c r="J143" s="197" t="str">
        <f>IF('360 PU '!S157=0,"",'360 PU '!S157)</f>
        <v/>
      </c>
      <c r="K143" s="284" t="str">
        <f>IF('360 PU '!T157=0,"",'360 PU '!T157)</f>
        <v/>
      </c>
      <c r="L143" s="284" t="str">
        <f>IF(IF('360 PU '!U157=0,0,'360 PU '!U157)+IF('360 PU '!U$162=0,0,'360 PU '!U$162)=0,"",IF('360 PU '!U157=0,0,'360 PU '!U157)+IF('360 PU '!U$162=0,0,'360 PU '!U$162))</f>
        <v/>
      </c>
      <c r="M143" s="195">
        <f t="shared" si="11"/>
        <v>0</v>
      </c>
      <c r="N143" s="195">
        <f>M143*'360 PU '!I157</f>
        <v>0</v>
      </c>
      <c r="O143" s="763">
        <f>M143*'360 PU '!AP157</f>
        <v>0</v>
      </c>
    </row>
    <row r="144" spans="1:15" ht="22.5" customHeight="1" x14ac:dyDescent="0.2">
      <c r="A144" s="116" t="str">
        <f>'360 PU '!D158</f>
        <v>360-1051PU</v>
      </c>
      <c r="B144" s="37">
        <f>'360 PU '!I158</f>
        <v>3</v>
      </c>
      <c r="C144" s="196" t="str">
        <f>IF('360 PU '!L158=0,"",'360 PU '!L158)</f>
        <v/>
      </c>
      <c r="D144" s="197" t="str">
        <f>IF('360 PU '!M158=0,"",'360 PU '!M158)</f>
        <v/>
      </c>
      <c r="E144" s="197" t="str">
        <f>IF('360 PU '!N158=0,"",'360 PU '!N158)</f>
        <v/>
      </c>
      <c r="F144" s="197" t="str">
        <f>IF('360 PU '!O158=0,"",'360 PU '!O158)</f>
        <v/>
      </c>
      <c r="G144" s="197" t="str">
        <f>IF('360 PU '!P158=0,"",'360 PU '!P158)</f>
        <v/>
      </c>
      <c r="H144" s="197" t="str">
        <f>IF('360 PU '!Q158=0,"",'360 PU '!Q158)</f>
        <v/>
      </c>
      <c r="I144" s="197" t="str">
        <f>IF('360 PU '!R158=0,"",'360 PU '!R158)</f>
        <v/>
      </c>
      <c r="J144" s="197" t="str">
        <f>IF('360 PU '!S158=0,"",'360 PU '!S158)</f>
        <v/>
      </c>
      <c r="K144" s="284" t="str">
        <f>IF('360 PU '!T158=0,"",'360 PU '!T158)</f>
        <v/>
      </c>
      <c r="L144" s="284" t="str">
        <f>IF(IF('360 PU '!U158=0,0,'360 PU '!U158)+IF('360 PU '!U$162=0,0,'360 PU '!U$162)=0,"",IF('360 PU '!U158=0,0,'360 PU '!U158)+IF('360 PU '!U$162=0,0,'360 PU '!U$162))</f>
        <v/>
      </c>
      <c r="M144" s="195">
        <f t="shared" si="11"/>
        <v>0</v>
      </c>
      <c r="N144" s="195">
        <f>M144*'360 PU '!I158</f>
        <v>0</v>
      </c>
      <c r="O144" s="763">
        <f>M144*'360 PU '!AP158</f>
        <v>0</v>
      </c>
    </row>
    <row r="145" spans="1:15" ht="22.5" customHeight="1" x14ac:dyDescent="0.2">
      <c r="A145" s="116" t="str">
        <f>'360 PU '!D159</f>
        <v>360-1052PU</v>
      </c>
      <c r="B145" s="37">
        <f>'360 PU '!I159</f>
        <v>4</v>
      </c>
      <c r="C145" s="196" t="str">
        <f>IF('360 PU '!L159=0,"",'360 PU '!L159)</f>
        <v/>
      </c>
      <c r="D145" s="197" t="str">
        <f>IF('360 PU '!M159=0,"",'360 PU '!M159)</f>
        <v/>
      </c>
      <c r="E145" s="197" t="str">
        <f>IF('360 PU '!N159=0,"",'360 PU '!N159)</f>
        <v/>
      </c>
      <c r="F145" s="197" t="str">
        <f>IF(IF('360 PU '!O159=0,0,'360 PU '!O159)+IF('360 PU '!U$162=0,0,'360 PU '!U$162)=0,"",IF('360 PU '!O159=0,0,'360 PU '!O159)+IF('360 PU '!U$162=0,0,'360 PU '!U$162))</f>
        <v/>
      </c>
      <c r="G145" s="197" t="str">
        <f>IF('360 PU '!P159=0,"",'360 PU '!P159)</f>
        <v/>
      </c>
      <c r="H145" s="197" t="str">
        <f>IF('360 PU '!Q159=0,"",'360 PU '!Q159)</f>
        <v/>
      </c>
      <c r="I145" s="197" t="str">
        <f>IF('360 PU '!R159=0,"",'360 PU '!R159)</f>
        <v/>
      </c>
      <c r="J145" s="197" t="str">
        <f>IF('360 PU '!S159=0,"",'360 PU '!S159)</f>
        <v/>
      </c>
      <c r="K145" s="284" t="str">
        <f>IF('360 PU '!T159=0,"",'360 PU '!T159)</f>
        <v/>
      </c>
      <c r="L145" s="284" t="str">
        <f>IF('360 PU '!U159=0,"",'360 PU '!U159)</f>
        <v/>
      </c>
      <c r="M145" s="195">
        <f t="shared" si="11"/>
        <v>0</v>
      </c>
      <c r="N145" s="195">
        <f>M145*'360 PU '!I159</f>
        <v>0</v>
      </c>
      <c r="O145" s="763">
        <f>M145*'360 PU '!AP159</f>
        <v>0</v>
      </c>
    </row>
    <row r="146" spans="1:15" ht="22.5" customHeight="1" x14ac:dyDescent="0.2">
      <c r="A146" s="116" t="str">
        <f>'360 PU '!D160</f>
        <v>360-1053PU</v>
      </c>
      <c r="B146" s="37">
        <f>'360 PU '!I160</f>
        <v>2</v>
      </c>
      <c r="C146" s="196" t="str">
        <f>IF('360 PU '!L160=0,"",'360 PU '!L160)</f>
        <v/>
      </c>
      <c r="D146" s="197" t="str">
        <f>IF('360 PU '!M160=0,"",'360 PU '!M160)</f>
        <v/>
      </c>
      <c r="E146" s="197" t="str">
        <f>IF('360 PU '!N160=0,"",'360 PU '!N160)</f>
        <v/>
      </c>
      <c r="F146" s="197" t="str">
        <f>IF(IF('360 PU '!O160=0,0,'360 PU '!O160)+IF('360 PU '!U$162=0,0,'360 PU '!U$162)=0,"",IF('360 PU '!O160=0,0,'360 PU '!O160)+IF('360 PU '!U$162=0,0,'360 PU '!U$162))</f>
        <v/>
      </c>
      <c r="G146" s="197" t="str">
        <f>IF('360 PU '!P160=0,"",'360 PU '!P160)</f>
        <v/>
      </c>
      <c r="H146" s="197" t="str">
        <f>IF('360 PU '!Q160=0,"",'360 PU '!Q160)</f>
        <v/>
      </c>
      <c r="I146" s="197" t="str">
        <f>IF('360 PU '!R160=0,"",'360 PU '!R160)</f>
        <v/>
      </c>
      <c r="J146" s="197" t="str">
        <f>IF('360 PU '!S160=0,"",'360 PU '!S160)</f>
        <v/>
      </c>
      <c r="K146" s="284" t="str">
        <f>IF('360 PU '!T160=0,"",'360 PU '!T160)</f>
        <v/>
      </c>
      <c r="L146" s="284" t="str">
        <f>IF('360 PU '!U160=0,"",'360 PU '!U160)</f>
        <v/>
      </c>
      <c r="M146" s="195">
        <f t="shared" si="11"/>
        <v>0</v>
      </c>
      <c r="N146" s="195">
        <f>M146*'360 PU '!I160</f>
        <v>0</v>
      </c>
      <c r="O146" s="763">
        <f>M146*'360 PU '!AP160</f>
        <v>0</v>
      </c>
    </row>
    <row r="147" spans="1:15" ht="22.5" customHeight="1" x14ac:dyDescent="0.2">
      <c r="A147" s="116" t="str">
        <f>'360 PU '!D161</f>
        <v>360-1054PU</v>
      </c>
      <c r="B147" s="37">
        <f>'360 PU '!I161</f>
        <v>6</v>
      </c>
      <c r="C147" s="196" t="str">
        <f>IF('360 PU '!L161=0,"",'360 PU '!L161)</f>
        <v/>
      </c>
      <c r="D147" s="197" t="str">
        <f>IF('360 PU '!M161=0,"",'360 PU '!M161)</f>
        <v/>
      </c>
      <c r="E147" s="197" t="str">
        <f>IF('360 PU '!N161=0,"",'360 PU '!N161)</f>
        <v/>
      </c>
      <c r="F147" s="197" t="str">
        <f>IF('360 PU '!O161=0,"",'360 PU '!O161)</f>
        <v/>
      </c>
      <c r="G147" s="197" t="str">
        <f>IF('360 PU '!P161=0,"",'360 PU '!P161)</f>
        <v/>
      </c>
      <c r="H147" s="197" t="str">
        <f>IF('360 PU '!Q161=0,"",'360 PU '!Q161)</f>
        <v/>
      </c>
      <c r="I147" s="197" t="str">
        <f>IF('360 PU '!R161=0,"",'360 PU '!R161)</f>
        <v/>
      </c>
      <c r="J147" s="197" t="str">
        <f>IF('360 PU '!S161=0,"",'360 PU '!S161)</f>
        <v/>
      </c>
      <c r="K147" s="284" t="str">
        <f>IF('360 PU '!T161=0,"",'360 PU '!T161)</f>
        <v/>
      </c>
      <c r="L147" s="284" t="str">
        <f>IF(IF('360 PU '!U161=0,0,'360 PU '!U161)+IF('360 PU '!U$162=0,0,'360 PU '!U$162)=0,"",IF('360 PU '!U161=0,0,'360 PU '!U161)+IF('360 PU '!U$162=0,0,'360 PU '!U$162))</f>
        <v/>
      </c>
      <c r="M147" s="195">
        <f t="shared" si="11"/>
        <v>0</v>
      </c>
      <c r="N147" s="195">
        <f>M147*'360 PU '!I161</f>
        <v>0</v>
      </c>
      <c r="O147" s="763">
        <f>M147*'360 PU '!AP161</f>
        <v>0</v>
      </c>
    </row>
    <row r="148" spans="1:15" ht="22.5" customHeight="1" x14ac:dyDescent="0.2">
      <c r="A148" s="116"/>
      <c r="B148" s="37"/>
      <c r="C148" s="196"/>
      <c r="D148" s="197"/>
      <c r="E148" s="197"/>
      <c r="F148" s="197"/>
      <c r="G148" s="197"/>
      <c r="H148" s="197"/>
      <c r="I148" s="197"/>
      <c r="J148" s="197"/>
      <c r="K148" s="284"/>
      <c r="L148" s="284"/>
      <c r="M148" s="195"/>
      <c r="N148" s="195"/>
      <c r="O148" s="763"/>
    </row>
    <row r="149" spans="1:15" ht="24.75" customHeight="1" x14ac:dyDescent="0.25">
      <c r="A149" s="248" t="s">
        <v>780</v>
      </c>
      <c r="C149" s="663" t="str">
        <f>IF('360 PU '!L163=0,"",'360 PU '!L163)</f>
        <v/>
      </c>
      <c r="O149" s="764"/>
    </row>
    <row r="150" spans="1:15" ht="22.5" customHeight="1" x14ac:dyDescent="0.2">
      <c r="A150" s="687" t="str">
        <f>'360 PU '!D16</f>
        <v>REDUCTOR-30PU</v>
      </c>
      <c r="B150" s="688">
        <f>'360 PU '!I16</f>
        <v>30</v>
      </c>
      <c r="C150" s="689" t="str">
        <f>IF('360 PU '!L16=0,"",'360 PU '!L16)</f>
        <v/>
      </c>
      <c r="D150" s="685" t="str">
        <f>IF('360 PU '!M16=0,"",'360 PU '!M16)</f>
        <v/>
      </c>
      <c r="E150" s="685" t="str">
        <f>IF('360 PU '!N16=0,"",'360 PU '!N16)</f>
        <v/>
      </c>
      <c r="F150" s="685" t="str">
        <f>IF('360 PU '!O16=0,"",'360 PU '!O16)</f>
        <v/>
      </c>
      <c r="G150" s="685" t="str">
        <f>IF('360 PU '!P16=0,"",'360 PU '!P16)</f>
        <v/>
      </c>
      <c r="H150" s="685" t="str">
        <f>IF('360 PU '!Q16=0,"",'360 PU '!Q16)</f>
        <v/>
      </c>
      <c r="I150" s="685" t="str">
        <f>IF('360 PU '!R16=0,"",'360 PU '!R16)</f>
        <v/>
      </c>
      <c r="J150" s="685" t="str">
        <f>IF('360 PU '!S16=0,"",'360 PU '!S16)</f>
        <v/>
      </c>
      <c r="K150" s="202" t="str">
        <f>IF('360 PU '!T16=0,"",'360 PU '!T16)</f>
        <v/>
      </c>
      <c r="L150" s="202" t="str">
        <f>IF('360 PU '!U16=0,"",'360 PU '!U16)</f>
        <v/>
      </c>
      <c r="M150" s="686">
        <f>SUM(C150:L150)</f>
        <v>0</v>
      </c>
      <c r="N150" s="686">
        <f>B150*SUM(C150:L150)</f>
        <v>0</v>
      </c>
      <c r="O150" s="765">
        <f>SUM(C150:L150)*1</f>
        <v>0</v>
      </c>
    </row>
    <row r="151" spans="1:15" ht="22.5" customHeight="1" x14ac:dyDescent="0.2">
      <c r="A151" s="687" t="str">
        <f>'360 PU '!D17</f>
        <v>REDUCTOR-100PU</v>
      </c>
      <c r="B151" s="688">
        <f>'360 PU '!I17</f>
        <v>100</v>
      </c>
      <c r="C151" s="196" t="str">
        <f>IF('360 PU '!L17=0,"",'360 PU '!L17)</f>
        <v/>
      </c>
      <c r="D151" s="197" t="str">
        <f>IF('360 PU '!M17=0,"",'360 PU '!M17)</f>
        <v/>
      </c>
      <c r="E151" s="197" t="str">
        <f>IF('360 PU '!N17=0,"",'360 PU '!N17)</f>
        <v/>
      </c>
      <c r="F151" s="197" t="str">
        <f>IF('360 PU '!O17=0,"",'360 PU '!O17)</f>
        <v/>
      </c>
      <c r="G151" s="197" t="str">
        <f>IF('360 PU '!P17=0,"",'360 PU '!P17)</f>
        <v/>
      </c>
      <c r="H151" s="197" t="str">
        <f>IF('360 PU '!Q17=0,"",'360 PU '!Q17)</f>
        <v/>
      </c>
      <c r="I151" s="197" t="str">
        <f>IF('360 PU '!R17=0,"",'360 PU '!R17)</f>
        <v/>
      </c>
      <c r="J151" s="197" t="str">
        <f>IF('360 PU '!S17=0,"",'360 PU '!S17)</f>
        <v/>
      </c>
      <c r="K151" s="284" t="str">
        <f>IF('360 PU '!T17=0,"",'360 PU '!T17)</f>
        <v/>
      </c>
      <c r="L151" s="284" t="str">
        <f>IF('360 PU '!U17=0,"",'360 PU '!U17)</f>
        <v/>
      </c>
      <c r="M151" s="691">
        <f>SUM(C151:L151)</f>
        <v>0</v>
      </c>
      <c r="N151" s="686">
        <f>B151*SUM(C151:L151)</f>
        <v>0</v>
      </c>
      <c r="O151" s="765">
        <f>SUM(C151:L151)*1</f>
        <v>0</v>
      </c>
    </row>
    <row r="152" spans="1:15" ht="30" customHeight="1" x14ac:dyDescent="0.25">
      <c r="A152" s="248" t="s">
        <v>805</v>
      </c>
      <c r="O152" s="764"/>
    </row>
    <row r="153" spans="1:15" ht="22.5" customHeight="1" x14ac:dyDescent="0.2">
      <c r="A153" s="687" t="str">
        <f>'360 PU '!D13</f>
        <v>DCJ-PU</v>
      </c>
      <c r="B153" s="688">
        <f>'360 PU '!I13</f>
        <v>6</v>
      </c>
      <c r="C153" s="689" t="str">
        <f>IF('360 PU '!L13=0,"",'360 PU '!L13)</f>
        <v/>
      </c>
      <c r="D153" s="685" t="str">
        <f>IF('360 PU '!M13=0,"",'360 PU '!M13)</f>
        <v/>
      </c>
      <c r="E153" s="685" t="str">
        <f>IF('360 PU '!N13=0,"",'360 PU '!N13)</f>
        <v/>
      </c>
      <c r="F153" s="685" t="str">
        <f>IF('360 PU '!O13=0,"",'360 PU '!O13)</f>
        <v/>
      </c>
      <c r="G153" s="685" t="str">
        <f>IF('360 PU '!P13=0,"",'360 PU '!P13)</f>
        <v/>
      </c>
      <c r="H153" s="685" t="str">
        <f>IF('360 PU '!Q13=0,"",'360 PU '!Q13)</f>
        <v/>
      </c>
      <c r="I153" s="685" t="str">
        <f>IF('360 PU '!R13=0,"",'360 PU '!R13)</f>
        <v/>
      </c>
      <c r="J153" s="685" t="str">
        <f>IF('360 PU '!S13=0,"",'360 PU '!S13)</f>
        <v/>
      </c>
      <c r="K153" s="202" t="str">
        <f>IF('360 PU '!T13=0,"",'360 PU '!T13)</f>
        <v/>
      </c>
      <c r="L153" s="202" t="str">
        <f>IF('360 PU '!U13=0,"",'360 PU '!U13)</f>
        <v/>
      </c>
      <c r="M153" s="686">
        <f>SUM(C153:L153)</f>
        <v>0</v>
      </c>
      <c r="N153" s="686">
        <f>B153*SUM(C153:L153)</f>
        <v>0</v>
      </c>
      <c r="O153" s="765">
        <f>SUM(C153:L153)</f>
        <v>0</v>
      </c>
    </row>
    <row r="154" spans="1:15" ht="22.5" customHeight="1" x14ac:dyDescent="0.2">
      <c r="A154" s="690" t="str">
        <f>'360 PU '!D14</f>
        <v>DCF-PU</v>
      </c>
      <c r="B154" s="688">
        <f>'360 PU '!I14</f>
        <v>10</v>
      </c>
      <c r="C154" s="196" t="str">
        <f>IF('360 PU '!L14=0,"",'360 PU '!L14)</f>
        <v/>
      </c>
      <c r="D154" s="197" t="str">
        <f>IF('360 PU '!M14=0,"",'360 PU '!M14)</f>
        <v/>
      </c>
      <c r="E154" s="197" t="str">
        <f>IF('360 PU '!N14=0,"",'360 PU '!N14)</f>
        <v/>
      </c>
      <c r="F154" s="197" t="str">
        <f>IF('360 PU '!O14=0,"",'360 PU '!O14)</f>
        <v/>
      </c>
      <c r="G154" s="197" t="str">
        <f>IF('360 PU '!P14=0,"",'360 PU '!P14)</f>
        <v/>
      </c>
      <c r="H154" s="197" t="str">
        <f>IF('360 PU '!Q14=0,"",'360 PU '!Q14)</f>
        <v/>
      </c>
      <c r="I154" s="197" t="str">
        <f>IF('360 PU '!R14=0,"",'360 PU '!R14)</f>
        <v/>
      </c>
      <c r="J154" s="197" t="str">
        <f>IF('360 PU '!S14=0,"",'360 PU '!S14)</f>
        <v/>
      </c>
      <c r="K154" s="284" t="str">
        <f>IF('360 PU '!T14=0,"",'360 PU '!T14)</f>
        <v/>
      </c>
      <c r="L154" s="202" t="str">
        <f>IF('360 PU '!U14=0,"",'360 PU '!U14)</f>
        <v/>
      </c>
      <c r="M154" s="691">
        <f>SUM(C154:L154)</f>
        <v>0</v>
      </c>
      <c r="N154" s="686">
        <f>B154*SUM(C154:L154)</f>
        <v>0</v>
      </c>
      <c r="O154" s="765">
        <f>SUM(C154:L154)</f>
        <v>0</v>
      </c>
    </row>
    <row r="156" spans="1:15" ht="31" customHeight="1" thickBot="1" x14ac:dyDescent="0.3">
      <c r="A156" s="248" t="s">
        <v>920</v>
      </c>
    </row>
    <row r="157" spans="1:15" s="5" customFormat="1" ht="30.5" customHeight="1" x14ac:dyDescent="0.2">
      <c r="A157" s="117" t="s">
        <v>439</v>
      </c>
      <c r="B157" s="118"/>
      <c r="C157" s="290" t="s">
        <v>40</v>
      </c>
      <c r="D157" s="656" t="s">
        <v>36</v>
      </c>
      <c r="E157" s="146" t="s">
        <v>42</v>
      </c>
      <c r="F157" s="656" t="s">
        <v>41</v>
      </c>
      <c r="G157" s="656" t="s">
        <v>43</v>
      </c>
      <c r="H157" s="704" t="s">
        <v>714</v>
      </c>
      <c r="I157" s="744" t="s">
        <v>44</v>
      </c>
      <c r="J157" s="744" t="s">
        <v>45</v>
      </c>
      <c r="K157" s="656" t="s">
        <v>487</v>
      </c>
      <c r="L157" s="744"/>
      <c r="M157" s="930" t="s">
        <v>61</v>
      </c>
      <c r="N157" s="121" t="s">
        <v>34</v>
      </c>
      <c r="O157" s="121" t="s">
        <v>317</v>
      </c>
    </row>
    <row r="158" spans="1:15" s="5" customFormat="1" ht="28" customHeight="1" x14ac:dyDescent="0.2">
      <c r="A158" s="924"/>
      <c r="B158" s="927"/>
      <c r="C158" s="928" t="s">
        <v>618</v>
      </c>
      <c r="D158" s="928" t="s">
        <v>622</v>
      </c>
      <c r="E158" s="929" t="s">
        <v>618</v>
      </c>
      <c r="F158" s="928" t="s">
        <v>622</v>
      </c>
      <c r="G158" s="929" t="s">
        <v>618</v>
      </c>
      <c r="H158" s="929" t="s">
        <v>618</v>
      </c>
      <c r="I158" s="928" t="s">
        <v>622</v>
      </c>
      <c r="J158" s="929" t="s">
        <v>618</v>
      </c>
      <c r="K158" s="928" t="s">
        <v>622</v>
      </c>
      <c r="L158" s="925"/>
      <c r="M158" s="932"/>
      <c r="N158" s="926"/>
      <c r="O158" s="926"/>
    </row>
    <row r="159" spans="1:15" s="6" customFormat="1" ht="25" thickBot="1" x14ac:dyDescent="0.25">
      <c r="A159" s="161"/>
      <c r="B159" s="39" t="s">
        <v>62</v>
      </c>
      <c r="C159" s="662"/>
      <c r="D159" s="662"/>
      <c r="E159" s="662"/>
      <c r="F159" s="662"/>
      <c r="G159" s="662"/>
      <c r="H159" s="662"/>
      <c r="I159" s="662"/>
      <c r="J159" s="662"/>
      <c r="K159" s="662"/>
      <c r="L159" s="662"/>
      <c r="M159" s="931"/>
      <c r="N159" s="283"/>
      <c r="O159" s="762"/>
    </row>
    <row r="160" spans="1:15" ht="22.5" customHeight="1" x14ac:dyDescent="0.2">
      <c r="A160" s="116" t="str">
        <f>'360 GHOST line'!D28</f>
        <v>360-601 PU</v>
      </c>
      <c r="B160" s="37">
        <f>'360 GHOST line'!J28</f>
        <v>5</v>
      </c>
      <c r="C160" s="196" t="str">
        <f>IF('360 GHOST line'!N28=0,"",'360 GHOST line'!N28)</f>
        <v/>
      </c>
      <c r="D160" s="196" t="str">
        <f>IF('360 GHOST line'!O28=0,"",'360 GHOST line'!O28)</f>
        <v/>
      </c>
      <c r="E160" s="196" t="str">
        <f>IF('360 GHOST line'!P28=0,"",'360 GHOST line'!P28)</f>
        <v/>
      </c>
      <c r="F160" s="196" t="str">
        <f>IF('360 GHOST line'!Q28=0,"",'360 GHOST line'!Q28)</f>
        <v/>
      </c>
      <c r="G160" s="196" t="str">
        <f>IF('360 GHOST line'!R28=0,"",'360 GHOST line'!R28)</f>
        <v/>
      </c>
      <c r="H160" s="196" t="str">
        <f>IF('360 GHOST line'!S28=0,"",'360 GHOST line'!S28)</f>
        <v/>
      </c>
      <c r="I160" s="197" t="str">
        <f>IF('360 GHOST line'!W28=0,"",'360 GHOST line'!W28)</f>
        <v/>
      </c>
      <c r="J160" s="197" t="str">
        <f>IF('360 GHOST line'!Y28=0,"",'360 GHOST line'!Y28)</f>
        <v/>
      </c>
      <c r="K160" s="197" t="str">
        <f>IF('360 GHOST line'!Z28=0,"",'360 GHOST line'!Z28)</f>
        <v/>
      </c>
      <c r="L160" s="284"/>
      <c r="M160" s="195">
        <f>SUM(C160:K160)</f>
        <v>0</v>
      </c>
      <c r="N160" s="195">
        <f>M160*'360 GHOST line'!J28</f>
        <v>0</v>
      </c>
      <c r="O160" s="763">
        <f>M160*'360 GHOST line'!AF28</f>
        <v>0</v>
      </c>
    </row>
    <row r="161" spans="1:16" ht="22.5" customHeight="1" x14ac:dyDescent="0.2">
      <c r="A161" s="116" t="str">
        <f>'360 GHOST line'!D29</f>
        <v>360-602 NT PU</v>
      </c>
      <c r="B161" s="37">
        <f>'360 GHOST line'!J29</f>
        <v>5</v>
      </c>
      <c r="C161" s="196" t="str">
        <f>IF('360 GHOST line'!N29=0,"",'360 GHOST line'!N29)</f>
        <v/>
      </c>
      <c r="D161" s="196" t="str">
        <f>IF('360 GHOST line'!O29=0,"",'360 GHOST line'!O29)</f>
        <v/>
      </c>
      <c r="E161" s="196" t="str">
        <f>IF('360 GHOST line'!P29=0,"",'360 GHOST line'!P29)</f>
        <v/>
      </c>
      <c r="F161" s="196" t="str">
        <f>IF('360 GHOST line'!Q29=0,"",'360 GHOST line'!Q29)</f>
        <v/>
      </c>
      <c r="G161" s="196" t="str">
        <f>IF('360 GHOST line'!R29=0,"",'360 GHOST line'!R29)</f>
        <v/>
      </c>
      <c r="H161" s="196" t="str">
        <f>IF('360 GHOST line'!S29=0,"",'360 GHOST line'!S29)</f>
        <v/>
      </c>
      <c r="I161" s="197" t="str">
        <f>IF('360 GHOST line'!W29=0,"",'360 GHOST line'!W29)</f>
        <v/>
      </c>
      <c r="J161" s="197" t="str">
        <f>IF('360 GHOST line'!Y29=0,"",'360 GHOST line'!Y29)</f>
        <v/>
      </c>
      <c r="K161" s="197" t="str">
        <f>IF('360 GHOST line'!Z29=0,"",'360 GHOST line'!Z29)</f>
        <v/>
      </c>
      <c r="L161" s="284"/>
      <c r="M161" s="195">
        <f t="shared" ref="M161:M163" si="12">SUM(C161:K161)</f>
        <v>0</v>
      </c>
      <c r="N161" s="195">
        <f>M161*'360 GHOST line'!J29</f>
        <v>0</v>
      </c>
      <c r="O161" s="763">
        <f>M161*'360 GHOST line'!AF29</f>
        <v>0</v>
      </c>
    </row>
    <row r="162" spans="1:16" ht="22.5" customHeight="1" x14ac:dyDescent="0.2">
      <c r="A162" s="116" t="str">
        <f>'360 GHOST line'!D30</f>
        <v>360-603 PU</v>
      </c>
      <c r="B162" s="37">
        <f>'360 GHOST line'!J30</f>
        <v>12</v>
      </c>
      <c r="C162" s="196" t="str">
        <f>IF('360 GHOST line'!N30=0,"",'360 GHOST line'!N30)</f>
        <v/>
      </c>
      <c r="D162" s="196" t="str">
        <f>IF('360 GHOST line'!O30=0,"",'360 GHOST line'!O30)</f>
        <v/>
      </c>
      <c r="E162" s="196" t="str">
        <f>IF('360 GHOST line'!P30=0,"",'360 GHOST line'!P30)</f>
        <v/>
      </c>
      <c r="F162" s="196" t="str">
        <f>IF('360 GHOST line'!Q30=0,"",'360 GHOST line'!Q30)</f>
        <v/>
      </c>
      <c r="G162" s="196" t="str">
        <f>IF('360 GHOST line'!R30=0,"",'360 GHOST line'!R30)</f>
        <v/>
      </c>
      <c r="H162" s="196" t="str">
        <f>IF('360 GHOST line'!S30=0,"",'360 GHOST line'!S30)</f>
        <v/>
      </c>
      <c r="I162" s="197" t="str">
        <f>IF('360 GHOST line'!W30=0,"",'360 GHOST line'!W30)</f>
        <v/>
      </c>
      <c r="J162" s="197" t="str">
        <f>IF('360 GHOST line'!Y30=0,"",'360 GHOST line'!Y30)</f>
        <v/>
      </c>
      <c r="K162" s="197" t="str">
        <f>IF('360 GHOST line'!Z30=0,"",'360 GHOST line'!Z30)</f>
        <v/>
      </c>
      <c r="L162" s="284"/>
      <c r="M162" s="195">
        <f t="shared" si="12"/>
        <v>0</v>
      </c>
      <c r="N162" s="195">
        <f>M162*'360 GHOST line'!J30</f>
        <v>0</v>
      </c>
      <c r="O162" s="763">
        <f>M162*'360 GHOST line'!AF30</f>
        <v>0</v>
      </c>
    </row>
    <row r="163" spans="1:16" ht="22.5" customHeight="1" x14ac:dyDescent="0.2">
      <c r="A163" s="116" t="str">
        <f>'360 GHOST line'!D31</f>
        <v>360-604 PU</v>
      </c>
      <c r="B163" s="37">
        <f>'360 GHOST line'!J31</f>
        <v>12</v>
      </c>
      <c r="C163" s="196" t="str">
        <f>IF('360 GHOST line'!N31=0,"",'360 GHOST line'!N31)</f>
        <v/>
      </c>
      <c r="D163" s="196" t="str">
        <f>IF('360 GHOST line'!O31=0,"",'360 GHOST line'!O31)</f>
        <v/>
      </c>
      <c r="E163" s="196" t="str">
        <f>IF('360 GHOST line'!P31=0,"",'360 GHOST line'!P31)</f>
        <v/>
      </c>
      <c r="F163" s="196" t="str">
        <f>IF('360 GHOST line'!Q31=0,"",'360 GHOST line'!Q31)</f>
        <v/>
      </c>
      <c r="G163" s="196" t="str">
        <f>IF('360 GHOST line'!R31=0,"",'360 GHOST line'!R31)</f>
        <v/>
      </c>
      <c r="H163" s="196" t="str">
        <f>IF('360 GHOST line'!S31=0,"",'360 GHOST line'!S31)</f>
        <v/>
      </c>
      <c r="I163" s="197" t="str">
        <f>IF('360 GHOST line'!W31=0,"",'360 GHOST line'!W31)</f>
        <v/>
      </c>
      <c r="J163" s="197" t="str">
        <f>IF('360 GHOST line'!Y31=0,"",'360 GHOST line'!Y31)</f>
        <v/>
      </c>
      <c r="K163" s="197" t="str">
        <f>IF('360 GHOST line'!Z31=0,"",'360 GHOST line'!Z31)</f>
        <v/>
      </c>
      <c r="L163" s="284"/>
      <c r="M163" s="195">
        <f t="shared" si="12"/>
        <v>0</v>
      </c>
      <c r="N163" s="195">
        <f>M163*'360 GHOST line'!J31</f>
        <v>0</v>
      </c>
      <c r="O163" s="763">
        <f>M163*'360 GHOST line'!AF31</f>
        <v>0</v>
      </c>
    </row>
    <row r="165" spans="1:16" x14ac:dyDescent="0.2">
      <c r="A165" s="442"/>
      <c r="B165" s="442"/>
      <c r="C165" s="1221"/>
      <c r="D165" s="441"/>
      <c r="E165" s="441"/>
      <c r="F165" s="12" t="s">
        <v>38</v>
      </c>
      <c r="G165" s="16"/>
      <c r="H165" s="16"/>
      <c r="I165" s="16"/>
      <c r="J165" s="16"/>
      <c r="K165" s="443"/>
      <c r="L165" s="443"/>
      <c r="M165" s="443"/>
      <c r="N165" s="443"/>
      <c r="O165" s="443"/>
      <c r="P165" s="1255"/>
    </row>
    <row r="166" spans="1:16" x14ac:dyDescent="0.2">
      <c r="A166" s="1172" t="s">
        <v>993</v>
      </c>
      <c r="B166" s="442"/>
      <c r="C166" s="1333"/>
      <c r="D166" s="1334"/>
      <c r="E166" s="441"/>
      <c r="F166" s="12" t="s">
        <v>37</v>
      </c>
      <c r="G166" s="33"/>
      <c r="H166" s="33"/>
      <c r="I166" s="33"/>
      <c r="J166" s="33"/>
      <c r="K166" s="444"/>
      <c r="L166" s="444"/>
      <c r="M166" s="444"/>
      <c r="N166" s="443"/>
      <c r="O166" s="443"/>
      <c r="P166" s="1255"/>
    </row>
    <row r="167" spans="1:16" x14ac:dyDescent="0.2">
      <c r="A167" s="442"/>
      <c r="B167" s="442"/>
      <c r="C167" s="1335"/>
      <c r="D167" s="1336"/>
      <c r="E167" s="441"/>
      <c r="F167" s="12" t="s">
        <v>39</v>
      </c>
      <c r="G167" s="33"/>
      <c r="H167" s="33"/>
      <c r="I167" s="33"/>
      <c r="J167" s="33"/>
      <c r="K167" s="444"/>
      <c r="L167" s="444"/>
      <c r="M167" s="444"/>
      <c r="N167" s="443"/>
      <c r="O167" s="443"/>
      <c r="P167" s="1255"/>
    </row>
  </sheetData>
  <sheetProtection selectLockedCells="1" selectUnlockedCells="1"/>
  <autoFilter ref="M3:O163" xr:uid="{00000000-0001-0000-0600-000000000000}"/>
  <mergeCells count="4">
    <mergeCell ref="K1:M1"/>
    <mergeCell ref="A2:J2"/>
    <mergeCell ref="K2:M2"/>
    <mergeCell ref="C166:D167"/>
  </mergeCells>
  <phoneticPr fontId="16" type="noConversion"/>
  <pageMargins left="0.23622047244094491" right="0.23622047244094491" top="0.74803149606299213" bottom="0.74803149606299213" header="0.31496062992125984" footer="0.31496062992125984"/>
  <pageSetup paperSize="9" fitToHeight="0" orientation="landscape" horizontalDpi="4294967292" verticalDpi="4294967292" r:id="rId1"/>
  <headerFooter differentFirst="1">
    <oddFooter>&amp;CStran &amp;P od &amp;N</oddFooter>
    <firstHeader>&amp;LPRODUCTION/PACKING LIST&amp;R360HOLDS PU</firstHeader>
    <firstFooter>&amp;CStran &amp;P od &amp;N</first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B2C79-A0CB-487A-BCCE-FBC8991E7821}">
  <sheetPr codeName="Sheet1">
    <tabColor theme="0" tint="-4.9989318521683403E-2"/>
  </sheetPr>
  <dimension ref="A1:EN46"/>
  <sheetViews>
    <sheetView showGridLines="0" showRowColHeaders="0" zoomScale="80" zoomScaleNormal="80" zoomScalePageLayoutView="75" workbookViewId="0">
      <pane ySplit="10" topLeftCell="A12" activePane="bottomLeft" state="frozen"/>
      <selection activeCell="L10" sqref="L10"/>
      <selection pane="bottomLeft" activeCell="U21" sqref="U21"/>
    </sheetView>
  </sheetViews>
  <sheetFormatPr baseColWidth="10" defaultColWidth="0" defaultRowHeight="16" x14ac:dyDescent="0.2"/>
  <cols>
    <col min="1" max="1" width="2.1640625" customWidth="1"/>
    <col min="2" max="2" width="2.5" style="43" customWidth="1"/>
    <col min="3" max="3" width="14.5" customWidth="1"/>
    <col min="4" max="4" width="15.1640625" style="231" bestFit="1" customWidth="1"/>
    <col min="5" max="5" width="3.83203125" style="38" customWidth="1"/>
    <col min="6" max="6" width="5.6640625" customWidth="1"/>
    <col min="7" max="7" width="9.5" style="44" customWidth="1"/>
    <col min="8" max="8" width="5.83203125" customWidth="1"/>
    <col min="9" max="9" width="9.33203125" style="44" customWidth="1"/>
    <col min="10" max="10" width="15" customWidth="1"/>
    <col min="11" max="29" width="9.83203125" style="1" customWidth="1"/>
    <col min="30" max="30" width="16.1640625" style="15" customWidth="1"/>
    <col min="31" max="31" width="9" customWidth="1"/>
    <col min="32" max="32" width="8.5" style="38" customWidth="1"/>
    <col min="33" max="33" width="8.83203125" customWidth="1"/>
    <col min="34" max="34" width="11" style="42" customWidth="1"/>
    <col min="35" max="35" width="11" customWidth="1"/>
    <col min="36" max="37" width="11" hidden="1" customWidth="1"/>
    <col min="38" max="38" width="8" style="1259" hidden="1" customWidth="1"/>
    <col min="39" max="39" width="6.5" style="263" hidden="1" customWidth="1"/>
    <col min="40" max="40" width="6.5" style="153" hidden="1" customWidth="1"/>
    <col min="41" max="41" width="5.83203125" style="153" hidden="1" customWidth="1"/>
    <col min="42" max="42" width="6" style="153" hidden="1" customWidth="1"/>
    <col min="43" max="43" width="4.83203125" style="153" hidden="1" customWidth="1"/>
    <col min="44" max="44" width="7" style="153" hidden="1" customWidth="1"/>
    <col min="45" max="45" width="5" style="153" hidden="1" customWidth="1"/>
    <col min="46" max="49" width="6" style="153" hidden="1" customWidth="1"/>
    <col min="50" max="51" width="5" style="153" hidden="1" customWidth="1"/>
    <col min="52" max="60" width="7" style="153" hidden="1" customWidth="1"/>
    <col min="61" max="61" width="7.5" style="723" hidden="1" customWidth="1"/>
    <col min="62" max="62" width="7.5" style="724" hidden="1" customWidth="1"/>
    <col min="63" max="63" width="8.5" style="723" hidden="1" customWidth="1"/>
    <col min="64" max="64" width="8.5" style="724" hidden="1" customWidth="1"/>
    <col min="65" max="65" width="8" style="723" hidden="1" customWidth="1"/>
    <col min="66" max="66" width="8" style="724" hidden="1" customWidth="1"/>
    <col min="67" max="67" width="8" style="259" hidden="1" customWidth="1"/>
    <col min="68" max="68" width="8" style="724" hidden="1" customWidth="1"/>
    <col min="69" max="69" width="8" style="259" hidden="1" customWidth="1"/>
    <col min="70" max="70" width="8" style="724" hidden="1" customWidth="1"/>
    <col min="71" max="71" width="8" style="259" hidden="1" customWidth="1"/>
    <col min="72" max="72" width="8" style="724" hidden="1" customWidth="1"/>
    <col min="73" max="73" width="8" style="259" hidden="1" customWidth="1"/>
    <col min="74" max="74" width="8" style="724" hidden="1" customWidth="1"/>
    <col min="75" max="75" width="8" style="259" hidden="1" customWidth="1"/>
    <col min="76" max="76" width="8" style="724" hidden="1" customWidth="1"/>
    <col min="77" max="77" width="8" style="259" hidden="1" customWidth="1"/>
    <col min="78" max="78" width="8" style="724" hidden="1" customWidth="1"/>
    <col min="79" max="79" width="8" style="259" hidden="1" customWidth="1"/>
    <col min="80" max="80" width="8" style="724" hidden="1" customWidth="1"/>
    <col min="81" max="81" width="8" style="259" hidden="1" customWidth="1"/>
    <col min="82" max="82" width="8" style="724" hidden="1" customWidth="1"/>
    <col min="83" max="83" width="8" style="259" hidden="1" customWidth="1"/>
    <col min="84" max="84" width="8" style="724" hidden="1" customWidth="1"/>
    <col min="85" max="85" width="8" style="259" hidden="1" customWidth="1"/>
    <col min="86" max="86" width="8" style="724" hidden="1" customWidth="1"/>
    <col min="87" max="87" width="8" style="259" hidden="1" customWidth="1"/>
    <col min="88" max="88" width="8" style="724" hidden="1" customWidth="1"/>
    <col min="89" max="92" width="11" style="42" hidden="1" customWidth="1"/>
    <col min="93" max="117" width="11" hidden="1" customWidth="1"/>
    <col min="118" max="121" width="11" customWidth="1"/>
    <col min="122" max="144" width="0" hidden="1" customWidth="1"/>
    <col min="145" max="16384" width="11" hidden="1"/>
  </cols>
  <sheetData>
    <row r="1" spans="1:143" ht="15.5" customHeight="1" x14ac:dyDescent="0.2"/>
    <row r="2" spans="1:143" ht="18.5" customHeight="1" x14ac:dyDescent="0.2">
      <c r="D2" s="657"/>
      <c r="E2" s="332"/>
      <c r="F2" s="657"/>
      <c r="G2" s="657"/>
      <c r="H2" s="657"/>
      <c r="I2" s="1426" t="s">
        <v>451</v>
      </c>
      <c r="J2" s="1426"/>
      <c r="K2" s="1408">
        <f>SUM(AD13:AD46)</f>
        <v>0</v>
      </c>
      <c r="L2" s="1408"/>
      <c r="M2" s="509" t="s">
        <v>7</v>
      </c>
      <c r="O2" s="508"/>
      <c r="P2" s="508"/>
      <c r="Q2" s="508"/>
      <c r="R2" s="508"/>
      <c r="S2" s="508"/>
      <c r="T2" s="508"/>
      <c r="U2" s="508"/>
      <c r="V2" s="10"/>
      <c r="W2" s="10"/>
      <c r="X2" s="10"/>
      <c r="Y2" s="10"/>
      <c r="Z2" s="10"/>
      <c r="AA2" s="10"/>
      <c r="AB2" s="10"/>
      <c r="AC2" s="10"/>
      <c r="AD2" s="10"/>
      <c r="AE2" s="570"/>
      <c r="AF2" s="570"/>
      <c r="AG2" s="10"/>
      <c r="AH2" s="10"/>
      <c r="AI2" s="10"/>
      <c r="AJ2" s="10"/>
      <c r="AK2" s="10"/>
      <c r="AM2" s="26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737"/>
      <c r="BJ2" s="660"/>
      <c r="BK2" s="737"/>
      <c r="BL2" s="660"/>
      <c r="BM2" s="737"/>
      <c r="BN2" s="660"/>
      <c r="BO2" s="658"/>
      <c r="BP2" s="660"/>
      <c r="BQ2" s="658"/>
      <c r="BR2" s="660"/>
      <c r="BS2" s="658"/>
      <c r="BT2" s="660"/>
      <c r="BU2" s="658"/>
      <c r="BV2" s="660"/>
      <c r="BW2" s="658"/>
      <c r="BX2" s="660"/>
      <c r="BY2" s="658"/>
      <c r="BZ2" s="660"/>
      <c r="CA2" s="658"/>
      <c r="CB2" s="660"/>
      <c r="CC2" s="658"/>
      <c r="CD2" s="660"/>
      <c r="CE2" s="658"/>
      <c r="CF2" s="660"/>
      <c r="CG2" s="658"/>
      <c r="CH2" s="660"/>
      <c r="CI2" s="658"/>
      <c r="CJ2" s="660"/>
    </row>
    <row r="3" spans="1:143" ht="23" customHeight="1" x14ac:dyDescent="0.25">
      <c r="C3" s="1425" t="s">
        <v>759</v>
      </c>
      <c r="D3" s="657"/>
      <c r="E3" s="332"/>
      <c r="F3" s="657"/>
      <c r="G3" s="657"/>
      <c r="H3" s="657"/>
      <c r="I3" s="41"/>
      <c r="J3" s="171" t="s">
        <v>14</v>
      </c>
      <c r="K3" s="1396">
        <f>SUM(K13:AC46)</f>
        <v>0</v>
      </c>
      <c r="L3" s="1396"/>
      <c r="M3" s="115"/>
      <c r="O3" s="269"/>
      <c r="P3" s="269"/>
      <c r="Q3" s="269"/>
      <c r="R3" s="269"/>
      <c r="S3" s="269"/>
      <c r="T3" s="269"/>
      <c r="U3" s="269"/>
      <c r="V3" s="45"/>
      <c r="Y3" s="269"/>
      <c r="Z3" s="1382" t="s">
        <v>700</v>
      </c>
      <c r="AA3" s="1383"/>
      <c r="AB3" s="1383"/>
      <c r="AC3" s="1384"/>
      <c r="AD3" s="1417" t="s">
        <v>862</v>
      </c>
      <c r="AE3" s="1418"/>
      <c r="AF3" s="772">
        <f>AI9</f>
        <v>0</v>
      </c>
      <c r="AG3" s="1"/>
      <c r="AH3" s="1"/>
      <c r="AI3" s="1"/>
      <c r="AJ3" s="1"/>
      <c r="AK3" s="1"/>
      <c r="AM3" s="26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737"/>
      <c r="BJ3" s="660"/>
      <c r="BK3" s="737"/>
      <c r="BL3" s="660"/>
      <c r="BM3" s="737"/>
      <c r="BN3" s="660"/>
      <c r="BO3" s="658"/>
      <c r="BP3" s="660"/>
      <c r="BQ3" s="658"/>
      <c r="BR3" s="660"/>
      <c r="BS3" s="658"/>
      <c r="BT3" s="660"/>
      <c r="BU3" s="658"/>
      <c r="BV3" s="660"/>
      <c r="BW3" s="658"/>
      <c r="BX3" s="660"/>
      <c r="BY3" s="658"/>
      <c r="BZ3" s="660"/>
      <c r="CA3" s="658"/>
      <c r="CB3" s="660"/>
      <c r="CC3" s="658"/>
      <c r="CD3" s="660"/>
      <c r="CE3" s="658"/>
      <c r="CF3" s="660"/>
      <c r="CG3" s="658"/>
      <c r="CH3" s="660"/>
      <c r="CI3" s="658"/>
      <c r="CJ3" s="660"/>
    </row>
    <row r="4" spans="1:143" ht="19" customHeight="1" x14ac:dyDescent="0.25">
      <c r="C4" s="1425"/>
      <c r="D4" s="657"/>
      <c r="E4" s="332"/>
      <c r="F4" s="657"/>
      <c r="G4" s="657"/>
      <c r="H4" s="657"/>
      <c r="I4" s="41"/>
      <c r="J4" s="171" t="s">
        <v>279</v>
      </c>
      <c r="K4" s="1397">
        <f>SUM(AN13:AN46)</f>
        <v>0</v>
      </c>
      <c r="L4" s="1397"/>
      <c r="M4" s="115" t="s">
        <v>5</v>
      </c>
      <c r="V4" s="45"/>
      <c r="Y4" s="45"/>
      <c r="Z4" s="1385"/>
      <c r="AA4" s="1386"/>
      <c r="AB4" s="1386"/>
      <c r="AC4" s="1387"/>
      <c r="AD4" s="1"/>
      <c r="AE4" s="269"/>
      <c r="AF4" s="569"/>
      <c r="AG4" s="26"/>
      <c r="AH4" s="1"/>
      <c r="AI4" s="1"/>
      <c r="AJ4" s="1"/>
      <c r="AK4" s="1"/>
      <c r="AM4" s="26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737"/>
      <c r="BJ4" s="660"/>
      <c r="BK4" s="737"/>
      <c r="BL4" s="660"/>
      <c r="BM4" s="737"/>
      <c r="BN4" s="660"/>
      <c r="BO4" s="658"/>
      <c r="BP4" s="660"/>
      <c r="BQ4" s="658"/>
      <c r="BR4" s="660"/>
      <c r="BS4" s="658"/>
      <c r="BT4" s="660"/>
      <c r="BU4" s="658"/>
      <c r="BV4" s="660"/>
      <c r="BW4" s="658"/>
      <c r="BX4" s="660"/>
      <c r="BY4" s="658"/>
      <c r="BZ4" s="660"/>
      <c r="CA4" s="658"/>
      <c r="CB4" s="660"/>
      <c r="CC4" s="658"/>
      <c r="CD4" s="660"/>
      <c r="CE4" s="658"/>
      <c r="CF4" s="660"/>
      <c r="CG4" s="658"/>
      <c r="CH4" s="660"/>
      <c r="CI4" s="658"/>
      <c r="CJ4" s="660"/>
    </row>
    <row r="5" spans="1:143" ht="14" customHeight="1" x14ac:dyDescent="0.25">
      <c r="C5" s="1425"/>
      <c r="D5" s="657"/>
      <c r="E5" s="332"/>
      <c r="F5" s="657"/>
      <c r="G5" s="657"/>
      <c r="H5" s="657"/>
      <c r="I5" s="41"/>
      <c r="J5" s="10"/>
      <c r="K5" s="160"/>
      <c r="L5" s="171"/>
      <c r="M5" s="230"/>
      <c r="N5" s="115"/>
      <c r="P5" s="267"/>
      <c r="Q5" s="267"/>
      <c r="R5" s="267"/>
      <c r="S5" s="267"/>
      <c r="T5" s="267"/>
      <c r="U5" s="267"/>
      <c r="V5" s="267"/>
      <c r="W5"/>
      <c r="X5"/>
      <c r="Y5"/>
      <c r="Z5" s="1385"/>
      <c r="AA5" s="1386"/>
      <c r="AB5" s="1386"/>
      <c r="AC5" s="1387"/>
      <c r="AD5" s="44"/>
      <c r="AM5" s="26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737"/>
      <c r="BJ5" s="660"/>
      <c r="BK5" s="737"/>
      <c r="BL5" s="660"/>
      <c r="BM5" s="737"/>
      <c r="BN5" s="660"/>
      <c r="BO5" s="658"/>
      <c r="BP5" s="660"/>
      <c r="BQ5" s="658"/>
      <c r="BR5" s="660"/>
      <c r="BS5" s="658"/>
      <c r="BT5" s="660"/>
      <c r="BU5" s="658"/>
      <c r="BV5" s="660"/>
      <c r="BW5" s="658"/>
      <c r="BX5" s="660"/>
      <c r="BY5" s="658"/>
      <c r="BZ5" s="660"/>
      <c r="CA5" s="658"/>
      <c r="CB5" s="660"/>
      <c r="CC5" s="658"/>
      <c r="CD5" s="660"/>
      <c r="CE5" s="658"/>
      <c r="CF5" s="660"/>
      <c r="CG5" s="658"/>
      <c r="CH5" s="660"/>
      <c r="CI5" s="658"/>
      <c r="CJ5" s="660"/>
    </row>
    <row r="6" spans="1:143" ht="13" customHeight="1" x14ac:dyDescent="0.25">
      <c r="C6" s="1425"/>
      <c r="D6" s="657"/>
      <c r="E6" s="332"/>
      <c r="F6" s="657"/>
      <c r="G6" s="657"/>
      <c r="H6" s="657"/>
      <c r="I6" s="41"/>
      <c r="L6" s="10"/>
      <c r="N6" s="18"/>
      <c r="O6" s="144"/>
      <c r="P6"/>
      <c r="Q6"/>
      <c r="R6"/>
      <c r="S6"/>
      <c r="T6"/>
      <c r="U6"/>
      <c r="V6"/>
      <c r="W6"/>
      <c r="X6"/>
      <c r="Y6"/>
      <c r="Z6" s="1388"/>
      <c r="AA6" s="1389"/>
      <c r="AB6" s="1389"/>
      <c r="AC6" s="1390"/>
      <c r="AD6" s="44"/>
      <c r="AM6" s="26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737"/>
      <c r="BJ6" s="660"/>
      <c r="BK6" s="737"/>
      <c r="BL6" s="660"/>
      <c r="BM6" s="737"/>
      <c r="BN6" s="660"/>
      <c r="BO6" s="658"/>
      <c r="BP6" s="660"/>
      <c r="BQ6" s="658"/>
      <c r="BR6" s="660"/>
      <c r="BS6" s="658"/>
      <c r="BT6" s="660"/>
      <c r="BU6" s="658"/>
      <c r="BV6" s="660"/>
      <c r="BW6" s="658"/>
      <c r="BX6" s="660"/>
      <c r="BY6" s="658"/>
      <c r="BZ6" s="660"/>
      <c r="CA6" s="658"/>
      <c r="CB6" s="660"/>
      <c r="CC6" s="658"/>
      <c r="CD6" s="660"/>
      <c r="CE6" s="658"/>
      <c r="CF6" s="660"/>
      <c r="CG6" s="658"/>
      <c r="CH6" s="660"/>
      <c r="CI6" s="658"/>
      <c r="CJ6" s="660"/>
    </row>
    <row r="7" spans="1:143" ht="19" customHeight="1" x14ac:dyDescent="0.25">
      <c r="C7" s="44"/>
      <c r="D7" s="44"/>
      <c r="E7" s="332"/>
      <c r="F7" s="657"/>
      <c r="G7" s="45"/>
      <c r="J7" s="1"/>
      <c r="K7" s="160"/>
      <c r="L7" s="160"/>
      <c r="M7" s="160"/>
      <c r="N7" s="25"/>
      <c r="O7" s="25"/>
      <c r="P7" s="25"/>
      <c r="Q7" s="703"/>
      <c r="R7" s="703"/>
      <c r="S7" s="703"/>
      <c r="T7" s="703"/>
      <c r="U7" s="703"/>
      <c r="V7" s="703"/>
      <c r="W7" s="703"/>
      <c r="X7" s="703"/>
      <c r="Y7" s="160"/>
      <c r="Z7" s="589" t="s">
        <v>784</v>
      </c>
      <c r="AA7" s="589" t="s">
        <v>784</v>
      </c>
      <c r="AB7" s="589" t="s">
        <v>784</v>
      </c>
      <c r="AC7" s="589" t="s">
        <v>784</v>
      </c>
      <c r="AD7" s="247" t="s">
        <v>450</v>
      </c>
      <c r="AM7" s="26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</row>
    <row r="8" spans="1:143" ht="19" hidden="1" x14ac:dyDescent="0.2"/>
    <row r="9" spans="1:143" ht="21.75" customHeight="1" x14ac:dyDescent="0.2">
      <c r="B9" s="46"/>
      <c r="E9" s="333"/>
      <c r="F9" s="47"/>
      <c r="G9" s="48"/>
      <c r="J9" s="8" t="s">
        <v>449</v>
      </c>
      <c r="K9" s="148">
        <f t="shared" ref="K9:AC9" si="0">SUM(AO13:AO46)</f>
        <v>0</v>
      </c>
      <c r="L9" s="148">
        <f t="shared" si="0"/>
        <v>0</v>
      </c>
      <c r="M9" s="148">
        <f t="shared" si="0"/>
        <v>0</v>
      </c>
      <c r="N9" s="148">
        <f t="shared" si="0"/>
        <v>0</v>
      </c>
      <c r="O9" s="148">
        <f t="shared" si="0"/>
        <v>0</v>
      </c>
      <c r="P9" s="148">
        <f t="shared" si="0"/>
        <v>0</v>
      </c>
      <c r="Q9" s="148">
        <f t="shared" si="0"/>
        <v>0</v>
      </c>
      <c r="R9" s="148">
        <f t="shared" si="0"/>
        <v>0</v>
      </c>
      <c r="S9" s="148">
        <f t="shared" si="0"/>
        <v>0</v>
      </c>
      <c r="T9" s="148">
        <f t="shared" si="0"/>
        <v>0</v>
      </c>
      <c r="U9" s="148">
        <f t="shared" si="0"/>
        <v>0</v>
      </c>
      <c r="V9" s="148">
        <f t="shared" si="0"/>
        <v>0</v>
      </c>
      <c r="W9" s="148">
        <f t="shared" si="0"/>
        <v>0</v>
      </c>
      <c r="X9" s="148">
        <f t="shared" si="0"/>
        <v>0</v>
      </c>
      <c r="Y9" s="221">
        <f t="shared" si="0"/>
        <v>0</v>
      </c>
      <c r="Z9" s="1052">
        <f t="shared" si="0"/>
        <v>0</v>
      </c>
      <c r="AA9" s="148">
        <f t="shared" si="0"/>
        <v>0</v>
      </c>
      <c r="AB9" s="148">
        <f t="shared" si="0"/>
        <v>0</v>
      </c>
      <c r="AC9" s="148">
        <f t="shared" si="0"/>
        <v>0</v>
      </c>
      <c r="AD9" s="285">
        <f>SUM(K9:AC9)</f>
        <v>0</v>
      </c>
      <c r="AE9" s="47"/>
      <c r="AF9" s="49"/>
      <c r="AH9" s="243" t="s">
        <v>316</v>
      </c>
      <c r="AI9" s="224">
        <f>SUM(AI13:AI46)</f>
        <v>0</v>
      </c>
      <c r="AJ9" s="6"/>
      <c r="AK9" s="6"/>
      <c r="AL9" s="1260"/>
      <c r="AM9" s="265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723" t="s">
        <v>845</v>
      </c>
      <c r="BJ9" s="724" t="s">
        <v>21</v>
      </c>
      <c r="BK9" s="723" t="s">
        <v>847</v>
      </c>
      <c r="BL9" s="724" t="s">
        <v>21</v>
      </c>
      <c r="BM9" s="723" t="s">
        <v>848</v>
      </c>
      <c r="BN9" s="724" t="s">
        <v>21</v>
      </c>
      <c r="BO9" s="259" t="s">
        <v>853</v>
      </c>
      <c r="BP9" s="724" t="s">
        <v>21</v>
      </c>
      <c r="BQ9" s="259" t="s">
        <v>854</v>
      </c>
      <c r="BR9" s="724" t="s">
        <v>21</v>
      </c>
      <c r="BS9" s="259" t="s">
        <v>845</v>
      </c>
      <c r="BT9" s="724" t="s">
        <v>21</v>
      </c>
      <c r="BU9" s="259" t="s">
        <v>847</v>
      </c>
      <c r="BV9" s="724" t="s">
        <v>21</v>
      </c>
      <c r="BW9" s="259" t="s">
        <v>848</v>
      </c>
      <c r="BX9" s="724" t="s">
        <v>21</v>
      </c>
      <c r="BY9" s="259" t="s">
        <v>849</v>
      </c>
      <c r="BZ9" s="724" t="s">
        <v>21</v>
      </c>
      <c r="CA9" s="259" t="s">
        <v>851</v>
      </c>
      <c r="CB9" s="724" t="s">
        <v>21</v>
      </c>
      <c r="CC9" s="259" t="s">
        <v>855</v>
      </c>
      <c r="CD9" s="724" t="s">
        <v>21</v>
      </c>
      <c r="CE9" s="259" t="s">
        <v>856</v>
      </c>
      <c r="CF9" s="724" t="s">
        <v>21</v>
      </c>
      <c r="CG9" s="259" t="s">
        <v>857</v>
      </c>
      <c r="CH9" s="724" t="s">
        <v>21</v>
      </c>
      <c r="CI9" s="259" t="s">
        <v>858</v>
      </c>
      <c r="CJ9" s="724" t="s">
        <v>21</v>
      </c>
      <c r="CL9" s="26">
        <f t="shared" ref="CL9:CS9" si="1">SUM(CL13:CL47)</f>
        <v>0</v>
      </c>
      <c r="CM9" s="26">
        <f t="shared" si="1"/>
        <v>0</v>
      </c>
      <c r="CN9" s="26">
        <f t="shared" si="1"/>
        <v>0</v>
      </c>
      <c r="CO9" s="26">
        <f t="shared" si="1"/>
        <v>0</v>
      </c>
      <c r="CP9" s="26">
        <f t="shared" si="1"/>
        <v>0</v>
      </c>
      <c r="CQ9" s="26">
        <f t="shared" si="1"/>
        <v>0</v>
      </c>
      <c r="CR9" s="26">
        <f t="shared" si="1"/>
        <v>0</v>
      </c>
      <c r="CS9" s="26">
        <f t="shared" si="1"/>
        <v>0</v>
      </c>
      <c r="CT9" s="26"/>
      <c r="CU9" s="26">
        <f>SUM(CU12:CU46)</f>
        <v>0</v>
      </c>
      <c r="CV9" s="26">
        <f>SUM(CV12:CV46)</f>
        <v>0</v>
      </c>
      <c r="CW9" s="26"/>
      <c r="CX9" s="26">
        <f t="shared" ref="CX9:DM9" si="2">SUM(CX12:CX47)</f>
        <v>0</v>
      </c>
      <c r="CY9" s="26">
        <f t="shared" si="2"/>
        <v>0</v>
      </c>
      <c r="CZ9" s="26">
        <f t="shared" si="2"/>
        <v>0</v>
      </c>
      <c r="DA9" s="26">
        <f t="shared" si="2"/>
        <v>0</v>
      </c>
      <c r="DB9" s="26">
        <f t="shared" si="2"/>
        <v>0</v>
      </c>
      <c r="DC9" s="26">
        <f t="shared" si="2"/>
        <v>0</v>
      </c>
      <c r="DD9" s="26">
        <f t="shared" si="2"/>
        <v>0</v>
      </c>
      <c r="DE9" s="26">
        <f t="shared" si="2"/>
        <v>0</v>
      </c>
      <c r="DF9" s="26">
        <f t="shared" si="2"/>
        <v>0</v>
      </c>
      <c r="DG9" s="26">
        <f t="shared" si="2"/>
        <v>0</v>
      </c>
      <c r="DH9" s="26">
        <f t="shared" si="2"/>
        <v>0</v>
      </c>
      <c r="DI9" s="26">
        <f t="shared" si="2"/>
        <v>0</v>
      </c>
      <c r="DJ9" s="26">
        <f t="shared" si="2"/>
        <v>0</v>
      </c>
      <c r="DK9" s="26">
        <f t="shared" si="2"/>
        <v>0</v>
      </c>
      <c r="DL9" s="26">
        <f t="shared" si="2"/>
        <v>0</v>
      </c>
      <c r="DM9" s="26">
        <f t="shared" si="2"/>
        <v>0</v>
      </c>
    </row>
    <row r="10" spans="1:143" s="1" customFormat="1" ht="50" customHeight="1" x14ac:dyDescent="0.2">
      <c r="B10" s="220" t="s">
        <v>8</v>
      </c>
      <c r="C10" s="222"/>
      <c r="D10" s="219" t="s">
        <v>439</v>
      </c>
      <c r="E10" s="246" t="s">
        <v>70</v>
      </c>
      <c r="F10" s="222" t="s">
        <v>443</v>
      </c>
      <c r="G10" s="219" t="s">
        <v>447</v>
      </c>
      <c r="H10" s="458" t="s">
        <v>440</v>
      </c>
      <c r="I10" s="219" t="s">
        <v>446</v>
      </c>
      <c r="J10" s="219" t="s">
        <v>441</v>
      </c>
      <c r="K10" s="468" t="s">
        <v>283</v>
      </c>
      <c r="L10" s="89" t="s">
        <v>36</v>
      </c>
      <c r="M10" s="453" t="s">
        <v>71</v>
      </c>
      <c r="N10" s="459" t="s">
        <v>72</v>
      </c>
      <c r="O10" s="498" t="s">
        <v>73</v>
      </c>
      <c r="P10" s="454" t="s">
        <v>841</v>
      </c>
      <c r="Q10" s="605" t="s">
        <v>842</v>
      </c>
      <c r="R10" s="606" t="s">
        <v>710</v>
      </c>
      <c r="S10" s="607" t="s">
        <v>452</v>
      </c>
      <c r="T10" s="702" t="s">
        <v>74</v>
      </c>
      <c r="U10" s="609" t="s">
        <v>597</v>
      </c>
      <c r="V10" s="257" t="s">
        <v>455</v>
      </c>
      <c r="W10" s="289" t="s">
        <v>489</v>
      </c>
      <c r="X10" s="612" t="s">
        <v>488</v>
      </c>
      <c r="Y10" s="618" t="s">
        <v>454</v>
      </c>
      <c r="Z10" s="1016" t="s">
        <v>949</v>
      </c>
      <c r="AA10" s="1017" t="s">
        <v>950</v>
      </c>
      <c r="AB10" s="1018" t="s">
        <v>951</v>
      </c>
      <c r="AC10" s="1019" t="s">
        <v>952</v>
      </c>
      <c r="AD10" s="1" t="s">
        <v>12</v>
      </c>
      <c r="AE10" s="278" t="s">
        <v>8</v>
      </c>
      <c r="AF10" s="279" t="s">
        <v>13</v>
      </c>
      <c r="AG10"/>
      <c r="AH10" s="659" t="s">
        <v>314</v>
      </c>
      <c r="AI10" s="659" t="s">
        <v>315</v>
      </c>
      <c r="AJ10" s="660"/>
      <c r="AK10" s="660"/>
      <c r="AL10" s="614"/>
      <c r="AM10" s="258" t="s">
        <v>5</v>
      </c>
      <c r="AN10" s="152" t="s">
        <v>6</v>
      </c>
      <c r="AO10" s="569" t="s">
        <v>283</v>
      </c>
      <c r="AP10" s="569" t="s">
        <v>36</v>
      </c>
      <c r="AQ10" s="569" t="s">
        <v>71</v>
      </c>
      <c r="AR10" s="569" t="s">
        <v>72</v>
      </c>
      <c r="AS10" s="569" t="s">
        <v>73</v>
      </c>
      <c r="AT10" s="569" t="s">
        <v>841</v>
      </c>
      <c r="AU10" s="569" t="s">
        <v>842</v>
      </c>
      <c r="AV10" s="569" t="s">
        <v>710</v>
      </c>
      <c r="AW10" s="569" t="s">
        <v>452</v>
      </c>
      <c r="AX10" s="569" t="s">
        <v>74</v>
      </c>
      <c r="AY10" s="569" t="s">
        <v>597</v>
      </c>
      <c r="AZ10" s="569" t="s">
        <v>843</v>
      </c>
      <c r="BA10" s="569" t="s">
        <v>489</v>
      </c>
      <c r="BB10" s="569" t="s">
        <v>488</v>
      </c>
      <c r="BC10" s="569" t="s">
        <v>454</v>
      </c>
      <c r="BD10" s="569" t="str">
        <f>Z10</f>
        <v>FLUORO PINK</v>
      </c>
      <c r="BE10" s="569" t="str">
        <f t="shared" ref="BE10:BG10" si="3">AA10</f>
        <v>FLUORO ORANGE</v>
      </c>
      <c r="BF10" s="569" t="str">
        <f t="shared" si="3"/>
        <v>FLUORO YELLOW</v>
      </c>
      <c r="BG10" s="569" t="str">
        <f t="shared" si="3"/>
        <v>FLUORO GREEN</v>
      </c>
      <c r="BH10" s="155" t="s">
        <v>312</v>
      </c>
      <c r="BI10" s="272"/>
      <c r="BJ10" s="358">
        <f>SUM(BJ12:BJ57)</f>
        <v>0</v>
      </c>
      <c r="BK10" s="272"/>
      <c r="BL10" s="358">
        <f>SUM(BL12:BL57)</f>
        <v>0</v>
      </c>
      <c r="BM10" s="272"/>
      <c r="BN10" s="358">
        <f>SUM(BN12:BN57)</f>
        <v>0</v>
      </c>
      <c r="BO10" s="261"/>
      <c r="BP10" s="358">
        <f>SUM(BP12:BP57)</f>
        <v>0</v>
      </c>
      <c r="BQ10" s="261"/>
      <c r="BR10" s="358">
        <f>SUM(BR12:BR57)</f>
        <v>0</v>
      </c>
      <c r="BS10" s="261"/>
      <c r="BT10" s="358">
        <f>SUM(BT12:BT57)</f>
        <v>0</v>
      </c>
      <c r="BU10" s="261"/>
      <c r="BV10" s="358">
        <f>SUM(BV12:BV57)</f>
        <v>0</v>
      </c>
      <c r="BW10" s="261"/>
      <c r="BX10" s="358">
        <f>SUM(BX12:BX57)</f>
        <v>0</v>
      </c>
      <c r="BY10" s="261"/>
      <c r="BZ10" s="358">
        <f>SUM(BZ12:BZ57)</f>
        <v>0</v>
      </c>
      <c r="CA10" s="261"/>
      <c r="CB10" s="358">
        <f>SUM(CB12:CB57)</f>
        <v>0</v>
      </c>
      <c r="CC10" s="261"/>
      <c r="CD10" s="358">
        <f>SUM(CD12:CD57)</f>
        <v>0</v>
      </c>
      <c r="CE10" s="261"/>
      <c r="CF10" s="358">
        <f>SUM(CF12:CF57)</f>
        <v>0</v>
      </c>
      <c r="CG10" s="261"/>
      <c r="CH10" s="358">
        <f>SUM(CH12:CH57)</f>
        <v>0</v>
      </c>
      <c r="CI10" s="261"/>
      <c r="CJ10" s="358">
        <f>SUM(CJ12:CJ57)</f>
        <v>0</v>
      </c>
      <c r="CK10" s="26"/>
      <c r="CL10" s="5" t="s">
        <v>669</v>
      </c>
      <c r="CM10" s="5" t="s">
        <v>670</v>
      </c>
      <c r="CN10" s="5" t="s">
        <v>671</v>
      </c>
      <c r="CO10" s="5" t="s">
        <v>672</v>
      </c>
      <c r="CP10" s="5" t="s">
        <v>673</v>
      </c>
      <c r="CQ10" s="5" t="s">
        <v>668</v>
      </c>
      <c r="CR10" s="5" t="s">
        <v>674</v>
      </c>
      <c r="CS10" s="5" t="s">
        <v>675</v>
      </c>
      <c r="CU10" s="5" t="s">
        <v>653</v>
      </c>
      <c r="CV10" s="5" t="s">
        <v>654</v>
      </c>
      <c r="CX10" s="5" t="s">
        <v>0</v>
      </c>
      <c r="CY10" s="5" t="s">
        <v>656</v>
      </c>
      <c r="CZ10" s="5" t="s">
        <v>146</v>
      </c>
      <c r="DA10" s="5" t="s">
        <v>15</v>
      </c>
      <c r="DB10" s="5" t="s">
        <v>412</v>
      </c>
      <c r="DC10" s="5" t="s">
        <v>309</v>
      </c>
      <c r="DD10" s="5" t="s">
        <v>50</v>
      </c>
      <c r="DE10" s="5" t="s">
        <v>398</v>
      </c>
      <c r="DF10" s="5" t="s">
        <v>281</v>
      </c>
      <c r="DG10" s="5" t="s">
        <v>414</v>
      </c>
      <c r="DH10" s="5" t="s">
        <v>411</v>
      </c>
      <c r="DI10" s="5" t="s">
        <v>413</v>
      </c>
      <c r="DJ10" s="49" t="s">
        <v>657</v>
      </c>
      <c r="DK10" s="49" t="s">
        <v>658</v>
      </c>
      <c r="DL10" s="5" t="s">
        <v>675</v>
      </c>
      <c r="DM10" s="1" t="s">
        <v>755</v>
      </c>
    </row>
    <row r="11" spans="1:143" s="26" customFormat="1" ht="22.5" hidden="1" customHeight="1" x14ac:dyDescent="0.2">
      <c r="B11" s="134"/>
      <c r="C11" s="6"/>
      <c r="D11" s="105"/>
      <c r="E11" s="275"/>
      <c r="F11" s="6"/>
      <c r="G11" s="105"/>
      <c r="H11" s="105"/>
      <c r="I11" s="105"/>
      <c r="J11" s="105"/>
      <c r="K11" s="280" t="s">
        <v>468</v>
      </c>
      <c r="L11" s="280" t="s">
        <v>469</v>
      </c>
      <c r="M11" s="280" t="s">
        <v>470</v>
      </c>
      <c r="N11" s="280" t="s">
        <v>471</v>
      </c>
      <c r="O11" s="280" t="s">
        <v>472</v>
      </c>
      <c r="P11" s="280" t="s">
        <v>473</v>
      </c>
      <c r="Q11" s="280" t="s">
        <v>702</v>
      </c>
      <c r="R11" s="280" t="s">
        <v>705</v>
      </c>
      <c r="S11" s="280" t="s">
        <v>706</v>
      </c>
      <c r="T11" s="280" t="s">
        <v>474</v>
      </c>
      <c r="U11" s="280" t="s">
        <v>703</v>
      </c>
      <c r="V11" s="280" t="s">
        <v>485</v>
      </c>
      <c r="W11" s="293" t="s">
        <v>486</v>
      </c>
      <c r="X11" s="293" t="s">
        <v>704</v>
      </c>
      <c r="Y11" s="1051" t="s">
        <v>490</v>
      </c>
      <c r="Z11" s="280" t="s">
        <v>707</v>
      </c>
      <c r="AA11" s="280" t="s">
        <v>962</v>
      </c>
      <c r="AB11" s="280" t="s">
        <v>963</v>
      </c>
      <c r="AC11" s="280" t="s">
        <v>964</v>
      </c>
      <c r="AD11" s="125"/>
      <c r="AE11" s="276"/>
      <c r="AF11" s="277"/>
      <c r="AG11" s="42"/>
      <c r="AH11" s="660"/>
      <c r="AI11" s="660"/>
      <c r="AJ11" s="660"/>
      <c r="AK11" s="660"/>
      <c r="AL11" s="363"/>
      <c r="AM11" s="258"/>
      <c r="AN11" s="152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376" t="s">
        <v>846</v>
      </c>
      <c r="BJ11" s="1376"/>
      <c r="BK11" s="1376"/>
      <c r="BL11" s="1376"/>
      <c r="BM11" s="1376"/>
      <c r="BN11" s="1376"/>
      <c r="BO11" s="1381" t="s">
        <v>861</v>
      </c>
      <c r="BP11" s="1381"/>
      <c r="BQ11" s="1381"/>
      <c r="BR11" s="1381"/>
      <c r="BS11" s="1381"/>
      <c r="BT11" s="1381"/>
      <c r="BU11" s="1381"/>
      <c r="BV11" s="1381"/>
      <c r="BW11" s="1381"/>
      <c r="BX11" s="1381"/>
      <c r="BY11" s="1381"/>
      <c r="BZ11" s="1381"/>
      <c r="CA11" s="1381"/>
      <c r="CB11" s="1381"/>
      <c r="CC11" s="1381"/>
      <c r="CD11" s="1381"/>
      <c r="CE11" s="1381"/>
      <c r="CF11" s="1381"/>
      <c r="CG11" s="1381"/>
      <c r="CH11" s="1381"/>
      <c r="CI11" s="1381"/>
      <c r="CJ11" s="1381"/>
      <c r="CX11" s="1">
        <f t="shared" ref="CX11:CX12" si="4">IF(G11="type",IF(SUM(K11:Y11)&gt;0,SUM(K11:Y11),0),0)*H11</f>
        <v>0</v>
      </c>
      <c r="CY11" s="1">
        <f t="shared" ref="CY11:CY12" si="5">IF(G11="footholds",IF(SUM(K11:Y11)&gt;0,SUM(K11:Y11),0),0)*H11</f>
        <v>0</v>
      </c>
      <c r="CZ11" s="1">
        <f t="shared" ref="CZ11:CZ12" si="6">IF(G11="micros",IF(SUM(K11:Y11)&gt;0,SUM(K11:Y11),0),0)*H11</f>
        <v>0</v>
      </c>
      <c r="DA11" s="1">
        <f t="shared" ref="DA11:DA12" si="7">IF(G11="jug",IF(SUM(K11:Y11)&gt;0,SUM(K11:Y11),0),0)*H11</f>
        <v>0</v>
      </c>
      <c r="DB11" s="1">
        <f t="shared" ref="DB11:DB12" si="8">IF(G11="ledge",IF(SUM(K11:Y11)&gt;0,SUM(K11:Y11),0),0)*H11</f>
        <v>0</v>
      </c>
      <c r="DC11" s="1">
        <f t="shared" ref="DC11:DC12" si="9">IF(G11="edge",IF(SUM(K11:Y11)&gt;0,SUM(K11:Y11),0),0)*H11</f>
        <v>0</v>
      </c>
      <c r="DD11" s="1">
        <f t="shared" ref="DD11:DD12" si="10">IF(G11="crimp",IF(SUM(K11:Y11)&gt;0,SUM(K11:Y11),0),0)*H11</f>
        <v>0</v>
      </c>
      <c r="DE11" s="1">
        <f t="shared" ref="DE11:DE12" si="11">IF(G11="incut",IF(SUM(K11:Y11)&gt;0,SUM(K11:Y11),0),0)*H11</f>
        <v>0</v>
      </c>
      <c r="DF11" s="1">
        <f t="shared" ref="DF11:DF12" si="12">IF(G11="dish",IF(SUM(K11:Y11)&gt;0,SUM(K11:Y11),0),0)*H11</f>
        <v>0</v>
      </c>
      <c r="DG11" s="1">
        <f t="shared" ref="DG11:DG12" si="13">IF(G11="pinch",IF(SUM(K11:Y11)&gt;0,SUM(K11:Y11),0),0)*H11</f>
        <v>0</v>
      </c>
      <c r="DH11" s="1">
        <f t="shared" ref="DH11:DH12" si="14">IF(G11="pocket",IF(SUM(K11:Y11)&gt;0,SUM(K11:Y11),0),0)*H11</f>
        <v>0</v>
      </c>
      <c r="DI11" s="1">
        <f t="shared" ref="DI11:DI12" si="15">IF(G11="insert",IF(SUM(K11:Y11)&gt;0,SUM(K11:Y11),0),0)*H11</f>
        <v>0</v>
      </c>
      <c r="DJ11" s="1">
        <f t="shared" ref="DJ11:DJ12" si="16">IF(G11="feature",IF(SUM(K11:Y11)&gt;0,SUM(K11:Y11),0),0)*H11</f>
        <v>0</v>
      </c>
      <c r="DK11" s="1">
        <f t="shared" ref="DK11:DK12" si="17">IF(G11="scoop",IF(SUM(K11:Y11)&gt;0,SUM(K11:Y11),0),0)*H11</f>
        <v>0</v>
      </c>
      <c r="DL11" s="1">
        <f t="shared" ref="DL11:DL12" si="18">IF(G11="various",IF(SUM(K11:Y11)&gt;0,SUM(K11:Y11),0),0)*H11</f>
        <v>0</v>
      </c>
    </row>
    <row r="12" spans="1:143" s="26" customFormat="1" ht="36" customHeight="1" x14ac:dyDescent="0.2">
      <c r="B12" s="134"/>
      <c r="C12" s="6"/>
      <c r="D12" s="105"/>
      <c r="E12" s="275"/>
      <c r="F12" s="6"/>
      <c r="G12" s="105"/>
      <c r="H12" s="105"/>
      <c r="I12" s="708" t="s">
        <v>916</v>
      </c>
      <c r="J12" s="256"/>
      <c r="K12" s="615"/>
      <c r="L12" s="615"/>
      <c r="M12" s="615"/>
      <c r="N12" s="615"/>
      <c r="O12" s="615"/>
      <c r="P12" s="615"/>
      <c r="Q12" s="615"/>
      <c r="R12" s="615"/>
      <c r="S12" s="615"/>
      <c r="T12" s="615"/>
      <c r="U12" s="615"/>
      <c r="V12" s="615"/>
      <c r="W12" s="684"/>
      <c r="X12" s="684"/>
      <c r="Y12" s="615"/>
      <c r="Z12" s="1026"/>
      <c r="AA12" s="615"/>
      <c r="AB12" s="615"/>
      <c r="AC12" s="615"/>
      <c r="AE12" s="276"/>
      <c r="AF12" s="277"/>
      <c r="AG12" s="42"/>
      <c r="AH12" s="660"/>
      <c r="AI12" s="660"/>
      <c r="AJ12" s="660"/>
      <c r="AK12" s="660"/>
      <c r="AL12" s="363"/>
      <c r="AM12" s="258"/>
      <c r="AN12" s="152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719"/>
      <c r="BJ12" s="733">
        <f>BI12*SUM(K12:Y12)</f>
        <v>0</v>
      </c>
      <c r="BK12" s="719"/>
      <c r="BL12" s="733">
        <f t="shared" ref="BL12" si="19">BK12*SUM(K12:Y12)</f>
        <v>0</v>
      </c>
      <c r="BM12" s="719"/>
      <c r="BN12" s="733">
        <f>BM12*SUM(K12:Y12)</f>
        <v>0</v>
      </c>
      <c r="BO12" s="730"/>
      <c r="BP12" s="733">
        <f>BO12*SUM(K12:AC12)</f>
        <v>0</v>
      </c>
      <c r="BQ12" s="730"/>
      <c r="BR12" s="733">
        <f>BQ12*SUM(K12:AC12)</f>
        <v>0</v>
      </c>
      <c r="BS12" s="730"/>
      <c r="BT12" s="733">
        <f>BS12*SUM(K12:AC12)</f>
        <v>0</v>
      </c>
      <c r="BU12" s="730"/>
      <c r="BV12" s="733">
        <f>BU12*SUM(K12:AC12)</f>
        <v>0</v>
      </c>
      <c r="BW12" s="730"/>
      <c r="BX12" s="733">
        <f>BW12*SUM(K12:AC12)</f>
        <v>0</v>
      </c>
      <c r="BY12" s="730"/>
      <c r="BZ12" s="733">
        <f>BY12*SUM(K12:Y12)</f>
        <v>0</v>
      </c>
      <c r="CA12" s="730"/>
      <c r="CB12" s="733">
        <f>CA12*SUM(K12:AC12)</f>
        <v>0</v>
      </c>
      <c r="CC12" s="735"/>
      <c r="CD12" s="733">
        <f>CC12*SUM(K12:AC12)</f>
        <v>0</v>
      </c>
      <c r="CE12" s="735"/>
      <c r="CF12" s="733">
        <f>CE12*SUM(K12:AC12)</f>
        <v>0</v>
      </c>
      <c r="CG12" s="735"/>
      <c r="CH12" s="733">
        <f>CG12*SUM(K12:AC12)</f>
        <v>0</v>
      </c>
      <c r="CI12" s="735"/>
      <c r="CJ12" s="733">
        <f>CI12*SUM(K12:AC12)</f>
        <v>0</v>
      </c>
      <c r="CU12" s="1"/>
      <c r="CV12" s="1"/>
      <c r="CX12" s="1">
        <f t="shared" si="4"/>
        <v>0</v>
      </c>
      <c r="CY12" s="1">
        <f t="shared" si="5"/>
        <v>0</v>
      </c>
      <c r="CZ12" s="1">
        <f t="shared" si="6"/>
        <v>0</v>
      </c>
      <c r="DA12" s="1">
        <f t="shared" si="7"/>
        <v>0</v>
      </c>
      <c r="DB12" s="1">
        <f t="shared" si="8"/>
        <v>0</v>
      </c>
      <c r="DC12" s="1">
        <f t="shared" si="9"/>
        <v>0</v>
      </c>
      <c r="DD12" s="1">
        <f t="shared" si="10"/>
        <v>0</v>
      </c>
      <c r="DE12" s="1">
        <f t="shared" si="11"/>
        <v>0</v>
      </c>
      <c r="DF12" s="1">
        <f t="shared" si="12"/>
        <v>0</v>
      </c>
      <c r="DG12" s="1">
        <f t="shared" si="13"/>
        <v>0</v>
      </c>
      <c r="DH12" s="1">
        <f t="shared" si="14"/>
        <v>0</v>
      </c>
      <c r="DI12" s="1">
        <f t="shared" si="15"/>
        <v>0</v>
      </c>
      <c r="DJ12" s="1">
        <f t="shared" si="16"/>
        <v>0</v>
      </c>
      <c r="DK12" s="1">
        <f t="shared" si="17"/>
        <v>0</v>
      </c>
      <c r="DL12" s="1">
        <f t="shared" si="18"/>
        <v>0</v>
      </c>
      <c r="DM12" s="1">
        <f>IF(H12="positive",IF(SUM(K12:Y12)&gt;0,SUM(K12:Y12),0),0)*G12</f>
        <v>0</v>
      </c>
    </row>
    <row r="13" spans="1:143" s="26" customFormat="1" ht="35" customHeight="1" x14ac:dyDescent="0.2">
      <c r="B13" s="142" t="s">
        <v>8</v>
      </c>
      <c r="C13" s="170"/>
      <c r="D13" s="235" t="s">
        <v>808</v>
      </c>
      <c r="E13" s="404" t="s">
        <v>31</v>
      </c>
      <c r="F13" s="82" t="s">
        <v>60</v>
      </c>
      <c r="G13" s="83" t="s">
        <v>15</v>
      </c>
      <c r="H13" s="82">
        <v>6</v>
      </c>
      <c r="I13" s="83" t="s">
        <v>937</v>
      </c>
      <c r="J13" s="496">
        <v>84.975000000000009</v>
      </c>
      <c r="K13" s="84"/>
      <c r="L13" s="84"/>
      <c r="M13" s="84"/>
      <c r="N13" s="84"/>
      <c r="O13" s="84"/>
      <c r="P13" s="84"/>
      <c r="Q13" s="84"/>
      <c r="R13" s="819"/>
      <c r="S13" s="790"/>
      <c r="T13" s="790"/>
      <c r="U13" s="790"/>
      <c r="V13" s="790"/>
      <c r="W13" s="790"/>
      <c r="X13" s="790"/>
      <c r="Y13" s="1048"/>
      <c r="Z13" s="1053"/>
      <c r="AA13" s="819"/>
      <c r="AB13" s="819"/>
      <c r="AC13" s="819"/>
      <c r="AD13" s="60">
        <f>SUM(K13:Y13)*J13+SUM(Z13:AC13)*1.1*J13</f>
        <v>0</v>
      </c>
      <c r="AE13" s="85" t="str">
        <f>IF(B13="New","Yes","No")</f>
        <v>Yes</v>
      </c>
      <c r="AF13" s="61" t="str">
        <f>IF(SUM(K13:AC13)&gt;0,"Yes","No")</f>
        <v>No</v>
      </c>
      <c r="AG13" s="42"/>
      <c r="AH13" s="187">
        <v>1</v>
      </c>
      <c r="AI13" s="188">
        <f>AH13*SUM(K13:AC13)</f>
        <v>0</v>
      </c>
      <c r="AJ13" s="660"/>
      <c r="AK13" s="660"/>
      <c r="AL13" s="363"/>
      <c r="AM13" s="258">
        <v>3.1</v>
      </c>
      <c r="AN13" s="152">
        <f>SUM(K13:AC13)*AM13</f>
        <v>0</v>
      </c>
      <c r="AO13" s="152">
        <f t="shared" ref="AO13:AO26" si="20">K13*H13</f>
        <v>0</v>
      </c>
      <c r="AP13" s="152">
        <f t="shared" ref="AP13:AP27" si="21">L13*H13</f>
        <v>0</v>
      </c>
      <c r="AQ13" s="152">
        <f t="shared" ref="AQ13:AQ27" si="22">M13*H13</f>
        <v>0</v>
      </c>
      <c r="AR13" s="152">
        <f t="shared" ref="AR13:AR27" si="23">N13*H13</f>
        <v>0</v>
      </c>
      <c r="AS13" s="152">
        <f t="shared" ref="AS13:AS27" si="24">O13*H13</f>
        <v>0</v>
      </c>
      <c r="AT13" s="152">
        <f t="shared" ref="AT13:AT27" si="25">P13*H13</f>
        <v>0</v>
      </c>
      <c r="AU13" s="152">
        <f t="shared" ref="AU13:AU46" si="26">Q13*H13</f>
        <v>0</v>
      </c>
      <c r="AV13" s="152">
        <f t="shared" ref="AV13:AV46" si="27">R13*H13</f>
        <v>0</v>
      </c>
      <c r="AW13" s="152">
        <f t="shared" ref="AW13:AW46" si="28">S13*H13</f>
        <v>0</v>
      </c>
      <c r="AX13" s="152">
        <f t="shared" ref="AX13:AX27" si="29">T13*H13</f>
        <v>0</v>
      </c>
      <c r="AY13" s="152">
        <f t="shared" ref="AY13:AY46" si="30">U13*H13</f>
        <v>0</v>
      </c>
      <c r="AZ13" s="152">
        <f t="shared" ref="AZ13:AZ27" si="31">V13*H13</f>
        <v>0</v>
      </c>
      <c r="BA13" s="152">
        <f t="shared" ref="BA13:BA27" si="32">W13*H13</f>
        <v>0</v>
      </c>
      <c r="BB13" s="152">
        <f t="shared" ref="BB13:BB46" si="33">X13*H13</f>
        <v>0</v>
      </c>
      <c r="BC13" s="152">
        <f>Y13*$H13</f>
        <v>0</v>
      </c>
      <c r="BD13" s="152">
        <f t="shared" ref="BD13:BG13" si="34">Z13*$H13</f>
        <v>0</v>
      </c>
      <c r="BE13" s="152">
        <f t="shared" si="34"/>
        <v>0</v>
      </c>
      <c r="BF13" s="152">
        <f t="shared" si="34"/>
        <v>0</v>
      </c>
      <c r="BG13" s="152">
        <f t="shared" si="34"/>
        <v>0</v>
      </c>
      <c r="BH13" s="155">
        <v>1</v>
      </c>
      <c r="BI13" s="719">
        <v>12</v>
      </c>
      <c r="BJ13" s="733">
        <f>BI13*SUM(K13:AC13)</f>
        <v>0</v>
      </c>
      <c r="BK13" s="719"/>
      <c r="BL13" s="733">
        <f>BK13*SUM(K13:AC13)</f>
        <v>0</v>
      </c>
      <c r="BM13" s="719"/>
      <c r="BN13" s="733">
        <f>BM13*SUM(K13:AC13)</f>
        <v>0</v>
      </c>
      <c r="BO13" s="730"/>
      <c r="BP13" s="733">
        <f t="shared" ref="BP13:BP46" si="35">BO13*SUM(K13:AC13)</f>
        <v>0</v>
      </c>
      <c r="BQ13" s="730"/>
      <c r="BR13" s="733">
        <f t="shared" ref="BR13:BR46" si="36">BQ13*SUM(K13:AC13)</f>
        <v>0</v>
      </c>
      <c r="BS13" s="730"/>
      <c r="BT13" s="733">
        <f t="shared" ref="BT13:BT46" si="37">BS13*SUM(K13:AC13)</f>
        <v>0</v>
      </c>
      <c r="BU13" s="730">
        <v>1</v>
      </c>
      <c r="BV13" s="733">
        <f t="shared" ref="BV13:BV46" si="38">BU13*SUM(K13:AC13)</f>
        <v>0</v>
      </c>
      <c r="BW13" s="730"/>
      <c r="BX13" s="733">
        <f t="shared" ref="BX13:BX46" si="39">BW13*SUM(K13:AC13)</f>
        <v>0</v>
      </c>
      <c r="BY13" s="730"/>
      <c r="BZ13" s="733">
        <f t="shared" ref="BZ13:BZ17" si="40">BY13*SUM(K13:Y13)</f>
        <v>0</v>
      </c>
      <c r="CA13" s="730"/>
      <c r="CB13" s="733">
        <f t="shared" ref="CB13:CB46" si="41">CA13*SUM(K13:AC13)</f>
        <v>0</v>
      </c>
      <c r="CC13" s="735"/>
      <c r="CD13" s="733">
        <f t="shared" ref="CD13:CD46" si="42">CC13*SUM(K13:AC13)</f>
        <v>0</v>
      </c>
      <c r="CE13" s="735"/>
      <c r="CF13" s="733">
        <f t="shared" ref="CF13:CF46" si="43">CE13*SUM(K13:AC13)</f>
        <v>0</v>
      </c>
      <c r="CG13" s="735"/>
      <c r="CH13" s="733">
        <f t="shared" ref="CH13:CH46" si="44">CG13*SUM(K13:AC13)</f>
        <v>0</v>
      </c>
      <c r="CI13" s="735"/>
      <c r="CJ13" s="733">
        <f t="shared" ref="CJ13:CJ46" si="45">CI13*SUM(K13:AC13)</f>
        <v>0</v>
      </c>
      <c r="CL13" s="26">
        <f>IF($F13="XS",IF(SUM($K13:$AC13)&gt;0,SUM($K13:$AC13),0),0)*$H13</f>
        <v>0</v>
      </c>
      <c r="CM13" s="26">
        <f>IF($F13="S",IF(SUM($K13:$AC13)&gt;0,SUM($K13:$AC13),0),0)*$H13</f>
        <v>0</v>
      </c>
      <c r="CN13" s="26">
        <f>IF($F13="M",IF(SUM($K13:$AC13)&gt;0,SUM($K13:$AC13),0),0)*$H13</f>
        <v>0</v>
      </c>
      <c r="CO13" s="26">
        <f>IF($F13="L",IF(SUM($K13:$AC13)&gt;0,SUM($K13:$AC13),0),0)*$H13</f>
        <v>0</v>
      </c>
      <c r="CP13" s="26">
        <f>IF($F13="XL",IF(SUM($K13:$AC13)&gt;0,SUM($K13:$AC13),0),0)*$H13</f>
        <v>0</v>
      </c>
      <c r="CQ13" s="26">
        <f>IF($F13="2XL",IF(SUM($K13:$AC13)&gt;0,SUM($K13:$AC13),0),0)*$H13</f>
        <v>0</v>
      </c>
      <c r="CR13" s="26">
        <f>IF($F13="3XL",IF(SUM($K13:$AC13)&gt;0,SUM($K13:$AC13),0),0)*$H13</f>
        <v>0</v>
      </c>
      <c r="CS13" s="26">
        <f>IF($F13="various",IF(SUM($K13:$AC13)&gt;0,SUM($K13:$AC13),0),0)*$H13</f>
        <v>0</v>
      </c>
      <c r="CU13" s="1">
        <f>IF(E13="",IF(SUM(K13:AC13)&gt;0,SUM(K13:AC13),0),0)*H13</f>
        <v>0</v>
      </c>
      <c r="CV13" s="1">
        <f>IF(E13="Dual Tex.",IF(SUM(AC13:AC13)&gt;0,SUM(AC13:AC13),0),0)*H13</f>
        <v>0</v>
      </c>
      <c r="CX13" s="1">
        <f>IF($G13="sloper",IF(SUM($K13:$AC13)&gt;0,SUM($K13:$AC13),0),0)*$H13</f>
        <v>0</v>
      </c>
      <c r="CY13" s="1">
        <f>IF($G13="footholds",IF(SUM($K13:$AC13)&gt;0,SUM($K13:$AC13),0),0)*$H13</f>
        <v>0</v>
      </c>
      <c r="CZ13" s="1">
        <f>IF($G13="micros",IF(SUM($K13:$AC13)&gt;0,SUM($K13:$AC13),0),0)*$H13</f>
        <v>0</v>
      </c>
      <c r="DA13" s="1">
        <f>IF($G13="jug",IF(SUM($K13:$AC13)&gt;0,SUM($K13:$AC13),0),0)*$H13</f>
        <v>0</v>
      </c>
      <c r="DB13" s="1">
        <f>IF($G13="ledge",IF(SUM($K13:$AC13)&gt;0,SUM($K13:$AC13),0),0)*$H13</f>
        <v>0</v>
      </c>
      <c r="DC13" s="1">
        <f>IF($G13="edge",IF(SUM($K13:$AC13)&gt;0,SUM($K13:$AC13),0),0)*$H13</f>
        <v>0</v>
      </c>
      <c r="DD13" s="1">
        <f>IF($G13="crimp",IF(SUM($K13:$AC13)&gt;0,SUM($K13:$AC13),0),0)*$H13</f>
        <v>0</v>
      </c>
      <c r="DE13" s="1">
        <f>IF($G13="incut",IF(SUM($K13:$AC13)&gt;0,SUM($K13:$AC13),0),0)*$H13</f>
        <v>0</v>
      </c>
      <c r="DF13" s="1">
        <f>IF($G13="dish",IF(SUM($K13:$AC13)&gt;0,SUM($K13:$AC13),0),0)*$H13</f>
        <v>0</v>
      </c>
      <c r="DG13" s="1">
        <f>IF($G13="pinch",IF(SUM($K13:$AC13)&gt;0,SUM($K13:$AC13),0),0)*$H13</f>
        <v>0</v>
      </c>
      <c r="DH13" s="1">
        <f>IF($G13="pocket",IF(SUM($K13:$AC13)&gt;0,SUM($K13:$AC13),0),0)*$H13</f>
        <v>0</v>
      </c>
      <c r="DI13" s="1">
        <f>IF($G13="insert",IF(SUM($K13:$AC13)&gt;0,SUM($K13:$AC13),0),0)*$H13</f>
        <v>0</v>
      </c>
      <c r="DJ13" s="1">
        <f>IF($G13="feature",IF(SUM($K13:$AC13)&gt;0,SUM($K13:$AC13),0),0)*$H13</f>
        <v>0</v>
      </c>
      <c r="DK13" s="1">
        <f>IF($G13="scoop",IF(SUM($K13:$AC13)&gt;0,SUM($K13:$AC13),0),0)*$H13</f>
        <v>0</v>
      </c>
      <c r="DL13" s="1">
        <f>IF($G13="various",IF(SUM($K13:$AC13)&gt;0,SUM($K13:$AC13),0),0)*$H13</f>
        <v>0</v>
      </c>
      <c r="DM13" s="1">
        <f>IF($G13="positive",IF(SUM($K13:$AC13)&gt;0,SUM($K13:$AC13),0),0)*$H13</f>
        <v>0</v>
      </c>
    </row>
    <row r="14" spans="1:143" s="26" customFormat="1" ht="35" customHeight="1" x14ac:dyDescent="0.2">
      <c r="B14" s="132" t="s">
        <v>8</v>
      </c>
      <c r="C14" s="2"/>
      <c r="D14" s="233" t="s">
        <v>809</v>
      </c>
      <c r="E14" s="401"/>
      <c r="F14" s="73" t="s">
        <v>60</v>
      </c>
      <c r="G14" s="75" t="s">
        <v>656</v>
      </c>
      <c r="H14" s="73">
        <v>10</v>
      </c>
      <c r="I14" s="75" t="s">
        <v>937</v>
      </c>
      <c r="J14" s="361">
        <v>58.916000000000004</v>
      </c>
      <c r="K14" s="64"/>
      <c r="L14" s="64"/>
      <c r="M14" s="64"/>
      <c r="N14" s="64"/>
      <c r="O14" s="64"/>
      <c r="P14" s="64"/>
      <c r="Q14" s="64"/>
      <c r="R14" s="821"/>
      <c r="S14" s="795"/>
      <c r="T14" s="795"/>
      <c r="U14" s="795"/>
      <c r="V14" s="795"/>
      <c r="W14" s="795"/>
      <c r="X14" s="795"/>
      <c r="Y14" s="1049"/>
      <c r="Z14" s="1054"/>
      <c r="AA14" s="821"/>
      <c r="AB14" s="821"/>
      <c r="AC14" s="821"/>
      <c r="AD14" s="78">
        <f t="shared" ref="AD14:AD26" si="46">SUM(K14:Y14)*J14+SUM(Z14:AC14)*1.1*J14</f>
        <v>0</v>
      </c>
      <c r="AE14" s="78" t="str">
        <f>IF(B14="New","Yes","No")</f>
        <v>Yes</v>
      </c>
      <c r="AF14" s="79" t="str">
        <f t="shared" ref="AF14:AF46" si="47">IF(SUM(K14:AC14)&gt;0,"Yes","No")</f>
        <v>No</v>
      </c>
      <c r="AG14" s="42"/>
      <c r="AH14" s="191">
        <v>1</v>
      </c>
      <c r="AI14" s="192">
        <f t="shared" ref="AI14:AI46" si="48">AH14*SUM(K14:AC14)</f>
        <v>0</v>
      </c>
      <c r="AJ14" s="660"/>
      <c r="AK14" s="660"/>
      <c r="AL14" s="363"/>
      <c r="AM14" s="258">
        <v>1.1000000000000001</v>
      </c>
      <c r="AN14" s="152">
        <f t="shared" ref="AN14:AN46" si="49">SUM(K14:AC14)*AM14</f>
        <v>0</v>
      </c>
      <c r="AO14" s="152">
        <f t="shared" si="20"/>
        <v>0</v>
      </c>
      <c r="AP14" s="152">
        <f t="shared" si="21"/>
        <v>0</v>
      </c>
      <c r="AQ14" s="152">
        <f t="shared" si="22"/>
        <v>0</v>
      </c>
      <c r="AR14" s="152">
        <f t="shared" si="23"/>
        <v>0</v>
      </c>
      <c r="AS14" s="152">
        <f t="shared" si="24"/>
        <v>0</v>
      </c>
      <c r="AT14" s="152">
        <f t="shared" si="25"/>
        <v>0</v>
      </c>
      <c r="AU14" s="152">
        <f t="shared" si="26"/>
        <v>0</v>
      </c>
      <c r="AV14" s="152">
        <f t="shared" si="27"/>
        <v>0</v>
      </c>
      <c r="AW14" s="152">
        <f t="shared" si="28"/>
        <v>0</v>
      </c>
      <c r="AX14" s="152">
        <f t="shared" si="29"/>
        <v>0</v>
      </c>
      <c r="AY14" s="152">
        <f t="shared" si="30"/>
        <v>0</v>
      </c>
      <c r="AZ14" s="152">
        <f t="shared" si="31"/>
        <v>0</v>
      </c>
      <c r="BA14" s="152">
        <f t="shared" si="32"/>
        <v>0</v>
      </c>
      <c r="BB14" s="152">
        <f t="shared" si="33"/>
        <v>0</v>
      </c>
      <c r="BC14" s="152">
        <f t="shared" ref="BC14:BC27" si="50">Y14*H14</f>
        <v>0</v>
      </c>
      <c r="BD14" s="152">
        <f t="shared" ref="BD14:BD46" si="51">Z14*$H14</f>
        <v>0</v>
      </c>
      <c r="BE14" s="152">
        <f t="shared" ref="BE14:BE46" si="52">AA14*$H14</f>
        <v>0</v>
      </c>
      <c r="BF14" s="152">
        <f t="shared" ref="BF14:BF46" si="53">AB14*$H14</f>
        <v>0</v>
      </c>
      <c r="BG14" s="152">
        <f t="shared" ref="BG14:BG46" si="54">AC14*$H14</f>
        <v>0</v>
      </c>
      <c r="BH14" s="155">
        <v>1</v>
      </c>
      <c r="BI14" s="719">
        <v>20</v>
      </c>
      <c r="BJ14" s="733">
        <f t="shared" ref="BJ14:BJ46" si="55">BI14*SUM(K14:AC14)</f>
        <v>0</v>
      </c>
      <c r="BK14" s="719"/>
      <c r="BL14" s="733">
        <f t="shared" ref="BL14:BL46" si="56">BK14*SUM(K14:AC14)</f>
        <v>0</v>
      </c>
      <c r="BM14" s="719"/>
      <c r="BN14" s="733">
        <f t="shared" ref="BN14:BN46" si="57">BM14*SUM(K14:AC14)</f>
        <v>0</v>
      </c>
      <c r="BO14" s="730"/>
      <c r="BP14" s="733">
        <f t="shared" si="35"/>
        <v>0</v>
      </c>
      <c r="BQ14" s="730">
        <v>1</v>
      </c>
      <c r="BR14" s="733">
        <f t="shared" si="36"/>
        <v>0</v>
      </c>
      <c r="BS14" s="730"/>
      <c r="BT14" s="733">
        <f t="shared" si="37"/>
        <v>0</v>
      </c>
      <c r="BU14" s="730"/>
      <c r="BV14" s="733">
        <f t="shared" si="38"/>
        <v>0</v>
      </c>
      <c r="BW14" s="730"/>
      <c r="BX14" s="733">
        <f t="shared" si="39"/>
        <v>0</v>
      </c>
      <c r="BY14" s="730"/>
      <c r="BZ14" s="733">
        <f t="shared" si="40"/>
        <v>0</v>
      </c>
      <c r="CA14" s="730"/>
      <c r="CB14" s="733">
        <f t="shared" si="41"/>
        <v>0</v>
      </c>
      <c r="CC14" s="735"/>
      <c r="CD14" s="733">
        <f t="shared" si="42"/>
        <v>0</v>
      </c>
      <c r="CE14" s="735"/>
      <c r="CF14" s="733">
        <f t="shared" si="43"/>
        <v>0</v>
      </c>
      <c r="CG14" s="735"/>
      <c r="CH14" s="733">
        <f t="shared" si="44"/>
        <v>0</v>
      </c>
      <c r="CI14" s="735"/>
      <c r="CJ14" s="733">
        <f t="shared" si="45"/>
        <v>0</v>
      </c>
      <c r="CL14" s="26">
        <f t="shared" ref="CL14:CL46" si="58">IF($F14="XS",IF(SUM($K14:$AC14)&gt;0,SUM($K14:$AC14),0),0)*$H14</f>
        <v>0</v>
      </c>
      <c r="CM14" s="26">
        <f t="shared" ref="CM14:CM46" si="59">IF($F14="S",IF(SUM($K14:$AC14)&gt;0,SUM($K14:$AC14),0),0)*$H14</f>
        <v>0</v>
      </c>
      <c r="CN14" s="26">
        <f t="shared" ref="CN14:CN46" si="60">IF($F14="M",IF(SUM($K14:$AC14)&gt;0,SUM($K14:$AC14),0),0)*$H14</f>
        <v>0</v>
      </c>
      <c r="CO14" s="26">
        <f t="shared" ref="CO14:CO46" si="61">IF($F14="L",IF(SUM($K14:$AC14)&gt;0,SUM($K14:$AC14),0),0)*$H14</f>
        <v>0</v>
      </c>
      <c r="CP14" s="26">
        <f t="shared" ref="CP14:CP46" si="62">IF($F14="XL",IF(SUM($K14:$AC14)&gt;0,SUM($K14:$AC14),0),0)*$H14</f>
        <v>0</v>
      </c>
      <c r="CQ14" s="26">
        <f t="shared" ref="CQ14:CQ46" si="63">IF($F14="2XL",IF(SUM($K14:$AC14)&gt;0,SUM($K14:$AC14),0),0)*$H14</f>
        <v>0</v>
      </c>
      <c r="CR14" s="26">
        <f t="shared" ref="CR14:CR46" si="64">IF($F14="3XL",IF(SUM($K14:$AC14)&gt;0,SUM($K14:$AC14),0),0)*$H14</f>
        <v>0</v>
      </c>
      <c r="CS14" s="26">
        <f t="shared" ref="CS14:CS46" si="65">IF($F14="various",IF(SUM($K14:$AC14)&gt;0,SUM($K14:$AC14),0),0)*$H14</f>
        <v>0</v>
      </c>
      <c r="CU14" s="1">
        <f t="shared" ref="CU14:CU46" si="66">IF(E14="",IF(SUM(K14:AC14)&gt;0,SUM(K14:AC14),0),0)*H14</f>
        <v>0</v>
      </c>
      <c r="CV14" s="1">
        <f t="shared" ref="CV14:CV46" si="67">IF(E14="Dual Tex.",IF(SUM(AC14:AC14)&gt;0,SUM(AC14:AC14),0),0)*H14</f>
        <v>0</v>
      </c>
      <c r="CX14" s="1">
        <f t="shared" ref="CX14:CX46" si="68">IF($G14="sloper",IF(SUM($K14:$AC14)&gt;0,SUM($K14:$AC14),0),0)*$H14</f>
        <v>0</v>
      </c>
      <c r="CY14" s="1">
        <f t="shared" ref="CY14:CY46" si="69">IF($G14="footholds",IF(SUM($K14:$AC14)&gt;0,SUM($K14:$AC14),0),0)*$H14</f>
        <v>0</v>
      </c>
      <c r="CZ14" s="1">
        <f t="shared" ref="CZ14:CZ46" si="70">IF($G14="micros",IF(SUM($K14:$AC14)&gt;0,SUM($K14:$AC14),0),0)*$H14</f>
        <v>0</v>
      </c>
      <c r="DA14" s="1">
        <f t="shared" ref="DA14:DA46" si="71">IF($G14="jug",IF(SUM($K14:$AC14)&gt;0,SUM($K14:$AC14),0),0)*$H14</f>
        <v>0</v>
      </c>
      <c r="DB14" s="1">
        <f t="shared" ref="DB14:DB46" si="72">IF($G14="ledge",IF(SUM($K14:$AC14)&gt;0,SUM($K14:$AC14),0),0)*$H14</f>
        <v>0</v>
      </c>
      <c r="DC14" s="1">
        <f t="shared" ref="DC14:DC46" si="73">IF($G14="edge",IF(SUM($K14:$AC14)&gt;0,SUM($K14:$AC14),0),0)*$H14</f>
        <v>0</v>
      </c>
      <c r="DD14" s="1">
        <f t="shared" ref="DD14:DD46" si="74">IF($G14="crimp",IF(SUM($K14:$AC14)&gt;0,SUM($K14:$AC14),0),0)*$H14</f>
        <v>0</v>
      </c>
      <c r="DE14" s="1">
        <f t="shared" ref="DE14:DE46" si="75">IF($G14="incut",IF(SUM($K14:$AC14)&gt;0,SUM($K14:$AC14),0),0)*$H14</f>
        <v>0</v>
      </c>
      <c r="DF14" s="1">
        <f t="shared" ref="DF14:DF46" si="76">IF($G14="dish",IF(SUM($K14:$AC14)&gt;0,SUM($K14:$AC14),0),0)*$H14</f>
        <v>0</v>
      </c>
      <c r="DG14" s="1">
        <f t="shared" ref="DG14:DG46" si="77">IF($G14="pinch",IF(SUM($K14:$AC14)&gt;0,SUM($K14:$AC14),0),0)*$H14</f>
        <v>0</v>
      </c>
      <c r="DH14" s="1">
        <f t="shared" ref="DH14:DH46" si="78">IF($G14="pocket",IF(SUM($K14:$AC14)&gt;0,SUM($K14:$AC14),0),0)*$H14</f>
        <v>0</v>
      </c>
      <c r="DI14" s="1">
        <f t="shared" ref="DI14:DI46" si="79">IF($G14="insert",IF(SUM($K14:$AC14)&gt;0,SUM($K14:$AC14),0),0)*$H14</f>
        <v>0</v>
      </c>
      <c r="DJ14" s="1">
        <f t="shared" ref="DJ14:DJ46" si="80">IF($G14="feature",IF(SUM($K14:$AC14)&gt;0,SUM($K14:$AC14),0),0)*$H14</f>
        <v>0</v>
      </c>
      <c r="DK14" s="1">
        <f t="shared" ref="DK14:DK46" si="81">IF($G14="scoop",IF(SUM($K14:$AC14)&gt;0,SUM($K14:$AC14),0),0)*$H14</f>
        <v>0</v>
      </c>
      <c r="DL14" s="1">
        <f t="shared" ref="DL14:DL46" si="82">IF($G14="various",IF(SUM($K14:$AC14)&gt;0,SUM($K14:$AC14),0),0)*$H14</f>
        <v>0</v>
      </c>
      <c r="DM14" s="1">
        <f t="shared" ref="DM14:DM46" si="83">IF($G14="positive",IF(SUM($K14:$AC14)&gt;0,SUM($K14:$AC14),0),0)*$H14</f>
        <v>0</v>
      </c>
    </row>
    <row r="15" spans="1:143" ht="36" customHeight="1" x14ac:dyDescent="0.2">
      <c r="B15" s="389"/>
      <c r="E15" s="415"/>
      <c r="F15" s="47"/>
      <c r="G15" s="51"/>
      <c r="I15" s="708" t="s">
        <v>785</v>
      </c>
      <c r="J15" s="256"/>
      <c r="K15" s="826"/>
      <c r="L15" s="831"/>
      <c r="M15" s="826"/>
      <c r="N15" s="826"/>
      <c r="O15" s="826"/>
      <c r="P15" s="826"/>
      <c r="Q15" s="826"/>
      <c r="R15" s="826"/>
      <c r="S15" s="826"/>
      <c r="T15" s="826"/>
      <c r="U15" s="826"/>
      <c r="V15" s="826"/>
      <c r="W15" s="826"/>
      <c r="X15" s="826"/>
      <c r="Y15" s="826"/>
      <c r="Z15" s="1055"/>
      <c r="AA15" s="826"/>
      <c r="AB15" s="826"/>
      <c r="AC15" s="826"/>
      <c r="AD15" s="201"/>
      <c r="AE15" s="54"/>
      <c r="AF15" s="207"/>
      <c r="AH15" s="1"/>
      <c r="AI15" s="74"/>
      <c r="AJ15" s="26"/>
      <c r="AK15" s="26"/>
      <c r="AL15" s="363"/>
      <c r="AM15" s="258"/>
      <c r="AN15" s="152">
        <f t="shared" si="49"/>
        <v>0</v>
      </c>
      <c r="AO15" s="152">
        <f t="shared" si="20"/>
        <v>0</v>
      </c>
      <c r="AP15" s="152">
        <f t="shared" si="21"/>
        <v>0</v>
      </c>
      <c r="AQ15" s="152">
        <f t="shared" si="22"/>
        <v>0</v>
      </c>
      <c r="AR15" s="152">
        <f t="shared" si="23"/>
        <v>0</v>
      </c>
      <c r="AS15" s="152">
        <f t="shared" si="24"/>
        <v>0</v>
      </c>
      <c r="AT15" s="152">
        <f t="shared" si="25"/>
        <v>0</v>
      </c>
      <c r="AU15" s="152">
        <f t="shared" si="26"/>
        <v>0</v>
      </c>
      <c r="AV15" s="152">
        <f t="shared" si="27"/>
        <v>0</v>
      </c>
      <c r="AW15" s="152">
        <f t="shared" si="28"/>
        <v>0</v>
      </c>
      <c r="AX15" s="152">
        <f t="shared" si="29"/>
        <v>0</v>
      </c>
      <c r="AY15" s="152">
        <f t="shared" si="30"/>
        <v>0</v>
      </c>
      <c r="AZ15" s="152">
        <f t="shared" si="31"/>
        <v>0</v>
      </c>
      <c r="BA15" s="152">
        <f t="shared" si="32"/>
        <v>0</v>
      </c>
      <c r="BB15" s="152">
        <f t="shared" si="33"/>
        <v>0</v>
      </c>
      <c r="BC15" s="152">
        <f t="shared" si="50"/>
        <v>0</v>
      </c>
      <c r="BD15" s="152">
        <f t="shared" si="51"/>
        <v>0</v>
      </c>
      <c r="BE15" s="152">
        <f t="shared" si="52"/>
        <v>0</v>
      </c>
      <c r="BF15" s="152">
        <f t="shared" si="53"/>
        <v>0</v>
      </c>
      <c r="BG15" s="152">
        <f t="shared" si="54"/>
        <v>0</v>
      </c>
      <c r="BH15" s="152"/>
      <c r="BI15" s="719">
        <v>1</v>
      </c>
      <c r="BJ15" s="733">
        <f t="shared" si="55"/>
        <v>0</v>
      </c>
      <c r="BK15" s="719"/>
      <c r="BL15" s="733">
        <f t="shared" si="56"/>
        <v>0</v>
      </c>
      <c r="BM15" s="719"/>
      <c r="BN15" s="733">
        <f t="shared" si="57"/>
        <v>0</v>
      </c>
      <c r="BO15" s="730"/>
      <c r="BP15" s="733">
        <f t="shared" si="35"/>
        <v>0</v>
      </c>
      <c r="BQ15" s="730"/>
      <c r="BR15" s="733">
        <f t="shared" si="36"/>
        <v>0</v>
      </c>
      <c r="BS15" s="730">
        <v>0</v>
      </c>
      <c r="BT15" s="733">
        <f t="shared" si="37"/>
        <v>0</v>
      </c>
      <c r="BU15" s="730"/>
      <c r="BV15" s="733">
        <f t="shared" si="38"/>
        <v>0</v>
      </c>
      <c r="BW15" s="730"/>
      <c r="BX15" s="733">
        <f t="shared" si="39"/>
        <v>0</v>
      </c>
      <c r="BY15" s="730"/>
      <c r="BZ15" s="733">
        <f t="shared" si="40"/>
        <v>0</v>
      </c>
      <c r="CA15" s="730"/>
      <c r="CB15" s="733">
        <f t="shared" si="41"/>
        <v>0</v>
      </c>
      <c r="CC15" s="735"/>
      <c r="CD15" s="733">
        <f t="shared" si="42"/>
        <v>0</v>
      </c>
      <c r="CE15" s="735"/>
      <c r="CF15" s="733">
        <f t="shared" si="43"/>
        <v>0</v>
      </c>
      <c r="CG15" s="735"/>
      <c r="CH15" s="733">
        <f t="shared" si="44"/>
        <v>0</v>
      </c>
      <c r="CI15" s="735"/>
      <c r="CJ15" s="733">
        <f t="shared" si="45"/>
        <v>0</v>
      </c>
      <c r="CL15" s="26">
        <f t="shared" si="58"/>
        <v>0</v>
      </c>
      <c r="CM15" s="26">
        <f t="shared" si="59"/>
        <v>0</v>
      </c>
      <c r="CN15" s="26">
        <f t="shared" si="60"/>
        <v>0</v>
      </c>
      <c r="CO15" s="26">
        <f t="shared" si="61"/>
        <v>0</v>
      </c>
      <c r="CP15" s="26">
        <f t="shared" si="62"/>
        <v>0</v>
      </c>
      <c r="CQ15" s="26">
        <f t="shared" si="63"/>
        <v>0</v>
      </c>
      <c r="CR15" s="26">
        <f t="shared" si="64"/>
        <v>0</v>
      </c>
      <c r="CS15" s="26">
        <f t="shared" si="65"/>
        <v>0</v>
      </c>
      <c r="CT15" s="26"/>
      <c r="CU15" s="1">
        <f t="shared" si="66"/>
        <v>0</v>
      </c>
      <c r="CV15" s="1">
        <f t="shared" si="67"/>
        <v>0</v>
      </c>
      <c r="CW15" s="26"/>
      <c r="CX15" s="1">
        <f t="shared" si="68"/>
        <v>0</v>
      </c>
      <c r="CY15" s="1">
        <f t="shared" si="69"/>
        <v>0</v>
      </c>
      <c r="CZ15" s="1">
        <f t="shared" si="70"/>
        <v>0</v>
      </c>
      <c r="DA15" s="1">
        <f t="shared" si="71"/>
        <v>0</v>
      </c>
      <c r="DB15" s="1">
        <f t="shared" si="72"/>
        <v>0</v>
      </c>
      <c r="DC15" s="1">
        <f t="shared" si="73"/>
        <v>0</v>
      </c>
      <c r="DD15" s="1">
        <f t="shared" si="74"/>
        <v>0</v>
      </c>
      <c r="DE15" s="1">
        <f t="shared" si="75"/>
        <v>0</v>
      </c>
      <c r="DF15" s="1">
        <f t="shared" si="76"/>
        <v>0</v>
      </c>
      <c r="DG15" s="1">
        <f t="shared" si="77"/>
        <v>0</v>
      </c>
      <c r="DH15" s="1">
        <f t="shared" si="78"/>
        <v>0</v>
      </c>
      <c r="DI15" s="1">
        <f t="shared" si="79"/>
        <v>0</v>
      </c>
      <c r="DJ15" s="1">
        <f t="shared" si="80"/>
        <v>0</v>
      </c>
      <c r="DK15" s="1">
        <f t="shared" si="81"/>
        <v>0</v>
      </c>
      <c r="DL15" s="1">
        <f t="shared" si="82"/>
        <v>0</v>
      </c>
      <c r="DM15" s="1">
        <f t="shared" si="83"/>
        <v>0</v>
      </c>
    </row>
    <row r="16" spans="1:143" s="62" customFormat="1" ht="57" customHeight="1" x14ac:dyDescent="0.2">
      <c r="A16" s="1"/>
      <c r="B16" s="142" t="s">
        <v>8</v>
      </c>
      <c r="C16" s="57"/>
      <c r="D16" s="234" t="s">
        <v>786</v>
      </c>
      <c r="E16" s="404"/>
      <c r="F16" s="57" t="s">
        <v>64</v>
      </c>
      <c r="G16" s="58" t="s">
        <v>15</v>
      </c>
      <c r="H16" s="57">
        <v>1</v>
      </c>
      <c r="I16" s="58" t="s">
        <v>937</v>
      </c>
      <c r="J16" s="489">
        <v>80.300000000000011</v>
      </c>
      <c r="K16" s="69"/>
      <c r="L16" s="69"/>
      <c r="M16" s="69"/>
      <c r="N16" s="69"/>
      <c r="O16" s="69"/>
      <c r="P16" s="69"/>
      <c r="Q16" s="69"/>
      <c r="R16" s="820"/>
      <c r="S16" s="206"/>
      <c r="T16" s="206"/>
      <c r="U16" s="206"/>
      <c r="V16" s="206"/>
      <c r="W16" s="206"/>
      <c r="X16" s="206"/>
      <c r="Y16" s="108"/>
      <c r="Z16" s="1056"/>
      <c r="AA16" s="820"/>
      <c r="AB16" s="820"/>
      <c r="AC16" s="820"/>
      <c r="AD16" s="70">
        <f t="shared" si="46"/>
        <v>0</v>
      </c>
      <c r="AE16" s="60" t="str">
        <f t="shared" ref="AE16:AE27" si="84">IF(B16="New","Yes","No")</f>
        <v>Yes</v>
      </c>
      <c r="AF16" s="61" t="str">
        <f t="shared" si="47"/>
        <v>No</v>
      </c>
      <c r="AG16"/>
      <c r="AH16" s="187">
        <v>1</v>
      </c>
      <c r="AI16" s="190">
        <f>AH16*SUM(K16:AC16)</f>
        <v>0</v>
      </c>
      <c r="AJ16" s="26"/>
      <c r="AK16" s="26"/>
      <c r="AL16" s="363"/>
      <c r="AM16" s="258">
        <v>1.1000000000000001</v>
      </c>
      <c r="AN16" s="152">
        <f t="shared" si="49"/>
        <v>0</v>
      </c>
      <c r="AO16" s="152">
        <f t="shared" si="20"/>
        <v>0</v>
      </c>
      <c r="AP16" s="152">
        <f t="shared" si="21"/>
        <v>0</v>
      </c>
      <c r="AQ16" s="152">
        <f t="shared" si="22"/>
        <v>0</v>
      </c>
      <c r="AR16" s="152">
        <f t="shared" si="23"/>
        <v>0</v>
      </c>
      <c r="AS16" s="152">
        <f t="shared" si="24"/>
        <v>0</v>
      </c>
      <c r="AT16" s="152">
        <f t="shared" si="25"/>
        <v>0</v>
      </c>
      <c r="AU16" s="152">
        <f t="shared" si="26"/>
        <v>0</v>
      </c>
      <c r="AV16" s="152">
        <f t="shared" si="27"/>
        <v>0</v>
      </c>
      <c r="AW16" s="152">
        <f t="shared" si="28"/>
        <v>0</v>
      </c>
      <c r="AX16" s="152">
        <f t="shared" si="29"/>
        <v>0</v>
      </c>
      <c r="AY16" s="152">
        <f t="shared" si="30"/>
        <v>0</v>
      </c>
      <c r="AZ16" s="152">
        <f t="shared" si="31"/>
        <v>0</v>
      </c>
      <c r="BA16" s="152">
        <f t="shared" si="32"/>
        <v>0</v>
      </c>
      <c r="BB16" s="152">
        <f t="shared" si="33"/>
        <v>0</v>
      </c>
      <c r="BC16" s="152">
        <f t="shared" si="50"/>
        <v>0</v>
      </c>
      <c r="BD16" s="152">
        <f t="shared" si="51"/>
        <v>0</v>
      </c>
      <c r="BE16" s="152">
        <f t="shared" si="52"/>
        <v>0</v>
      </c>
      <c r="BF16" s="152">
        <f t="shared" si="53"/>
        <v>0</v>
      </c>
      <c r="BG16" s="152">
        <f t="shared" si="54"/>
        <v>0</v>
      </c>
      <c r="BH16" s="152">
        <v>1</v>
      </c>
      <c r="BI16" s="719">
        <v>2</v>
      </c>
      <c r="BJ16" s="733">
        <f t="shared" si="55"/>
        <v>0</v>
      </c>
      <c r="BK16" s="719"/>
      <c r="BL16" s="733">
        <f t="shared" si="56"/>
        <v>0</v>
      </c>
      <c r="BM16" s="719"/>
      <c r="BN16" s="733">
        <f t="shared" si="57"/>
        <v>0</v>
      </c>
      <c r="BO16" s="730"/>
      <c r="BP16" s="733">
        <f t="shared" si="35"/>
        <v>0</v>
      </c>
      <c r="BQ16" s="730"/>
      <c r="BR16" s="733">
        <f t="shared" si="36"/>
        <v>0</v>
      </c>
      <c r="BS16" s="730">
        <v>1</v>
      </c>
      <c r="BT16" s="733">
        <f t="shared" si="37"/>
        <v>0</v>
      </c>
      <c r="BU16" s="730"/>
      <c r="BV16" s="733">
        <f t="shared" si="38"/>
        <v>0</v>
      </c>
      <c r="BW16" s="730"/>
      <c r="BX16" s="733">
        <f t="shared" si="39"/>
        <v>0</v>
      </c>
      <c r="BY16" s="730"/>
      <c r="BZ16" s="733">
        <f t="shared" si="40"/>
        <v>0</v>
      </c>
      <c r="CA16" s="730"/>
      <c r="CB16" s="733">
        <f t="shared" si="41"/>
        <v>0</v>
      </c>
      <c r="CC16" s="730"/>
      <c r="CD16" s="733">
        <f t="shared" si="42"/>
        <v>0</v>
      </c>
      <c r="CE16" s="730"/>
      <c r="CF16" s="733">
        <f t="shared" si="43"/>
        <v>0</v>
      </c>
      <c r="CG16" s="730"/>
      <c r="CH16" s="733">
        <f t="shared" si="44"/>
        <v>0</v>
      </c>
      <c r="CI16" s="730"/>
      <c r="CJ16" s="733">
        <f t="shared" si="45"/>
        <v>0</v>
      </c>
      <c r="CK16" s="26"/>
      <c r="CL16" s="26">
        <f t="shared" si="58"/>
        <v>0</v>
      </c>
      <c r="CM16" s="26">
        <f t="shared" si="59"/>
        <v>0</v>
      </c>
      <c r="CN16" s="26">
        <f t="shared" si="60"/>
        <v>0</v>
      </c>
      <c r="CO16" s="26">
        <f t="shared" si="61"/>
        <v>0</v>
      </c>
      <c r="CP16" s="26">
        <f t="shared" si="62"/>
        <v>0</v>
      </c>
      <c r="CQ16" s="26">
        <f t="shared" si="63"/>
        <v>0</v>
      </c>
      <c r="CR16" s="26">
        <f t="shared" si="64"/>
        <v>0</v>
      </c>
      <c r="CS16" s="26">
        <f t="shared" si="65"/>
        <v>0</v>
      </c>
      <c r="CT16" s="26"/>
      <c r="CU16" s="1">
        <f t="shared" si="66"/>
        <v>0</v>
      </c>
      <c r="CV16" s="1">
        <f t="shared" si="67"/>
        <v>0</v>
      </c>
      <c r="CW16" s="26"/>
      <c r="CX16" s="1">
        <f t="shared" si="68"/>
        <v>0</v>
      </c>
      <c r="CY16" s="1">
        <f t="shared" si="69"/>
        <v>0</v>
      </c>
      <c r="CZ16" s="1">
        <f t="shared" si="70"/>
        <v>0</v>
      </c>
      <c r="DA16" s="1">
        <f t="shared" si="71"/>
        <v>0</v>
      </c>
      <c r="DB16" s="1">
        <f t="shared" si="72"/>
        <v>0</v>
      </c>
      <c r="DC16" s="1">
        <f t="shared" si="73"/>
        <v>0</v>
      </c>
      <c r="DD16" s="1">
        <f t="shared" si="74"/>
        <v>0</v>
      </c>
      <c r="DE16" s="1">
        <f t="shared" si="75"/>
        <v>0</v>
      </c>
      <c r="DF16" s="1">
        <f t="shared" si="76"/>
        <v>0</v>
      </c>
      <c r="DG16" s="1">
        <f t="shared" si="77"/>
        <v>0</v>
      </c>
      <c r="DH16" s="1">
        <f t="shared" si="78"/>
        <v>0</v>
      </c>
      <c r="DI16" s="1">
        <f t="shared" si="79"/>
        <v>0</v>
      </c>
      <c r="DJ16" s="1">
        <f t="shared" si="80"/>
        <v>0</v>
      </c>
      <c r="DK16" s="1">
        <f t="shared" si="81"/>
        <v>0</v>
      </c>
      <c r="DL16" s="1">
        <f t="shared" si="82"/>
        <v>0</v>
      </c>
      <c r="DM16" s="1">
        <f t="shared" si="83"/>
        <v>0</v>
      </c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</row>
    <row r="17" spans="1:143" s="1" customFormat="1" ht="57" customHeight="1" x14ac:dyDescent="0.2">
      <c r="B17" s="139" t="s">
        <v>8</v>
      </c>
      <c r="C17" s="26"/>
      <c r="D17" s="671" t="s">
        <v>787</v>
      </c>
      <c r="E17" s="672"/>
      <c r="F17" s="107" t="s">
        <v>63</v>
      </c>
      <c r="G17" s="673" t="s">
        <v>15</v>
      </c>
      <c r="H17" s="107">
        <v>1</v>
      </c>
      <c r="I17" s="673" t="s">
        <v>937</v>
      </c>
      <c r="J17" s="674">
        <v>93.500000000000014</v>
      </c>
      <c r="K17" s="675"/>
      <c r="L17" s="675"/>
      <c r="M17" s="675"/>
      <c r="N17" s="675"/>
      <c r="O17" s="675"/>
      <c r="P17" s="675"/>
      <c r="Q17" s="675"/>
      <c r="R17" s="832"/>
      <c r="S17" s="800"/>
      <c r="T17" s="800"/>
      <c r="U17" s="800"/>
      <c r="V17" s="800"/>
      <c r="W17" s="800"/>
      <c r="X17" s="800"/>
      <c r="Y17" s="1050"/>
      <c r="Z17" s="1057"/>
      <c r="AA17" s="832"/>
      <c r="AB17" s="832"/>
      <c r="AC17" s="832"/>
      <c r="AD17" s="676">
        <f t="shared" si="46"/>
        <v>0</v>
      </c>
      <c r="AE17" s="676" t="str">
        <f t="shared" si="84"/>
        <v>Yes</v>
      </c>
      <c r="AF17" s="677" t="str">
        <f t="shared" si="47"/>
        <v>No</v>
      </c>
      <c r="AG17"/>
      <c r="AH17" s="189">
        <v>1</v>
      </c>
      <c r="AI17" s="190">
        <f t="shared" si="48"/>
        <v>0</v>
      </c>
      <c r="AJ17" s="26"/>
      <c r="AK17" s="26"/>
      <c r="AL17" s="363"/>
      <c r="AM17" s="258">
        <v>1.25</v>
      </c>
      <c r="AN17" s="152">
        <f t="shared" si="49"/>
        <v>0</v>
      </c>
      <c r="AO17" s="152">
        <f t="shared" si="20"/>
        <v>0</v>
      </c>
      <c r="AP17" s="152">
        <f t="shared" si="21"/>
        <v>0</v>
      </c>
      <c r="AQ17" s="152">
        <f t="shared" si="22"/>
        <v>0</v>
      </c>
      <c r="AR17" s="152">
        <f t="shared" si="23"/>
        <v>0</v>
      </c>
      <c r="AS17" s="152">
        <f t="shared" si="24"/>
        <v>0</v>
      </c>
      <c r="AT17" s="152">
        <f t="shared" si="25"/>
        <v>0</v>
      </c>
      <c r="AU17" s="152">
        <f t="shared" si="26"/>
        <v>0</v>
      </c>
      <c r="AV17" s="152">
        <f t="shared" si="27"/>
        <v>0</v>
      </c>
      <c r="AW17" s="152">
        <f t="shared" si="28"/>
        <v>0</v>
      </c>
      <c r="AX17" s="152">
        <f t="shared" si="29"/>
        <v>0</v>
      </c>
      <c r="AY17" s="152">
        <f t="shared" si="30"/>
        <v>0</v>
      </c>
      <c r="AZ17" s="152">
        <f t="shared" si="31"/>
        <v>0</v>
      </c>
      <c r="BA17" s="152">
        <f t="shared" si="32"/>
        <v>0</v>
      </c>
      <c r="BB17" s="152">
        <f t="shared" si="33"/>
        <v>0</v>
      </c>
      <c r="BC17" s="152">
        <f t="shared" si="50"/>
        <v>0</v>
      </c>
      <c r="BD17" s="152">
        <f t="shared" si="51"/>
        <v>0</v>
      </c>
      <c r="BE17" s="152">
        <f t="shared" si="52"/>
        <v>0</v>
      </c>
      <c r="BF17" s="152">
        <f t="shared" si="53"/>
        <v>0</v>
      </c>
      <c r="BG17" s="152">
        <f t="shared" si="54"/>
        <v>0</v>
      </c>
      <c r="BH17" s="152">
        <v>1</v>
      </c>
      <c r="BI17" s="719">
        <v>1</v>
      </c>
      <c r="BJ17" s="733">
        <f t="shared" si="55"/>
        <v>0</v>
      </c>
      <c r="BK17" s="719"/>
      <c r="BL17" s="733">
        <f t="shared" si="56"/>
        <v>0</v>
      </c>
      <c r="BM17" s="719"/>
      <c r="BN17" s="733">
        <f t="shared" si="57"/>
        <v>0</v>
      </c>
      <c r="BO17" s="730"/>
      <c r="BP17" s="733">
        <f t="shared" si="35"/>
        <v>0</v>
      </c>
      <c r="BQ17" s="730"/>
      <c r="BR17" s="733">
        <f t="shared" si="36"/>
        <v>0</v>
      </c>
      <c r="BS17" s="730"/>
      <c r="BT17" s="733">
        <f t="shared" si="37"/>
        <v>0</v>
      </c>
      <c r="BU17" s="730">
        <v>1</v>
      </c>
      <c r="BV17" s="733">
        <f t="shared" si="38"/>
        <v>0</v>
      </c>
      <c r="BW17" s="730"/>
      <c r="BX17" s="733">
        <f t="shared" si="39"/>
        <v>0</v>
      </c>
      <c r="BY17" s="730"/>
      <c r="BZ17" s="733">
        <f t="shared" si="40"/>
        <v>0</v>
      </c>
      <c r="CA17" s="730"/>
      <c r="CB17" s="733">
        <f t="shared" si="41"/>
        <v>0</v>
      </c>
      <c r="CC17" s="730"/>
      <c r="CD17" s="733">
        <f t="shared" si="42"/>
        <v>0</v>
      </c>
      <c r="CE17" s="730"/>
      <c r="CF17" s="733">
        <f t="shared" si="43"/>
        <v>0</v>
      </c>
      <c r="CG17" s="730"/>
      <c r="CH17" s="733">
        <f t="shared" si="44"/>
        <v>0</v>
      </c>
      <c r="CI17" s="730"/>
      <c r="CJ17" s="733">
        <f t="shared" si="45"/>
        <v>0</v>
      </c>
      <c r="CK17" s="26"/>
      <c r="CL17" s="26">
        <f t="shared" si="58"/>
        <v>0</v>
      </c>
      <c r="CM17" s="26">
        <f t="shared" si="59"/>
        <v>0</v>
      </c>
      <c r="CN17" s="26">
        <f t="shared" si="60"/>
        <v>0</v>
      </c>
      <c r="CO17" s="26">
        <f t="shared" si="61"/>
        <v>0</v>
      </c>
      <c r="CP17" s="26">
        <f t="shared" si="62"/>
        <v>0</v>
      </c>
      <c r="CQ17" s="26">
        <f t="shared" si="63"/>
        <v>0</v>
      </c>
      <c r="CR17" s="26">
        <f t="shared" si="64"/>
        <v>0</v>
      </c>
      <c r="CS17" s="26">
        <f t="shared" si="65"/>
        <v>0</v>
      </c>
      <c r="CT17" s="26"/>
      <c r="CU17" s="1">
        <f t="shared" si="66"/>
        <v>0</v>
      </c>
      <c r="CV17" s="1">
        <f t="shared" si="67"/>
        <v>0</v>
      </c>
      <c r="CW17" s="26"/>
      <c r="CX17" s="1">
        <f t="shared" si="68"/>
        <v>0</v>
      </c>
      <c r="CY17" s="1">
        <f t="shared" si="69"/>
        <v>0</v>
      </c>
      <c r="CZ17" s="1">
        <f t="shared" si="70"/>
        <v>0</v>
      </c>
      <c r="DA17" s="1">
        <f t="shared" si="71"/>
        <v>0</v>
      </c>
      <c r="DB17" s="1">
        <f t="shared" si="72"/>
        <v>0</v>
      </c>
      <c r="DC17" s="1">
        <f t="shared" si="73"/>
        <v>0</v>
      </c>
      <c r="DD17" s="1">
        <f t="shared" si="74"/>
        <v>0</v>
      </c>
      <c r="DE17" s="1">
        <f t="shared" si="75"/>
        <v>0</v>
      </c>
      <c r="DF17" s="1">
        <f t="shared" si="76"/>
        <v>0</v>
      </c>
      <c r="DG17" s="1">
        <f t="shared" si="77"/>
        <v>0</v>
      </c>
      <c r="DH17" s="1">
        <f t="shared" si="78"/>
        <v>0</v>
      </c>
      <c r="DI17" s="1">
        <f t="shared" si="79"/>
        <v>0</v>
      </c>
      <c r="DJ17" s="1">
        <f t="shared" si="80"/>
        <v>0</v>
      </c>
      <c r="DK17" s="1">
        <f t="shared" si="81"/>
        <v>0</v>
      </c>
      <c r="DL17" s="1">
        <f t="shared" si="82"/>
        <v>0</v>
      </c>
      <c r="DM17" s="1">
        <f t="shared" si="83"/>
        <v>0</v>
      </c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</row>
    <row r="18" spans="1:143" s="62" customFormat="1" ht="57" customHeight="1" x14ac:dyDescent="0.2">
      <c r="A18" s="1"/>
      <c r="B18" s="139" t="s">
        <v>8</v>
      </c>
      <c r="C18" s="26"/>
      <c r="D18" s="236" t="s">
        <v>788</v>
      </c>
      <c r="E18" s="414"/>
      <c r="F18" s="26" t="s">
        <v>64</v>
      </c>
      <c r="G18" s="68" t="s">
        <v>15</v>
      </c>
      <c r="H18" s="26">
        <v>1</v>
      </c>
      <c r="I18" s="68" t="s">
        <v>937</v>
      </c>
      <c r="J18" s="360">
        <v>91.300000000000011</v>
      </c>
      <c r="K18" s="69"/>
      <c r="L18" s="69"/>
      <c r="M18" s="69"/>
      <c r="N18" s="69"/>
      <c r="O18" s="69"/>
      <c r="P18" s="69"/>
      <c r="Q18" s="69"/>
      <c r="R18" s="820"/>
      <c r="S18" s="206"/>
      <c r="T18" s="206"/>
      <c r="U18" s="206"/>
      <c r="V18" s="206"/>
      <c r="W18" s="206"/>
      <c r="X18" s="206"/>
      <c r="Y18" s="108"/>
      <c r="Z18" s="1056"/>
      <c r="AA18" s="820"/>
      <c r="AB18" s="820"/>
      <c r="AC18" s="820"/>
      <c r="AD18" s="70">
        <f t="shared" si="46"/>
        <v>0</v>
      </c>
      <c r="AE18" s="70" t="str">
        <f t="shared" si="84"/>
        <v>Yes</v>
      </c>
      <c r="AF18" s="71" t="str">
        <f t="shared" si="47"/>
        <v>No</v>
      </c>
      <c r="AG18"/>
      <c r="AH18" s="189">
        <v>1</v>
      </c>
      <c r="AI18" s="190">
        <f t="shared" si="48"/>
        <v>0</v>
      </c>
      <c r="AJ18" s="26"/>
      <c r="AK18" s="26"/>
      <c r="AL18" s="363"/>
      <c r="AM18" s="258">
        <v>1.05</v>
      </c>
      <c r="AN18" s="152">
        <f t="shared" si="49"/>
        <v>0</v>
      </c>
      <c r="AO18" s="152">
        <f t="shared" si="20"/>
        <v>0</v>
      </c>
      <c r="AP18" s="152">
        <f t="shared" si="21"/>
        <v>0</v>
      </c>
      <c r="AQ18" s="152">
        <f t="shared" si="22"/>
        <v>0</v>
      </c>
      <c r="AR18" s="152">
        <f t="shared" si="23"/>
        <v>0</v>
      </c>
      <c r="AS18" s="152">
        <f t="shared" si="24"/>
        <v>0</v>
      </c>
      <c r="AT18" s="152">
        <f t="shared" si="25"/>
        <v>0</v>
      </c>
      <c r="AU18" s="152">
        <f t="shared" si="26"/>
        <v>0</v>
      </c>
      <c r="AV18" s="152">
        <f t="shared" si="27"/>
        <v>0</v>
      </c>
      <c r="AW18" s="152">
        <f t="shared" si="28"/>
        <v>0</v>
      </c>
      <c r="AX18" s="152">
        <f t="shared" si="29"/>
        <v>0</v>
      </c>
      <c r="AY18" s="152">
        <f t="shared" si="30"/>
        <v>0</v>
      </c>
      <c r="AZ18" s="152">
        <f t="shared" si="31"/>
        <v>0</v>
      </c>
      <c r="BA18" s="152">
        <f t="shared" si="32"/>
        <v>0</v>
      </c>
      <c r="BB18" s="152">
        <f t="shared" si="33"/>
        <v>0</v>
      </c>
      <c r="BC18" s="152">
        <f t="shared" si="50"/>
        <v>0</v>
      </c>
      <c r="BD18" s="152">
        <f t="shared" si="51"/>
        <v>0</v>
      </c>
      <c r="BE18" s="152">
        <f t="shared" si="52"/>
        <v>0</v>
      </c>
      <c r="BF18" s="152">
        <f t="shared" si="53"/>
        <v>0</v>
      </c>
      <c r="BG18" s="152">
        <f t="shared" si="54"/>
        <v>0</v>
      </c>
      <c r="BH18" s="152">
        <v>1</v>
      </c>
      <c r="BI18" s="719">
        <v>1</v>
      </c>
      <c r="BJ18" s="733">
        <f t="shared" si="55"/>
        <v>0</v>
      </c>
      <c r="BK18" s="719"/>
      <c r="BL18" s="733">
        <f t="shared" si="56"/>
        <v>0</v>
      </c>
      <c r="BM18" s="719"/>
      <c r="BN18" s="733">
        <f t="shared" si="57"/>
        <v>0</v>
      </c>
      <c r="BO18" s="730"/>
      <c r="BP18" s="733">
        <f t="shared" si="35"/>
        <v>0</v>
      </c>
      <c r="BQ18" s="730"/>
      <c r="BR18" s="733">
        <f t="shared" si="36"/>
        <v>0</v>
      </c>
      <c r="BS18" s="730">
        <v>1</v>
      </c>
      <c r="BT18" s="733">
        <f t="shared" si="37"/>
        <v>0</v>
      </c>
      <c r="BU18" s="730"/>
      <c r="BV18" s="733">
        <f t="shared" si="38"/>
        <v>0</v>
      </c>
      <c r="BW18" s="730"/>
      <c r="BX18" s="733">
        <f t="shared" si="39"/>
        <v>0</v>
      </c>
      <c r="BY18" s="730"/>
      <c r="BZ18" s="733">
        <f>BY18*SUM(K18:AC18)</f>
        <v>0</v>
      </c>
      <c r="CA18" s="730"/>
      <c r="CB18" s="733">
        <f t="shared" si="41"/>
        <v>0</v>
      </c>
      <c r="CC18" s="730"/>
      <c r="CD18" s="733">
        <f t="shared" si="42"/>
        <v>0</v>
      </c>
      <c r="CE18" s="730"/>
      <c r="CF18" s="733">
        <f t="shared" si="43"/>
        <v>0</v>
      </c>
      <c r="CG18" s="730"/>
      <c r="CH18" s="733">
        <f t="shared" si="44"/>
        <v>0</v>
      </c>
      <c r="CI18" s="730"/>
      <c r="CJ18" s="733">
        <f t="shared" si="45"/>
        <v>0</v>
      </c>
      <c r="CK18" s="26"/>
      <c r="CL18" s="26">
        <f t="shared" si="58"/>
        <v>0</v>
      </c>
      <c r="CM18" s="26">
        <f t="shared" si="59"/>
        <v>0</v>
      </c>
      <c r="CN18" s="26">
        <f t="shared" si="60"/>
        <v>0</v>
      </c>
      <c r="CO18" s="26">
        <f t="shared" si="61"/>
        <v>0</v>
      </c>
      <c r="CP18" s="26">
        <f t="shared" si="62"/>
        <v>0</v>
      </c>
      <c r="CQ18" s="26">
        <f t="shared" si="63"/>
        <v>0</v>
      </c>
      <c r="CR18" s="26">
        <f t="shared" si="64"/>
        <v>0</v>
      </c>
      <c r="CS18" s="26">
        <f t="shared" si="65"/>
        <v>0</v>
      </c>
      <c r="CT18" s="26"/>
      <c r="CU18" s="1">
        <f t="shared" si="66"/>
        <v>0</v>
      </c>
      <c r="CV18" s="1">
        <f t="shared" si="67"/>
        <v>0</v>
      </c>
      <c r="CW18" s="26"/>
      <c r="CX18" s="1">
        <f t="shared" si="68"/>
        <v>0</v>
      </c>
      <c r="CY18" s="1">
        <f t="shared" si="69"/>
        <v>0</v>
      </c>
      <c r="CZ18" s="1">
        <f t="shared" si="70"/>
        <v>0</v>
      </c>
      <c r="DA18" s="1">
        <f t="shared" si="71"/>
        <v>0</v>
      </c>
      <c r="DB18" s="1">
        <f t="shared" si="72"/>
        <v>0</v>
      </c>
      <c r="DC18" s="1">
        <f t="shared" si="73"/>
        <v>0</v>
      </c>
      <c r="DD18" s="1">
        <f t="shared" si="74"/>
        <v>0</v>
      </c>
      <c r="DE18" s="1">
        <f t="shared" si="75"/>
        <v>0</v>
      </c>
      <c r="DF18" s="1">
        <f t="shared" si="76"/>
        <v>0</v>
      </c>
      <c r="DG18" s="1">
        <f t="shared" si="77"/>
        <v>0</v>
      </c>
      <c r="DH18" s="1">
        <f t="shared" si="78"/>
        <v>0</v>
      </c>
      <c r="DI18" s="1">
        <f t="shared" si="79"/>
        <v>0</v>
      </c>
      <c r="DJ18" s="1">
        <f t="shared" si="80"/>
        <v>0</v>
      </c>
      <c r="DK18" s="1">
        <f t="shared" si="81"/>
        <v>0</v>
      </c>
      <c r="DL18" s="1">
        <f t="shared" si="82"/>
        <v>0</v>
      </c>
      <c r="DM18" s="1">
        <f t="shared" si="83"/>
        <v>0</v>
      </c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</row>
    <row r="19" spans="1:143" s="1" customFormat="1" ht="57" customHeight="1" x14ac:dyDescent="0.2">
      <c r="B19" s="139" t="s">
        <v>8</v>
      </c>
      <c r="C19" s="26"/>
      <c r="D19" s="671" t="s">
        <v>789</v>
      </c>
      <c r="E19" s="672"/>
      <c r="F19" s="107" t="s">
        <v>64</v>
      </c>
      <c r="G19" s="673" t="s">
        <v>15</v>
      </c>
      <c r="H19" s="107">
        <v>1</v>
      </c>
      <c r="I19" s="673" t="s">
        <v>937</v>
      </c>
      <c r="J19" s="674">
        <v>93.500000000000014</v>
      </c>
      <c r="K19" s="675"/>
      <c r="L19" s="675"/>
      <c r="M19" s="675"/>
      <c r="N19" s="675"/>
      <c r="O19" s="675"/>
      <c r="P19" s="675"/>
      <c r="Q19" s="675"/>
      <c r="R19" s="832"/>
      <c r="S19" s="800"/>
      <c r="T19" s="800"/>
      <c r="U19" s="800"/>
      <c r="V19" s="800"/>
      <c r="W19" s="800"/>
      <c r="X19" s="800"/>
      <c r="Y19" s="1050"/>
      <c r="Z19" s="1057"/>
      <c r="AA19" s="832"/>
      <c r="AB19" s="832"/>
      <c r="AC19" s="832"/>
      <c r="AD19" s="676">
        <f t="shared" si="46"/>
        <v>0</v>
      </c>
      <c r="AE19" s="676" t="str">
        <f t="shared" si="84"/>
        <v>Yes</v>
      </c>
      <c r="AF19" s="677" t="str">
        <f t="shared" si="47"/>
        <v>No</v>
      </c>
      <c r="AG19"/>
      <c r="AH19" s="189">
        <v>1</v>
      </c>
      <c r="AI19" s="190">
        <f t="shared" si="48"/>
        <v>0</v>
      </c>
      <c r="AJ19" s="26"/>
      <c r="AK19" s="26"/>
      <c r="AL19" s="363"/>
      <c r="AM19" s="258">
        <v>1.1000000000000001</v>
      </c>
      <c r="AN19" s="152">
        <f t="shared" si="49"/>
        <v>0</v>
      </c>
      <c r="AO19" s="152">
        <f t="shared" si="20"/>
        <v>0</v>
      </c>
      <c r="AP19" s="152">
        <f t="shared" si="21"/>
        <v>0</v>
      </c>
      <c r="AQ19" s="152">
        <f t="shared" si="22"/>
        <v>0</v>
      </c>
      <c r="AR19" s="152">
        <f t="shared" si="23"/>
        <v>0</v>
      </c>
      <c r="AS19" s="152">
        <f t="shared" si="24"/>
        <v>0</v>
      </c>
      <c r="AT19" s="152">
        <f t="shared" si="25"/>
        <v>0</v>
      </c>
      <c r="AU19" s="152">
        <f t="shared" si="26"/>
        <v>0</v>
      </c>
      <c r="AV19" s="152">
        <f t="shared" si="27"/>
        <v>0</v>
      </c>
      <c r="AW19" s="152">
        <f t="shared" si="28"/>
        <v>0</v>
      </c>
      <c r="AX19" s="152">
        <f t="shared" si="29"/>
        <v>0</v>
      </c>
      <c r="AY19" s="152">
        <f t="shared" si="30"/>
        <v>0</v>
      </c>
      <c r="AZ19" s="152">
        <f t="shared" si="31"/>
        <v>0</v>
      </c>
      <c r="BA19" s="152">
        <f t="shared" si="32"/>
        <v>0</v>
      </c>
      <c r="BB19" s="152">
        <f t="shared" si="33"/>
        <v>0</v>
      </c>
      <c r="BC19" s="152">
        <f t="shared" si="50"/>
        <v>0</v>
      </c>
      <c r="BD19" s="152">
        <f t="shared" si="51"/>
        <v>0</v>
      </c>
      <c r="BE19" s="152">
        <f t="shared" si="52"/>
        <v>0</v>
      </c>
      <c r="BF19" s="152">
        <f t="shared" si="53"/>
        <v>0</v>
      </c>
      <c r="BG19" s="152">
        <f t="shared" si="54"/>
        <v>0</v>
      </c>
      <c r="BH19" s="152">
        <v>1</v>
      </c>
      <c r="BI19" s="719">
        <v>2</v>
      </c>
      <c r="BJ19" s="733">
        <f t="shared" si="55"/>
        <v>0</v>
      </c>
      <c r="BK19" s="719"/>
      <c r="BL19" s="733">
        <f t="shared" si="56"/>
        <v>0</v>
      </c>
      <c r="BM19" s="719"/>
      <c r="BN19" s="733">
        <f t="shared" si="57"/>
        <v>0</v>
      </c>
      <c r="BO19" s="730"/>
      <c r="BP19" s="733">
        <f t="shared" si="35"/>
        <v>0</v>
      </c>
      <c r="BQ19" s="730"/>
      <c r="BR19" s="733">
        <f t="shared" si="36"/>
        <v>0</v>
      </c>
      <c r="BS19" s="730">
        <v>1</v>
      </c>
      <c r="BT19" s="733">
        <f t="shared" si="37"/>
        <v>0</v>
      </c>
      <c r="BU19" s="730"/>
      <c r="BV19" s="733">
        <f t="shared" si="38"/>
        <v>0</v>
      </c>
      <c r="BW19" s="730"/>
      <c r="BX19" s="733">
        <f t="shared" si="39"/>
        <v>0</v>
      </c>
      <c r="BY19" s="730"/>
      <c r="BZ19" s="733">
        <f t="shared" ref="BZ19:BZ46" si="85">BY19*SUM(K19:AC19)</f>
        <v>0</v>
      </c>
      <c r="CA19" s="730"/>
      <c r="CB19" s="733">
        <f t="shared" si="41"/>
        <v>0</v>
      </c>
      <c r="CC19" s="730"/>
      <c r="CD19" s="733">
        <f t="shared" si="42"/>
        <v>0</v>
      </c>
      <c r="CE19" s="730"/>
      <c r="CF19" s="733">
        <f t="shared" si="43"/>
        <v>0</v>
      </c>
      <c r="CG19" s="730"/>
      <c r="CH19" s="733">
        <f t="shared" si="44"/>
        <v>0</v>
      </c>
      <c r="CI19" s="730"/>
      <c r="CJ19" s="733">
        <f t="shared" si="45"/>
        <v>0</v>
      </c>
      <c r="CK19" s="26"/>
      <c r="CL19" s="26">
        <f t="shared" si="58"/>
        <v>0</v>
      </c>
      <c r="CM19" s="26">
        <f t="shared" si="59"/>
        <v>0</v>
      </c>
      <c r="CN19" s="26">
        <f t="shared" si="60"/>
        <v>0</v>
      </c>
      <c r="CO19" s="26">
        <f t="shared" si="61"/>
        <v>0</v>
      </c>
      <c r="CP19" s="26">
        <f t="shared" si="62"/>
        <v>0</v>
      </c>
      <c r="CQ19" s="26">
        <f t="shared" si="63"/>
        <v>0</v>
      </c>
      <c r="CR19" s="26">
        <f t="shared" si="64"/>
        <v>0</v>
      </c>
      <c r="CS19" s="26">
        <f t="shared" si="65"/>
        <v>0</v>
      </c>
      <c r="CT19" s="26"/>
      <c r="CU19" s="1">
        <f t="shared" si="66"/>
        <v>0</v>
      </c>
      <c r="CV19" s="1">
        <f t="shared" si="67"/>
        <v>0</v>
      </c>
      <c r="CW19" s="26"/>
      <c r="CX19" s="1">
        <f t="shared" si="68"/>
        <v>0</v>
      </c>
      <c r="CY19" s="1">
        <f t="shared" si="69"/>
        <v>0</v>
      </c>
      <c r="CZ19" s="1">
        <f t="shared" si="70"/>
        <v>0</v>
      </c>
      <c r="DA19" s="1">
        <f t="shared" si="71"/>
        <v>0</v>
      </c>
      <c r="DB19" s="1">
        <f t="shared" si="72"/>
        <v>0</v>
      </c>
      <c r="DC19" s="1">
        <f t="shared" si="73"/>
        <v>0</v>
      </c>
      <c r="DD19" s="1">
        <f t="shared" si="74"/>
        <v>0</v>
      </c>
      <c r="DE19" s="1">
        <f t="shared" si="75"/>
        <v>0</v>
      </c>
      <c r="DF19" s="1">
        <f t="shared" si="76"/>
        <v>0</v>
      </c>
      <c r="DG19" s="1">
        <f t="shared" si="77"/>
        <v>0</v>
      </c>
      <c r="DH19" s="1">
        <f t="shared" si="78"/>
        <v>0</v>
      </c>
      <c r="DI19" s="1">
        <f t="shared" si="79"/>
        <v>0</v>
      </c>
      <c r="DJ19" s="1">
        <f t="shared" si="80"/>
        <v>0</v>
      </c>
      <c r="DK19" s="1">
        <f t="shared" si="81"/>
        <v>0</v>
      </c>
      <c r="DL19" s="1">
        <f t="shared" si="82"/>
        <v>0</v>
      </c>
      <c r="DM19" s="1">
        <f t="shared" si="83"/>
        <v>0</v>
      </c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</row>
    <row r="20" spans="1:143" s="1" customFormat="1" ht="57" customHeight="1" x14ac:dyDescent="0.2">
      <c r="B20" s="139" t="s">
        <v>8</v>
      </c>
      <c r="C20" s="26"/>
      <c r="D20" s="236" t="s">
        <v>790</v>
      </c>
      <c r="E20" s="414"/>
      <c r="F20" s="26" t="s">
        <v>64</v>
      </c>
      <c r="G20" s="68" t="s">
        <v>15</v>
      </c>
      <c r="H20" s="26">
        <v>1</v>
      </c>
      <c r="I20" s="68" t="s">
        <v>937</v>
      </c>
      <c r="J20" s="360">
        <v>107.80000000000001</v>
      </c>
      <c r="K20" s="69"/>
      <c r="L20" s="69"/>
      <c r="M20" s="69"/>
      <c r="N20" s="69"/>
      <c r="O20" s="69"/>
      <c r="P20" s="69"/>
      <c r="Q20" s="69"/>
      <c r="R20" s="820"/>
      <c r="S20" s="206"/>
      <c r="T20" s="206"/>
      <c r="U20" s="206"/>
      <c r="V20" s="206"/>
      <c r="W20" s="206"/>
      <c r="X20" s="206"/>
      <c r="Y20" s="108"/>
      <c r="Z20" s="1056"/>
      <c r="AA20" s="820"/>
      <c r="AB20" s="820"/>
      <c r="AC20" s="820"/>
      <c r="AD20" s="70">
        <f t="shared" si="46"/>
        <v>0</v>
      </c>
      <c r="AE20" s="70" t="str">
        <f t="shared" si="84"/>
        <v>Yes</v>
      </c>
      <c r="AF20" s="71" t="str">
        <f t="shared" si="47"/>
        <v>No</v>
      </c>
      <c r="AG20"/>
      <c r="AH20" s="189">
        <v>1</v>
      </c>
      <c r="AI20" s="190">
        <f t="shared" si="48"/>
        <v>0</v>
      </c>
      <c r="AJ20" s="26"/>
      <c r="AK20" s="26"/>
      <c r="AL20" s="363"/>
      <c r="AM20" s="258">
        <v>1.95</v>
      </c>
      <c r="AN20" s="152">
        <f t="shared" si="49"/>
        <v>0</v>
      </c>
      <c r="AO20" s="152">
        <f t="shared" si="20"/>
        <v>0</v>
      </c>
      <c r="AP20" s="152">
        <f t="shared" si="21"/>
        <v>0</v>
      </c>
      <c r="AQ20" s="152">
        <f t="shared" si="22"/>
        <v>0</v>
      </c>
      <c r="AR20" s="152">
        <f t="shared" si="23"/>
        <v>0</v>
      </c>
      <c r="AS20" s="152">
        <f t="shared" si="24"/>
        <v>0</v>
      </c>
      <c r="AT20" s="152">
        <f t="shared" si="25"/>
        <v>0</v>
      </c>
      <c r="AU20" s="152">
        <f t="shared" si="26"/>
        <v>0</v>
      </c>
      <c r="AV20" s="152">
        <f t="shared" si="27"/>
        <v>0</v>
      </c>
      <c r="AW20" s="152">
        <f t="shared" si="28"/>
        <v>0</v>
      </c>
      <c r="AX20" s="152">
        <f t="shared" si="29"/>
        <v>0</v>
      </c>
      <c r="AY20" s="152">
        <f t="shared" si="30"/>
        <v>0</v>
      </c>
      <c r="AZ20" s="152">
        <f t="shared" si="31"/>
        <v>0</v>
      </c>
      <c r="BA20" s="152">
        <f t="shared" si="32"/>
        <v>0</v>
      </c>
      <c r="BB20" s="152">
        <f t="shared" si="33"/>
        <v>0</v>
      </c>
      <c r="BC20" s="152">
        <f t="shared" si="50"/>
        <v>0</v>
      </c>
      <c r="BD20" s="152">
        <f t="shared" si="51"/>
        <v>0</v>
      </c>
      <c r="BE20" s="152">
        <f t="shared" si="52"/>
        <v>0</v>
      </c>
      <c r="BF20" s="152">
        <f t="shared" si="53"/>
        <v>0</v>
      </c>
      <c r="BG20" s="152">
        <f t="shared" si="54"/>
        <v>0</v>
      </c>
      <c r="BH20" s="152">
        <v>1</v>
      </c>
      <c r="BI20" s="719">
        <v>1</v>
      </c>
      <c r="BJ20" s="733">
        <f t="shared" si="55"/>
        <v>0</v>
      </c>
      <c r="BK20" s="719"/>
      <c r="BL20" s="733">
        <f t="shared" si="56"/>
        <v>0</v>
      </c>
      <c r="BM20" s="719"/>
      <c r="BN20" s="733">
        <f t="shared" si="57"/>
        <v>0</v>
      </c>
      <c r="BO20" s="730"/>
      <c r="BP20" s="733">
        <f t="shared" si="35"/>
        <v>0</v>
      </c>
      <c r="BQ20" s="730">
        <v>1</v>
      </c>
      <c r="BR20" s="733">
        <f t="shared" si="36"/>
        <v>0</v>
      </c>
      <c r="BS20" s="730"/>
      <c r="BT20" s="733">
        <f t="shared" si="37"/>
        <v>0</v>
      </c>
      <c r="BU20" s="730"/>
      <c r="BV20" s="733">
        <f t="shared" si="38"/>
        <v>0</v>
      </c>
      <c r="BW20" s="730"/>
      <c r="BX20" s="733">
        <f t="shared" si="39"/>
        <v>0</v>
      </c>
      <c r="BY20" s="730"/>
      <c r="BZ20" s="733">
        <f t="shared" si="85"/>
        <v>0</v>
      </c>
      <c r="CA20" s="730"/>
      <c r="CB20" s="733">
        <f t="shared" si="41"/>
        <v>0</v>
      </c>
      <c r="CC20" s="730"/>
      <c r="CD20" s="733">
        <f t="shared" si="42"/>
        <v>0</v>
      </c>
      <c r="CE20" s="730"/>
      <c r="CF20" s="733">
        <f t="shared" si="43"/>
        <v>0</v>
      </c>
      <c r="CG20" s="730"/>
      <c r="CH20" s="733">
        <f t="shared" si="44"/>
        <v>0</v>
      </c>
      <c r="CI20" s="730"/>
      <c r="CJ20" s="733">
        <f t="shared" si="45"/>
        <v>0</v>
      </c>
      <c r="CK20" s="26"/>
      <c r="CL20" s="26">
        <f t="shared" si="58"/>
        <v>0</v>
      </c>
      <c r="CM20" s="26">
        <f t="shared" si="59"/>
        <v>0</v>
      </c>
      <c r="CN20" s="26">
        <f t="shared" si="60"/>
        <v>0</v>
      </c>
      <c r="CO20" s="26">
        <f t="shared" si="61"/>
        <v>0</v>
      </c>
      <c r="CP20" s="26">
        <f t="shared" si="62"/>
        <v>0</v>
      </c>
      <c r="CQ20" s="26">
        <f t="shared" si="63"/>
        <v>0</v>
      </c>
      <c r="CR20" s="26">
        <f t="shared" si="64"/>
        <v>0</v>
      </c>
      <c r="CS20" s="26">
        <f t="shared" si="65"/>
        <v>0</v>
      </c>
      <c r="CT20" s="26"/>
      <c r="CU20" s="1">
        <f t="shared" si="66"/>
        <v>0</v>
      </c>
      <c r="CV20" s="1">
        <f t="shared" si="67"/>
        <v>0</v>
      </c>
      <c r="CW20" s="26"/>
      <c r="CX20" s="1">
        <f t="shared" si="68"/>
        <v>0</v>
      </c>
      <c r="CY20" s="1">
        <f t="shared" si="69"/>
        <v>0</v>
      </c>
      <c r="CZ20" s="1">
        <f t="shared" si="70"/>
        <v>0</v>
      </c>
      <c r="DA20" s="1">
        <f t="shared" si="71"/>
        <v>0</v>
      </c>
      <c r="DB20" s="1">
        <f t="shared" si="72"/>
        <v>0</v>
      </c>
      <c r="DC20" s="1">
        <f t="shared" si="73"/>
        <v>0</v>
      </c>
      <c r="DD20" s="1">
        <f t="shared" si="74"/>
        <v>0</v>
      </c>
      <c r="DE20" s="1">
        <f t="shared" si="75"/>
        <v>0</v>
      </c>
      <c r="DF20" s="1">
        <f t="shared" si="76"/>
        <v>0</v>
      </c>
      <c r="DG20" s="1">
        <f t="shared" si="77"/>
        <v>0</v>
      </c>
      <c r="DH20" s="1">
        <f t="shared" si="78"/>
        <v>0</v>
      </c>
      <c r="DI20" s="1">
        <f t="shared" si="79"/>
        <v>0</v>
      </c>
      <c r="DJ20" s="1">
        <f t="shared" si="80"/>
        <v>0</v>
      </c>
      <c r="DK20" s="1">
        <f t="shared" si="81"/>
        <v>0</v>
      </c>
      <c r="DL20" s="1">
        <f t="shared" si="82"/>
        <v>0</v>
      </c>
      <c r="DM20" s="1">
        <f t="shared" si="83"/>
        <v>0</v>
      </c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</row>
    <row r="21" spans="1:143" s="62" customFormat="1" ht="57" customHeight="1" x14ac:dyDescent="0.2">
      <c r="A21" s="1"/>
      <c r="B21" s="139" t="s">
        <v>8</v>
      </c>
      <c r="C21" s="26"/>
      <c r="D21" s="671" t="s">
        <v>791</v>
      </c>
      <c r="E21" s="672"/>
      <c r="F21" s="107" t="s">
        <v>63</v>
      </c>
      <c r="G21" s="673" t="s">
        <v>15</v>
      </c>
      <c r="H21" s="107">
        <v>1</v>
      </c>
      <c r="I21" s="673" t="s">
        <v>937</v>
      </c>
      <c r="J21" s="674">
        <v>91.300000000000011</v>
      </c>
      <c r="K21" s="675"/>
      <c r="L21" s="675"/>
      <c r="M21" s="675"/>
      <c r="N21" s="675"/>
      <c r="O21" s="675"/>
      <c r="P21" s="675"/>
      <c r="Q21" s="675"/>
      <c r="R21" s="832"/>
      <c r="S21" s="800"/>
      <c r="T21" s="800"/>
      <c r="U21" s="800"/>
      <c r="V21" s="800"/>
      <c r="W21" s="800"/>
      <c r="X21" s="800"/>
      <c r="Y21" s="1050"/>
      <c r="Z21" s="1057"/>
      <c r="AA21" s="832"/>
      <c r="AB21" s="832"/>
      <c r="AC21" s="832"/>
      <c r="AD21" s="676">
        <f t="shared" si="46"/>
        <v>0</v>
      </c>
      <c r="AE21" s="676" t="str">
        <f t="shared" si="84"/>
        <v>Yes</v>
      </c>
      <c r="AF21" s="677" t="str">
        <f t="shared" si="47"/>
        <v>No</v>
      </c>
      <c r="AG21"/>
      <c r="AH21" s="189">
        <v>1</v>
      </c>
      <c r="AI21" s="190">
        <f t="shared" si="48"/>
        <v>0</v>
      </c>
      <c r="AJ21" s="26"/>
      <c r="AK21" s="26"/>
      <c r="AL21" s="363"/>
      <c r="AM21" s="258">
        <v>1</v>
      </c>
      <c r="AN21" s="152">
        <f t="shared" si="49"/>
        <v>0</v>
      </c>
      <c r="AO21" s="152">
        <f t="shared" si="20"/>
        <v>0</v>
      </c>
      <c r="AP21" s="152">
        <f t="shared" si="21"/>
        <v>0</v>
      </c>
      <c r="AQ21" s="152">
        <f t="shared" si="22"/>
        <v>0</v>
      </c>
      <c r="AR21" s="152">
        <f t="shared" si="23"/>
        <v>0</v>
      </c>
      <c r="AS21" s="152">
        <f t="shared" si="24"/>
        <v>0</v>
      </c>
      <c r="AT21" s="152">
        <f t="shared" si="25"/>
        <v>0</v>
      </c>
      <c r="AU21" s="152">
        <f t="shared" si="26"/>
        <v>0</v>
      </c>
      <c r="AV21" s="152">
        <f t="shared" si="27"/>
        <v>0</v>
      </c>
      <c r="AW21" s="152">
        <f t="shared" si="28"/>
        <v>0</v>
      </c>
      <c r="AX21" s="152">
        <f t="shared" si="29"/>
        <v>0</v>
      </c>
      <c r="AY21" s="152">
        <f t="shared" si="30"/>
        <v>0</v>
      </c>
      <c r="AZ21" s="152">
        <f t="shared" si="31"/>
        <v>0</v>
      </c>
      <c r="BA21" s="152">
        <f t="shared" si="32"/>
        <v>0</v>
      </c>
      <c r="BB21" s="152">
        <f t="shared" si="33"/>
        <v>0</v>
      </c>
      <c r="BC21" s="152">
        <f t="shared" si="50"/>
        <v>0</v>
      </c>
      <c r="BD21" s="152">
        <f t="shared" si="51"/>
        <v>0</v>
      </c>
      <c r="BE21" s="152">
        <f t="shared" si="52"/>
        <v>0</v>
      </c>
      <c r="BF21" s="152">
        <f t="shared" si="53"/>
        <v>0</v>
      </c>
      <c r="BG21" s="152">
        <f t="shared" si="54"/>
        <v>0</v>
      </c>
      <c r="BH21" s="152">
        <v>1</v>
      </c>
      <c r="BI21" s="719">
        <v>1</v>
      </c>
      <c r="BJ21" s="733">
        <f t="shared" si="55"/>
        <v>0</v>
      </c>
      <c r="BK21" s="719"/>
      <c r="BL21" s="733">
        <f t="shared" si="56"/>
        <v>0</v>
      </c>
      <c r="BM21" s="719"/>
      <c r="BN21" s="733">
        <f t="shared" si="57"/>
        <v>0</v>
      </c>
      <c r="BO21" s="730"/>
      <c r="BP21" s="733">
        <f t="shared" si="35"/>
        <v>0</v>
      </c>
      <c r="BQ21" s="730"/>
      <c r="BR21" s="733">
        <f t="shared" si="36"/>
        <v>0</v>
      </c>
      <c r="BS21" s="730"/>
      <c r="BT21" s="733">
        <f t="shared" si="37"/>
        <v>0</v>
      </c>
      <c r="BU21" s="730">
        <v>1</v>
      </c>
      <c r="BV21" s="733">
        <f t="shared" si="38"/>
        <v>0</v>
      </c>
      <c r="BW21" s="730"/>
      <c r="BX21" s="733">
        <f t="shared" si="39"/>
        <v>0</v>
      </c>
      <c r="BY21" s="730"/>
      <c r="BZ21" s="733">
        <f t="shared" si="85"/>
        <v>0</v>
      </c>
      <c r="CA21" s="730"/>
      <c r="CB21" s="733">
        <f t="shared" si="41"/>
        <v>0</v>
      </c>
      <c r="CC21" s="730"/>
      <c r="CD21" s="733">
        <f t="shared" si="42"/>
        <v>0</v>
      </c>
      <c r="CE21" s="730"/>
      <c r="CF21" s="733">
        <f t="shared" si="43"/>
        <v>0</v>
      </c>
      <c r="CG21" s="730"/>
      <c r="CH21" s="733">
        <f t="shared" si="44"/>
        <v>0</v>
      </c>
      <c r="CI21" s="730"/>
      <c r="CJ21" s="733">
        <f t="shared" si="45"/>
        <v>0</v>
      </c>
      <c r="CK21" s="26"/>
      <c r="CL21" s="26">
        <f t="shared" si="58"/>
        <v>0</v>
      </c>
      <c r="CM21" s="26">
        <f t="shared" si="59"/>
        <v>0</v>
      </c>
      <c r="CN21" s="26">
        <f t="shared" si="60"/>
        <v>0</v>
      </c>
      <c r="CO21" s="26">
        <f t="shared" si="61"/>
        <v>0</v>
      </c>
      <c r="CP21" s="26">
        <f t="shared" si="62"/>
        <v>0</v>
      </c>
      <c r="CQ21" s="26">
        <f t="shared" si="63"/>
        <v>0</v>
      </c>
      <c r="CR21" s="26">
        <f t="shared" si="64"/>
        <v>0</v>
      </c>
      <c r="CS21" s="26">
        <f t="shared" si="65"/>
        <v>0</v>
      </c>
      <c r="CT21" s="26"/>
      <c r="CU21" s="1">
        <f t="shared" si="66"/>
        <v>0</v>
      </c>
      <c r="CV21" s="1">
        <f t="shared" si="67"/>
        <v>0</v>
      </c>
      <c r="CW21" s="26"/>
      <c r="CX21" s="1">
        <f t="shared" si="68"/>
        <v>0</v>
      </c>
      <c r="CY21" s="1">
        <f t="shared" si="69"/>
        <v>0</v>
      </c>
      <c r="CZ21" s="1">
        <f t="shared" si="70"/>
        <v>0</v>
      </c>
      <c r="DA21" s="1">
        <f t="shared" si="71"/>
        <v>0</v>
      </c>
      <c r="DB21" s="1">
        <f t="shared" si="72"/>
        <v>0</v>
      </c>
      <c r="DC21" s="1">
        <f t="shared" si="73"/>
        <v>0</v>
      </c>
      <c r="DD21" s="1">
        <f t="shared" si="74"/>
        <v>0</v>
      </c>
      <c r="DE21" s="1">
        <f t="shared" si="75"/>
        <v>0</v>
      </c>
      <c r="DF21" s="1">
        <f t="shared" si="76"/>
        <v>0</v>
      </c>
      <c r="DG21" s="1">
        <f t="shared" si="77"/>
        <v>0</v>
      </c>
      <c r="DH21" s="1">
        <f t="shared" si="78"/>
        <v>0</v>
      </c>
      <c r="DI21" s="1">
        <f t="shared" si="79"/>
        <v>0</v>
      </c>
      <c r="DJ21" s="1">
        <f t="shared" si="80"/>
        <v>0</v>
      </c>
      <c r="DK21" s="1">
        <f t="shared" si="81"/>
        <v>0</v>
      </c>
      <c r="DL21" s="1">
        <f t="shared" si="82"/>
        <v>0</v>
      </c>
      <c r="DM21" s="1">
        <f t="shared" si="83"/>
        <v>0</v>
      </c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</row>
    <row r="22" spans="1:143" s="1" customFormat="1" ht="57" customHeight="1" x14ac:dyDescent="0.2">
      <c r="B22" s="139" t="s">
        <v>8</v>
      </c>
      <c r="D22" s="231" t="s">
        <v>792</v>
      </c>
      <c r="E22" s="402"/>
      <c r="F22" s="1" t="s">
        <v>63</v>
      </c>
      <c r="G22" s="45" t="s">
        <v>15</v>
      </c>
      <c r="H22" s="1">
        <v>2</v>
      </c>
      <c r="I22" s="45" t="s">
        <v>937</v>
      </c>
      <c r="J22" s="494">
        <v>117.7</v>
      </c>
      <c r="K22" s="69"/>
      <c r="L22" s="69"/>
      <c r="M22" s="69"/>
      <c r="N22" s="69"/>
      <c r="O22" s="69"/>
      <c r="P22" s="69"/>
      <c r="Q22" s="69"/>
      <c r="R22" s="820"/>
      <c r="S22" s="206"/>
      <c r="T22" s="206"/>
      <c r="U22" s="206"/>
      <c r="V22" s="206"/>
      <c r="W22" s="206"/>
      <c r="X22" s="206"/>
      <c r="Y22" s="108"/>
      <c r="Z22" s="1056"/>
      <c r="AA22" s="820"/>
      <c r="AB22" s="820"/>
      <c r="AC22" s="820"/>
      <c r="AD22" s="70">
        <f t="shared" si="46"/>
        <v>0</v>
      </c>
      <c r="AE22" s="88" t="str">
        <f t="shared" si="84"/>
        <v>Yes</v>
      </c>
      <c r="AF22" s="71" t="str">
        <f t="shared" si="47"/>
        <v>No</v>
      </c>
      <c r="AG22"/>
      <c r="AH22" s="189">
        <v>1</v>
      </c>
      <c r="AI22" s="190">
        <f t="shared" si="48"/>
        <v>0</v>
      </c>
      <c r="AJ22" s="26"/>
      <c r="AK22" s="26"/>
      <c r="AL22" s="363"/>
      <c r="AM22" s="258">
        <v>1.95</v>
      </c>
      <c r="AN22" s="152">
        <f t="shared" si="49"/>
        <v>0</v>
      </c>
      <c r="AO22" s="159">
        <f t="shared" si="20"/>
        <v>0</v>
      </c>
      <c r="AP22" s="159">
        <f t="shared" si="21"/>
        <v>0</v>
      </c>
      <c r="AQ22" s="159">
        <f t="shared" si="22"/>
        <v>0</v>
      </c>
      <c r="AR22" s="159">
        <f t="shared" si="23"/>
        <v>0</v>
      </c>
      <c r="AS22" s="159">
        <f t="shared" si="24"/>
        <v>0</v>
      </c>
      <c r="AT22" s="159">
        <f t="shared" si="25"/>
        <v>0</v>
      </c>
      <c r="AU22" s="152">
        <f t="shared" si="26"/>
        <v>0</v>
      </c>
      <c r="AV22" s="152">
        <f t="shared" si="27"/>
        <v>0</v>
      </c>
      <c r="AW22" s="152">
        <f t="shared" si="28"/>
        <v>0</v>
      </c>
      <c r="AX22" s="159">
        <f t="shared" si="29"/>
        <v>0</v>
      </c>
      <c r="AY22" s="152">
        <f t="shared" si="30"/>
        <v>0</v>
      </c>
      <c r="AZ22" s="159">
        <f t="shared" si="31"/>
        <v>0</v>
      </c>
      <c r="BA22" s="152">
        <f t="shared" si="32"/>
        <v>0</v>
      </c>
      <c r="BB22" s="152">
        <f t="shared" si="33"/>
        <v>0</v>
      </c>
      <c r="BC22" s="152">
        <f t="shared" si="50"/>
        <v>0</v>
      </c>
      <c r="BD22" s="152">
        <f t="shared" si="51"/>
        <v>0</v>
      </c>
      <c r="BE22" s="152">
        <f t="shared" si="52"/>
        <v>0</v>
      </c>
      <c r="BF22" s="152">
        <f t="shared" si="53"/>
        <v>0</v>
      </c>
      <c r="BG22" s="152">
        <f t="shared" si="54"/>
        <v>0</v>
      </c>
      <c r="BH22" s="159">
        <v>1</v>
      </c>
      <c r="BI22" s="719">
        <v>2</v>
      </c>
      <c r="BJ22" s="733">
        <f t="shared" si="55"/>
        <v>0</v>
      </c>
      <c r="BK22" s="719"/>
      <c r="BL22" s="733">
        <f t="shared" si="56"/>
        <v>0</v>
      </c>
      <c r="BM22" s="719"/>
      <c r="BN22" s="733">
        <f t="shared" si="57"/>
        <v>0</v>
      </c>
      <c r="BO22" s="730"/>
      <c r="BP22" s="733">
        <f t="shared" si="35"/>
        <v>0</v>
      </c>
      <c r="BQ22" s="730"/>
      <c r="BR22" s="733">
        <f t="shared" si="36"/>
        <v>0</v>
      </c>
      <c r="BS22" s="730"/>
      <c r="BT22" s="733">
        <f t="shared" si="37"/>
        <v>0</v>
      </c>
      <c r="BU22" s="730">
        <v>2</v>
      </c>
      <c r="BV22" s="733">
        <f t="shared" si="38"/>
        <v>0</v>
      </c>
      <c r="BW22" s="730"/>
      <c r="BX22" s="733">
        <f t="shared" si="39"/>
        <v>0</v>
      </c>
      <c r="BY22" s="730"/>
      <c r="BZ22" s="733">
        <f t="shared" si="85"/>
        <v>0</v>
      </c>
      <c r="CA22" s="730"/>
      <c r="CB22" s="733">
        <f t="shared" si="41"/>
        <v>0</v>
      </c>
      <c r="CC22" s="730"/>
      <c r="CD22" s="733">
        <f t="shared" si="42"/>
        <v>0</v>
      </c>
      <c r="CE22" s="730"/>
      <c r="CF22" s="733">
        <f t="shared" si="43"/>
        <v>0</v>
      </c>
      <c r="CG22" s="730"/>
      <c r="CH22" s="733">
        <f t="shared" si="44"/>
        <v>0</v>
      </c>
      <c r="CI22" s="730"/>
      <c r="CJ22" s="733">
        <f t="shared" si="45"/>
        <v>0</v>
      </c>
      <c r="CL22" s="26">
        <f t="shared" si="58"/>
        <v>0</v>
      </c>
      <c r="CM22" s="26">
        <f t="shared" si="59"/>
        <v>0</v>
      </c>
      <c r="CN22" s="26">
        <f t="shared" si="60"/>
        <v>0</v>
      </c>
      <c r="CO22" s="26">
        <f t="shared" si="61"/>
        <v>0</v>
      </c>
      <c r="CP22" s="26">
        <f t="shared" si="62"/>
        <v>0</v>
      </c>
      <c r="CQ22" s="26">
        <f t="shared" si="63"/>
        <v>0</v>
      </c>
      <c r="CR22" s="26">
        <f t="shared" si="64"/>
        <v>0</v>
      </c>
      <c r="CS22" s="26">
        <f t="shared" si="65"/>
        <v>0</v>
      </c>
      <c r="CT22" s="26"/>
      <c r="CU22" s="1">
        <f t="shared" si="66"/>
        <v>0</v>
      </c>
      <c r="CV22" s="1">
        <f t="shared" si="67"/>
        <v>0</v>
      </c>
      <c r="CW22" s="26"/>
      <c r="CX22" s="1">
        <f t="shared" si="68"/>
        <v>0</v>
      </c>
      <c r="CY22" s="1">
        <f t="shared" si="69"/>
        <v>0</v>
      </c>
      <c r="CZ22" s="1">
        <f t="shared" si="70"/>
        <v>0</v>
      </c>
      <c r="DA22" s="1">
        <f t="shared" si="71"/>
        <v>0</v>
      </c>
      <c r="DB22" s="1">
        <f t="shared" si="72"/>
        <v>0</v>
      </c>
      <c r="DC22" s="1">
        <f t="shared" si="73"/>
        <v>0</v>
      </c>
      <c r="DD22" s="1">
        <f t="shared" si="74"/>
        <v>0</v>
      </c>
      <c r="DE22" s="1">
        <f t="shared" si="75"/>
        <v>0</v>
      </c>
      <c r="DF22" s="1">
        <f t="shared" si="76"/>
        <v>0</v>
      </c>
      <c r="DG22" s="1">
        <f t="shared" si="77"/>
        <v>0</v>
      </c>
      <c r="DH22" s="1">
        <f t="shared" si="78"/>
        <v>0</v>
      </c>
      <c r="DI22" s="1">
        <f t="shared" si="79"/>
        <v>0</v>
      </c>
      <c r="DJ22" s="1">
        <f t="shared" si="80"/>
        <v>0</v>
      </c>
      <c r="DK22" s="1">
        <f t="shared" si="81"/>
        <v>0</v>
      </c>
      <c r="DL22" s="1">
        <f t="shared" si="82"/>
        <v>0</v>
      </c>
      <c r="DM22" s="1">
        <f t="shared" si="83"/>
        <v>0</v>
      </c>
    </row>
    <row r="23" spans="1:143" s="1" customFormat="1" ht="57" customHeight="1" x14ac:dyDescent="0.2">
      <c r="B23" s="139" t="s">
        <v>8</v>
      </c>
      <c r="D23" s="671" t="s">
        <v>793</v>
      </c>
      <c r="E23" s="678"/>
      <c r="F23" s="107" t="s">
        <v>63</v>
      </c>
      <c r="G23" s="673" t="s">
        <v>15</v>
      </c>
      <c r="H23" s="107">
        <v>2</v>
      </c>
      <c r="I23" s="673" t="s">
        <v>937</v>
      </c>
      <c r="J23" s="674">
        <v>86.9</v>
      </c>
      <c r="K23" s="675"/>
      <c r="L23" s="675"/>
      <c r="M23" s="675"/>
      <c r="N23" s="675"/>
      <c r="O23" s="675"/>
      <c r="P23" s="675"/>
      <c r="Q23" s="675"/>
      <c r="R23" s="832"/>
      <c r="S23" s="800"/>
      <c r="T23" s="800"/>
      <c r="U23" s="800"/>
      <c r="V23" s="800"/>
      <c r="W23" s="800"/>
      <c r="X23" s="800"/>
      <c r="Y23" s="1050"/>
      <c r="Z23" s="1057"/>
      <c r="AA23" s="832"/>
      <c r="AB23" s="832"/>
      <c r="AC23" s="832"/>
      <c r="AD23" s="676">
        <f t="shared" si="46"/>
        <v>0</v>
      </c>
      <c r="AE23" s="676" t="str">
        <f t="shared" si="84"/>
        <v>Yes</v>
      </c>
      <c r="AF23" s="677" t="str">
        <f t="shared" si="47"/>
        <v>No</v>
      </c>
      <c r="AG23"/>
      <c r="AH23" s="189">
        <v>1</v>
      </c>
      <c r="AI23" s="190">
        <f t="shared" si="48"/>
        <v>0</v>
      </c>
      <c r="AJ23" s="26"/>
      <c r="AK23" s="26"/>
      <c r="AL23" s="363"/>
      <c r="AM23" s="258">
        <v>2.1</v>
      </c>
      <c r="AN23" s="152">
        <f t="shared" si="49"/>
        <v>0</v>
      </c>
      <c r="AO23" s="159">
        <f t="shared" si="20"/>
        <v>0</v>
      </c>
      <c r="AP23" s="159">
        <f t="shared" si="21"/>
        <v>0</v>
      </c>
      <c r="AQ23" s="159">
        <f t="shared" si="22"/>
        <v>0</v>
      </c>
      <c r="AR23" s="159">
        <f t="shared" si="23"/>
        <v>0</v>
      </c>
      <c r="AS23" s="159">
        <f t="shared" si="24"/>
        <v>0</v>
      </c>
      <c r="AT23" s="159">
        <f t="shared" si="25"/>
        <v>0</v>
      </c>
      <c r="AU23" s="152">
        <f t="shared" si="26"/>
        <v>0</v>
      </c>
      <c r="AV23" s="152">
        <f t="shared" si="27"/>
        <v>0</v>
      </c>
      <c r="AW23" s="152">
        <f t="shared" si="28"/>
        <v>0</v>
      </c>
      <c r="AX23" s="159">
        <f t="shared" si="29"/>
        <v>0</v>
      </c>
      <c r="AY23" s="152">
        <f t="shared" si="30"/>
        <v>0</v>
      </c>
      <c r="AZ23" s="159">
        <f t="shared" si="31"/>
        <v>0</v>
      </c>
      <c r="BA23" s="152">
        <f t="shared" si="32"/>
        <v>0</v>
      </c>
      <c r="BB23" s="152">
        <f t="shared" si="33"/>
        <v>0</v>
      </c>
      <c r="BC23" s="152">
        <f t="shared" si="50"/>
        <v>0</v>
      </c>
      <c r="BD23" s="152">
        <f t="shared" si="51"/>
        <v>0</v>
      </c>
      <c r="BE23" s="152">
        <f t="shared" si="52"/>
        <v>0</v>
      </c>
      <c r="BF23" s="152">
        <f t="shared" si="53"/>
        <v>0</v>
      </c>
      <c r="BG23" s="152">
        <f t="shared" si="54"/>
        <v>0</v>
      </c>
      <c r="BH23" s="159">
        <v>1</v>
      </c>
      <c r="BI23" s="719">
        <v>1</v>
      </c>
      <c r="BJ23" s="733">
        <f t="shared" si="55"/>
        <v>0</v>
      </c>
      <c r="BK23" s="719"/>
      <c r="BL23" s="733">
        <f t="shared" si="56"/>
        <v>0</v>
      </c>
      <c r="BM23" s="719"/>
      <c r="BN23" s="733">
        <f t="shared" si="57"/>
        <v>0</v>
      </c>
      <c r="BO23" s="730"/>
      <c r="BP23" s="733">
        <f t="shared" si="35"/>
        <v>0</v>
      </c>
      <c r="BQ23" s="730"/>
      <c r="BR23" s="733">
        <f t="shared" si="36"/>
        <v>0</v>
      </c>
      <c r="BS23" s="730"/>
      <c r="BT23" s="733">
        <f t="shared" si="37"/>
        <v>0</v>
      </c>
      <c r="BU23" s="730"/>
      <c r="BV23" s="733">
        <f t="shared" si="38"/>
        <v>0</v>
      </c>
      <c r="BW23" s="730">
        <v>2</v>
      </c>
      <c r="BX23" s="733">
        <f t="shared" si="39"/>
        <v>0</v>
      </c>
      <c r="BY23" s="730"/>
      <c r="BZ23" s="733">
        <f t="shared" si="85"/>
        <v>0</v>
      </c>
      <c r="CA23" s="730"/>
      <c r="CB23" s="733">
        <f t="shared" si="41"/>
        <v>0</v>
      </c>
      <c r="CC23" s="730"/>
      <c r="CD23" s="733">
        <f t="shared" si="42"/>
        <v>0</v>
      </c>
      <c r="CE23" s="730"/>
      <c r="CF23" s="733">
        <f t="shared" si="43"/>
        <v>0</v>
      </c>
      <c r="CG23" s="730"/>
      <c r="CH23" s="733">
        <f t="shared" si="44"/>
        <v>0</v>
      </c>
      <c r="CI23" s="730"/>
      <c r="CJ23" s="733">
        <f t="shared" si="45"/>
        <v>0</v>
      </c>
      <c r="CL23" s="26">
        <f t="shared" si="58"/>
        <v>0</v>
      </c>
      <c r="CM23" s="26">
        <f t="shared" si="59"/>
        <v>0</v>
      </c>
      <c r="CN23" s="26">
        <f t="shared" si="60"/>
        <v>0</v>
      </c>
      <c r="CO23" s="26">
        <f t="shared" si="61"/>
        <v>0</v>
      </c>
      <c r="CP23" s="26">
        <f t="shared" si="62"/>
        <v>0</v>
      </c>
      <c r="CQ23" s="26">
        <f t="shared" si="63"/>
        <v>0</v>
      </c>
      <c r="CR23" s="26">
        <f t="shared" si="64"/>
        <v>0</v>
      </c>
      <c r="CS23" s="26">
        <f t="shared" si="65"/>
        <v>0</v>
      </c>
      <c r="CT23" s="26"/>
      <c r="CU23" s="1">
        <f t="shared" si="66"/>
        <v>0</v>
      </c>
      <c r="CV23" s="1">
        <f t="shared" si="67"/>
        <v>0</v>
      </c>
      <c r="CW23" s="26"/>
      <c r="CX23" s="1">
        <f t="shared" si="68"/>
        <v>0</v>
      </c>
      <c r="CY23" s="1">
        <f t="shared" si="69"/>
        <v>0</v>
      </c>
      <c r="CZ23" s="1">
        <f t="shared" si="70"/>
        <v>0</v>
      </c>
      <c r="DA23" s="1">
        <f t="shared" si="71"/>
        <v>0</v>
      </c>
      <c r="DB23" s="1">
        <f t="shared" si="72"/>
        <v>0</v>
      </c>
      <c r="DC23" s="1">
        <f t="shared" si="73"/>
        <v>0</v>
      </c>
      <c r="DD23" s="1">
        <f t="shared" si="74"/>
        <v>0</v>
      </c>
      <c r="DE23" s="1">
        <f t="shared" si="75"/>
        <v>0</v>
      </c>
      <c r="DF23" s="1">
        <f t="shared" si="76"/>
        <v>0</v>
      </c>
      <c r="DG23" s="1">
        <f t="shared" si="77"/>
        <v>0</v>
      </c>
      <c r="DH23" s="1">
        <f t="shared" si="78"/>
        <v>0</v>
      </c>
      <c r="DI23" s="1">
        <f t="shared" si="79"/>
        <v>0</v>
      </c>
      <c r="DJ23" s="1">
        <f t="shared" si="80"/>
        <v>0</v>
      </c>
      <c r="DK23" s="1">
        <f t="shared" si="81"/>
        <v>0</v>
      </c>
      <c r="DL23" s="1">
        <f t="shared" si="82"/>
        <v>0</v>
      </c>
      <c r="DM23" s="1">
        <f t="shared" si="83"/>
        <v>0</v>
      </c>
    </row>
    <row r="24" spans="1:143" s="1" customFormat="1" ht="57" customHeight="1" x14ac:dyDescent="0.2">
      <c r="B24" s="139" t="s">
        <v>8</v>
      </c>
      <c r="D24" s="231" t="s">
        <v>794</v>
      </c>
      <c r="E24" s="396"/>
      <c r="F24" s="1" t="s">
        <v>67</v>
      </c>
      <c r="G24" s="45" t="s">
        <v>15</v>
      </c>
      <c r="H24" s="1">
        <v>3</v>
      </c>
      <c r="I24" s="45" t="s">
        <v>937</v>
      </c>
      <c r="J24" s="494">
        <v>78.100000000000009</v>
      </c>
      <c r="K24" s="69"/>
      <c r="L24" s="69"/>
      <c r="M24" s="69"/>
      <c r="N24" s="69"/>
      <c r="O24" s="69"/>
      <c r="P24" s="69"/>
      <c r="Q24" s="69"/>
      <c r="R24" s="820"/>
      <c r="S24" s="206"/>
      <c r="T24" s="206"/>
      <c r="U24" s="206"/>
      <c r="V24" s="206"/>
      <c r="W24" s="206"/>
      <c r="X24" s="206"/>
      <c r="Y24" s="108"/>
      <c r="Z24" s="1056"/>
      <c r="AA24" s="820"/>
      <c r="AB24" s="820"/>
      <c r="AC24" s="820"/>
      <c r="AD24" s="70">
        <f t="shared" si="46"/>
        <v>0</v>
      </c>
      <c r="AE24" s="88" t="str">
        <f t="shared" si="84"/>
        <v>Yes</v>
      </c>
      <c r="AF24" s="71" t="str">
        <f t="shared" si="47"/>
        <v>No</v>
      </c>
      <c r="AG24"/>
      <c r="AH24" s="189">
        <v>1</v>
      </c>
      <c r="AI24" s="190">
        <f t="shared" si="48"/>
        <v>0</v>
      </c>
      <c r="AJ24" s="26"/>
      <c r="AK24" s="26"/>
      <c r="AL24" s="363"/>
      <c r="AM24" s="258">
        <v>1.35</v>
      </c>
      <c r="AN24" s="152">
        <f t="shared" si="49"/>
        <v>0</v>
      </c>
      <c r="AO24" s="159">
        <f t="shared" si="20"/>
        <v>0</v>
      </c>
      <c r="AP24" s="159">
        <f t="shared" si="21"/>
        <v>0</v>
      </c>
      <c r="AQ24" s="159">
        <f t="shared" si="22"/>
        <v>0</v>
      </c>
      <c r="AR24" s="159">
        <f t="shared" si="23"/>
        <v>0</v>
      </c>
      <c r="AS24" s="159">
        <f t="shared" si="24"/>
        <v>0</v>
      </c>
      <c r="AT24" s="159">
        <f t="shared" si="25"/>
        <v>0</v>
      </c>
      <c r="AU24" s="152">
        <f t="shared" si="26"/>
        <v>0</v>
      </c>
      <c r="AV24" s="152">
        <f t="shared" si="27"/>
        <v>0</v>
      </c>
      <c r="AW24" s="152">
        <f t="shared" si="28"/>
        <v>0</v>
      </c>
      <c r="AX24" s="159">
        <f t="shared" si="29"/>
        <v>0</v>
      </c>
      <c r="AY24" s="152">
        <f t="shared" si="30"/>
        <v>0</v>
      </c>
      <c r="AZ24" s="159">
        <f t="shared" si="31"/>
        <v>0</v>
      </c>
      <c r="BA24" s="152">
        <f t="shared" si="32"/>
        <v>0</v>
      </c>
      <c r="BB24" s="152">
        <f t="shared" si="33"/>
        <v>0</v>
      </c>
      <c r="BC24" s="152">
        <f t="shared" si="50"/>
        <v>0</v>
      </c>
      <c r="BD24" s="152">
        <f t="shared" si="51"/>
        <v>0</v>
      </c>
      <c r="BE24" s="152">
        <f t="shared" si="52"/>
        <v>0</v>
      </c>
      <c r="BF24" s="152">
        <f t="shared" si="53"/>
        <v>0</v>
      </c>
      <c r="BG24" s="152">
        <f t="shared" si="54"/>
        <v>0</v>
      </c>
      <c r="BH24" s="159">
        <v>1</v>
      </c>
      <c r="BI24" s="719">
        <v>2</v>
      </c>
      <c r="BJ24" s="733">
        <f t="shared" si="55"/>
        <v>0</v>
      </c>
      <c r="BK24" s="719"/>
      <c r="BL24" s="733">
        <f t="shared" si="56"/>
        <v>0</v>
      </c>
      <c r="BM24" s="719"/>
      <c r="BN24" s="733">
        <f t="shared" si="57"/>
        <v>0</v>
      </c>
      <c r="BO24" s="730"/>
      <c r="BP24" s="733">
        <f t="shared" si="35"/>
        <v>0</v>
      </c>
      <c r="BQ24" s="730"/>
      <c r="BR24" s="733">
        <f t="shared" si="36"/>
        <v>0</v>
      </c>
      <c r="BS24" s="730">
        <v>2</v>
      </c>
      <c r="BT24" s="733">
        <f t="shared" si="37"/>
        <v>0</v>
      </c>
      <c r="BU24" s="730">
        <v>1</v>
      </c>
      <c r="BV24" s="733">
        <f t="shared" si="38"/>
        <v>0</v>
      </c>
      <c r="BW24" s="730"/>
      <c r="BX24" s="733">
        <f t="shared" si="39"/>
        <v>0</v>
      </c>
      <c r="BY24" s="730"/>
      <c r="BZ24" s="733">
        <f t="shared" si="85"/>
        <v>0</v>
      </c>
      <c r="CA24" s="730"/>
      <c r="CB24" s="733">
        <f t="shared" si="41"/>
        <v>0</v>
      </c>
      <c r="CC24" s="730"/>
      <c r="CD24" s="733">
        <f t="shared" si="42"/>
        <v>0</v>
      </c>
      <c r="CE24" s="730"/>
      <c r="CF24" s="733">
        <f t="shared" si="43"/>
        <v>0</v>
      </c>
      <c r="CG24" s="730"/>
      <c r="CH24" s="733">
        <f t="shared" si="44"/>
        <v>0</v>
      </c>
      <c r="CI24" s="730"/>
      <c r="CJ24" s="733">
        <f t="shared" si="45"/>
        <v>0</v>
      </c>
      <c r="CL24" s="26">
        <f t="shared" si="58"/>
        <v>0</v>
      </c>
      <c r="CM24" s="26">
        <f t="shared" si="59"/>
        <v>0</v>
      </c>
      <c r="CN24" s="26">
        <f t="shared" si="60"/>
        <v>0</v>
      </c>
      <c r="CO24" s="26">
        <f t="shared" si="61"/>
        <v>0</v>
      </c>
      <c r="CP24" s="26">
        <f t="shared" si="62"/>
        <v>0</v>
      </c>
      <c r="CQ24" s="26">
        <f t="shared" si="63"/>
        <v>0</v>
      </c>
      <c r="CR24" s="26">
        <f t="shared" si="64"/>
        <v>0</v>
      </c>
      <c r="CS24" s="26">
        <f t="shared" si="65"/>
        <v>0</v>
      </c>
      <c r="CT24" s="26"/>
      <c r="CU24" s="1">
        <f t="shared" si="66"/>
        <v>0</v>
      </c>
      <c r="CV24" s="1">
        <f t="shared" si="67"/>
        <v>0</v>
      </c>
      <c r="CW24" s="26"/>
      <c r="CX24" s="1">
        <f t="shared" si="68"/>
        <v>0</v>
      </c>
      <c r="CY24" s="1">
        <f t="shared" si="69"/>
        <v>0</v>
      </c>
      <c r="CZ24" s="1">
        <f t="shared" si="70"/>
        <v>0</v>
      </c>
      <c r="DA24" s="1">
        <f t="shared" si="71"/>
        <v>0</v>
      </c>
      <c r="DB24" s="1">
        <f t="shared" si="72"/>
        <v>0</v>
      </c>
      <c r="DC24" s="1">
        <f t="shared" si="73"/>
        <v>0</v>
      </c>
      <c r="DD24" s="1">
        <f t="shared" si="74"/>
        <v>0</v>
      </c>
      <c r="DE24" s="1">
        <f t="shared" si="75"/>
        <v>0</v>
      </c>
      <c r="DF24" s="1">
        <f t="shared" si="76"/>
        <v>0</v>
      </c>
      <c r="DG24" s="1">
        <f t="shared" si="77"/>
        <v>0</v>
      </c>
      <c r="DH24" s="1">
        <f t="shared" si="78"/>
        <v>0</v>
      </c>
      <c r="DI24" s="1">
        <f t="shared" si="79"/>
        <v>0</v>
      </c>
      <c r="DJ24" s="1">
        <f t="shared" si="80"/>
        <v>0</v>
      </c>
      <c r="DK24" s="1">
        <f t="shared" si="81"/>
        <v>0</v>
      </c>
      <c r="DL24" s="1">
        <f t="shared" si="82"/>
        <v>0</v>
      </c>
      <c r="DM24" s="1">
        <f t="shared" si="83"/>
        <v>0</v>
      </c>
    </row>
    <row r="25" spans="1:143" s="1" customFormat="1" ht="57" customHeight="1" x14ac:dyDescent="0.2">
      <c r="B25" s="139" t="s">
        <v>8</v>
      </c>
      <c r="D25" s="671" t="s">
        <v>795</v>
      </c>
      <c r="E25" s="678"/>
      <c r="F25" s="107" t="s">
        <v>63</v>
      </c>
      <c r="G25" s="673" t="s">
        <v>15</v>
      </c>
      <c r="H25" s="107">
        <v>2</v>
      </c>
      <c r="I25" s="673" t="s">
        <v>937</v>
      </c>
      <c r="J25" s="674">
        <v>85.800000000000011</v>
      </c>
      <c r="K25" s="675"/>
      <c r="L25" s="675"/>
      <c r="M25" s="675"/>
      <c r="N25" s="675"/>
      <c r="O25" s="675"/>
      <c r="P25" s="675"/>
      <c r="Q25" s="675"/>
      <c r="R25" s="832"/>
      <c r="S25" s="800"/>
      <c r="T25" s="800"/>
      <c r="U25" s="800"/>
      <c r="V25" s="800"/>
      <c r="W25" s="800"/>
      <c r="X25" s="800"/>
      <c r="Y25" s="1050"/>
      <c r="Z25" s="1057"/>
      <c r="AA25" s="832"/>
      <c r="AB25" s="832"/>
      <c r="AC25" s="832"/>
      <c r="AD25" s="676">
        <f t="shared" si="46"/>
        <v>0</v>
      </c>
      <c r="AE25" s="676" t="str">
        <f t="shared" si="84"/>
        <v>Yes</v>
      </c>
      <c r="AF25" s="677" t="str">
        <f t="shared" si="47"/>
        <v>No</v>
      </c>
      <c r="AG25"/>
      <c r="AH25" s="189">
        <v>1</v>
      </c>
      <c r="AI25" s="190">
        <f t="shared" si="48"/>
        <v>0</v>
      </c>
      <c r="AJ25" s="26"/>
      <c r="AK25" s="26"/>
      <c r="AL25" s="363"/>
      <c r="AM25" s="258">
        <v>2.2999999999999998</v>
      </c>
      <c r="AN25" s="152">
        <f t="shared" si="49"/>
        <v>0</v>
      </c>
      <c r="AO25" s="159">
        <f t="shared" si="20"/>
        <v>0</v>
      </c>
      <c r="AP25" s="159">
        <f t="shared" si="21"/>
        <v>0</v>
      </c>
      <c r="AQ25" s="159">
        <f t="shared" si="22"/>
        <v>0</v>
      </c>
      <c r="AR25" s="159">
        <f t="shared" si="23"/>
        <v>0</v>
      </c>
      <c r="AS25" s="159">
        <f t="shared" si="24"/>
        <v>0</v>
      </c>
      <c r="AT25" s="159">
        <f t="shared" si="25"/>
        <v>0</v>
      </c>
      <c r="AU25" s="152">
        <f t="shared" si="26"/>
        <v>0</v>
      </c>
      <c r="AV25" s="152">
        <f t="shared" si="27"/>
        <v>0</v>
      </c>
      <c r="AW25" s="152">
        <f t="shared" si="28"/>
        <v>0</v>
      </c>
      <c r="AX25" s="159">
        <f t="shared" si="29"/>
        <v>0</v>
      </c>
      <c r="AY25" s="152">
        <f t="shared" si="30"/>
        <v>0</v>
      </c>
      <c r="AZ25" s="159">
        <f t="shared" si="31"/>
        <v>0</v>
      </c>
      <c r="BA25" s="152">
        <f t="shared" si="32"/>
        <v>0</v>
      </c>
      <c r="BB25" s="152">
        <f t="shared" si="33"/>
        <v>0</v>
      </c>
      <c r="BC25" s="152">
        <f t="shared" si="50"/>
        <v>0</v>
      </c>
      <c r="BD25" s="152">
        <f t="shared" si="51"/>
        <v>0</v>
      </c>
      <c r="BE25" s="152">
        <f t="shared" si="52"/>
        <v>0</v>
      </c>
      <c r="BF25" s="152">
        <f t="shared" si="53"/>
        <v>0</v>
      </c>
      <c r="BG25" s="152">
        <f t="shared" si="54"/>
        <v>0</v>
      </c>
      <c r="BH25" s="159">
        <v>1</v>
      </c>
      <c r="BI25" s="719">
        <v>4</v>
      </c>
      <c r="BJ25" s="733">
        <f t="shared" si="55"/>
        <v>0</v>
      </c>
      <c r="BK25" s="719"/>
      <c r="BL25" s="733">
        <f t="shared" si="56"/>
        <v>0</v>
      </c>
      <c r="BM25" s="719"/>
      <c r="BN25" s="733">
        <f t="shared" si="57"/>
        <v>0</v>
      </c>
      <c r="BO25" s="730"/>
      <c r="BP25" s="733">
        <f t="shared" si="35"/>
        <v>0</v>
      </c>
      <c r="BQ25" s="730"/>
      <c r="BR25" s="733">
        <f t="shared" si="36"/>
        <v>0</v>
      </c>
      <c r="BS25" s="730"/>
      <c r="BT25" s="733">
        <f t="shared" si="37"/>
        <v>0</v>
      </c>
      <c r="BU25" s="730"/>
      <c r="BV25" s="733">
        <f t="shared" si="38"/>
        <v>0</v>
      </c>
      <c r="BW25" s="730">
        <v>1</v>
      </c>
      <c r="BX25" s="733">
        <f t="shared" si="39"/>
        <v>0</v>
      </c>
      <c r="BY25" s="730"/>
      <c r="BZ25" s="733">
        <f t="shared" si="85"/>
        <v>0</v>
      </c>
      <c r="CA25" s="730"/>
      <c r="CB25" s="733">
        <f t="shared" si="41"/>
        <v>0</v>
      </c>
      <c r="CC25" s="730"/>
      <c r="CD25" s="733">
        <f t="shared" si="42"/>
        <v>0</v>
      </c>
      <c r="CE25" s="730"/>
      <c r="CF25" s="733">
        <f t="shared" si="43"/>
        <v>0</v>
      </c>
      <c r="CG25" s="730"/>
      <c r="CH25" s="733">
        <f t="shared" si="44"/>
        <v>0</v>
      </c>
      <c r="CI25" s="730"/>
      <c r="CJ25" s="733">
        <f t="shared" si="45"/>
        <v>0</v>
      </c>
      <c r="CL25" s="26">
        <f t="shared" si="58"/>
        <v>0</v>
      </c>
      <c r="CM25" s="26">
        <f t="shared" si="59"/>
        <v>0</v>
      </c>
      <c r="CN25" s="26">
        <f t="shared" si="60"/>
        <v>0</v>
      </c>
      <c r="CO25" s="26">
        <f t="shared" si="61"/>
        <v>0</v>
      </c>
      <c r="CP25" s="26">
        <f t="shared" si="62"/>
        <v>0</v>
      </c>
      <c r="CQ25" s="26">
        <f t="shared" si="63"/>
        <v>0</v>
      </c>
      <c r="CR25" s="26">
        <f t="shared" si="64"/>
        <v>0</v>
      </c>
      <c r="CS25" s="26">
        <f t="shared" si="65"/>
        <v>0</v>
      </c>
      <c r="CT25" s="26"/>
      <c r="CU25" s="1">
        <f t="shared" si="66"/>
        <v>0</v>
      </c>
      <c r="CV25" s="1">
        <f t="shared" si="67"/>
        <v>0</v>
      </c>
      <c r="CW25" s="26"/>
      <c r="CX25" s="1">
        <f t="shared" si="68"/>
        <v>0</v>
      </c>
      <c r="CY25" s="1">
        <f t="shared" si="69"/>
        <v>0</v>
      </c>
      <c r="CZ25" s="1">
        <f t="shared" si="70"/>
        <v>0</v>
      </c>
      <c r="DA25" s="1">
        <f t="shared" si="71"/>
        <v>0</v>
      </c>
      <c r="DB25" s="1">
        <f t="shared" si="72"/>
        <v>0</v>
      </c>
      <c r="DC25" s="1">
        <f t="shared" si="73"/>
        <v>0</v>
      </c>
      <c r="DD25" s="1">
        <f t="shared" si="74"/>
        <v>0</v>
      </c>
      <c r="DE25" s="1">
        <f t="shared" si="75"/>
        <v>0</v>
      </c>
      <c r="DF25" s="1">
        <f t="shared" si="76"/>
        <v>0</v>
      </c>
      <c r="DG25" s="1">
        <f t="shared" si="77"/>
        <v>0</v>
      </c>
      <c r="DH25" s="1">
        <f t="shared" si="78"/>
        <v>0</v>
      </c>
      <c r="DI25" s="1">
        <f t="shared" si="79"/>
        <v>0</v>
      </c>
      <c r="DJ25" s="1">
        <f t="shared" si="80"/>
        <v>0</v>
      </c>
      <c r="DK25" s="1">
        <f t="shared" si="81"/>
        <v>0</v>
      </c>
      <c r="DL25" s="1">
        <f t="shared" si="82"/>
        <v>0</v>
      </c>
      <c r="DM25" s="1">
        <f t="shared" si="83"/>
        <v>0</v>
      </c>
    </row>
    <row r="26" spans="1:143" s="1" customFormat="1" ht="57" customHeight="1" x14ac:dyDescent="0.2">
      <c r="B26" s="132" t="s">
        <v>8</v>
      </c>
      <c r="C26" s="72"/>
      <c r="D26" s="237" t="s">
        <v>796</v>
      </c>
      <c r="E26" s="398"/>
      <c r="F26" s="72" t="s">
        <v>60</v>
      </c>
      <c r="G26" s="89" t="s">
        <v>656</v>
      </c>
      <c r="H26" s="72">
        <v>6</v>
      </c>
      <c r="I26" s="89" t="s">
        <v>937</v>
      </c>
      <c r="J26" s="497">
        <v>78.100000000000009</v>
      </c>
      <c r="K26" s="936"/>
      <c r="L26" s="936"/>
      <c r="M26" s="936"/>
      <c r="N26" s="936"/>
      <c r="O26" s="936"/>
      <c r="P26" s="936"/>
      <c r="Q26" s="936"/>
      <c r="R26" s="90"/>
      <c r="S26" s="937"/>
      <c r="T26" s="937"/>
      <c r="U26" s="937"/>
      <c r="V26" s="937"/>
      <c r="W26" s="937"/>
      <c r="X26" s="937"/>
      <c r="Y26" s="1190"/>
      <c r="Z26" s="1191"/>
      <c r="AA26" s="90"/>
      <c r="AB26" s="90"/>
      <c r="AC26" s="90"/>
      <c r="AD26" s="88">
        <f t="shared" si="46"/>
        <v>0</v>
      </c>
      <c r="AE26" s="91" t="str">
        <f t="shared" si="84"/>
        <v>Yes</v>
      </c>
      <c r="AF26" s="669" t="str">
        <f t="shared" si="47"/>
        <v>No</v>
      </c>
      <c r="AG26"/>
      <c r="AH26" s="189">
        <v>1</v>
      </c>
      <c r="AI26" s="190">
        <f t="shared" si="48"/>
        <v>0</v>
      </c>
      <c r="AJ26" s="26"/>
      <c r="AK26" s="26"/>
      <c r="AL26" s="363"/>
      <c r="AM26" s="258">
        <v>0.95</v>
      </c>
      <c r="AN26" s="152">
        <f t="shared" si="49"/>
        <v>0</v>
      </c>
      <c r="AO26" s="159">
        <f t="shared" si="20"/>
        <v>0</v>
      </c>
      <c r="AP26" s="159">
        <f t="shared" si="21"/>
        <v>0</v>
      </c>
      <c r="AQ26" s="159">
        <f t="shared" si="22"/>
        <v>0</v>
      </c>
      <c r="AR26" s="159">
        <f t="shared" si="23"/>
        <v>0</v>
      </c>
      <c r="AS26" s="159">
        <f t="shared" si="24"/>
        <v>0</v>
      </c>
      <c r="AT26" s="159">
        <f t="shared" si="25"/>
        <v>0</v>
      </c>
      <c r="AU26" s="152">
        <f t="shared" si="26"/>
        <v>0</v>
      </c>
      <c r="AV26" s="152">
        <f t="shared" si="27"/>
        <v>0</v>
      </c>
      <c r="AW26" s="152">
        <f t="shared" si="28"/>
        <v>0</v>
      </c>
      <c r="AX26" s="159">
        <f t="shared" si="29"/>
        <v>0</v>
      </c>
      <c r="AY26" s="152">
        <f t="shared" si="30"/>
        <v>0</v>
      </c>
      <c r="AZ26" s="159">
        <f t="shared" si="31"/>
        <v>0</v>
      </c>
      <c r="BA26" s="152">
        <f t="shared" si="32"/>
        <v>0</v>
      </c>
      <c r="BB26" s="152">
        <f t="shared" si="33"/>
        <v>0</v>
      </c>
      <c r="BC26" s="152">
        <f t="shared" si="50"/>
        <v>0</v>
      </c>
      <c r="BD26" s="152">
        <f t="shared" si="51"/>
        <v>0</v>
      </c>
      <c r="BE26" s="152">
        <f t="shared" si="52"/>
        <v>0</v>
      </c>
      <c r="BF26" s="152">
        <f t="shared" si="53"/>
        <v>0</v>
      </c>
      <c r="BG26" s="152">
        <f t="shared" si="54"/>
        <v>0</v>
      </c>
      <c r="BH26" s="159">
        <v>1</v>
      </c>
      <c r="BI26" s="719">
        <v>6</v>
      </c>
      <c r="BJ26" s="733">
        <f t="shared" si="55"/>
        <v>0</v>
      </c>
      <c r="BK26" s="719"/>
      <c r="BL26" s="733">
        <f t="shared" si="56"/>
        <v>0</v>
      </c>
      <c r="BM26" s="719"/>
      <c r="BN26" s="733">
        <f t="shared" si="57"/>
        <v>0</v>
      </c>
      <c r="BO26" s="730">
        <v>1</v>
      </c>
      <c r="BP26" s="733">
        <f t="shared" si="35"/>
        <v>0</v>
      </c>
      <c r="BQ26" s="730">
        <v>4</v>
      </c>
      <c r="BR26" s="733">
        <f t="shared" si="36"/>
        <v>0</v>
      </c>
      <c r="BS26" s="730">
        <v>1</v>
      </c>
      <c r="BT26" s="733">
        <f t="shared" si="37"/>
        <v>0</v>
      </c>
      <c r="BU26" s="730"/>
      <c r="BV26" s="733">
        <f t="shared" si="38"/>
        <v>0</v>
      </c>
      <c r="BW26" s="730"/>
      <c r="BX26" s="733">
        <f t="shared" si="39"/>
        <v>0</v>
      </c>
      <c r="BY26" s="730"/>
      <c r="BZ26" s="733">
        <f t="shared" si="85"/>
        <v>0</v>
      </c>
      <c r="CA26" s="730"/>
      <c r="CB26" s="733">
        <f t="shared" si="41"/>
        <v>0</v>
      </c>
      <c r="CC26" s="730"/>
      <c r="CD26" s="733">
        <f t="shared" si="42"/>
        <v>0</v>
      </c>
      <c r="CE26" s="730"/>
      <c r="CF26" s="733">
        <f t="shared" si="43"/>
        <v>0</v>
      </c>
      <c r="CG26" s="730"/>
      <c r="CH26" s="733">
        <f t="shared" si="44"/>
        <v>0</v>
      </c>
      <c r="CI26" s="730"/>
      <c r="CJ26" s="733">
        <f t="shared" si="45"/>
        <v>0</v>
      </c>
      <c r="CL26" s="26">
        <f t="shared" si="58"/>
        <v>0</v>
      </c>
      <c r="CM26" s="26">
        <f t="shared" si="59"/>
        <v>0</v>
      </c>
      <c r="CN26" s="26">
        <f t="shared" si="60"/>
        <v>0</v>
      </c>
      <c r="CO26" s="26">
        <f t="shared" si="61"/>
        <v>0</v>
      </c>
      <c r="CP26" s="26">
        <f t="shared" si="62"/>
        <v>0</v>
      </c>
      <c r="CQ26" s="26">
        <f t="shared" si="63"/>
        <v>0</v>
      </c>
      <c r="CR26" s="26">
        <f t="shared" si="64"/>
        <v>0</v>
      </c>
      <c r="CS26" s="26">
        <f t="shared" si="65"/>
        <v>0</v>
      </c>
      <c r="CT26" s="26"/>
      <c r="CU26" s="1">
        <f t="shared" si="66"/>
        <v>0</v>
      </c>
      <c r="CV26" s="1">
        <f t="shared" si="67"/>
        <v>0</v>
      </c>
      <c r="CW26" s="26"/>
      <c r="CX26" s="1">
        <f t="shared" si="68"/>
        <v>0</v>
      </c>
      <c r="CY26" s="1">
        <f t="shared" si="69"/>
        <v>0</v>
      </c>
      <c r="CZ26" s="1">
        <f t="shared" si="70"/>
        <v>0</v>
      </c>
      <c r="DA26" s="1">
        <f t="shared" si="71"/>
        <v>0</v>
      </c>
      <c r="DB26" s="1">
        <f t="shared" si="72"/>
        <v>0</v>
      </c>
      <c r="DC26" s="1">
        <f t="shared" si="73"/>
        <v>0</v>
      </c>
      <c r="DD26" s="1">
        <f t="shared" si="74"/>
        <v>0</v>
      </c>
      <c r="DE26" s="1">
        <f t="shared" si="75"/>
        <v>0</v>
      </c>
      <c r="DF26" s="1">
        <f t="shared" si="76"/>
        <v>0</v>
      </c>
      <c r="DG26" s="1">
        <f t="shared" si="77"/>
        <v>0</v>
      </c>
      <c r="DH26" s="1">
        <f t="shared" si="78"/>
        <v>0</v>
      </c>
      <c r="DI26" s="1">
        <f t="shared" si="79"/>
        <v>0</v>
      </c>
      <c r="DJ26" s="1">
        <f t="shared" si="80"/>
        <v>0</v>
      </c>
      <c r="DK26" s="1">
        <f t="shared" si="81"/>
        <v>0</v>
      </c>
      <c r="DL26" s="1">
        <f t="shared" si="82"/>
        <v>0</v>
      </c>
      <c r="DM26" s="1">
        <f t="shared" si="83"/>
        <v>0</v>
      </c>
    </row>
    <row r="27" spans="1:143" s="1" customFormat="1" ht="57" customHeight="1" x14ac:dyDescent="0.2">
      <c r="B27" s="132" t="s">
        <v>8</v>
      </c>
      <c r="C27" s="89"/>
      <c r="D27" s="1192" t="s">
        <v>802</v>
      </c>
      <c r="E27" s="1193"/>
      <c r="F27" s="1194" t="s">
        <v>675</v>
      </c>
      <c r="G27" s="1195" t="s">
        <v>675</v>
      </c>
      <c r="H27" s="1194">
        <v>25</v>
      </c>
      <c r="I27" s="1195" t="s">
        <v>937</v>
      </c>
      <c r="J27" s="1196">
        <v>1004.3000000000001</v>
      </c>
      <c r="K27" s="1419" t="s">
        <v>995</v>
      </c>
      <c r="L27" s="1420"/>
      <c r="M27" s="1420"/>
      <c r="N27" s="1420"/>
      <c r="O27" s="1420"/>
      <c r="P27" s="1420"/>
      <c r="Q27" s="1420"/>
      <c r="R27" s="1420"/>
      <c r="S27" s="1420"/>
      <c r="T27" s="1420"/>
      <c r="U27" s="1420"/>
      <c r="V27" s="1420"/>
      <c r="W27" s="1420"/>
      <c r="X27" s="1421"/>
      <c r="Y27" s="1197"/>
      <c r="Z27" s="1422"/>
      <c r="AA27" s="1423"/>
      <c r="AB27" s="1423"/>
      <c r="AC27" s="1424"/>
      <c r="AD27" s="1198">
        <f t="shared" ref="AD27" si="86">SUM(K27:AC27)*J27</f>
        <v>0</v>
      </c>
      <c r="AE27" s="1199" t="str">
        <f t="shared" si="84"/>
        <v>Yes</v>
      </c>
      <c r="AF27" s="1200" t="str">
        <f t="shared" si="47"/>
        <v>No</v>
      </c>
      <c r="AG27"/>
      <c r="AH27" s="191">
        <v>12</v>
      </c>
      <c r="AI27" s="190">
        <f t="shared" si="48"/>
        <v>0</v>
      </c>
      <c r="AJ27" s="26"/>
      <c r="AK27" s="26"/>
      <c r="AL27" s="363"/>
      <c r="AM27" s="258">
        <v>17.2</v>
      </c>
      <c r="AN27" s="152">
        <f t="shared" si="49"/>
        <v>0</v>
      </c>
      <c r="AO27" s="159">
        <v>0</v>
      </c>
      <c r="AP27" s="159">
        <f t="shared" si="21"/>
        <v>0</v>
      </c>
      <c r="AQ27" s="159">
        <f t="shared" si="22"/>
        <v>0</v>
      </c>
      <c r="AR27" s="159">
        <f t="shared" si="23"/>
        <v>0</v>
      </c>
      <c r="AS27" s="159">
        <f t="shared" si="24"/>
        <v>0</v>
      </c>
      <c r="AT27" s="159">
        <f t="shared" si="25"/>
        <v>0</v>
      </c>
      <c r="AU27" s="152">
        <f t="shared" si="26"/>
        <v>0</v>
      </c>
      <c r="AV27" s="152">
        <f t="shared" si="27"/>
        <v>0</v>
      </c>
      <c r="AW27" s="152">
        <f t="shared" si="28"/>
        <v>0</v>
      </c>
      <c r="AX27" s="159">
        <f t="shared" si="29"/>
        <v>0</v>
      </c>
      <c r="AY27" s="152">
        <f t="shared" si="30"/>
        <v>0</v>
      </c>
      <c r="AZ27" s="159">
        <f t="shared" si="31"/>
        <v>0</v>
      </c>
      <c r="BA27" s="152">
        <f t="shared" si="32"/>
        <v>0</v>
      </c>
      <c r="BB27" s="152">
        <f t="shared" si="33"/>
        <v>0</v>
      </c>
      <c r="BC27" s="152">
        <f t="shared" si="50"/>
        <v>0</v>
      </c>
      <c r="BD27" s="152"/>
      <c r="BE27" s="152"/>
      <c r="BF27" s="152"/>
      <c r="BG27" s="152"/>
      <c r="BH27" s="159">
        <v>12</v>
      </c>
      <c r="BI27" s="719">
        <v>12</v>
      </c>
      <c r="BJ27" s="733">
        <f t="shared" si="55"/>
        <v>0</v>
      </c>
      <c r="BK27" s="719"/>
      <c r="BL27" s="733">
        <f t="shared" si="56"/>
        <v>0</v>
      </c>
      <c r="BM27" s="719"/>
      <c r="BN27" s="733">
        <f t="shared" si="57"/>
        <v>0</v>
      </c>
      <c r="BO27" s="730">
        <v>1</v>
      </c>
      <c r="BP27" s="733">
        <f t="shared" si="35"/>
        <v>0</v>
      </c>
      <c r="BQ27" s="730">
        <v>5</v>
      </c>
      <c r="BR27" s="733">
        <f t="shared" si="36"/>
        <v>0</v>
      </c>
      <c r="BS27" s="730">
        <v>6</v>
      </c>
      <c r="BT27" s="733">
        <f t="shared" si="37"/>
        <v>0</v>
      </c>
      <c r="BU27" s="730">
        <v>5</v>
      </c>
      <c r="BV27" s="733">
        <f t="shared" si="38"/>
        <v>0</v>
      </c>
      <c r="BW27" s="730">
        <v>3</v>
      </c>
      <c r="BX27" s="733">
        <f t="shared" si="39"/>
        <v>0</v>
      </c>
      <c r="BY27" s="730"/>
      <c r="BZ27" s="733">
        <f t="shared" si="85"/>
        <v>0</v>
      </c>
      <c r="CA27" s="730"/>
      <c r="CB27" s="733">
        <f t="shared" si="41"/>
        <v>0</v>
      </c>
      <c r="CC27" s="730"/>
      <c r="CD27" s="733">
        <f t="shared" si="42"/>
        <v>0</v>
      </c>
      <c r="CE27" s="730"/>
      <c r="CF27" s="733">
        <f t="shared" si="43"/>
        <v>0</v>
      </c>
      <c r="CG27" s="730"/>
      <c r="CH27" s="733">
        <f t="shared" si="44"/>
        <v>0</v>
      </c>
      <c r="CI27" s="730"/>
      <c r="CJ27" s="733">
        <f t="shared" si="45"/>
        <v>0</v>
      </c>
      <c r="CL27" s="26">
        <f t="shared" si="58"/>
        <v>0</v>
      </c>
      <c r="CM27" s="26">
        <f t="shared" si="59"/>
        <v>0</v>
      </c>
      <c r="CN27" s="26">
        <f t="shared" si="60"/>
        <v>0</v>
      </c>
      <c r="CO27" s="26">
        <f t="shared" si="61"/>
        <v>0</v>
      </c>
      <c r="CP27" s="26">
        <f t="shared" si="62"/>
        <v>0</v>
      </c>
      <c r="CQ27" s="26">
        <f t="shared" si="63"/>
        <v>0</v>
      </c>
      <c r="CR27" s="26">
        <f t="shared" si="64"/>
        <v>0</v>
      </c>
      <c r="CS27" s="26">
        <f t="shared" si="65"/>
        <v>0</v>
      </c>
      <c r="CT27" s="26"/>
      <c r="CU27" s="1">
        <f t="shared" si="66"/>
        <v>0</v>
      </c>
      <c r="CV27" s="1">
        <f t="shared" si="67"/>
        <v>0</v>
      </c>
      <c r="CW27" s="26"/>
      <c r="CX27" s="1">
        <f t="shared" si="68"/>
        <v>0</v>
      </c>
      <c r="CY27" s="1">
        <f t="shared" si="69"/>
        <v>0</v>
      </c>
      <c r="CZ27" s="1">
        <f t="shared" si="70"/>
        <v>0</v>
      </c>
      <c r="DA27" s="1">
        <f t="shared" si="71"/>
        <v>0</v>
      </c>
      <c r="DB27" s="1">
        <f t="shared" si="72"/>
        <v>0</v>
      </c>
      <c r="DC27" s="1">
        <f t="shared" si="73"/>
        <v>0</v>
      </c>
      <c r="DD27" s="1">
        <f t="shared" si="74"/>
        <v>0</v>
      </c>
      <c r="DE27" s="1">
        <f t="shared" si="75"/>
        <v>0</v>
      </c>
      <c r="DF27" s="1">
        <f t="shared" si="76"/>
        <v>0</v>
      </c>
      <c r="DG27" s="1">
        <f t="shared" si="77"/>
        <v>0</v>
      </c>
      <c r="DH27" s="1">
        <f t="shared" si="78"/>
        <v>0</v>
      </c>
      <c r="DI27" s="1">
        <f t="shared" si="79"/>
        <v>0</v>
      </c>
      <c r="DJ27" s="1">
        <f t="shared" si="80"/>
        <v>0</v>
      </c>
      <c r="DK27" s="1">
        <f t="shared" si="81"/>
        <v>0</v>
      </c>
      <c r="DL27" s="1">
        <f t="shared" si="82"/>
        <v>0</v>
      </c>
      <c r="DM27" s="1">
        <f t="shared" si="83"/>
        <v>0</v>
      </c>
    </row>
    <row r="28" spans="1:143" ht="31" customHeight="1" x14ac:dyDescent="0.2">
      <c r="B28" s="389"/>
      <c r="E28" s="415"/>
      <c r="F28" s="47"/>
      <c r="G28" s="51"/>
      <c r="I28" s="708" t="s">
        <v>917</v>
      </c>
      <c r="K28" s="47"/>
      <c r="L28" s="52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1055"/>
      <c r="AA28" s="826"/>
      <c r="AB28" s="826"/>
      <c r="AC28" s="826"/>
      <c r="AD28" s="101"/>
      <c r="AE28" s="54"/>
      <c r="AF28" s="207" t="str">
        <f t="shared" si="47"/>
        <v>No</v>
      </c>
      <c r="AH28" s="1"/>
      <c r="AI28" s="28"/>
      <c r="AJ28" s="26"/>
      <c r="AK28" s="26"/>
      <c r="AL28" s="363"/>
      <c r="AM28" s="265"/>
      <c r="AN28" s="152">
        <f t="shared" si="49"/>
        <v>0</v>
      </c>
      <c r="AO28" s="152"/>
      <c r="AP28" s="152"/>
      <c r="AQ28" s="152"/>
      <c r="AR28" s="152"/>
      <c r="AS28" s="152"/>
      <c r="AT28" s="152"/>
      <c r="AU28" s="152">
        <f t="shared" si="26"/>
        <v>0</v>
      </c>
      <c r="AV28" s="152">
        <f t="shared" si="27"/>
        <v>0</v>
      </c>
      <c r="AW28" s="152">
        <f t="shared" si="28"/>
        <v>0</v>
      </c>
      <c r="AX28" s="152"/>
      <c r="AY28" s="152">
        <f t="shared" si="30"/>
        <v>0</v>
      </c>
      <c r="AZ28" s="152"/>
      <c r="BA28" s="152"/>
      <c r="BB28" s="152">
        <f t="shared" si="33"/>
        <v>0</v>
      </c>
      <c r="BC28" s="152"/>
      <c r="BD28" s="152">
        <f t="shared" si="51"/>
        <v>0</v>
      </c>
      <c r="BE28" s="152">
        <f t="shared" si="52"/>
        <v>0</v>
      </c>
      <c r="BF28" s="152">
        <f t="shared" si="53"/>
        <v>0</v>
      </c>
      <c r="BG28" s="152">
        <f t="shared" si="54"/>
        <v>0</v>
      </c>
      <c r="BH28" s="152"/>
      <c r="BI28" s="734"/>
      <c r="BJ28" s="733">
        <f t="shared" si="55"/>
        <v>0</v>
      </c>
      <c r="BK28" s="734"/>
      <c r="BL28" s="733">
        <f t="shared" si="56"/>
        <v>0</v>
      </c>
      <c r="BM28" s="734"/>
      <c r="BN28" s="733">
        <f t="shared" si="57"/>
        <v>0</v>
      </c>
      <c r="BO28" s="735"/>
      <c r="BP28" s="733">
        <f t="shared" si="35"/>
        <v>0</v>
      </c>
      <c r="BQ28" s="735"/>
      <c r="BR28" s="733">
        <f t="shared" si="36"/>
        <v>0</v>
      </c>
      <c r="BS28" s="735"/>
      <c r="BT28" s="733">
        <f t="shared" si="37"/>
        <v>0</v>
      </c>
      <c r="BU28" s="735"/>
      <c r="BV28" s="733">
        <f t="shared" si="38"/>
        <v>0</v>
      </c>
      <c r="BW28" s="735"/>
      <c r="BX28" s="733">
        <f t="shared" si="39"/>
        <v>0</v>
      </c>
      <c r="BY28" s="735"/>
      <c r="BZ28" s="733">
        <f t="shared" si="85"/>
        <v>0</v>
      </c>
      <c r="CA28" s="735"/>
      <c r="CB28" s="733">
        <f t="shared" si="41"/>
        <v>0</v>
      </c>
      <c r="CC28" s="735"/>
      <c r="CD28" s="733">
        <f t="shared" si="42"/>
        <v>0</v>
      </c>
      <c r="CE28" s="735"/>
      <c r="CF28" s="733">
        <f t="shared" si="43"/>
        <v>0</v>
      </c>
      <c r="CG28" s="735"/>
      <c r="CH28" s="733">
        <f t="shared" si="44"/>
        <v>0</v>
      </c>
      <c r="CI28" s="735"/>
      <c r="CJ28" s="733">
        <f t="shared" si="45"/>
        <v>0</v>
      </c>
      <c r="CL28" s="26">
        <f t="shared" si="58"/>
        <v>0</v>
      </c>
      <c r="CM28" s="26">
        <f t="shared" si="59"/>
        <v>0</v>
      </c>
      <c r="CN28" s="26">
        <f t="shared" si="60"/>
        <v>0</v>
      </c>
      <c r="CO28" s="26">
        <f t="shared" si="61"/>
        <v>0</v>
      </c>
      <c r="CP28" s="26">
        <f t="shared" si="62"/>
        <v>0</v>
      </c>
      <c r="CQ28" s="26">
        <f t="shared" si="63"/>
        <v>0</v>
      </c>
      <c r="CR28" s="26">
        <f t="shared" si="64"/>
        <v>0</v>
      </c>
      <c r="CS28" s="26">
        <f t="shared" si="65"/>
        <v>0</v>
      </c>
      <c r="CT28" s="26"/>
      <c r="CU28" s="1">
        <f t="shared" si="66"/>
        <v>0</v>
      </c>
      <c r="CV28" s="1">
        <f t="shared" si="67"/>
        <v>0</v>
      </c>
      <c r="CW28" s="26"/>
      <c r="CX28" s="1">
        <f t="shared" si="68"/>
        <v>0</v>
      </c>
      <c r="CY28" s="1">
        <f t="shared" si="69"/>
        <v>0</v>
      </c>
      <c r="CZ28" s="1">
        <f t="shared" si="70"/>
        <v>0</v>
      </c>
      <c r="DA28" s="1">
        <f t="shared" si="71"/>
        <v>0</v>
      </c>
      <c r="DB28" s="1">
        <f t="shared" si="72"/>
        <v>0</v>
      </c>
      <c r="DC28" s="1">
        <f t="shared" si="73"/>
        <v>0</v>
      </c>
      <c r="DD28" s="1">
        <f t="shared" si="74"/>
        <v>0</v>
      </c>
      <c r="DE28" s="1">
        <f t="shared" si="75"/>
        <v>0</v>
      </c>
      <c r="DF28" s="1">
        <f t="shared" si="76"/>
        <v>0</v>
      </c>
      <c r="DG28" s="1">
        <f t="shared" si="77"/>
        <v>0</v>
      </c>
      <c r="DH28" s="1">
        <f t="shared" si="78"/>
        <v>0</v>
      </c>
      <c r="DI28" s="1">
        <f t="shared" si="79"/>
        <v>0</v>
      </c>
      <c r="DJ28" s="1">
        <f t="shared" si="80"/>
        <v>0</v>
      </c>
      <c r="DK28" s="1">
        <f t="shared" si="81"/>
        <v>0</v>
      </c>
      <c r="DL28" s="1">
        <f t="shared" si="82"/>
        <v>0</v>
      </c>
      <c r="DM28" s="1">
        <f t="shared" si="83"/>
        <v>0</v>
      </c>
    </row>
    <row r="29" spans="1:143" s="62" customFormat="1" ht="57" customHeight="1" x14ac:dyDescent="0.2">
      <c r="A29" s="1"/>
      <c r="B29" s="142" t="s">
        <v>8</v>
      </c>
      <c r="C29" s="57"/>
      <c r="D29" s="1246" t="s">
        <v>760</v>
      </c>
      <c r="E29" s="1247"/>
      <c r="F29" s="92" t="s">
        <v>64</v>
      </c>
      <c r="G29" s="95" t="s">
        <v>15</v>
      </c>
      <c r="H29" s="92">
        <v>1</v>
      </c>
      <c r="I29" s="95" t="s">
        <v>937</v>
      </c>
      <c r="J29" s="359">
        <v>97.9</v>
      </c>
      <c r="K29" s="945"/>
      <c r="L29" s="945"/>
      <c r="M29" s="945"/>
      <c r="N29" s="945"/>
      <c r="O29" s="945"/>
      <c r="P29" s="945"/>
      <c r="Q29" s="945"/>
      <c r="R29" s="96"/>
      <c r="S29" s="212"/>
      <c r="T29" s="212"/>
      <c r="U29" s="212"/>
      <c r="V29" s="212"/>
      <c r="W29" s="212"/>
      <c r="X29" s="212"/>
      <c r="Y29" s="1248"/>
      <c r="Z29" s="1054"/>
      <c r="AA29" s="821"/>
      <c r="AB29" s="821"/>
      <c r="AC29" s="821"/>
      <c r="AD29" s="66">
        <f>SUM(K29:Y29)*J29+SUM(Z29:AC29)*1.1*J29</f>
        <v>0</v>
      </c>
      <c r="AE29" s="98" t="str">
        <f t="shared" ref="AE29:AE46" si="87">IF(B29="New","Yes","No")</f>
        <v>Yes</v>
      </c>
      <c r="AF29" s="67" t="str">
        <f t="shared" si="47"/>
        <v>No</v>
      </c>
      <c r="AG29"/>
      <c r="AH29" s="187">
        <v>1</v>
      </c>
      <c r="AI29" s="190">
        <f t="shared" si="48"/>
        <v>0</v>
      </c>
      <c r="AJ29" s="26"/>
      <c r="AK29" s="26"/>
      <c r="AL29" s="363"/>
      <c r="AM29" s="258">
        <v>3.85</v>
      </c>
      <c r="AN29" s="152">
        <f t="shared" si="49"/>
        <v>0</v>
      </c>
      <c r="AO29" s="152">
        <f t="shared" ref="AO29:AO46" si="88">K29*H29</f>
        <v>0</v>
      </c>
      <c r="AP29" s="152">
        <f t="shared" ref="AP29:AP46" si="89">L29*H29</f>
        <v>0</v>
      </c>
      <c r="AQ29" s="152">
        <f t="shared" ref="AQ29:AQ46" si="90">M29*H29</f>
        <v>0</v>
      </c>
      <c r="AR29" s="152">
        <f t="shared" ref="AR29:AR46" si="91">N29*H29</f>
        <v>0</v>
      </c>
      <c r="AS29" s="152">
        <f t="shared" ref="AS29:AS46" si="92">O29*H29</f>
        <v>0</v>
      </c>
      <c r="AT29" s="152">
        <f t="shared" ref="AT29:AT46" si="93">P29*H29</f>
        <v>0</v>
      </c>
      <c r="AU29" s="152">
        <f t="shared" si="26"/>
        <v>0</v>
      </c>
      <c r="AV29" s="152">
        <f t="shared" si="27"/>
        <v>0</v>
      </c>
      <c r="AW29" s="152">
        <f t="shared" si="28"/>
        <v>0</v>
      </c>
      <c r="AX29" s="152">
        <f t="shared" ref="AX29:AX46" si="94">T29*H29</f>
        <v>0</v>
      </c>
      <c r="AY29" s="152">
        <f t="shared" si="30"/>
        <v>0</v>
      </c>
      <c r="AZ29" s="152">
        <f t="shared" ref="AZ29:AZ46" si="95">V29*H29</f>
        <v>0</v>
      </c>
      <c r="BA29" s="152">
        <f t="shared" ref="BA29:BA46" si="96">W29*H29</f>
        <v>0</v>
      </c>
      <c r="BB29" s="152">
        <f t="shared" si="33"/>
        <v>0</v>
      </c>
      <c r="BC29" s="152">
        <f t="shared" ref="BC29:BC46" si="97">Y29*H29</f>
        <v>0</v>
      </c>
      <c r="BD29" s="152">
        <f t="shared" si="51"/>
        <v>0</v>
      </c>
      <c r="BE29" s="152">
        <f t="shared" si="52"/>
        <v>0</v>
      </c>
      <c r="BF29" s="152">
        <f t="shared" si="53"/>
        <v>0</v>
      </c>
      <c r="BG29" s="152">
        <f t="shared" si="54"/>
        <v>0</v>
      </c>
      <c r="BH29" s="152">
        <v>1</v>
      </c>
      <c r="BI29" s="719">
        <v>4</v>
      </c>
      <c r="BJ29" s="733">
        <f t="shared" si="55"/>
        <v>0</v>
      </c>
      <c r="BK29" s="719"/>
      <c r="BL29" s="733">
        <f t="shared" si="56"/>
        <v>0</v>
      </c>
      <c r="BM29" s="719"/>
      <c r="BN29" s="733">
        <f t="shared" si="57"/>
        <v>0</v>
      </c>
      <c r="BO29" s="730"/>
      <c r="BP29" s="733">
        <f t="shared" si="35"/>
        <v>0</v>
      </c>
      <c r="BQ29" s="730"/>
      <c r="BR29" s="733">
        <f t="shared" si="36"/>
        <v>0</v>
      </c>
      <c r="BS29" s="730"/>
      <c r="BT29" s="733">
        <f t="shared" si="37"/>
        <v>0</v>
      </c>
      <c r="BU29" s="730"/>
      <c r="BV29" s="733">
        <f t="shared" si="38"/>
        <v>0</v>
      </c>
      <c r="BW29" s="730"/>
      <c r="BX29" s="733">
        <f t="shared" si="39"/>
        <v>0</v>
      </c>
      <c r="BY29" s="730">
        <v>1</v>
      </c>
      <c r="BZ29" s="733">
        <f t="shared" si="85"/>
        <v>0</v>
      </c>
      <c r="CA29" s="730"/>
      <c r="CB29" s="733">
        <f t="shared" si="41"/>
        <v>0</v>
      </c>
      <c r="CC29" s="730"/>
      <c r="CD29" s="733">
        <f t="shared" si="42"/>
        <v>0</v>
      </c>
      <c r="CE29" s="730"/>
      <c r="CF29" s="733">
        <f t="shared" si="43"/>
        <v>0</v>
      </c>
      <c r="CG29" s="730"/>
      <c r="CH29" s="733">
        <f t="shared" si="44"/>
        <v>0</v>
      </c>
      <c r="CI29" s="730"/>
      <c r="CJ29" s="733">
        <f t="shared" si="45"/>
        <v>0</v>
      </c>
      <c r="CK29" s="26"/>
      <c r="CL29" s="26">
        <f t="shared" si="58"/>
        <v>0</v>
      </c>
      <c r="CM29" s="26">
        <f t="shared" si="59"/>
        <v>0</v>
      </c>
      <c r="CN29" s="26">
        <f t="shared" si="60"/>
        <v>0</v>
      </c>
      <c r="CO29" s="26">
        <f t="shared" si="61"/>
        <v>0</v>
      </c>
      <c r="CP29" s="26">
        <f t="shared" si="62"/>
        <v>0</v>
      </c>
      <c r="CQ29" s="26">
        <f t="shared" si="63"/>
        <v>0</v>
      </c>
      <c r="CR29" s="26">
        <f t="shared" si="64"/>
        <v>0</v>
      </c>
      <c r="CS29" s="26">
        <f t="shared" si="65"/>
        <v>0</v>
      </c>
      <c r="CT29" s="26"/>
      <c r="CU29" s="1">
        <f t="shared" si="66"/>
        <v>0</v>
      </c>
      <c r="CV29" s="1">
        <f t="shared" si="67"/>
        <v>0</v>
      </c>
      <c r="CW29" s="26"/>
      <c r="CX29" s="1">
        <f t="shared" si="68"/>
        <v>0</v>
      </c>
      <c r="CY29" s="1">
        <f t="shared" si="69"/>
        <v>0</v>
      </c>
      <c r="CZ29" s="1">
        <f t="shared" si="70"/>
        <v>0</v>
      </c>
      <c r="DA29" s="1">
        <f t="shared" si="71"/>
        <v>0</v>
      </c>
      <c r="DB29" s="1">
        <f t="shared" si="72"/>
        <v>0</v>
      </c>
      <c r="DC29" s="1">
        <f t="shared" si="73"/>
        <v>0</v>
      </c>
      <c r="DD29" s="1">
        <f t="shared" si="74"/>
        <v>0</v>
      </c>
      <c r="DE29" s="1">
        <f t="shared" si="75"/>
        <v>0</v>
      </c>
      <c r="DF29" s="1">
        <f t="shared" si="76"/>
        <v>0</v>
      </c>
      <c r="DG29" s="1">
        <f t="shared" si="77"/>
        <v>0</v>
      </c>
      <c r="DH29" s="1">
        <f t="shared" si="78"/>
        <v>0</v>
      </c>
      <c r="DI29" s="1">
        <f t="shared" si="79"/>
        <v>0</v>
      </c>
      <c r="DJ29" s="1">
        <f t="shared" si="80"/>
        <v>0</v>
      </c>
      <c r="DK29" s="1">
        <f t="shared" si="81"/>
        <v>0</v>
      </c>
      <c r="DL29" s="1">
        <f t="shared" si="82"/>
        <v>0</v>
      </c>
      <c r="DM29" s="1">
        <f t="shared" si="83"/>
        <v>0</v>
      </c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</row>
    <row r="30" spans="1:143" s="1" customFormat="1" ht="57" customHeight="1" x14ac:dyDescent="0.2">
      <c r="B30" s="139" t="s">
        <v>8</v>
      </c>
      <c r="C30" s="26"/>
      <c r="D30" s="231" t="s">
        <v>1010</v>
      </c>
      <c r="E30" s="402"/>
      <c r="F30" s="1" t="s">
        <v>64</v>
      </c>
      <c r="G30" s="45" t="s">
        <v>15</v>
      </c>
      <c r="H30" s="1">
        <v>2</v>
      </c>
      <c r="I30" s="45" t="s">
        <v>937</v>
      </c>
      <c r="J30" s="494">
        <v>113.30000000000001</v>
      </c>
      <c r="K30" s="87"/>
      <c r="L30" s="87"/>
      <c r="M30" s="87"/>
      <c r="N30" s="87"/>
      <c r="O30" s="87"/>
      <c r="P30" s="87"/>
      <c r="Q30" s="87"/>
      <c r="R30" s="823"/>
      <c r="S30" s="789"/>
      <c r="T30" s="789"/>
      <c r="U30" s="789"/>
      <c r="V30" s="789"/>
      <c r="W30" s="789"/>
      <c r="X30" s="789"/>
      <c r="Y30" s="1012"/>
      <c r="Z30" s="1245"/>
      <c r="AA30" s="823"/>
      <c r="AB30" s="823"/>
      <c r="AC30" s="823"/>
      <c r="AD30" s="88">
        <f t="shared" ref="AD30:AD46" si="98">SUM(K30:Y30)*J30+SUM(Z30:AC30)*1.1*J30</f>
        <v>0</v>
      </c>
      <c r="AE30" s="88" t="str">
        <f t="shared" si="87"/>
        <v>Yes</v>
      </c>
      <c r="AF30" s="668" t="str">
        <f t="shared" si="47"/>
        <v>No</v>
      </c>
      <c r="AG30"/>
      <c r="AH30" s="189">
        <v>1</v>
      </c>
      <c r="AI30" s="190">
        <f t="shared" si="48"/>
        <v>0</v>
      </c>
      <c r="AJ30" s="26"/>
      <c r="AK30" s="26"/>
      <c r="AL30" s="363"/>
      <c r="AM30" s="258">
        <v>5.25</v>
      </c>
      <c r="AN30" s="152">
        <f t="shared" si="49"/>
        <v>0</v>
      </c>
      <c r="AO30" s="152">
        <f t="shared" si="88"/>
        <v>0</v>
      </c>
      <c r="AP30" s="152">
        <f t="shared" si="89"/>
        <v>0</v>
      </c>
      <c r="AQ30" s="152">
        <f t="shared" si="90"/>
        <v>0</v>
      </c>
      <c r="AR30" s="152">
        <f t="shared" si="91"/>
        <v>0</v>
      </c>
      <c r="AS30" s="152">
        <f t="shared" si="92"/>
        <v>0</v>
      </c>
      <c r="AT30" s="152">
        <f t="shared" si="93"/>
        <v>0</v>
      </c>
      <c r="AU30" s="152">
        <f t="shared" si="26"/>
        <v>0</v>
      </c>
      <c r="AV30" s="152">
        <f t="shared" si="27"/>
        <v>0</v>
      </c>
      <c r="AW30" s="152">
        <f t="shared" si="28"/>
        <v>0</v>
      </c>
      <c r="AX30" s="152">
        <f t="shared" si="94"/>
        <v>0</v>
      </c>
      <c r="AY30" s="152">
        <f t="shared" si="30"/>
        <v>0</v>
      </c>
      <c r="AZ30" s="152">
        <f t="shared" si="95"/>
        <v>0</v>
      </c>
      <c r="BA30" s="152">
        <f t="shared" si="96"/>
        <v>0</v>
      </c>
      <c r="BB30" s="152">
        <f t="shared" si="33"/>
        <v>0</v>
      </c>
      <c r="BC30" s="152">
        <f t="shared" si="97"/>
        <v>0</v>
      </c>
      <c r="BD30" s="152">
        <f t="shared" si="51"/>
        <v>0</v>
      </c>
      <c r="BE30" s="152">
        <f t="shared" si="52"/>
        <v>0</v>
      </c>
      <c r="BF30" s="152">
        <f t="shared" si="53"/>
        <v>0</v>
      </c>
      <c r="BG30" s="152">
        <f t="shared" si="54"/>
        <v>0</v>
      </c>
      <c r="BH30" s="152">
        <v>1</v>
      </c>
      <c r="BI30" s="719">
        <v>7</v>
      </c>
      <c r="BJ30" s="733">
        <f t="shared" si="55"/>
        <v>0</v>
      </c>
      <c r="BK30" s="719"/>
      <c r="BL30" s="733">
        <f t="shared" si="56"/>
        <v>0</v>
      </c>
      <c r="BM30" s="719"/>
      <c r="BN30" s="733">
        <f t="shared" si="57"/>
        <v>0</v>
      </c>
      <c r="BO30" s="730"/>
      <c r="BP30" s="733">
        <f t="shared" si="35"/>
        <v>0</v>
      </c>
      <c r="BQ30" s="730"/>
      <c r="BR30" s="733">
        <f t="shared" si="36"/>
        <v>0</v>
      </c>
      <c r="BS30" s="730"/>
      <c r="BT30" s="733">
        <f t="shared" si="37"/>
        <v>0</v>
      </c>
      <c r="BU30" s="730">
        <v>1</v>
      </c>
      <c r="BV30" s="733">
        <f t="shared" si="38"/>
        <v>0</v>
      </c>
      <c r="BW30" s="730">
        <v>1</v>
      </c>
      <c r="BX30" s="733">
        <f t="shared" si="39"/>
        <v>0</v>
      </c>
      <c r="BY30" s="730"/>
      <c r="BZ30" s="733">
        <f t="shared" si="85"/>
        <v>0</v>
      </c>
      <c r="CA30" s="730"/>
      <c r="CB30" s="733">
        <f t="shared" si="41"/>
        <v>0</v>
      </c>
      <c r="CC30" s="730"/>
      <c r="CD30" s="733">
        <f t="shared" si="42"/>
        <v>0</v>
      </c>
      <c r="CE30" s="730"/>
      <c r="CF30" s="733">
        <f t="shared" si="43"/>
        <v>0</v>
      </c>
      <c r="CG30" s="730"/>
      <c r="CH30" s="733">
        <f t="shared" si="44"/>
        <v>0</v>
      </c>
      <c r="CI30" s="730"/>
      <c r="CJ30" s="733">
        <f t="shared" si="45"/>
        <v>0</v>
      </c>
      <c r="CK30" s="26"/>
      <c r="CL30" s="26">
        <f t="shared" si="58"/>
        <v>0</v>
      </c>
      <c r="CM30" s="26">
        <f t="shared" si="59"/>
        <v>0</v>
      </c>
      <c r="CN30" s="26">
        <f t="shared" si="60"/>
        <v>0</v>
      </c>
      <c r="CO30" s="26">
        <f t="shared" si="61"/>
        <v>0</v>
      </c>
      <c r="CP30" s="26">
        <f t="shared" si="62"/>
        <v>0</v>
      </c>
      <c r="CQ30" s="26">
        <f t="shared" si="63"/>
        <v>0</v>
      </c>
      <c r="CR30" s="26">
        <f t="shared" si="64"/>
        <v>0</v>
      </c>
      <c r="CS30" s="26">
        <f t="shared" si="65"/>
        <v>0</v>
      </c>
      <c r="CT30" s="26"/>
      <c r="CU30" s="1">
        <f t="shared" si="66"/>
        <v>0</v>
      </c>
      <c r="CV30" s="1">
        <f t="shared" si="67"/>
        <v>0</v>
      </c>
      <c r="CW30" s="26"/>
      <c r="CX30" s="1">
        <f t="shared" si="68"/>
        <v>0</v>
      </c>
      <c r="CY30" s="1">
        <f t="shared" si="69"/>
        <v>0</v>
      </c>
      <c r="CZ30" s="1">
        <f t="shared" si="70"/>
        <v>0</v>
      </c>
      <c r="DA30" s="1">
        <f t="shared" si="71"/>
        <v>0</v>
      </c>
      <c r="DB30" s="1">
        <f t="shared" si="72"/>
        <v>0</v>
      </c>
      <c r="DC30" s="1">
        <f t="shared" si="73"/>
        <v>0</v>
      </c>
      <c r="DD30" s="1">
        <f t="shared" si="74"/>
        <v>0</v>
      </c>
      <c r="DE30" s="1">
        <f t="shared" si="75"/>
        <v>0</v>
      </c>
      <c r="DF30" s="1">
        <f t="shared" si="76"/>
        <v>0</v>
      </c>
      <c r="DG30" s="1">
        <f t="shared" si="77"/>
        <v>0</v>
      </c>
      <c r="DH30" s="1">
        <f t="shared" si="78"/>
        <v>0</v>
      </c>
      <c r="DI30" s="1">
        <f t="shared" si="79"/>
        <v>0</v>
      </c>
      <c r="DJ30" s="1">
        <f t="shared" si="80"/>
        <v>0</v>
      </c>
      <c r="DK30" s="1">
        <f t="shared" si="81"/>
        <v>0</v>
      </c>
      <c r="DL30" s="1">
        <f t="shared" si="82"/>
        <v>0</v>
      </c>
      <c r="DM30" s="1">
        <f t="shared" si="83"/>
        <v>0</v>
      </c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</row>
    <row r="31" spans="1:143" s="1" customFormat="1" ht="57" customHeight="1" x14ac:dyDescent="0.2">
      <c r="B31" s="139" t="s">
        <v>8</v>
      </c>
      <c r="C31" s="26"/>
      <c r="D31" s="232" t="s">
        <v>761</v>
      </c>
      <c r="E31" s="405"/>
      <c r="F31" s="62" t="s">
        <v>63</v>
      </c>
      <c r="G31" s="63" t="s">
        <v>15</v>
      </c>
      <c r="H31" s="62">
        <v>3</v>
      </c>
      <c r="I31" s="63" t="s">
        <v>937</v>
      </c>
      <c r="J31" s="490">
        <v>114.4</v>
      </c>
      <c r="K31" s="64"/>
      <c r="L31" s="64"/>
      <c r="M31" s="64"/>
      <c r="N31" s="64"/>
      <c r="O31" s="64"/>
      <c r="P31" s="64"/>
      <c r="Q31" s="64"/>
      <c r="R31" s="821"/>
      <c r="S31" s="795"/>
      <c r="T31" s="795"/>
      <c r="U31" s="795"/>
      <c r="V31" s="795"/>
      <c r="W31" s="795"/>
      <c r="X31" s="795"/>
      <c r="Y31" s="1049"/>
      <c r="Z31" s="1054"/>
      <c r="AA31" s="821"/>
      <c r="AB31" s="821"/>
      <c r="AC31" s="821"/>
      <c r="AD31" s="66">
        <f t="shared" si="98"/>
        <v>0</v>
      </c>
      <c r="AE31" s="66" t="str">
        <f t="shared" si="87"/>
        <v>Yes</v>
      </c>
      <c r="AF31" s="67" t="str">
        <f t="shared" si="47"/>
        <v>No</v>
      </c>
      <c r="AG31"/>
      <c r="AH31" s="189">
        <v>1</v>
      </c>
      <c r="AI31" s="190">
        <f t="shared" si="48"/>
        <v>0</v>
      </c>
      <c r="AJ31" s="26"/>
      <c r="AK31" s="26"/>
      <c r="AL31" s="363"/>
      <c r="AM31" s="258">
        <v>5.22</v>
      </c>
      <c r="AN31" s="152">
        <f t="shared" si="49"/>
        <v>0</v>
      </c>
      <c r="AO31" s="152">
        <f t="shared" si="88"/>
        <v>0</v>
      </c>
      <c r="AP31" s="152">
        <f t="shared" si="89"/>
        <v>0</v>
      </c>
      <c r="AQ31" s="152">
        <f t="shared" si="90"/>
        <v>0</v>
      </c>
      <c r="AR31" s="152">
        <f t="shared" si="91"/>
        <v>0</v>
      </c>
      <c r="AS31" s="152">
        <f t="shared" si="92"/>
        <v>0</v>
      </c>
      <c r="AT31" s="152">
        <f t="shared" si="93"/>
        <v>0</v>
      </c>
      <c r="AU31" s="152">
        <f t="shared" si="26"/>
        <v>0</v>
      </c>
      <c r="AV31" s="152">
        <f t="shared" si="27"/>
        <v>0</v>
      </c>
      <c r="AW31" s="152">
        <f t="shared" si="28"/>
        <v>0</v>
      </c>
      <c r="AX31" s="152">
        <f t="shared" si="94"/>
        <v>0</v>
      </c>
      <c r="AY31" s="152">
        <f t="shared" si="30"/>
        <v>0</v>
      </c>
      <c r="AZ31" s="152">
        <f t="shared" si="95"/>
        <v>0</v>
      </c>
      <c r="BA31" s="152">
        <f t="shared" si="96"/>
        <v>0</v>
      </c>
      <c r="BB31" s="152">
        <f t="shared" si="33"/>
        <v>0</v>
      </c>
      <c r="BC31" s="152">
        <f t="shared" si="97"/>
        <v>0</v>
      </c>
      <c r="BD31" s="152">
        <f t="shared" si="51"/>
        <v>0</v>
      </c>
      <c r="BE31" s="152">
        <f t="shared" si="52"/>
        <v>0</v>
      </c>
      <c r="BF31" s="152">
        <f t="shared" si="53"/>
        <v>0</v>
      </c>
      <c r="BG31" s="152">
        <f t="shared" si="54"/>
        <v>0</v>
      </c>
      <c r="BH31" s="152">
        <v>1</v>
      </c>
      <c r="BI31" s="719">
        <v>9</v>
      </c>
      <c r="BJ31" s="733">
        <f t="shared" si="55"/>
        <v>0</v>
      </c>
      <c r="BK31" s="719"/>
      <c r="BL31" s="733">
        <f t="shared" si="56"/>
        <v>0</v>
      </c>
      <c r="BM31" s="719"/>
      <c r="BN31" s="733">
        <f t="shared" si="57"/>
        <v>0</v>
      </c>
      <c r="BO31" s="730"/>
      <c r="BP31" s="733">
        <f t="shared" si="35"/>
        <v>0</v>
      </c>
      <c r="BQ31" s="730"/>
      <c r="BR31" s="733">
        <f t="shared" si="36"/>
        <v>0</v>
      </c>
      <c r="BS31" s="730"/>
      <c r="BT31" s="733">
        <f t="shared" si="37"/>
        <v>0</v>
      </c>
      <c r="BU31" s="730"/>
      <c r="BV31" s="733">
        <f t="shared" si="38"/>
        <v>0</v>
      </c>
      <c r="BW31" s="730">
        <v>1</v>
      </c>
      <c r="BX31" s="733">
        <f t="shared" si="39"/>
        <v>0</v>
      </c>
      <c r="BY31" s="730">
        <v>2</v>
      </c>
      <c r="BZ31" s="733">
        <f t="shared" si="85"/>
        <v>0</v>
      </c>
      <c r="CA31" s="730"/>
      <c r="CB31" s="733">
        <f t="shared" si="41"/>
        <v>0</v>
      </c>
      <c r="CC31" s="730"/>
      <c r="CD31" s="733">
        <f t="shared" si="42"/>
        <v>0</v>
      </c>
      <c r="CE31" s="730"/>
      <c r="CF31" s="733">
        <f t="shared" si="43"/>
        <v>0</v>
      </c>
      <c r="CG31" s="730"/>
      <c r="CH31" s="733">
        <f t="shared" si="44"/>
        <v>0</v>
      </c>
      <c r="CI31" s="730"/>
      <c r="CJ31" s="733">
        <f t="shared" si="45"/>
        <v>0</v>
      </c>
      <c r="CK31" s="26"/>
      <c r="CL31" s="26">
        <f t="shared" si="58"/>
        <v>0</v>
      </c>
      <c r="CM31" s="26">
        <f t="shared" si="59"/>
        <v>0</v>
      </c>
      <c r="CN31" s="26">
        <f t="shared" si="60"/>
        <v>0</v>
      </c>
      <c r="CO31" s="26">
        <f t="shared" si="61"/>
        <v>0</v>
      </c>
      <c r="CP31" s="26">
        <f t="shared" si="62"/>
        <v>0</v>
      </c>
      <c r="CQ31" s="26">
        <f t="shared" si="63"/>
        <v>0</v>
      </c>
      <c r="CR31" s="26">
        <f t="shared" si="64"/>
        <v>0</v>
      </c>
      <c r="CS31" s="26">
        <f t="shared" si="65"/>
        <v>0</v>
      </c>
      <c r="CT31" s="26"/>
      <c r="CU31" s="1">
        <f t="shared" si="66"/>
        <v>0</v>
      </c>
      <c r="CV31" s="1">
        <f t="shared" si="67"/>
        <v>0</v>
      </c>
      <c r="CW31" s="26"/>
      <c r="CX31" s="1">
        <f t="shared" si="68"/>
        <v>0</v>
      </c>
      <c r="CY31" s="1">
        <f t="shared" si="69"/>
        <v>0</v>
      </c>
      <c r="CZ31" s="1">
        <f t="shared" si="70"/>
        <v>0</v>
      </c>
      <c r="DA31" s="1">
        <f t="shared" si="71"/>
        <v>0</v>
      </c>
      <c r="DB31" s="1">
        <f t="shared" si="72"/>
        <v>0</v>
      </c>
      <c r="DC31" s="1">
        <f t="shared" si="73"/>
        <v>0</v>
      </c>
      <c r="DD31" s="1">
        <f t="shared" si="74"/>
        <v>0</v>
      </c>
      <c r="DE31" s="1">
        <f t="shared" si="75"/>
        <v>0</v>
      </c>
      <c r="DF31" s="1">
        <f t="shared" si="76"/>
        <v>0</v>
      </c>
      <c r="DG31" s="1">
        <f t="shared" si="77"/>
        <v>0</v>
      </c>
      <c r="DH31" s="1">
        <f t="shared" si="78"/>
        <v>0</v>
      </c>
      <c r="DI31" s="1">
        <f t="shared" si="79"/>
        <v>0</v>
      </c>
      <c r="DJ31" s="1">
        <f t="shared" si="80"/>
        <v>0</v>
      </c>
      <c r="DK31" s="1">
        <f t="shared" si="81"/>
        <v>0</v>
      </c>
      <c r="DL31" s="1">
        <f t="shared" si="82"/>
        <v>0</v>
      </c>
      <c r="DM31" s="1">
        <f t="shared" si="83"/>
        <v>0</v>
      </c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</row>
    <row r="32" spans="1:143" s="1" customFormat="1" ht="57" customHeight="1" x14ac:dyDescent="0.2">
      <c r="B32" s="139" t="s">
        <v>8</v>
      </c>
      <c r="C32" s="26"/>
      <c r="D32" s="236" t="s">
        <v>762</v>
      </c>
      <c r="E32" s="414"/>
      <c r="F32" s="26" t="s">
        <v>63</v>
      </c>
      <c r="G32" s="68" t="s">
        <v>15</v>
      </c>
      <c r="H32" s="26">
        <v>3</v>
      </c>
      <c r="I32" s="68" t="s">
        <v>937</v>
      </c>
      <c r="J32" s="360">
        <v>111.10000000000001</v>
      </c>
      <c r="K32" s="69"/>
      <c r="L32" s="69"/>
      <c r="M32" s="69"/>
      <c r="N32" s="69"/>
      <c r="O32" s="69"/>
      <c r="P32" s="69"/>
      <c r="Q32" s="69"/>
      <c r="R32" s="820"/>
      <c r="S32" s="206"/>
      <c r="T32" s="206"/>
      <c r="U32" s="206"/>
      <c r="V32" s="206"/>
      <c r="W32" s="206"/>
      <c r="X32" s="206"/>
      <c r="Y32" s="108"/>
      <c r="Z32" s="1056"/>
      <c r="AA32" s="820"/>
      <c r="AB32" s="820"/>
      <c r="AC32" s="820"/>
      <c r="AD32" s="70">
        <f t="shared" si="98"/>
        <v>0</v>
      </c>
      <c r="AE32" s="70" t="str">
        <f t="shared" si="87"/>
        <v>Yes</v>
      </c>
      <c r="AF32" s="71" t="str">
        <f t="shared" si="47"/>
        <v>No</v>
      </c>
      <c r="AG32"/>
      <c r="AH32" s="189">
        <v>1</v>
      </c>
      <c r="AI32" s="190">
        <f t="shared" si="48"/>
        <v>0</v>
      </c>
      <c r="AJ32" s="26"/>
      <c r="AK32" s="26"/>
      <c r="AL32" s="363"/>
      <c r="AM32" s="258">
        <v>4.8499999999999996</v>
      </c>
      <c r="AN32" s="152">
        <f t="shared" si="49"/>
        <v>0</v>
      </c>
      <c r="AO32" s="152">
        <f t="shared" si="88"/>
        <v>0</v>
      </c>
      <c r="AP32" s="152">
        <f t="shared" si="89"/>
        <v>0</v>
      </c>
      <c r="AQ32" s="152">
        <f t="shared" si="90"/>
        <v>0</v>
      </c>
      <c r="AR32" s="152">
        <f t="shared" si="91"/>
        <v>0</v>
      </c>
      <c r="AS32" s="152">
        <f t="shared" si="92"/>
        <v>0</v>
      </c>
      <c r="AT32" s="152">
        <f t="shared" si="93"/>
        <v>0</v>
      </c>
      <c r="AU32" s="152">
        <f t="shared" si="26"/>
        <v>0</v>
      </c>
      <c r="AV32" s="152">
        <f t="shared" si="27"/>
        <v>0</v>
      </c>
      <c r="AW32" s="152">
        <f t="shared" si="28"/>
        <v>0</v>
      </c>
      <c r="AX32" s="152">
        <f t="shared" si="94"/>
        <v>0</v>
      </c>
      <c r="AY32" s="152">
        <f t="shared" si="30"/>
        <v>0</v>
      </c>
      <c r="AZ32" s="152">
        <f t="shared" si="95"/>
        <v>0</v>
      </c>
      <c r="BA32" s="152">
        <f t="shared" si="96"/>
        <v>0</v>
      </c>
      <c r="BB32" s="152">
        <f t="shared" si="33"/>
        <v>0</v>
      </c>
      <c r="BC32" s="152">
        <f t="shared" si="97"/>
        <v>0</v>
      </c>
      <c r="BD32" s="152">
        <f t="shared" si="51"/>
        <v>0</v>
      </c>
      <c r="BE32" s="152">
        <f t="shared" si="52"/>
        <v>0</v>
      </c>
      <c r="BF32" s="152">
        <f t="shared" si="53"/>
        <v>0</v>
      </c>
      <c r="BG32" s="152">
        <f t="shared" si="54"/>
        <v>0</v>
      </c>
      <c r="BH32" s="152">
        <v>1</v>
      </c>
      <c r="BI32" s="719">
        <v>9</v>
      </c>
      <c r="BJ32" s="733">
        <f t="shared" si="55"/>
        <v>0</v>
      </c>
      <c r="BK32" s="719"/>
      <c r="BL32" s="733">
        <f t="shared" si="56"/>
        <v>0</v>
      </c>
      <c r="BM32" s="719"/>
      <c r="BN32" s="733">
        <f t="shared" si="57"/>
        <v>0</v>
      </c>
      <c r="BO32" s="730"/>
      <c r="BP32" s="733">
        <f t="shared" si="35"/>
        <v>0</v>
      </c>
      <c r="BQ32" s="730"/>
      <c r="BR32" s="733">
        <f t="shared" si="36"/>
        <v>0</v>
      </c>
      <c r="BS32" s="730"/>
      <c r="BT32" s="733">
        <f t="shared" si="37"/>
        <v>0</v>
      </c>
      <c r="BU32" s="730"/>
      <c r="BV32" s="733">
        <f t="shared" si="38"/>
        <v>0</v>
      </c>
      <c r="BW32" s="730">
        <v>3</v>
      </c>
      <c r="BX32" s="733">
        <f t="shared" si="39"/>
        <v>0</v>
      </c>
      <c r="BY32" s="730"/>
      <c r="BZ32" s="733">
        <f t="shared" si="85"/>
        <v>0</v>
      </c>
      <c r="CA32" s="730"/>
      <c r="CB32" s="733">
        <f t="shared" si="41"/>
        <v>0</v>
      </c>
      <c r="CC32" s="730"/>
      <c r="CD32" s="733">
        <f t="shared" si="42"/>
        <v>0</v>
      </c>
      <c r="CE32" s="730"/>
      <c r="CF32" s="733">
        <f t="shared" si="43"/>
        <v>0</v>
      </c>
      <c r="CG32" s="730"/>
      <c r="CH32" s="733">
        <f t="shared" si="44"/>
        <v>0</v>
      </c>
      <c r="CI32" s="730"/>
      <c r="CJ32" s="733">
        <f t="shared" si="45"/>
        <v>0</v>
      </c>
      <c r="CK32" s="26"/>
      <c r="CL32" s="26">
        <f t="shared" si="58"/>
        <v>0</v>
      </c>
      <c r="CM32" s="26">
        <f t="shared" si="59"/>
        <v>0</v>
      </c>
      <c r="CN32" s="26">
        <f t="shared" si="60"/>
        <v>0</v>
      </c>
      <c r="CO32" s="26">
        <f t="shared" si="61"/>
        <v>0</v>
      </c>
      <c r="CP32" s="26">
        <f t="shared" si="62"/>
        <v>0</v>
      </c>
      <c r="CQ32" s="26">
        <f t="shared" si="63"/>
        <v>0</v>
      </c>
      <c r="CR32" s="26">
        <f t="shared" si="64"/>
        <v>0</v>
      </c>
      <c r="CS32" s="26">
        <f t="shared" si="65"/>
        <v>0</v>
      </c>
      <c r="CT32" s="26"/>
      <c r="CU32" s="1">
        <f t="shared" si="66"/>
        <v>0</v>
      </c>
      <c r="CV32" s="1">
        <f t="shared" si="67"/>
        <v>0</v>
      </c>
      <c r="CW32" s="26"/>
      <c r="CX32" s="1">
        <f t="shared" si="68"/>
        <v>0</v>
      </c>
      <c r="CY32" s="1">
        <f t="shared" si="69"/>
        <v>0</v>
      </c>
      <c r="CZ32" s="1">
        <f t="shared" si="70"/>
        <v>0</v>
      </c>
      <c r="DA32" s="1">
        <f t="shared" si="71"/>
        <v>0</v>
      </c>
      <c r="DB32" s="1">
        <f t="shared" si="72"/>
        <v>0</v>
      </c>
      <c r="DC32" s="1">
        <f t="shared" si="73"/>
        <v>0</v>
      </c>
      <c r="DD32" s="1">
        <f t="shared" si="74"/>
        <v>0</v>
      </c>
      <c r="DE32" s="1">
        <f t="shared" si="75"/>
        <v>0</v>
      </c>
      <c r="DF32" s="1">
        <f t="shared" si="76"/>
        <v>0</v>
      </c>
      <c r="DG32" s="1">
        <f t="shared" si="77"/>
        <v>0</v>
      </c>
      <c r="DH32" s="1">
        <f t="shared" si="78"/>
        <v>0</v>
      </c>
      <c r="DI32" s="1">
        <f t="shared" si="79"/>
        <v>0</v>
      </c>
      <c r="DJ32" s="1">
        <f t="shared" si="80"/>
        <v>0</v>
      </c>
      <c r="DK32" s="1">
        <f t="shared" si="81"/>
        <v>0</v>
      </c>
      <c r="DL32" s="1">
        <f t="shared" si="82"/>
        <v>0</v>
      </c>
      <c r="DM32" s="1">
        <f t="shared" si="83"/>
        <v>0</v>
      </c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</row>
    <row r="33" spans="1:143" s="62" customFormat="1" ht="57" customHeight="1" x14ac:dyDescent="0.2">
      <c r="A33" s="1"/>
      <c r="B33" s="139" t="s">
        <v>8</v>
      </c>
      <c r="C33" s="26"/>
      <c r="D33" s="232" t="s">
        <v>763</v>
      </c>
      <c r="E33" s="405"/>
      <c r="F33" s="62" t="s">
        <v>63</v>
      </c>
      <c r="G33" s="63" t="s">
        <v>15</v>
      </c>
      <c r="H33" s="62">
        <v>4</v>
      </c>
      <c r="I33" s="63" t="s">
        <v>937</v>
      </c>
      <c r="J33" s="490">
        <v>124.30000000000001</v>
      </c>
      <c r="K33" s="64"/>
      <c r="L33" s="64"/>
      <c r="M33" s="64"/>
      <c r="N33" s="64"/>
      <c r="O33" s="64"/>
      <c r="P33" s="64"/>
      <c r="Q33" s="64"/>
      <c r="R33" s="821"/>
      <c r="S33" s="795"/>
      <c r="T33" s="795"/>
      <c r="U33" s="795"/>
      <c r="V33" s="795"/>
      <c r="W33" s="795"/>
      <c r="X33" s="795"/>
      <c r="Y33" s="1049"/>
      <c r="Z33" s="1054"/>
      <c r="AA33" s="821"/>
      <c r="AB33" s="821"/>
      <c r="AC33" s="821"/>
      <c r="AD33" s="66">
        <f t="shared" si="98"/>
        <v>0</v>
      </c>
      <c r="AE33" s="66" t="str">
        <f t="shared" si="87"/>
        <v>Yes</v>
      </c>
      <c r="AF33" s="67" t="str">
        <f t="shared" si="47"/>
        <v>No</v>
      </c>
      <c r="AG33"/>
      <c r="AH33" s="189">
        <v>1</v>
      </c>
      <c r="AI33" s="190">
        <f t="shared" si="48"/>
        <v>0</v>
      </c>
      <c r="AJ33" s="26"/>
      <c r="AK33" s="26"/>
      <c r="AL33" s="363"/>
      <c r="AM33" s="258">
        <v>6.2</v>
      </c>
      <c r="AN33" s="152">
        <f t="shared" si="49"/>
        <v>0</v>
      </c>
      <c r="AO33" s="152">
        <f t="shared" si="88"/>
        <v>0</v>
      </c>
      <c r="AP33" s="152">
        <f t="shared" si="89"/>
        <v>0</v>
      </c>
      <c r="AQ33" s="152">
        <f t="shared" si="90"/>
        <v>0</v>
      </c>
      <c r="AR33" s="152">
        <f t="shared" si="91"/>
        <v>0</v>
      </c>
      <c r="AS33" s="152">
        <f t="shared" si="92"/>
        <v>0</v>
      </c>
      <c r="AT33" s="152">
        <f t="shared" si="93"/>
        <v>0</v>
      </c>
      <c r="AU33" s="152">
        <f t="shared" si="26"/>
        <v>0</v>
      </c>
      <c r="AV33" s="152">
        <f t="shared" si="27"/>
        <v>0</v>
      </c>
      <c r="AW33" s="152">
        <f t="shared" si="28"/>
        <v>0</v>
      </c>
      <c r="AX33" s="152">
        <f t="shared" si="94"/>
        <v>0</v>
      </c>
      <c r="AY33" s="152">
        <f t="shared" si="30"/>
        <v>0</v>
      </c>
      <c r="AZ33" s="152">
        <f t="shared" si="95"/>
        <v>0</v>
      </c>
      <c r="BA33" s="152">
        <f t="shared" si="96"/>
        <v>0</v>
      </c>
      <c r="BB33" s="152">
        <f t="shared" si="33"/>
        <v>0</v>
      </c>
      <c r="BC33" s="152">
        <f t="shared" si="97"/>
        <v>0</v>
      </c>
      <c r="BD33" s="152">
        <f t="shared" si="51"/>
        <v>0</v>
      </c>
      <c r="BE33" s="152">
        <f t="shared" si="52"/>
        <v>0</v>
      </c>
      <c r="BF33" s="152">
        <f t="shared" si="53"/>
        <v>0</v>
      </c>
      <c r="BG33" s="152">
        <f t="shared" si="54"/>
        <v>0</v>
      </c>
      <c r="BH33" s="152">
        <v>1</v>
      </c>
      <c r="BI33" s="719">
        <v>12</v>
      </c>
      <c r="BJ33" s="733">
        <f t="shared" si="55"/>
        <v>0</v>
      </c>
      <c r="BK33" s="719"/>
      <c r="BL33" s="733">
        <f t="shared" si="56"/>
        <v>0</v>
      </c>
      <c r="BM33" s="719"/>
      <c r="BN33" s="733">
        <f t="shared" si="57"/>
        <v>0</v>
      </c>
      <c r="BO33" s="730"/>
      <c r="BP33" s="733">
        <f t="shared" si="35"/>
        <v>0</v>
      </c>
      <c r="BQ33" s="730"/>
      <c r="BR33" s="733">
        <f t="shared" si="36"/>
        <v>0</v>
      </c>
      <c r="BS33" s="730"/>
      <c r="BT33" s="733">
        <f t="shared" si="37"/>
        <v>0</v>
      </c>
      <c r="BU33" s="730">
        <v>1</v>
      </c>
      <c r="BV33" s="733">
        <f t="shared" si="38"/>
        <v>0</v>
      </c>
      <c r="BW33" s="730">
        <v>3</v>
      </c>
      <c r="BX33" s="733">
        <f t="shared" si="39"/>
        <v>0</v>
      </c>
      <c r="BY33" s="730"/>
      <c r="BZ33" s="733">
        <f t="shared" si="85"/>
        <v>0</v>
      </c>
      <c r="CA33" s="730"/>
      <c r="CB33" s="733">
        <f t="shared" si="41"/>
        <v>0</v>
      </c>
      <c r="CC33" s="730"/>
      <c r="CD33" s="733">
        <f t="shared" si="42"/>
        <v>0</v>
      </c>
      <c r="CE33" s="730"/>
      <c r="CF33" s="733">
        <f t="shared" si="43"/>
        <v>0</v>
      </c>
      <c r="CG33" s="730"/>
      <c r="CH33" s="733">
        <f t="shared" si="44"/>
        <v>0</v>
      </c>
      <c r="CI33" s="730"/>
      <c r="CJ33" s="733">
        <f t="shared" si="45"/>
        <v>0</v>
      </c>
      <c r="CK33" s="26"/>
      <c r="CL33" s="26">
        <f t="shared" si="58"/>
        <v>0</v>
      </c>
      <c r="CM33" s="26">
        <f t="shared" si="59"/>
        <v>0</v>
      </c>
      <c r="CN33" s="26">
        <f t="shared" si="60"/>
        <v>0</v>
      </c>
      <c r="CO33" s="26">
        <f t="shared" si="61"/>
        <v>0</v>
      </c>
      <c r="CP33" s="26">
        <f t="shared" si="62"/>
        <v>0</v>
      </c>
      <c r="CQ33" s="26">
        <f t="shared" si="63"/>
        <v>0</v>
      </c>
      <c r="CR33" s="26">
        <f t="shared" si="64"/>
        <v>0</v>
      </c>
      <c r="CS33" s="26">
        <f t="shared" si="65"/>
        <v>0</v>
      </c>
      <c r="CT33" s="26"/>
      <c r="CU33" s="1">
        <f t="shared" si="66"/>
        <v>0</v>
      </c>
      <c r="CV33" s="1">
        <f t="shared" si="67"/>
        <v>0</v>
      </c>
      <c r="CW33" s="26"/>
      <c r="CX33" s="1">
        <f t="shared" si="68"/>
        <v>0</v>
      </c>
      <c r="CY33" s="1">
        <f t="shared" si="69"/>
        <v>0</v>
      </c>
      <c r="CZ33" s="1">
        <f t="shared" si="70"/>
        <v>0</v>
      </c>
      <c r="DA33" s="1">
        <f t="shared" si="71"/>
        <v>0</v>
      </c>
      <c r="DB33" s="1">
        <f t="shared" si="72"/>
        <v>0</v>
      </c>
      <c r="DC33" s="1">
        <f t="shared" si="73"/>
        <v>0</v>
      </c>
      <c r="DD33" s="1">
        <f t="shared" si="74"/>
        <v>0</v>
      </c>
      <c r="DE33" s="1">
        <f t="shared" si="75"/>
        <v>0</v>
      </c>
      <c r="DF33" s="1">
        <f t="shared" si="76"/>
        <v>0</v>
      </c>
      <c r="DG33" s="1">
        <f t="shared" si="77"/>
        <v>0</v>
      </c>
      <c r="DH33" s="1">
        <f t="shared" si="78"/>
        <v>0</v>
      </c>
      <c r="DI33" s="1">
        <f t="shared" si="79"/>
        <v>0</v>
      </c>
      <c r="DJ33" s="1">
        <f t="shared" si="80"/>
        <v>0</v>
      </c>
      <c r="DK33" s="1">
        <f t="shared" si="81"/>
        <v>0</v>
      </c>
      <c r="DL33" s="1">
        <f t="shared" si="82"/>
        <v>0</v>
      </c>
      <c r="DM33" s="1">
        <f t="shared" si="83"/>
        <v>0</v>
      </c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</row>
    <row r="34" spans="1:143" s="1" customFormat="1" ht="57" customHeight="1" x14ac:dyDescent="0.2">
      <c r="B34" s="139" t="s">
        <v>8</v>
      </c>
      <c r="D34" s="231" t="s">
        <v>764</v>
      </c>
      <c r="E34" s="402"/>
      <c r="F34" s="1" t="s">
        <v>67</v>
      </c>
      <c r="G34" s="45" t="s">
        <v>15</v>
      </c>
      <c r="H34" s="1">
        <v>6</v>
      </c>
      <c r="I34" s="45" t="s">
        <v>937</v>
      </c>
      <c r="J34" s="494">
        <v>101.2</v>
      </c>
      <c r="K34" s="69"/>
      <c r="L34" s="69"/>
      <c r="M34" s="69"/>
      <c r="N34" s="69"/>
      <c r="O34" s="69"/>
      <c r="P34" s="69"/>
      <c r="Q34" s="69"/>
      <c r="R34" s="820"/>
      <c r="S34" s="206"/>
      <c r="T34" s="206"/>
      <c r="U34" s="206"/>
      <c r="V34" s="206"/>
      <c r="W34" s="206"/>
      <c r="X34" s="206"/>
      <c r="Y34" s="108"/>
      <c r="Z34" s="1056"/>
      <c r="AA34" s="820"/>
      <c r="AB34" s="820"/>
      <c r="AC34" s="820"/>
      <c r="AD34" s="70">
        <f t="shared" si="98"/>
        <v>0</v>
      </c>
      <c r="AE34" s="88" t="str">
        <f t="shared" si="87"/>
        <v>Yes</v>
      </c>
      <c r="AF34" s="71" t="str">
        <f t="shared" si="47"/>
        <v>No</v>
      </c>
      <c r="AG34"/>
      <c r="AH34" s="189">
        <v>1</v>
      </c>
      <c r="AI34" s="190">
        <f t="shared" si="48"/>
        <v>0</v>
      </c>
      <c r="AJ34" s="26"/>
      <c r="AK34" s="26"/>
      <c r="AL34" s="363"/>
      <c r="AM34" s="258">
        <v>3.3</v>
      </c>
      <c r="AN34" s="152">
        <f t="shared" si="49"/>
        <v>0</v>
      </c>
      <c r="AO34" s="159">
        <f t="shared" si="88"/>
        <v>0</v>
      </c>
      <c r="AP34" s="159">
        <f t="shared" si="89"/>
        <v>0</v>
      </c>
      <c r="AQ34" s="159">
        <f t="shared" si="90"/>
        <v>0</v>
      </c>
      <c r="AR34" s="159">
        <f t="shared" si="91"/>
        <v>0</v>
      </c>
      <c r="AS34" s="159">
        <f t="shared" si="92"/>
        <v>0</v>
      </c>
      <c r="AT34" s="159">
        <f t="shared" si="93"/>
        <v>0</v>
      </c>
      <c r="AU34" s="152">
        <f t="shared" si="26"/>
        <v>0</v>
      </c>
      <c r="AV34" s="152">
        <f t="shared" si="27"/>
        <v>0</v>
      </c>
      <c r="AW34" s="152">
        <f t="shared" si="28"/>
        <v>0</v>
      </c>
      <c r="AX34" s="159">
        <f t="shared" si="94"/>
        <v>0</v>
      </c>
      <c r="AY34" s="152">
        <f t="shared" si="30"/>
        <v>0</v>
      </c>
      <c r="AZ34" s="159">
        <f t="shared" si="95"/>
        <v>0</v>
      </c>
      <c r="BA34" s="152">
        <f t="shared" si="96"/>
        <v>0</v>
      </c>
      <c r="BB34" s="152">
        <f t="shared" si="33"/>
        <v>0</v>
      </c>
      <c r="BC34" s="152">
        <f t="shared" si="97"/>
        <v>0</v>
      </c>
      <c r="BD34" s="152">
        <f t="shared" si="51"/>
        <v>0</v>
      </c>
      <c r="BE34" s="152">
        <f t="shared" si="52"/>
        <v>0</v>
      </c>
      <c r="BF34" s="152">
        <f t="shared" si="53"/>
        <v>0</v>
      </c>
      <c r="BG34" s="152">
        <f t="shared" si="54"/>
        <v>0</v>
      </c>
      <c r="BH34" s="159">
        <v>1</v>
      </c>
      <c r="BI34" s="719">
        <v>12</v>
      </c>
      <c r="BJ34" s="733">
        <f t="shared" si="55"/>
        <v>0</v>
      </c>
      <c r="BK34" s="719"/>
      <c r="BL34" s="733">
        <f t="shared" si="56"/>
        <v>0</v>
      </c>
      <c r="BM34" s="719"/>
      <c r="BN34" s="733">
        <f t="shared" si="57"/>
        <v>0</v>
      </c>
      <c r="BO34" s="730"/>
      <c r="BP34" s="733">
        <f t="shared" si="35"/>
        <v>0</v>
      </c>
      <c r="BQ34" s="730">
        <v>2</v>
      </c>
      <c r="BR34" s="733">
        <f t="shared" si="36"/>
        <v>0</v>
      </c>
      <c r="BS34" s="730">
        <v>4</v>
      </c>
      <c r="BT34" s="733">
        <f t="shared" si="37"/>
        <v>0</v>
      </c>
      <c r="BU34" s="730"/>
      <c r="BV34" s="733">
        <f t="shared" si="38"/>
        <v>0</v>
      </c>
      <c r="BW34" s="730"/>
      <c r="BX34" s="733">
        <f t="shared" si="39"/>
        <v>0</v>
      </c>
      <c r="BY34" s="730"/>
      <c r="BZ34" s="733">
        <f t="shared" si="85"/>
        <v>0</v>
      </c>
      <c r="CA34" s="730"/>
      <c r="CB34" s="733">
        <f t="shared" si="41"/>
        <v>0</v>
      </c>
      <c r="CC34" s="730"/>
      <c r="CD34" s="733">
        <f t="shared" si="42"/>
        <v>0</v>
      </c>
      <c r="CE34" s="730"/>
      <c r="CF34" s="733">
        <f t="shared" si="43"/>
        <v>0</v>
      </c>
      <c r="CG34" s="730"/>
      <c r="CH34" s="733">
        <f t="shared" si="44"/>
        <v>0</v>
      </c>
      <c r="CI34" s="730"/>
      <c r="CJ34" s="733">
        <f t="shared" si="45"/>
        <v>0</v>
      </c>
      <c r="CL34" s="26">
        <f t="shared" si="58"/>
        <v>0</v>
      </c>
      <c r="CM34" s="26">
        <f t="shared" si="59"/>
        <v>0</v>
      </c>
      <c r="CN34" s="26">
        <f t="shared" si="60"/>
        <v>0</v>
      </c>
      <c r="CO34" s="26">
        <f t="shared" si="61"/>
        <v>0</v>
      </c>
      <c r="CP34" s="26">
        <f t="shared" si="62"/>
        <v>0</v>
      </c>
      <c r="CQ34" s="26">
        <f t="shared" si="63"/>
        <v>0</v>
      </c>
      <c r="CR34" s="26">
        <f t="shared" si="64"/>
        <v>0</v>
      </c>
      <c r="CS34" s="26">
        <f t="shared" si="65"/>
        <v>0</v>
      </c>
      <c r="CT34" s="26"/>
      <c r="CU34" s="1">
        <f t="shared" si="66"/>
        <v>0</v>
      </c>
      <c r="CV34" s="1">
        <f t="shared" si="67"/>
        <v>0</v>
      </c>
      <c r="CW34" s="26"/>
      <c r="CX34" s="1">
        <f t="shared" si="68"/>
        <v>0</v>
      </c>
      <c r="CY34" s="1">
        <f t="shared" si="69"/>
        <v>0</v>
      </c>
      <c r="CZ34" s="1">
        <f t="shared" si="70"/>
        <v>0</v>
      </c>
      <c r="DA34" s="1">
        <f t="shared" si="71"/>
        <v>0</v>
      </c>
      <c r="DB34" s="1">
        <f t="shared" si="72"/>
        <v>0</v>
      </c>
      <c r="DC34" s="1">
        <f t="shared" si="73"/>
        <v>0</v>
      </c>
      <c r="DD34" s="1">
        <f t="shared" si="74"/>
        <v>0</v>
      </c>
      <c r="DE34" s="1">
        <f t="shared" si="75"/>
        <v>0</v>
      </c>
      <c r="DF34" s="1">
        <f t="shared" si="76"/>
        <v>0</v>
      </c>
      <c r="DG34" s="1">
        <f t="shared" si="77"/>
        <v>0</v>
      </c>
      <c r="DH34" s="1">
        <f t="shared" si="78"/>
        <v>0</v>
      </c>
      <c r="DI34" s="1">
        <f t="shared" si="79"/>
        <v>0</v>
      </c>
      <c r="DJ34" s="1">
        <f t="shared" si="80"/>
        <v>0</v>
      </c>
      <c r="DK34" s="1">
        <f t="shared" si="81"/>
        <v>0</v>
      </c>
      <c r="DL34" s="1">
        <f t="shared" si="82"/>
        <v>0</v>
      </c>
      <c r="DM34" s="1">
        <f t="shared" si="83"/>
        <v>0</v>
      </c>
    </row>
    <row r="35" spans="1:143" s="1" customFormat="1" ht="57" customHeight="1" x14ac:dyDescent="0.2">
      <c r="B35" s="139" t="s">
        <v>8</v>
      </c>
      <c r="D35" s="232" t="s">
        <v>765</v>
      </c>
      <c r="E35" s="397"/>
      <c r="F35" s="62" t="s">
        <v>67</v>
      </c>
      <c r="G35" s="63" t="s">
        <v>15</v>
      </c>
      <c r="H35" s="62">
        <v>8</v>
      </c>
      <c r="I35" s="63" t="s">
        <v>937</v>
      </c>
      <c r="J35" s="490">
        <v>104.50000000000001</v>
      </c>
      <c r="K35" s="64"/>
      <c r="L35" s="64"/>
      <c r="M35" s="64"/>
      <c r="N35" s="64"/>
      <c r="O35" s="64"/>
      <c r="P35" s="64"/>
      <c r="Q35" s="64"/>
      <c r="R35" s="821"/>
      <c r="S35" s="795"/>
      <c r="T35" s="795"/>
      <c r="U35" s="795"/>
      <c r="V35" s="795"/>
      <c r="W35" s="795"/>
      <c r="X35" s="795"/>
      <c r="Y35" s="1049"/>
      <c r="Z35" s="1054"/>
      <c r="AA35" s="821"/>
      <c r="AB35" s="821"/>
      <c r="AC35" s="821"/>
      <c r="AD35" s="66">
        <f t="shared" si="98"/>
        <v>0</v>
      </c>
      <c r="AE35" s="66" t="str">
        <f t="shared" si="87"/>
        <v>Yes</v>
      </c>
      <c r="AF35" s="67" t="str">
        <f t="shared" si="47"/>
        <v>No</v>
      </c>
      <c r="AG35"/>
      <c r="AH35" s="189">
        <v>1</v>
      </c>
      <c r="AI35" s="190">
        <f t="shared" si="48"/>
        <v>0</v>
      </c>
      <c r="AJ35" s="26"/>
      <c r="AK35" s="26"/>
      <c r="AL35" s="363"/>
      <c r="AM35" s="258">
        <v>3.35</v>
      </c>
      <c r="AN35" s="152">
        <f t="shared" si="49"/>
        <v>0</v>
      </c>
      <c r="AO35" s="159">
        <f t="shared" si="88"/>
        <v>0</v>
      </c>
      <c r="AP35" s="159">
        <f t="shared" si="89"/>
        <v>0</v>
      </c>
      <c r="AQ35" s="159">
        <f t="shared" si="90"/>
        <v>0</v>
      </c>
      <c r="AR35" s="159">
        <f t="shared" si="91"/>
        <v>0</v>
      </c>
      <c r="AS35" s="159">
        <f t="shared" si="92"/>
        <v>0</v>
      </c>
      <c r="AT35" s="159">
        <f t="shared" si="93"/>
        <v>0</v>
      </c>
      <c r="AU35" s="152">
        <f t="shared" si="26"/>
        <v>0</v>
      </c>
      <c r="AV35" s="152">
        <f t="shared" si="27"/>
        <v>0</v>
      </c>
      <c r="AW35" s="152">
        <f t="shared" si="28"/>
        <v>0</v>
      </c>
      <c r="AX35" s="159">
        <f t="shared" si="94"/>
        <v>0</v>
      </c>
      <c r="AY35" s="152">
        <f t="shared" si="30"/>
        <v>0</v>
      </c>
      <c r="AZ35" s="159">
        <f t="shared" si="95"/>
        <v>0</v>
      </c>
      <c r="BA35" s="152">
        <f t="shared" si="96"/>
        <v>0</v>
      </c>
      <c r="BB35" s="152">
        <f t="shared" si="33"/>
        <v>0</v>
      </c>
      <c r="BC35" s="152">
        <f t="shared" si="97"/>
        <v>0</v>
      </c>
      <c r="BD35" s="152">
        <f t="shared" si="51"/>
        <v>0</v>
      </c>
      <c r="BE35" s="152">
        <f t="shared" si="52"/>
        <v>0</v>
      </c>
      <c r="BF35" s="152">
        <f t="shared" si="53"/>
        <v>0</v>
      </c>
      <c r="BG35" s="152">
        <f t="shared" si="54"/>
        <v>0</v>
      </c>
      <c r="BH35" s="159">
        <v>1</v>
      </c>
      <c r="BI35" s="719">
        <v>16</v>
      </c>
      <c r="BJ35" s="733">
        <f t="shared" si="55"/>
        <v>0</v>
      </c>
      <c r="BK35" s="719"/>
      <c r="BL35" s="733">
        <f t="shared" si="56"/>
        <v>0</v>
      </c>
      <c r="BM35" s="719"/>
      <c r="BN35" s="733">
        <f t="shared" si="57"/>
        <v>0</v>
      </c>
      <c r="BO35" s="730"/>
      <c r="BP35" s="733">
        <f t="shared" si="35"/>
        <v>0</v>
      </c>
      <c r="BQ35" s="730">
        <v>3</v>
      </c>
      <c r="BR35" s="733">
        <f t="shared" si="36"/>
        <v>0</v>
      </c>
      <c r="BS35" s="730">
        <v>5</v>
      </c>
      <c r="BT35" s="733">
        <f t="shared" si="37"/>
        <v>0</v>
      </c>
      <c r="BU35" s="730"/>
      <c r="BV35" s="733">
        <f t="shared" si="38"/>
        <v>0</v>
      </c>
      <c r="BW35" s="730"/>
      <c r="BX35" s="733">
        <f t="shared" si="39"/>
        <v>0</v>
      </c>
      <c r="BY35" s="730"/>
      <c r="BZ35" s="733">
        <f t="shared" si="85"/>
        <v>0</v>
      </c>
      <c r="CA35" s="730"/>
      <c r="CB35" s="733">
        <f t="shared" si="41"/>
        <v>0</v>
      </c>
      <c r="CC35" s="730"/>
      <c r="CD35" s="733">
        <f t="shared" si="42"/>
        <v>0</v>
      </c>
      <c r="CE35" s="730"/>
      <c r="CF35" s="733">
        <f t="shared" si="43"/>
        <v>0</v>
      </c>
      <c r="CG35" s="730"/>
      <c r="CH35" s="733">
        <f t="shared" si="44"/>
        <v>0</v>
      </c>
      <c r="CI35" s="730"/>
      <c r="CJ35" s="733">
        <f t="shared" si="45"/>
        <v>0</v>
      </c>
      <c r="CL35" s="26">
        <f t="shared" si="58"/>
        <v>0</v>
      </c>
      <c r="CM35" s="26">
        <f t="shared" si="59"/>
        <v>0</v>
      </c>
      <c r="CN35" s="26">
        <f t="shared" si="60"/>
        <v>0</v>
      </c>
      <c r="CO35" s="26">
        <f t="shared" si="61"/>
        <v>0</v>
      </c>
      <c r="CP35" s="26">
        <f t="shared" si="62"/>
        <v>0</v>
      </c>
      <c r="CQ35" s="26">
        <f t="shared" si="63"/>
        <v>0</v>
      </c>
      <c r="CR35" s="26">
        <f t="shared" si="64"/>
        <v>0</v>
      </c>
      <c r="CS35" s="26">
        <f t="shared" si="65"/>
        <v>0</v>
      </c>
      <c r="CT35" s="26"/>
      <c r="CU35" s="1">
        <f t="shared" si="66"/>
        <v>0</v>
      </c>
      <c r="CV35" s="1">
        <f t="shared" si="67"/>
        <v>0</v>
      </c>
      <c r="CW35" s="26"/>
      <c r="CX35" s="1">
        <f t="shared" si="68"/>
        <v>0</v>
      </c>
      <c r="CY35" s="1">
        <f t="shared" si="69"/>
        <v>0</v>
      </c>
      <c r="CZ35" s="1">
        <f t="shared" si="70"/>
        <v>0</v>
      </c>
      <c r="DA35" s="1">
        <f t="shared" si="71"/>
        <v>0</v>
      </c>
      <c r="DB35" s="1">
        <f t="shared" si="72"/>
        <v>0</v>
      </c>
      <c r="DC35" s="1">
        <f t="shared" si="73"/>
        <v>0</v>
      </c>
      <c r="DD35" s="1">
        <f t="shared" si="74"/>
        <v>0</v>
      </c>
      <c r="DE35" s="1">
        <f t="shared" si="75"/>
        <v>0</v>
      </c>
      <c r="DF35" s="1">
        <f t="shared" si="76"/>
        <v>0</v>
      </c>
      <c r="DG35" s="1">
        <f t="shared" si="77"/>
        <v>0</v>
      </c>
      <c r="DH35" s="1">
        <f t="shared" si="78"/>
        <v>0</v>
      </c>
      <c r="DI35" s="1">
        <f t="shared" si="79"/>
        <v>0</v>
      </c>
      <c r="DJ35" s="1">
        <f t="shared" si="80"/>
        <v>0</v>
      </c>
      <c r="DK35" s="1">
        <f t="shared" si="81"/>
        <v>0</v>
      </c>
      <c r="DL35" s="1">
        <f t="shared" si="82"/>
        <v>0</v>
      </c>
      <c r="DM35" s="1">
        <f t="shared" si="83"/>
        <v>0</v>
      </c>
    </row>
    <row r="36" spans="1:143" s="1" customFormat="1" ht="57" customHeight="1" x14ac:dyDescent="0.2">
      <c r="B36" s="139" t="s">
        <v>8</v>
      </c>
      <c r="D36" s="231" t="s">
        <v>766</v>
      </c>
      <c r="E36" s="396"/>
      <c r="F36" s="1" t="s">
        <v>67</v>
      </c>
      <c r="G36" s="45" t="s">
        <v>15</v>
      </c>
      <c r="H36" s="1">
        <v>6</v>
      </c>
      <c r="I36" s="45" t="s">
        <v>937</v>
      </c>
      <c r="J36" s="494">
        <v>101.2</v>
      </c>
      <c r="K36" s="69"/>
      <c r="L36" s="69"/>
      <c r="M36" s="69"/>
      <c r="N36" s="69"/>
      <c r="O36" s="69"/>
      <c r="P36" s="69"/>
      <c r="Q36" s="69"/>
      <c r="R36" s="820"/>
      <c r="S36" s="206"/>
      <c r="T36" s="206"/>
      <c r="U36" s="206"/>
      <c r="V36" s="206"/>
      <c r="W36" s="206"/>
      <c r="X36" s="206"/>
      <c r="Y36" s="108"/>
      <c r="Z36" s="1056"/>
      <c r="AA36" s="820"/>
      <c r="AB36" s="820"/>
      <c r="AC36" s="820"/>
      <c r="AD36" s="70">
        <f t="shared" si="98"/>
        <v>0</v>
      </c>
      <c r="AE36" s="88" t="str">
        <f t="shared" si="87"/>
        <v>Yes</v>
      </c>
      <c r="AF36" s="71" t="str">
        <f t="shared" si="47"/>
        <v>No</v>
      </c>
      <c r="AG36"/>
      <c r="AH36" s="189">
        <v>1</v>
      </c>
      <c r="AI36" s="190">
        <f t="shared" si="48"/>
        <v>0</v>
      </c>
      <c r="AJ36" s="26"/>
      <c r="AK36" s="26"/>
      <c r="AL36" s="363"/>
      <c r="AM36" s="258">
        <v>3.4</v>
      </c>
      <c r="AN36" s="152">
        <f t="shared" si="49"/>
        <v>0</v>
      </c>
      <c r="AO36" s="159">
        <f t="shared" si="88"/>
        <v>0</v>
      </c>
      <c r="AP36" s="159">
        <f t="shared" si="89"/>
        <v>0</v>
      </c>
      <c r="AQ36" s="159">
        <f t="shared" si="90"/>
        <v>0</v>
      </c>
      <c r="AR36" s="159">
        <f t="shared" si="91"/>
        <v>0</v>
      </c>
      <c r="AS36" s="159">
        <f t="shared" si="92"/>
        <v>0</v>
      </c>
      <c r="AT36" s="159">
        <f t="shared" si="93"/>
        <v>0</v>
      </c>
      <c r="AU36" s="152">
        <f t="shared" si="26"/>
        <v>0</v>
      </c>
      <c r="AV36" s="152">
        <f t="shared" si="27"/>
        <v>0</v>
      </c>
      <c r="AW36" s="152">
        <f t="shared" si="28"/>
        <v>0</v>
      </c>
      <c r="AX36" s="159">
        <f t="shared" si="94"/>
        <v>0</v>
      </c>
      <c r="AY36" s="152">
        <f t="shared" si="30"/>
        <v>0</v>
      </c>
      <c r="AZ36" s="159">
        <f t="shared" si="95"/>
        <v>0</v>
      </c>
      <c r="BA36" s="152">
        <f t="shared" si="96"/>
        <v>0</v>
      </c>
      <c r="BB36" s="152">
        <f t="shared" si="33"/>
        <v>0</v>
      </c>
      <c r="BC36" s="152">
        <f t="shared" si="97"/>
        <v>0</v>
      </c>
      <c r="BD36" s="152">
        <f t="shared" si="51"/>
        <v>0</v>
      </c>
      <c r="BE36" s="152">
        <f t="shared" si="52"/>
        <v>0</v>
      </c>
      <c r="BF36" s="152">
        <f t="shared" si="53"/>
        <v>0</v>
      </c>
      <c r="BG36" s="152">
        <f t="shared" si="54"/>
        <v>0</v>
      </c>
      <c r="BH36" s="159">
        <v>1</v>
      </c>
      <c r="BI36" s="719">
        <v>12</v>
      </c>
      <c r="BJ36" s="733">
        <f t="shared" si="55"/>
        <v>0</v>
      </c>
      <c r="BK36" s="719"/>
      <c r="BL36" s="733">
        <f t="shared" si="56"/>
        <v>0</v>
      </c>
      <c r="BM36" s="719"/>
      <c r="BN36" s="733">
        <f t="shared" si="57"/>
        <v>0</v>
      </c>
      <c r="BO36" s="730"/>
      <c r="BP36" s="733">
        <f t="shared" si="35"/>
        <v>0</v>
      </c>
      <c r="BQ36" s="730"/>
      <c r="BR36" s="733">
        <f t="shared" si="36"/>
        <v>0</v>
      </c>
      <c r="BS36" s="730"/>
      <c r="BT36" s="733">
        <f t="shared" si="37"/>
        <v>0</v>
      </c>
      <c r="BU36" s="730">
        <v>6</v>
      </c>
      <c r="BV36" s="733">
        <f t="shared" si="38"/>
        <v>0</v>
      </c>
      <c r="BW36" s="730"/>
      <c r="BX36" s="733">
        <f t="shared" si="39"/>
        <v>0</v>
      </c>
      <c r="BY36" s="730"/>
      <c r="BZ36" s="733">
        <f t="shared" si="85"/>
        <v>0</v>
      </c>
      <c r="CA36" s="730"/>
      <c r="CB36" s="733">
        <f t="shared" si="41"/>
        <v>0</v>
      </c>
      <c r="CC36" s="730"/>
      <c r="CD36" s="733">
        <f t="shared" si="42"/>
        <v>0</v>
      </c>
      <c r="CE36" s="730"/>
      <c r="CF36" s="733">
        <f t="shared" si="43"/>
        <v>0</v>
      </c>
      <c r="CG36" s="730"/>
      <c r="CH36" s="733">
        <f t="shared" si="44"/>
        <v>0</v>
      </c>
      <c r="CI36" s="730"/>
      <c r="CJ36" s="733">
        <f t="shared" si="45"/>
        <v>0</v>
      </c>
      <c r="CL36" s="26">
        <f t="shared" si="58"/>
        <v>0</v>
      </c>
      <c r="CM36" s="26">
        <f t="shared" si="59"/>
        <v>0</v>
      </c>
      <c r="CN36" s="26">
        <f t="shared" si="60"/>
        <v>0</v>
      </c>
      <c r="CO36" s="26">
        <f t="shared" si="61"/>
        <v>0</v>
      </c>
      <c r="CP36" s="26">
        <f t="shared" si="62"/>
        <v>0</v>
      </c>
      <c r="CQ36" s="26">
        <f t="shared" si="63"/>
        <v>0</v>
      </c>
      <c r="CR36" s="26">
        <f t="shared" si="64"/>
        <v>0</v>
      </c>
      <c r="CS36" s="26">
        <f t="shared" si="65"/>
        <v>0</v>
      </c>
      <c r="CT36" s="26"/>
      <c r="CU36" s="1">
        <f t="shared" si="66"/>
        <v>0</v>
      </c>
      <c r="CV36" s="1">
        <f t="shared" si="67"/>
        <v>0</v>
      </c>
      <c r="CW36" s="26"/>
      <c r="CX36" s="1">
        <f t="shared" si="68"/>
        <v>0</v>
      </c>
      <c r="CY36" s="1">
        <f t="shared" si="69"/>
        <v>0</v>
      </c>
      <c r="CZ36" s="1">
        <f t="shared" si="70"/>
        <v>0</v>
      </c>
      <c r="DA36" s="1">
        <f t="shared" si="71"/>
        <v>0</v>
      </c>
      <c r="DB36" s="1">
        <f t="shared" si="72"/>
        <v>0</v>
      </c>
      <c r="DC36" s="1">
        <f t="shared" si="73"/>
        <v>0</v>
      </c>
      <c r="DD36" s="1">
        <f t="shared" si="74"/>
        <v>0</v>
      </c>
      <c r="DE36" s="1">
        <f t="shared" si="75"/>
        <v>0</v>
      </c>
      <c r="DF36" s="1">
        <f t="shared" si="76"/>
        <v>0</v>
      </c>
      <c r="DG36" s="1">
        <f t="shared" si="77"/>
        <v>0</v>
      </c>
      <c r="DH36" s="1">
        <f t="shared" si="78"/>
        <v>0</v>
      </c>
      <c r="DI36" s="1">
        <f t="shared" si="79"/>
        <v>0</v>
      </c>
      <c r="DJ36" s="1">
        <f t="shared" si="80"/>
        <v>0</v>
      </c>
      <c r="DK36" s="1">
        <f t="shared" si="81"/>
        <v>0</v>
      </c>
      <c r="DL36" s="1">
        <f t="shared" si="82"/>
        <v>0</v>
      </c>
      <c r="DM36" s="1">
        <f t="shared" si="83"/>
        <v>0</v>
      </c>
    </row>
    <row r="37" spans="1:143" s="1" customFormat="1" ht="57" customHeight="1" x14ac:dyDescent="0.2">
      <c r="B37" s="139" t="s">
        <v>8</v>
      </c>
      <c r="D37" s="232" t="s">
        <v>767</v>
      </c>
      <c r="E37" s="397"/>
      <c r="F37" s="62" t="s">
        <v>67</v>
      </c>
      <c r="G37" s="63" t="s">
        <v>15</v>
      </c>
      <c r="H37" s="62">
        <v>8</v>
      </c>
      <c r="I37" s="63" t="s">
        <v>937</v>
      </c>
      <c r="J37" s="490">
        <v>105.60000000000001</v>
      </c>
      <c r="K37" s="64"/>
      <c r="L37" s="64"/>
      <c r="M37" s="64"/>
      <c r="N37" s="64"/>
      <c r="O37" s="64"/>
      <c r="P37" s="64"/>
      <c r="Q37" s="64"/>
      <c r="R37" s="821"/>
      <c r="S37" s="795"/>
      <c r="T37" s="795"/>
      <c r="U37" s="795"/>
      <c r="V37" s="795"/>
      <c r="W37" s="795"/>
      <c r="X37" s="795"/>
      <c r="Y37" s="1049"/>
      <c r="Z37" s="1054"/>
      <c r="AA37" s="821"/>
      <c r="AB37" s="821"/>
      <c r="AC37" s="821"/>
      <c r="AD37" s="66">
        <f t="shared" si="98"/>
        <v>0</v>
      </c>
      <c r="AE37" s="66" t="str">
        <f t="shared" si="87"/>
        <v>Yes</v>
      </c>
      <c r="AF37" s="67" t="str">
        <f t="shared" si="47"/>
        <v>No</v>
      </c>
      <c r="AG37"/>
      <c r="AH37" s="189">
        <v>1</v>
      </c>
      <c r="AI37" s="190">
        <f t="shared" si="48"/>
        <v>0</v>
      </c>
      <c r="AJ37" s="26"/>
      <c r="AK37" s="26"/>
      <c r="AL37" s="363"/>
      <c r="AM37" s="258">
        <v>3.5</v>
      </c>
      <c r="AN37" s="152">
        <f t="shared" si="49"/>
        <v>0</v>
      </c>
      <c r="AO37" s="159">
        <f t="shared" si="88"/>
        <v>0</v>
      </c>
      <c r="AP37" s="159">
        <f t="shared" si="89"/>
        <v>0</v>
      </c>
      <c r="AQ37" s="159">
        <f t="shared" si="90"/>
        <v>0</v>
      </c>
      <c r="AR37" s="159">
        <f t="shared" si="91"/>
        <v>0</v>
      </c>
      <c r="AS37" s="159">
        <f t="shared" si="92"/>
        <v>0</v>
      </c>
      <c r="AT37" s="159">
        <f t="shared" si="93"/>
        <v>0</v>
      </c>
      <c r="AU37" s="152">
        <f t="shared" si="26"/>
        <v>0</v>
      </c>
      <c r="AV37" s="152">
        <f t="shared" si="27"/>
        <v>0</v>
      </c>
      <c r="AW37" s="152">
        <f t="shared" si="28"/>
        <v>0</v>
      </c>
      <c r="AX37" s="159">
        <f t="shared" si="94"/>
        <v>0</v>
      </c>
      <c r="AY37" s="152">
        <f t="shared" si="30"/>
        <v>0</v>
      </c>
      <c r="AZ37" s="159">
        <f t="shared" si="95"/>
        <v>0</v>
      </c>
      <c r="BA37" s="152">
        <f t="shared" si="96"/>
        <v>0</v>
      </c>
      <c r="BB37" s="152">
        <f t="shared" si="33"/>
        <v>0</v>
      </c>
      <c r="BC37" s="152">
        <f t="shared" si="97"/>
        <v>0</v>
      </c>
      <c r="BD37" s="152">
        <f t="shared" si="51"/>
        <v>0</v>
      </c>
      <c r="BE37" s="152">
        <f t="shared" si="52"/>
        <v>0</v>
      </c>
      <c r="BF37" s="152">
        <f t="shared" si="53"/>
        <v>0</v>
      </c>
      <c r="BG37" s="152">
        <f t="shared" si="54"/>
        <v>0</v>
      </c>
      <c r="BH37" s="159">
        <v>1</v>
      </c>
      <c r="BI37" s="719">
        <v>16</v>
      </c>
      <c r="BJ37" s="733">
        <f t="shared" si="55"/>
        <v>0</v>
      </c>
      <c r="BK37" s="719"/>
      <c r="BL37" s="733">
        <f t="shared" si="56"/>
        <v>0</v>
      </c>
      <c r="BM37" s="719"/>
      <c r="BN37" s="733">
        <f t="shared" si="57"/>
        <v>0</v>
      </c>
      <c r="BO37" s="730"/>
      <c r="BP37" s="733">
        <f t="shared" si="35"/>
        <v>0</v>
      </c>
      <c r="BQ37" s="730"/>
      <c r="BR37" s="733">
        <f t="shared" si="36"/>
        <v>0</v>
      </c>
      <c r="BS37" s="730">
        <v>2</v>
      </c>
      <c r="BT37" s="733">
        <f t="shared" si="37"/>
        <v>0</v>
      </c>
      <c r="BU37" s="730">
        <v>6</v>
      </c>
      <c r="BV37" s="733">
        <f t="shared" si="38"/>
        <v>0</v>
      </c>
      <c r="BW37" s="730"/>
      <c r="BX37" s="733">
        <f t="shared" si="39"/>
        <v>0</v>
      </c>
      <c r="BY37" s="730"/>
      <c r="BZ37" s="733">
        <f t="shared" si="85"/>
        <v>0</v>
      </c>
      <c r="CA37" s="730"/>
      <c r="CB37" s="733">
        <f t="shared" si="41"/>
        <v>0</v>
      </c>
      <c r="CC37" s="730"/>
      <c r="CD37" s="733">
        <f t="shared" si="42"/>
        <v>0</v>
      </c>
      <c r="CE37" s="730"/>
      <c r="CF37" s="733">
        <f t="shared" si="43"/>
        <v>0</v>
      </c>
      <c r="CG37" s="730"/>
      <c r="CH37" s="733">
        <f t="shared" si="44"/>
        <v>0</v>
      </c>
      <c r="CI37" s="730"/>
      <c r="CJ37" s="733">
        <f t="shared" si="45"/>
        <v>0</v>
      </c>
      <c r="CL37" s="26">
        <f t="shared" si="58"/>
        <v>0</v>
      </c>
      <c r="CM37" s="26">
        <f t="shared" si="59"/>
        <v>0</v>
      </c>
      <c r="CN37" s="26">
        <f t="shared" si="60"/>
        <v>0</v>
      </c>
      <c r="CO37" s="26">
        <f t="shared" si="61"/>
        <v>0</v>
      </c>
      <c r="CP37" s="26">
        <f t="shared" si="62"/>
        <v>0</v>
      </c>
      <c r="CQ37" s="26">
        <f t="shared" si="63"/>
        <v>0</v>
      </c>
      <c r="CR37" s="26">
        <f t="shared" si="64"/>
        <v>0</v>
      </c>
      <c r="CS37" s="26">
        <f t="shared" si="65"/>
        <v>0</v>
      </c>
      <c r="CT37" s="26"/>
      <c r="CU37" s="1">
        <f t="shared" si="66"/>
        <v>0</v>
      </c>
      <c r="CV37" s="1">
        <f t="shared" si="67"/>
        <v>0</v>
      </c>
      <c r="CW37" s="26"/>
      <c r="CX37" s="1">
        <f t="shared" si="68"/>
        <v>0</v>
      </c>
      <c r="CY37" s="1">
        <f t="shared" si="69"/>
        <v>0</v>
      </c>
      <c r="CZ37" s="1">
        <f t="shared" si="70"/>
        <v>0</v>
      </c>
      <c r="DA37" s="1">
        <f t="shared" si="71"/>
        <v>0</v>
      </c>
      <c r="DB37" s="1">
        <f t="shared" si="72"/>
        <v>0</v>
      </c>
      <c r="DC37" s="1">
        <f t="shared" si="73"/>
        <v>0</v>
      </c>
      <c r="DD37" s="1">
        <f t="shared" si="74"/>
        <v>0</v>
      </c>
      <c r="DE37" s="1">
        <f t="shared" si="75"/>
        <v>0</v>
      </c>
      <c r="DF37" s="1">
        <f t="shared" si="76"/>
        <v>0</v>
      </c>
      <c r="DG37" s="1">
        <f t="shared" si="77"/>
        <v>0</v>
      </c>
      <c r="DH37" s="1">
        <f t="shared" si="78"/>
        <v>0</v>
      </c>
      <c r="DI37" s="1">
        <f t="shared" si="79"/>
        <v>0</v>
      </c>
      <c r="DJ37" s="1">
        <f t="shared" si="80"/>
        <v>0</v>
      </c>
      <c r="DK37" s="1">
        <f t="shared" si="81"/>
        <v>0</v>
      </c>
      <c r="DL37" s="1">
        <f t="shared" si="82"/>
        <v>0</v>
      </c>
      <c r="DM37" s="1">
        <f t="shared" si="83"/>
        <v>0</v>
      </c>
    </row>
    <row r="38" spans="1:143" s="1" customFormat="1" ht="57" customHeight="1" x14ac:dyDescent="0.2">
      <c r="B38" s="139" t="s">
        <v>8</v>
      </c>
      <c r="D38" s="231" t="s">
        <v>768</v>
      </c>
      <c r="E38" s="396"/>
      <c r="F38" s="1" t="s">
        <v>67</v>
      </c>
      <c r="G38" s="45" t="s">
        <v>755</v>
      </c>
      <c r="H38" s="1">
        <v>8</v>
      </c>
      <c r="I38" s="45" t="s">
        <v>937</v>
      </c>
      <c r="J38" s="494">
        <v>93.500000000000014</v>
      </c>
      <c r="K38" s="69"/>
      <c r="L38" s="69"/>
      <c r="M38" s="69"/>
      <c r="N38" s="69"/>
      <c r="O38" s="69"/>
      <c r="P38" s="69"/>
      <c r="Q38" s="69"/>
      <c r="R38" s="820"/>
      <c r="S38" s="206"/>
      <c r="T38" s="206"/>
      <c r="U38" s="206"/>
      <c r="V38" s="206"/>
      <c r="W38" s="206"/>
      <c r="X38" s="206"/>
      <c r="Y38" s="108"/>
      <c r="Z38" s="1056"/>
      <c r="AA38" s="820"/>
      <c r="AB38" s="820"/>
      <c r="AC38" s="820"/>
      <c r="AD38" s="70">
        <f t="shared" si="98"/>
        <v>0</v>
      </c>
      <c r="AE38" s="88" t="str">
        <f t="shared" si="87"/>
        <v>Yes</v>
      </c>
      <c r="AF38" s="71" t="str">
        <f t="shared" si="47"/>
        <v>No</v>
      </c>
      <c r="AG38"/>
      <c r="AH38" s="189">
        <v>1</v>
      </c>
      <c r="AI38" s="190">
        <f t="shared" si="48"/>
        <v>0</v>
      </c>
      <c r="AJ38" s="26"/>
      <c r="AK38" s="26"/>
      <c r="AL38" s="363"/>
      <c r="AM38" s="258">
        <v>2.25</v>
      </c>
      <c r="AN38" s="152">
        <f t="shared" si="49"/>
        <v>0</v>
      </c>
      <c r="AO38" s="159">
        <f t="shared" si="88"/>
        <v>0</v>
      </c>
      <c r="AP38" s="159">
        <f t="shared" si="89"/>
        <v>0</v>
      </c>
      <c r="AQ38" s="159">
        <f t="shared" si="90"/>
        <v>0</v>
      </c>
      <c r="AR38" s="159">
        <f t="shared" si="91"/>
        <v>0</v>
      </c>
      <c r="AS38" s="159">
        <f t="shared" si="92"/>
        <v>0</v>
      </c>
      <c r="AT38" s="159">
        <f t="shared" si="93"/>
        <v>0</v>
      </c>
      <c r="AU38" s="152">
        <f t="shared" si="26"/>
        <v>0</v>
      </c>
      <c r="AV38" s="152">
        <f t="shared" si="27"/>
        <v>0</v>
      </c>
      <c r="AW38" s="152">
        <f t="shared" si="28"/>
        <v>0</v>
      </c>
      <c r="AX38" s="159">
        <f t="shared" si="94"/>
        <v>0</v>
      </c>
      <c r="AY38" s="152">
        <f t="shared" si="30"/>
        <v>0</v>
      </c>
      <c r="AZ38" s="159">
        <f t="shared" si="95"/>
        <v>0</v>
      </c>
      <c r="BA38" s="152">
        <f t="shared" si="96"/>
        <v>0</v>
      </c>
      <c r="BB38" s="152">
        <f t="shared" si="33"/>
        <v>0</v>
      </c>
      <c r="BC38" s="152">
        <f t="shared" si="97"/>
        <v>0</v>
      </c>
      <c r="BD38" s="152">
        <f t="shared" si="51"/>
        <v>0</v>
      </c>
      <c r="BE38" s="152">
        <f t="shared" si="52"/>
        <v>0</v>
      </c>
      <c r="BF38" s="152">
        <f t="shared" si="53"/>
        <v>0</v>
      </c>
      <c r="BG38" s="152">
        <f t="shared" si="54"/>
        <v>0</v>
      </c>
      <c r="BH38" s="159">
        <v>1</v>
      </c>
      <c r="BI38" s="719">
        <v>16</v>
      </c>
      <c r="BJ38" s="733">
        <f t="shared" si="55"/>
        <v>0</v>
      </c>
      <c r="BK38" s="719"/>
      <c r="BL38" s="733">
        <f t="shared" si="56"/>
        <v>0</v>
      </c>
      <c r="BM38" s="719"/>
      <c r="BN38" s="733">
        <f t="shared" si="57"/>
        <v>0</v>
      </c>
      <c r="BO38" s="730"/>
      <c r="BP38" s="733">
        <f t="shared" si="35"/>
        <v>0</v>
      </c>
      <c r="BQ38" s="730">
        <v>4</v>
      </c>
      <c r="BR38" s="733">
        <f t="shared" si="36"/>
        <v>0</v>
      </c>
      <c r="BS38" s="730">
        <v>4</v>
      </c>
      <c r="BT38" s="733">
        <f t="shared" si="37"/>
        <v>0</v>
      </c>
      <c r="BU38" s="730"/>
      <c r="BV38" s="733">
        <f t="shared" si="38"/>
        <v>0</v>
      </c>
      <c r="BW38" s="730"/>
      <c r="BX38" s="733">
        <f t="shared" si="39"/>
        <v>0</v>
      </c>
      <c r="BY38" s="730"/>
      <c r="BZ38" s="733">
        <f t="shared" si="85"/>
        <v>0</v>
      </c>
      <c r="CA38" s="730"/>
      <c r="CB38" s="733">
        <f t="shared" si="41"/>
        <v>0</v>
      </c>
      <c r="CC38" s="730"/>
      <c r="CD38" s="733">
        <f t="shared" si="42"/>
        <v>0</v>
      </c>
      <c r="CE38" s="730"/>
      <c r="CF38" s="733">
        <f t="shared" si="43"/>
        <v>0</v>
      </c>
      <c r="CG38" s="730"/>
      <c r="CH38" s="733">
        <f t="shared" si="44"/>
        <v>0</v>
      </c>
      <c r="CI38" s="730"/>
      <c r="CJ38" s="733">
        <f t="shared" si="45"/>
        <v>0</v>
      </c>
      <c r="CL38" s="26">
        <f t="shared" si="58"/>
        <v>0</v>
      </c>
      <c r="CM38" s="26">
        <f t="shared" si="59"/>
        <v>0</v>
      </c>
      <c r="CN38" s="26">
        <f t="shared" si="60"/>
        <v>0</v>
      </c>
      <c r="CO38" s="26">
        <f t="shared" si="61"/>
        <v>0</v>
      </c>
      <c r="CP38" s="26">
        <f t="shared" si="62"/>
        <v>0</v>
      </c>
      <c r="CQ38" s="26">
        <f t="shared" si="63"/>
        <v>0</v>
      </c>
      <c r="CR38" s="26">
        <f t="shared" si="64"/>
        <v>0</v>
      </c>
      <c r="CS38" s="26">
        <f t="shared" si="65"/>
        <v>0</v>
      </c>
      <c r="CT38" s="26"/>
      <c r="CU38" s="1">
        <f t="shared" si="66"/>
        <v>0</v>
      </c>
      <c r="CV38" s="1">
        <f t="shared" si="67"/>
        <v>0</v>
      </c>
      <c r="CW38" s="26"/>
      <c r="CX38" s="1">
        <f t="shared" si="68"/>
        <v>0</v>
      </c>
      <c r="CY38" s="1">
        <f t="shared" si="69"/>
        <v>0</v>
      </c>
      <c r="CZ38" s="1">
        <f t="shared" si="70"/>
        <v>0</v>
      </c>
      <c r="DA38" s="1">
        <f t="shared" si="71"/>
        <v>0</v>
      </c>
      <c r="DB38" s="1">
        <f t="shared" si="72"/>
        <v>0</v>
      </c>
      <c r="DC38" s="1">
        <f t="shared" si="73"/>
        <v>0</v>
      </c>
      <c r="DD38" s="1">
        <f t="shared" si="74"/>
        <v>0</v>
      </c>
      <c r="DE38" s="1">
        <f t="shared" si="75"/>
        <v>0</v>
      </c>
      <c r="DF38" s="1">
        <f t="shared" si="76"/>
        <v>0</v>
      </c>
      <c r="DG38" s="1">
        <f t="shared" si="77"/>
        <v>0</v>
      </c>
      <c r="DH38" s="1">
        <f t="shared" si="78"/>
        <v>0</v>
      </c>
      <c r="DI38" s="1">
        <f t="shared" si="79"/>
        <v>0</v>
      </c>
      <c r="DJ38" s="1">
        <f t="shared" si="80"/>
        <v>0</v>
      </c>
      <c r="DK38" s="1">
        <f t="shared" si="81"/>
        <v>0</v>
      </c>
      <c r="DL38" s="1">
        <f t="shared" si="82"/>
        <v>0</v>
      </c>
      <c r="DM38" s="1">
        <f t="shared" si="83"/>
        <v>0</v>
      </c>
    </row>
    <row r="39" spans="1:143" s="1" customFormat="1" ht="57" customHeight="1" x14ac:dyDescent="0.2">
      <c r="B39" s="139" t="s">
        <v>8</v>
      </c>
      <c r="D39" s="232" t="s">
        <v>769</v>
      </c>
      <c r="E39" s="397"/>
      <c r="F39" s="62" t="s">
        <v>67</v>
      </c>
      <c r="G39" s="63" t="s">
        <v>15</v>
      </c>
      <c r="H39" s="62">
        <v>8</v>
      </c>
      <c r="I39" s="63" t="s">
        <v>937</v>
      </c>
      <c r="J39" s="490">
        <v>90.2</v>
      </c>
      <c r="K39" s="64"/>
      <c r="L39" s="64"/>
      <c r="M39" s="64"/>
      <c r="N39" s="64"/>
      <c r="O39" s="64"/>
      <c r="P39" s="64"/>
      <c r="Q39" s="64"/>
      <c r="R39" s="821"/>
      <c r="S39" s="795"/>
      <c r="T39" s="795"/>
      <c r="U39" s="795"/>
      <c r="V39" s="795"/>
      <c r="W39" s="795"/>
      <c r="X39" s="795"/>
      <c r="Y39" s="1049"/>
      <c r="Z39" s="1054"/>
      <c r="AA39" s="821"/>
      <c r="AB39" s="821"/>
      <c r="AC39" s="821"/>
      <c r="AD39" s="66">
        <f t="shared" si="98"/>
        <v>0</v>
      </c>
      <c r="AE39" s="66" t="str">
        <f t="shared" si="87"/>
        <v>Yes</v>
      </c>
      <c r="AF39" s="67" t="str">
        <f t="shared" si="47"/>
        <v>No</v>
      </c>
      <c r="AG39"/>
      <c r="AH39" s="189">
        <v>1</v>
      </c>
      <c r="AI39" s="190">
        <f t="shared" si="48"/>
        <v>0</v>
      </c>
      <c r="AJ39" s="26"/>
      <c r="AK39" s="26"/>
      <c r="AL39" s="363"/>
      <c r="AM39" s="258">
        <v>1.95</v>
      </c>
      <c r="AN39" s="152">
        <f t="shared" si="49"/>
        <v>0</v>
      </c>
      <c r="AO39" s="159">
        <f t="shared" si="88"/>
        <v>0</v>
      </c>
      <c r="AP39" s="159">
        <f t="shared" si="89"/>
        <v>0</v>
      </c>
      <c r="AQ39" s="159">
        <f t="shared" si="90"/>
        <v>0</v>
      </c>
      <c r="AR39" s="159">
        <f t="shared" si="91"/>
        <v>0</v>
      </c>
      <c r="AS39" s="159">
        <f t="shared" si="92"/>
        <v>0</v>
      </c>
      <c r="AT39" s="159">
        <f t="shared" si="93"/>
        <v>0</v>
      </c>
      <c r="AU39" s="152">
        <f t="shared" si="26"/>
        <v>0</v>
      </c>
      <c r="AV39" s="152">
        <f t="shared" si="27"/>
        <v>0</v>
      </c>
      <c r="AW39" s="152">
        <f t="shared" si="28"/>
        <v>0</v>
      </c>
      <c r="AX39" s="159">
        <f t="shared" si="94"/>
        <v>0</v>
      </c>
      <c r="AY39" s="152">
        <f t="shared" si="30"/>
        <v>0</v>
      </c>
      <c r="AZ39" s="159">
        <f t="shared" si="95"/>
        <v>0</v>
      </c>
      <c r="BA39" s="152">
        <f t="shared" si="96"/>
        <v>0</v>
      </c>
      <c r="BB39" s="152">
        <f t="shared" si="33"/>
        <v>0</v>
      </c>
      <c r="BC39" s="152">
        <f t="shared" si="97"/>
        <v>0</v>
      </c>
      <c r="BD39" s="152">
        <f t="shared" si="51"/>
        <v>0</v>
      </c>
      <c r="BE39" s="152">
        <f t="shared" si="52"/>
        <v>0</v>
      </c>
      <c r="BF39" s="152">
        <f t="shared" si="53"/>
        <v>0</v>
      </c>
      <c r="BG39" s="152">
        <f t="shared" si="54"/>
        <v>0</v>
      </c>
      <c r="BH39" s="159">
        <v>1</v>
      </c>
      <c r="BI39" s="719">
        <v>18</v>
      </c>
      <c r="BJ39" s="733">
        <f t="shared" si="55"/>
        <v>0</v>
      </c>
      <c r="BK39" s="719"/>
      <c r="BL39" s="733">
        <f t="shared" si="56"/>
        <v>0</v>
      </c>
      <c r="BM39" s="719"/>
      <c r="BN39" s="733">
        <f t="shared" si="57"/>
        <v>0</v>
      </c>
      <c r="BO39" s="730">
        <v>1</v>
      </c>
      <c r="BP39" s="733">
        <f t="shared" si="35"/>
        <v>0</v>
      </c>
      <c r="BQ39" s="730">
        <v>4</v>
      </c>
      <c r="BR39" s="733">
        <f t="shared" si="36"/>
        <v>0</v>
      </c>
      <c r="BS39" s="730">
        <v>3</v>
      </c>
      <c r="BT39" s="733">
        <f t="shared" si="37"/>
        <v>0</v>
      </c>
      <c r="BU39" s="730"/>
      <c r="BV39" s="733">
        <f t="shared" si="38"/>
        <v>0</v>
      </c>
      <c r="BW39" s="730"/>
      <c r="BX39" s="733">
        <f t="shared" si="39"/>
        <v>0</v>
      </c>
      <c r="BY39" s="730"/>
      <c r="BZ39" s="733">
        <f t="shared" si="85"/>
        <v>0</v>
      </c>
      <c r="CA39" s="730"/>
      <c r="CB39" s="733">
        <f t="shared" si="41"/>
        <v>0</v>
      </c>
      <c r="CC39" s="730"/>
      <c r="CD39" s="733">
        <f t="shared" si="42"/>
        <v>0</v>
      </c>
      <c r="CE39" s="730"/>
      <c r="CF39" s="733">
        <f t="shared" si="43"/>
        <v>0</v>
      </c>
      <c r="CG39" s="730"/>
      <c r="CH39" s="733">
        <f t="shared" si="44"/>
        <v>0</v>
      </c>
      <c r="CI39" s="730"/>
      <c r="CJ39" s="733">
        <f t="shared" si="45"/>
        <v>0</v>
      </c>
      <c r="CL39" s="26">
        <f t="shared" si="58"/>
        <v>0</v>
      </c>
      <c r="CM39" s="26">
        <f t="shared" si="59"/>
        <v>0</v>
      </c>
      <c r="CN39" s="26">
        <f t="shared" si="60"/>
        <v>0</v>
      </c>
      <c r="CO39" s="26">
        <f t="shared" si="61"/>
        <v>0</v>
      </c>
      <c r="CP39" s="26">
        <f t="shared" si="62"/>
        <v>0</v>
      </c>
      <c r="CQ39" s="26">
        <f t="shared" si="63"/>
        <v>0</v>
      </c>
      <c r="CR39" s="26">
        <f t="shared" si="64"/>
        <v>0</v>
      </c>
      <c r="CS39" s="26">
        <f t="shared" si="65"/>
        <v>0</v>
      </c>
      <c r="CT39" s="26"/>
      <c r="CU39" s="1">
        <f t="shared" si="66"/>
        <v>0</v>
      </c>
      <c r="CV39" s="1">
        <f t="shared" si="67"/>
        <v>0</v>
      </c>
      <c r="CW39" s="26"/>
      <c r="CX39" s="1">
        <f t="shared" si="68"/>
        <v>0</v>
      </c>
      <c r="CY39" s="1">
        <f t="shared" si="69"/>
        <v>0</v>
      </c>
      <c r="CZ39" s="1">
        <f t="shared" si="70"/>
        <v>0</v>
      </c>
      <c r="DA39" s="1">
        <f t="shared" si="71"/>
        <v>0</v>
      </c>
      <c r="DB39" s="1">
        <f t="shared" si="72"/>
        <v>0</v>
      </c>
      <c r="DC39" s="1">
        <f t="shared" si="73"/>
        <v>0</v>
      </c>
      <c r="DD39" s="1">
        <f t="shared" si="74"/>
        <v>0</v>
      </c>
      <c r="DE39" s="1">
        <f t="shared" si="75"/>
        <v>0</v>
      </c>
      <c r="DF39" s="1">
        <f t="shared" si="76"/>
        <v>0</v>
      </c>
      <c r="DG39" s="1">
        <f t="shared" si="77"/>
        <v>0</v>
      </c>
      <c r="DH39" s="1">
        <f t="shared" si="78"/>
        <v>0</v>
      </c>
      <c r="DI39" s="1">
        <f t="shared" si="79"/>
        <v>0</v>
      </c>
      <c r="DJ39" s="1">
        <f t="shared" si="80"/>
        <v>0</v>
      </c>
      <c r="DK39" s="1">
        <f t="shared" si="81"/>
        <v>0</v>
      </c>
      <c r="DL39" s="1">
        <f t="shared" si="82"/>
        <v>0</v>
      </c>
      <c r="DM39" s="1">
        <f t="shared" si="83"/>
        <v>0</v>
      </c>
    </row>
    <row r="40" spans="1:143" s="1" customFormat="1" ht="57" customHeight="1" x14ac:dyDescent="0.2">
      <c r="B40" s="139" t="s">
        <v>8</v>
      </c>
      <c r="D40" s="231" t="s">
        <v>770</v>
      </c>
      <c r="E40" s="396"/>
      <c r="F40" s="1" t="s">
        <v>67</v>
      </c>
      <c r="G40" s="45" t="s">
        <v>15</v>
      </c>
      <c r="H40" s="1">
        <v>9</v>
      </c>
      <c r="I40" s="45" t="s">
        <v>937</v>
      </c>
      <c r="J40" s="494">
        <v>92.4</v>
      </c>
      <c r="K40" s="69"/>
      <c r="L40" s="69"/>
      <c r="M40" s="69"/>
      <c r="N40" s="69"/>
      <c r="O40" s="69"/>
      <c r="P40" s="69"/>
      <c r="Q40" s="69"/>
      <c r="R40" s="820"/>
      <c r="S40" s="206"/>
      <c r="T40" s="206"/>
      <c r="U40" s="206"/>
      <c r="V40" s="206"/>
      <c r="W40" s="206"/>
      <c r="X40" s="206"/>
      <c r="Y40" s="108"/>
      <c r="Z40" s="1056"/>
      <c r="AA40" s="820"/>
      <c r="AB40" s="820"/>
      <c r="AC40" s="820"/>
      <c r="AD40" s="70">
        <f t="shared" si="98"/>
        <v>0</v>
      </c>
      <c r="AE40" s="88" t="str">
        <f t="shared" si="87"/>
        <v>Yes</v>
      </c>
      <c r="AF40" s="71" t="str">
        <f t="shared" si="47"/>
        <v>No</v>
      </c>
      <c r="AG40"/>
      <c r="AH40" s="189">
        <v>1</v>
      </c>
      <c r="AI40" s="190">
        <f t="shared" si="48"/>
        <v>0</v>
      </c>
      <c r="AJ40" s="26"/>
      <c r="AK40" s="26"/>
      <c r="AL40" s="363"/>
      <c r="AM40" s="258">
        <v>2</v>
      </c>
      <c r="AN40" s="152">
        <f t="shared" si="49"/>
        <v>0</v>
      </c>
      <c r="AO40" s="159">
        <f t="shared" si="88"/>
        <v>0</v>
      </c>
      <c r="AP40" s="159">
        <f t="shared" si="89"/>
        <v>0</v>
      </c>
      <c r="AQ40" s="159">
        <f t="shared" si="90"/>
        <v>0</v>
      </c>
      <c r="AR40" s="159">
        <f t="shared" si="91"/>
        <v>0</v>
      </c>
      <c r="AS40" s="159">
        <f t="shared" si="92"/>
        <v>0</v>
      </c>
      <c r="AT40" s="159">
        <f t="shared" si="93"/>
        <v>0</v>
      </c>
      <c r="AU40" s="152">
        <f t="shared" si="26"/>
        <v>0</v>
      </c>
      <c r="AV40" s="152">
        <f t="shared" si="27"/>
        <v>0</v>
      </c>
      <c r="AW40" s="152">
        <f t="shared" si="28"/>
        <v>0</v>
      </c>
      <c r="AX40" s="159">
        <f t="shared" si="94"/>
        <v>0</v>
      </c>
      <c r="AY40" s="152">
        <f t="shared" si="30"/>
        <v>0</v>
      </c>
      <c r="AZ40" s="159">
        <f t="shared" si="95"/>
        <v>0</v>
      </c>
      <c r="BA40" s="152">
        <f t="shared" si="96"/>
        <v>0</v>
      </c>
      <c r="BB40" s="152">
        <f t="shared" si="33"/>
        <v>0</v>
      </c>
      <c r="BC40" s="152">
        <f t="shared" si="97"/>
        <v>0</v>
      </c>
      <c r="BD40" s="152">
        <f t="shared" si="51"/>
        <v>0</v>
      </c>
      <c r="BE40" s="152">
        <f t="shared" si="52"/>
        <v>0</v>
      </c>
      <c r="BF40" s="152">
        <f t="shared" si="53"/>
        <v>0</v>
      </c>
      <c r="BG40" s="152">
        <f t="shared" si="54"/>
        <v>0</v>
      </c>
      <c r="BH40" s="159">
        <v>1</v>
      </c>
      <c r="BI40" s="719">
        <v>20</v>
      </c>
      <c r="BJ40" s="733">
        <f t="shared" si="55"/>
        <v>0</v>
      </c>
      <c r="BK40" s="719"/>
      <c r="BL40" s="733">
        <f t="shared" si="56"/>
        <v>0</v>
      </c>
      <c r="BM40" s="719"/>
      <c r="BN40" s="733">
        <f t="shared" si="57"/>
        <v>0</v>
      </c>
      <c r="BO40" s="730">
        <v>1</v>
      </c>
      <c r="BP40" s="733">
        <f t="shared" si="35"/>
        <v>0</v>
      </c>
      <c r="BQ40" s="730">
        <v>6</v>
      </c>
      <c r="BR40" s="733">
        <f t="shared" si="36"/>
        <v>0</v>
      </c>
      <c r="BS40" s="730">
        <v>3</v>
      </c>
      <c r="BT40" s="733">
        <f t="shared" si="37"/>
        <v>0</v>
      </c>
      <c r="BU40" s="730"/>
      <c r="BV40" s="733">
        <f t="shared" si="38"/>
        <v>0</v>
      </c>
      <c r="BW40" s="730"/>
      <c r="BX40" s="733">
        <f t="shared" si="39"/>
        <v>0</v>
      </c>
      <c r="BY40" s="730"/>
      <c r="BZ40" s="733">
        <f t="shared" si="85"/>
        <v>0</v>
      </c>
      <c r="CA40" s="730"/>
      <c r="CB40" s="733">
        <f t="shared" si="41"/>
        <v>0</v>
      </c>
      <c r="CC40" s="730"/>
      <c r="CD40" s="733">
        <f t="shared" si="42"/>
        <v>0</v>
      </c>
      <c r="CE40" s="730"/>
      <c r="CF40" s="733">
        <f t="shared" si="43"/>
        <v>0</v>
      </c>
      <c r="CG40" s="730"/>
      <c r="CH40" s="733">
        <f t="shared" si="44"/>
        <v>0</v>
      </c>
      <c r="CI40" s="730"/>
      <c r="CJ40" s="733">
        <f t="shared" si="45"/>
        <v>0</v>
      </c>
      <c r="CL40" s="26">
        <f t="shared" si="58"/>
        <v>0</v>
      </c>
      <c r="CM40" s="26">
        <f t="shared" si="59"/>
        <v>0</v>
      </c>
      <c r="CN40" s="26">
        <f t="shared" si="60"/>
        <v>0</v>
      </c>
      <c r="CO40" s="26">
        <f t="shared" si="61"/>
        <v>0</v>
      </c>
      <c r="CP40" s="26">
        <f t="shared" si="62"/>
        <v>0</v>
      </c>
      <c r="CQ40" s="26">
        <f t="shared" si="63"/>
        <v>0</v>
      </c>
      <c r="CR40" s="26">
        <f t="shared" si="64"/>
        <v>0</v>
      </c>
      <c r="CS40" s="26">
        <f t="shared" si="65"/>
        <v>0</v>
      </c>
      <c r="CT40" s="26"/>
      <c r="CU40" s="1">
        <f t="shared" si="66"/>
        <v>0</v>
      </c>
      <c r="CV40" s="1">
        <f t="shared" si="67"/>
        <v>0</v>
      </c>
      <c r="CW40" s="26"/>
      <c r="CX40" s="1">
        <f t="shared" si="68"/>
        <v>0</v>
      </c>
      <c r="CY40" s="1">
        <f t="shared" si="69"/>
        <v>0</v>
      </c>
      <c r="CZ40" s="1">
        <f t="shared" si="70"/>
        <v>0</v>
      </c>
      <c r="DA40" s="1">
        <f t="shared" si="71"/>
        <v>0</v>
      </c>
      <c r="DB40" s="1">
        <f t="shared" si="72"/>
        <v>0</v>
      </c>
      <c r="DC40" s="1">
        <f t="shared" si="73"/>
        <v>0</v>
      </c>
      <c r="DD40" s="1">
        <f t="shared" si="74"/>
        <v>0</v>
      </c>
      <c r="DE40" s="1">
        <f t="shared" si="75"/>
        <v>0</v>
      </c>
      <c r="DF40" s="1">
        <f t="shared" si="76"/>
        <v>0</v>
      </c>
      <c r="DG40" s="1">
        <f t="shared" si="77"/>
        <v>0</v>
      </c>
      <c r="DH40" s="1">
        <f t="shared" si="78"/>
        <v>0</v>
      </c>
      <c r="DI40" s="1">
        <f t="shared" si="79"/>
        <v>0</v>
      </c>
      <c r="DJ40" s="1">
        <f t="shared" si="80"/>
        <v>0</v>
      </c>
      <c r="DK40" s="1">
        <f t="shared" si="81"/>
        <v>0</v>
      </c>
      <c r="DL40" s="1">
        <f t="shared" si="82"/>
        <v>0</v>
      </c>
      <c r="DM40" s="1">
        <f t="shared" si="83"/>
        <v>0</v>
      </c>
    </row>
    <row r="41" spans="1:143" s="1" customFormat="1" ht="57" customHeight="1" x14ac:dyDescent="0.2">
      <c r="B41" s="139" t="s">
        <v>8</v>
      </c>
      <c r="D41" s="232" t="s">
        <v>771</v>
      </c>
      <c r="E41" s="397"/>
      <c r="F41" s="62" t="s">
        <v>67</v>
      </c>
      <c r="G41" s="63" t="s">
        <v>15</v>
      </c>
      <c r="H41" s="62">
        <v>10</v>
      </c>
      <c r="I41" s="63" t="s">
        <v>937</v>
      </c>
      <c r="J41" s="490">
        <v>84.7</v>
      </c>
      <c r="K41" s="64"/>
      <c r="L41" s="64"/>
      <c r="M41" s="64"/>
      <c r="N41" s="64"/>
      <c r="O41" s="64"/>
      <c r="P41" s="64"/>
      <c r="Q41" s="64"/>
      <c r="R41" s="821"/>
      <c r="S41" s="795"/>
      <c r="T41" s="795"/>
      <c r="U41" s="795"/>
      <c r="V41" s="795"/>
      <c r="W41" s="795"/>
      <c r="X41" s="795"/>
      <c r="Y41" s="1049"/>
      <c r="Z41" s="1054"/>
      <c r="AA41" s="821"/>
      <c r="AB41" s="821"/>
      <c r="AC41" s="821"/>
      <c r="AD41" s="66">
        <f t="shared" si="98"/>
        <v>0</v>
      </c>
      <c r="AE41" s="66" t="str">
        <f t="shared" si="87"/>
        <v>Yes</v>
      </c>
      <c r="AF41" s="67" t="str">
        <f t="shared" si="47"/>
        <v>No</v>
      </c>
      <c r="AG41"/>
      <c r="AH41" s="189">
        <v>1</v>
      </c>
      <c r="AI41" s="190">
        <f t="shared" si="48"/>
        <v>0</v>
      </c>
      <c r="AJ41" s="26"/>
      <c r="AK41" s="26"/>
      <c r="AL41" s="363"/>
      <c r="AM41" s="258">
        <v>0.95</v>
      </c>
      <c r="AN41" s="152">
        <f t="shared" si="49"/>
        <v>0</v>
      </c>
      <c r="AO41" s="159">
        <f t="shared" si="88"/>
        <v>0</v>
      </c>
      <c r="AP41" s="159">
        <f t="shared" si="89"/>
        <v>0</v>
      </c>
      <c r="AQ41" s="159">
        <f t="shared" si="90"/>
        <v>0</v>
      </c>
      <c r="AR41" s="159">
        <f t="shared" si="91"/>
        <v>0</v>
      </c>
      <c r="AS41" s="159">
        <f t="shared" si="92"/>
        <v>0</v>
      </c>
      <c r="AT41" s="159">
        <f t="shared" si="93"/>
        <v>0</v>
      </c>
      <c r="AU41" s="152">
        <f t="shared" si="26"/>
        <v>0</v>
      </c>
      <c r="AV41" s="152">
        <f t="shared" si="27"/>
        <v>0</v>
      </c>
      <c r="AW41" s="152">
        <f t="shared" si="28"/>
        <v>0</v>
      </c>
      <c r="AX41" s="159">
        <f t="shared" si="94"/>
        <v>0</v>
      </c>
      <c r="AY41" s="152">
        <f t="shared" si="30"/>
        <v>0</v>
      </c>
      <c r="AZ41" s="159">
        <f t="shared" si="95"/>
        <v>0</v>
      </c>
      <c r="BA41" s="152">
        <f t="shared" si="96"/>
        <v>0</v>
      </c>
      <c r="BB41" s="152">
        <f t="shared" si="33"/>
        <v>0</v>
      </c>
      <c r="BC41" s="152">
        <f t="shared" si="97"/>
        <v>0</v>
      </c>
      <c r="BD41" s="152">
        <f t="shared" si="51"/>
        <v>0</v>
      </c>
      <c r="BE41" s="152">
        <f t="shared" si="52"/>
        <v>0</v>
      </c>
      <c r="BF41" s="152">
        <f t="shared" si="53"/>
        <v>0</v>
      </c>
      <c r="BG41" s="152">
        <f t="shared" si="54"/>
        <v>0</v>
      </c>
      <c r="BH41" s="159">
        <v>1</v>
      </c>
      <c r="BI41" s="719">
        <v>20</v>
      </c>
      <c r="BJ41" s="733">
        <f t="shared" si="55"/>
        <v>0</v>
      </c>
      <c r="BK41" s="719"/>
      <c r="BL41" s="733">
        <f t="shared" si="56"/>
        <v>0</v>
      </c>
      <c r="BM41" s="719"/>
      <c r="BN41" s="733">
        <f t="shared" si="57"/>
        <v>0</v>
      </c>
      <c r="BO41" s="730">
        <v>1</v>
      </c>
      <c r="BP41" s="733">
        <f t="shared" si="35"/>
        <v>0</v>
      </c>
      <c r="BQ41" s="730">
        <v>7</v>
      </c>
      <c r="BR41" s="733">
        <f t="shared" si="36"/>
        <v>0</v>
      </c>
      <c r="BS41" s="730">
        <v>2</v>
      </c>
      <c r="BT41" s="733">
        <f t="shared" si="37"/>
        <v>0</v>
      </c>
      <c r="BU41" s="730"/>
      <c r="BV41" s="733">
        <f t="shared" si="38"/>
        <v>0</v>
      </c>
      <c r="BW41" s="730"/>
      <c r="BX41" s="733">
        <f t="shared" si="39"/>
        <v>0</v>
      </c>
      <c r="BY41" s="730"/>
      <c r="BZ41" s="733">
        <f t="shared" si="85"/>
        <v>0</v>
      </c>
      <c r="CA41" s="730"/>
      <c r="CB41" s="733">
        <f t="shared" si="41"/>
        <v>0</v>
      </c>
      <c r="CC41" s="730"/>
      <c r="CD41" s="733">
        <f t="shared" si="42"/>
        <v>0</v>
      </c>
      <c r="CE41" s="730"/>
      <c r="CF41" s="733">
        <f t="shared" si="43"/>
        <v>0</v>
      </c>
      <c r="CG41" s="730"/>
      <c r="CH41" s="733">
        <f t="shared" si="44"/>
        <v>0</v>
      </c>
      <c r="CI41" s="730"/>
      <c r="CJ41" s="733">
        <f t="shared" si="45"/>
        <v>0</v>
      </c>
      <c r="CL41" s="26">
        <f t="shared" si="58"/>
        <v>0</v>
      </c>
      <c r="CM41" s="26">
        <f t="shared" si="59"/>
        <v>0</v>
      </c>
      <c r="CN41" s="26">
        <f t="shared" si="60"/>
        <v>0</v>
      </c>
      <c r="CO41" s="26">
        <f t="shared" si="61"/>
        <v>0</v>
      </c>
      <c r="CP41" s="26">
        <f t="shared" si="62"/>
        <v>0</v>
      </c>
      <c r="CQ41" s="26">
        <f t="shared" si="63"/>
        <v>0</v>
      </c>
      <c r="CR41" s="26">
        <f t="shared" si="64"/>
        <v>0</v>
      </c>
      <c r="CS41" s="26">
        <f t="shared" si="65"/>
        <v>0</v>
      </c>
      <c r="CT41" s="26"/>
      <c r="CU41" s="1">
        <f t="shared" si="66"/>
        <v>0</v>
      </c>
      <c r="CV41" s="1">
        <f t="shared" si="67"/>
        <v>0</v>
      </c>
      <c r="CW41" s="26"/>
      <c r="CX41" s="1">
        <f t="shared" si="68"/>
        <v>0</v>
      </c>
      <c r="CY41" s="1">
        <f t="shared" si="69"/>
        <v>0</v>
      </c>
      <c r="CZ41" s="1">
        <f t="shared" si="70"/>
        <v>0</v>
      </c>
      <c r="DA41" s="1">
        <f t="shared" si="71"/>
        <v>0</v>
      </c>
      <c r="DB41" s="1">
        <f t="shared" si="72"/>
        <v>0</v>
      </c>
      <c r="DC41" s="1">
        <f t="shared" si="73"/>
        <v>0</v>
      </c>
      <c r="DD41" s="1">
        <f t="shared" si="74"/>
        <v>0</v>
      </c>
      <c r="DE41" s="1">
        <f t="shared" si="75"/>
        <v>0</v>
      </c>
      <c r="DF41" s="1">
        <f t="shared" si="76"/>
        <v>0</v>
      </c>
      <c r="DG41" s="1">
        <f t="shared" si="77"/>
        <v>0</v>
      </c>
      <c r="DH41" s="1">
        <f t="shared" si="78"/>
        <v>0</v>
      </c>
      <c r="DI41" s="1">
        <f t="shared" si="79"/>
        <v>0</v>
      </c>
      <c r="DJ41" s="1">
        <f t="shared" si="80"/>
        <v>0</v>
      </c>
      <c r="DK41" s="1">
        <f t="shared" si="81"/>
        <v>0</v>
      </c>
      <c r="DL41" s="1">
        <f t="shared" si="82"/>
        <v>0</v>
      </c>
      <c r="DM41" s="1">
        <f t="shared" si="83"/>
        <v>0</v>
      </c>
    </row>
    <row r="42" spans="1:143" s="1" customFormat="1" ht="57" customHeight="1" x14ac:dyDescent="0.2">
      <c r="B42" s="139" t="s">
        <v>8</v>
      </c>
      <c r="D42" s="231" t="s">
        <v>772</v>
      </c>
      <c r="E42" s="396"/>
      <c r="F42" s="1" t="s">
        <v>67</v>
      </c>
      <c r="G42" s="45" t="s">
        <v>656</v>
      </c>
      <c r="H42" s="1">
        <v>12</v>
      </c>
      <c r="I42" s="45" t="s">
        <v>937</v>
      </c>
      <c r="J42" s="494">
        <v>107.80000000000001</v>
      </c>
      <c r="K42" s="69"/>
      <c r="L42" s="69"/>
      <c r="M42" s="69"/>
      <c r="N42" s="69"/>
      <c r="O42" s="69"/>
      <c r="P42" s="69"/>
      <c r="Q42" s="69"/>
      <c r="R42" s="820"/>
      <c r="S42" s="206"/>
      <c r="T42" s="206"/>
      <c r="U42" s="206"/>
      <c r="V42" s="206"/>
      <c r="W42" s="206"/>
      <c r="X42" s="206"/>
      <c r="Y42" s="108"/>
      <c r="Z42" s="1056"/>
      <c r="AA42" s="820"/>
      <c r="AB42" s="820"/>
      <c r="AC42" s="820"/>
      <c r="AD42" s="70">
        <f t="shared" si="98"/>
        <v>0</v>
      </c>
      <c r="AE42" s="88" t="str">
        <f t="shared" si="87"/>
        <v>Yes</v>
      </c>
      <c r="AF42" s="71" t="str">
        <f t="shared" si="47"/>
        <v>No</v>
      </c>
      <c r="AG42"/>
      <c r="AH42" s="189">
        <v>1</v>
      </c>
      <c r="AI42" s="190">
        <f t="shared" si="48"/>
        <v>0</v>
      </c>
      <c r="AJ42" s="26"/>
      <c r="AK42" s="26"/>
      <c r="AL42" s="363"/>
      <c r="AM42" s="258">
        <v>3.15</v>
      </c>
      <c r="AN42" s="152">
        <f t="shared" si="49"/>
        <v>0</v>
      </c>
      <c r="AO42" s="159">
        <f t="shared" si="88"/>
        <v>0</v>
      </c>
      <c r="AP42" s="159">
        <f t="shared" si="89"/>
        <v>0</v>
      </c>
      <c r="AQ42" s="159">
        <f t="shared" si="90"/>
        <v>0</v>
      </c>
      <c r="AR42" s="159">
        <f t="shared" si="91"/>
        <v>0</v>
      </c>
      <c r="AS42" s="159">
        <f t="shared" si="92"/>
        <v>0</v>
      </c>
      <c r="AT42" s="159">
        <f t="shared" si="93"/>
        <v>0</v>
      </c>
      <c r="AU42" s="152">
        <f t="shared" si="26"/>
        <v>0</v>
      </c>
      <c r="AV42" s="152">
        <f t="shared" si="27"/>
        <v>0</v>
      </c>
      <c r="AW42" s="152">
        <f t="shared" si="28"/>
        <v>0</v>
      </c>
      <c r="AX42" s="159">
        <f t="shared" si="94"/>
        <v>0</v>
      </c>
      <c r="AY42" s="152">
        <f t="shared" si="30"/>
        <v>0</v>
      </c>
      <c r="AZ42" s="159">
        <f t="shared" si="95"/>
        <v>0</v>
      </c>
      <c r="BA42" s="152">
        <f t="shared" si="96"/>
        <v>0</v>
      </c>
      <c r="BB42" s="152">
        <f t="shared" si="33"/>
        <v>0</v>
      </c>
      <c r="BC42" s="152">
        <f t="shared" si="97"/>
        <v>0</v>
      </c>
      <c r="BD42" s="152">
        <f t="shared" si="51"/>
        <v>0</v>
      </c>
      <c r="BE42" s="152">
        <f t="shared" si="52"/>
        <v>0</v>
      </c>
      <c r="BF42" s="152">
        <f t="shared" si="53"/>
        <v>0</v>
      </c>
      <c r="BG42" s="152">
        <f t="shared" si="54"/>
        <v>0</v>
      </c>
      <c r="BH42" s="159">
        <v>1</v>
      </c>
      <c r="BI42" s="719">
        <v>12</v>
      </c>
      <c r="BJ42" s="733">
        <f t="shared" si="55"/>
        <v>0</v>
      </c>
      <c r="BK42" s="719"/>
      <c r="BL42" s="733">
        <f t="shared" si="56"/>
        <v>0</v>
      </c>
      <c r="BM42" s="719"/>
      <c r="BN42" s="733">
        <f t="shared" si="57"/>
        <v>0</v>
      </c>
      <c r="BO42" s="730"/>
      <c r="BP42" s="733">
        <f t="shared" si="35"/>
        <v>0</v>
      </c>
      <c r="BQ42" s="730">
        <v>8</v>
      </c>
      <c r="BR42" s="733">
        <f t="shared" si="36"/>
        <v>0</v>
      </c>
      <c r="BS42" s="730">
        <v>4</v>
      </c>
      <c r="BT42" s="733">
        <f t="shared" si="37"/>
        <v>0</v>
      </c>
      <c r="BU42" s="730"/>
      <c r="BV42" s="733">
        <f t="shared" si="38"/>
        <v>0</v>
      </c>
      <c r="BW42" s="730"/>
      <c r="BX42" s="733">
        <f t="shared" si="39"/>
        <v>0</v>
      </c>
      <c r="BY42" s="730"/>
      <c r="BZ42" s="733">
        <f t="shared" si="85"/>
        <v>0</v>
      </c>
      <c r="CA42" s="730"/>
      <c r="CB42" s="733">
        <f t="shared" si="41"/>
        <v>0</v>
      </c>
      <c r="CC42" s="730"/>
      <c r="CD42" s="733">
        <f t="shared" si="42"/>
        <v>0</v>
      </c>
      <c r="CE42" s="730"/>
      <c r="CF42" s="733">
        <f t="shared" si="43"/>
        <v>0</v>
      </c>
      <c r="CG42" s="730"/>
      <c r="CH42" s="733">
        <f t="shared" si="44"/>
        <v>0</v>
      </c>
      <c r="CI42" s="730"/>
      <c r="CJ42" s="733">
        <f t="shared" si="45"/>
        <v>0</v>
      </c>
      <c r="CL42" s="26">
        <f t="shared" si="58"/>
        <v>0</v>
      </c>
      <c r="CM42" s="26">
        <f t="shared" si="59"/>
        <v>0</v>
      </c>
      <c r="CN42" s="26">
        <f t="shared" si="60"/>
        <v>0</v>
      </c>
      <c r="CO42" s="26">
        <f t="shared" si="61"/>
        <v>0</v>
      </c>
      <c r="CP42" s="26">
        <f t="shared" si="62"/>
        <v>0</v>
      </c>
      <c r="CQ42" s="26">
        <f t="shared" si="63"/>
        <v>0</v>
      </c>
      <c r="CR42" s="26">
        <f t="shared" si="64"/>
        <v>0</v>
      </c>
      <c r="CS42" s="26">
        <f t="shared" si="65"/>
        <v>0</v>
      </c>
      <c r="CT42" s="26"/>
      <c r="CU42" s="1">
        <f t="shared" si="66"/>
        <v>0</v>
      </c>
      <c r="CV42" s="1">
        <f t="shared" si="67"/>
        <v>0</v>
      </c>
      <c r="CW42" s="26"/>
      <c r="CX42" s="1">
        <f t="shared" si="68"/>
        <v>0</v>
      </c>
      <c r="CY42" s="1">
        <f t="shared" si="69"/>
        <v>0</v>
      </c>
      <c r="CZ42" s="1">
        <f t="shared" si="70"/>
        <v>0</v>
      </c>
      <c r="DA42" s="1">
        <f t="shared" si="71"/>
        <v>0</v>
      </c>
      <c r="DB42" s="1">
        <f t="shared" si="72"/>
        <v>0</v>
      </c>
      <c r="DC42" s="1">
        <f t="shared" si="73"/>
        <v>0</v>
      </c>
      <c r="DD42" s="1">
        <f t="shared" si="74"/>
        <v>0</v>
      </c>
      <c r="DE42" s="1">
        <f t="shared" si="75"/>
        <v>0</v>
      </c>
      <c r="DF42" s="1">
        <f t="shared" si="76"/>
        <v>0</v>
      </c>
      <c r="DG42" s="1">
        <f t="shared" si="77"/>
        <v>0</v>
      </c>
      <c r="DH42" s="1">
        <f t="shared" si="78"/>
        <v>0</v>
      </c>
      <c r="DI42" s="1">
        <f t="shared" si="79"/>
        <v>0</v>
      </c>
      <c r="DJ42" s="1">
        <f t="shared" si="80"/>
        <v>0</v>
      </c>
      <c r="DK42" s="1">
        <f t="shared" si="81"/>
        <v>0</v>
      </c>
      <c r="DL42" s="1">
        <f t="shared" si="82"/>
        <v>0</v>
      </c>
      <c r="DM42" s="1">
        <f t="shared" si="83"/>
        <v>0</v>
      </c>
    </row>
    <row r="43" spans="1:143" s="1" customFormat="1" ht="57" customHeight="1" x14ac:dyDescent="0.2">
      <c r="B43" s="139" t="s">
        <v>8</v>
      </c>
      <c r="D43" s="232" t="s">
        <v>773</v>
      </c>
      <c r="E43" s="397"/>
      <c r="F43" s="62" t="s">
        <v>60</v>
      </c>
      <c r="G43" s="63" t="s">
        <v>656</v>
      </c>
      <c r="H43" s="62">
        <v>15</v>
      </c>
      <c r="I43" s="63" t="s">
        <v>937</v>
      </c>
      <c r="J43" s="490">
        <v>101.2</v>
      </c>
      <c r="K43" s="64"/>
      <c r="L43" s="64"/>
      <c r="M43" s="64"/>
      <c r="N43" s="64"/>
      <c r="O43" s="64"/>
      <c r="P43" s="64"/>
      <c r="Q43" s="64"/>
      <c r="R43" s="821"/>
      <c r="S43" s="795"/>
      <c r="T43" s="795"/>
      <c r="U43" s="795"/>
      <c r="V43" s="795"/>
      <c r="W43" s="795"/>
      <c r="X43" s="795"/>
      <c r="Y43" s="1049"/>
      <c r="Z43" s="1054"/>
      <c r="AA43" s="821"/>
      <c r="AB43" s="821"/>
      <c r="AC43" s="821"/>
      <c r="AD43" s="66">
        <f t="shared" si="98"/>
        <v>0</v>
      </c>
      <c r="AE43" s="66" t="str">
        <f t="shared" si="87"/>
        <v>Yes</v>
      </c>
      <c r="AF43" s="67" t="str">
        <f t="shared" si="47"/>
        <v>No</v>
      </c>
      <c r="AG43"/>
      <c r="AH43" s="189">
        <v>1</v>
      </c>
      <c r="AI43" s="190">
        <f t="shared" si="48"/>
        <v>0</v>
      </c>
      <c r="AJ43" s="26"/>
      <c r="AK43" s="26"/>
      <c r="AL43" s="363"/>
      <c r="AM43" s="258">
        <v>1.9</v>
      </c>
      <c r="AN43" s="152">
        <f t="shared" si="49"/>
        <v>0</v>
      </c>
      <c r="AO43" s="159">
        <f t="shared" si="88"/>
        <v>0</v>
      </c>
      <c r="AP43" s="159">
        <f t="shared" si="89"/>
        <v>0</v>
      </c>
      <c r="AQ43" s="159">
        <f t="shared" si="90"/>
        <v>0</v>
      </c>
      <c r="AR43" s="159">
        <f t="shared" si="91"/>
        <v>0</v>
      </c>
      <c r="AS43" s="159">
        <f t="shared" si="92"/>
        <v>0</v>
      </c>
      <c r="AT43" s="159">
        <f t="shared" si="93"/>
        <v>0</v>
      </c>
      <c r="AU43" s="152">
        <f t="shared" si="26"/>
        <v>0</v>
      </c>
      <c r="AV43" s="152">
        <f t="shared" si="27"/>
        <v>0</v>
      </c>
      <c r="AW43" s="152">
        <f t="shared" si="28"/>
        <v>0</v>
      </c>
      <c r="AX43" s="159">
        <f t="shared" si="94"/>
        <v>0</v>
      </c>
      <c r="AY43" s="152">
        <f t="shared" si="30"/>
        <v>0</v>
      </c>
      <c r="AZ43" s="159">
        <f t="shared" si="95"/>
        <v>0</v>
      </c>
      <c r="BA43" s="152">
        <f t="shared" si="96"/>
        <v>0</v>
      </c>
      <c r="BB43" s="152">
        <f t="shared" si="33"/>
        <v>0</v>
      </c>
      <c r="BC43" s="152">
        <f t="shared" si="97"/>
        <v>0</v>
      </c>
      <c r="BD43" s="152">
        <f t="shared" si="51"/>
        <v>0</v>
      </c>
      <c r="BE43" s="152">
        <f t="shared" si="52"/>
        <v>0</v>
      </c>
      <c r="BF43" s="152">
        <f t="shared" si="53"/>
        <v>0</v>
      </c>
      <c r="BG43" s="152">
        <f t="shared" si="54"/>
        <v>0</v>
      </c>
      <c r="BH43" s="159">
        <v>1</v>
      </c>
      <c r="BI43" s="719">
        <v>30</v>
      </c>
      <c r="BJ43" s="733">
        <f t="shared" si="55"/>
        <v>0</v>
      </c>
      <c r="BK43" s="719"/>
      <c r="BL43" s="733">
        <f t="shared" si="56"/>
        <v>0</v>
      </c>
      <c r="BM43" s="719"/>
      <c r="BN43" s="733">
        <f t="shared" si="57"/>
        <v>0</v>
      </c>
      <c r="BO43" s="730">
        <v>3</v>
      </c>
      <c r="BP43" s="733">
        <f t="shared" si="35"/>
        <v>0</v>
      </c>
      <c r="BQ43" s="730">
        <v>12</v>
      </c>
      <c r="BR43" s="733">
        <f t="shared" si="36"/>
        <v>0</v>
      </c>
      <c r="BS43" s="730"/>
      <c r="BT43" s="733">
        <f t="shared" si="37"/>
        <v>0</v>
      </c>
      <c r="BU43" s="730"/>
      <c r="BV43" s="733">
        <f t="shared" si="38"/>
        <v>0</v>
      </c>
      <c r="BW43" s="730"/>
      <c r="BX43" s="733">
        <f t="shared" si="39"/>
        <v>0</v>
      </c>
      <c r="BY43" s="730"/>
      <c r="BZ43" s="733">
        <f t="shared" si="85"/>
        <v>0</v>
      </c>
      <c r="CA43" s="730"/>
      <c r="CB43" s="733">
        <f t="shared" si="41"/>
        <v>0</v>
      </c>
      <c r="CC43" s="730"/>
      <c r="CD43" s="733">
        <f t="shared" si="42"/>
        <v>0</v>
      </c>
      <c r="CE43" s="730"/>
      <c r="CF43" s="733">
        <f t="shared" si="43"/>
        <v>0</v>
      </c>
      <c r="CG43" s="730"/>
      <c r="CH43" s="733">
        <f t="shared" si="44"/>
        <v>0</v>
      </c>
      <c r="CI43" s="730"/>
      <c r="CJ43" s="733">
        <f t="shared" si="45"/>
        <v>0</v>
      </c>
      <c r="CL43" s="26">
        <f t="shared" si="58"/>
        <v>0</v>
      </c>
      <c r="CM43" s="26">
        <f t="shared" si="59"/>
        <v>0</v>
      </c>
      <c r="CN43" s="26">
        <f t="shared" si="60"/>
        <v>0</v>
      </c>
      <c r="CO43" s="26">
        <f t="shared" si="61"/>
        <v>0</v>
      </c>
      <c r="CP43" s="26">
        <f t="shared" si="62"/>
        <v>0</v>
      </c>
      <c r="CQ43" s="26">
        <f t="shared" si="63"/>
        <v>0</v>
      </c>
      <c r="CR43" s="26">
        <f t="shared" si="64"/>
        <v>0</v>
      </c>
      <c r="CS43" s="26">
        <f t="shared" si="65"/>
        <v>0</v>
      </c>
      <c r="CT43" s="26"/>
      <c r="CU43" s="1">
        <f t="shared" si="66"/>
        <v>0</v>
      </c>
      <c r="CV43" s="1">
        <f t="shared" si="67"/>
        <v>0</v>
      </c>
      <c r="CW43" s="26"/>
      <c r="CX43" s="1">
        <f t="shared" si="68"/>
        <v>0</v>
      </c>
      <c r="CY43" s="1">
        <f t="shared" si="69"/>
        <v>0</v>
      </c>
      <c r="CZ43" s="1">
        <f t="shared" si="70"/>
        <v>0</v>
      </c>
      <c r="DA43" s="1">
        <f t="shared" si="71"/>
        <v>0</v>
      </c>
      <c r="DB43" s="1">
        <f t="shared" si="72"/>
        <v>0</v>
      </c>
      <c r="DC43" s="1">
        <f t="shared" si="73"/>
        <v>0</v>
      </c>
      <c r="DD43" s="1">
        <f t="shared" si="74"/>
        <v>0</v>
      </c>
      <c r="DE43" s="1">
        <f t="shared" si="75"/>
        <v>0</v>
      </c>
      <c r="DF43" s="1">
        <f t="shared" si="76"/>
        <v>0</v>
      </c>
      <c r="DG43" s="1">
        <f t="shared" si="77"/>
        <v>0</v>
      </c>
      <c r="DH43" s="1">
        <f t="shared" si="78"/>
        <v>0</v>
      </c>
      <c r="DI43" s="1">
        <f t="shared" si="79"/>
        <v>0</v>
      </c>
      <c r="DJ43" s="1">
        <f t="shared" si="80"/>
        <v>0</v>
      </c>
      <c r="DK43" s="1">
        <f t="shared" si="81"/>
        <v>0</v>
      </c>
      <c r="DL43" s="1">
        <f t="shared" si="82"/>
        <v>0</v>
      </c>
      <c r="DM43" s="1">
        <f t="shared" si="83"/>
        <v>0</v>
      </c>
    </row>
    <row r="44" spans="1:143" s="1" customFormat="1" ht="57" customHeight="1" x14ac:dyDescent="0.2">
      <c r="B44" s="139" t="s">
        <v>8</v>
      </c>
      <c r="D44" s="231" t="s">
        <v>774</v>
      </c>
      <c r="E44" s="396"/>
      <c r="F44" s="1" t="s">
        <v>69</v>
      </c>
      <c r="G44" s="45" t="s">
        <v>656</v>
      </c>
      <c r="H44" s="1">
        <v>22</v>
      </c>
      <c r="I44" s="45" t="s">
        <v>937</v>
      </c>
      <c r="J44" s="494">
        <v>103.4</v>
      </c>
      <c r="K44" s="69"/>
      <c r="L44" s="69"/>
      <c r="M44" s="69"/>
      <c r="N44" s="69"/>
      <c r="O44" s="69"/>
      <c r="P44" s="69"/>
      <c r="Q44" s="69"/>
      <c r="R44" s="820"/>
      <c r="S44" s="206"/>
      <c r="T44" s="206"/>
      <c r="U44" s="206"/>
      <c r="V44" s="206"/>
      <c r="W44" s="206"/>
      <c r="X44" s="206"/>
      <c r="Y44" s="108"/>
      <c r="Z44" s="1056"/>
      <c r="AA44" s="820"/>
      <c r="AB44" s="820"/>
      <c r="AC44" s="820"/>
      <c r="AD44" s="70">
        <f t="shared" si="98"/>
        <v>0</v>
      </c>
      <c r="AE44" s="88" t="str">
        <f t="shared" si="87"/>
        <v>Yes</v>
      </c>
      <c r="AF44" s="71" t="str">
        <f t="shared" si="47"/>
        <v>No</v>
      </c>
      <c r="AG44"/>
      <c r="AH44" s="189">
        <v>1</v>
      </c>
      <c r="AI44" s="190">
        <f t="shared" si="48"/>
        <v>0</v>
      </c>
      <c r="AJ44" s="26"/>
      <c r="AK44" s="26"/>
      <c r="AL44" s="363"/>
      <c r="AM44" s="258">
        <v>1.1000000000000001</v>
      </c>
      <c r="AN44" s="152">
        <f t="shared" si="49"/>
        <v>0</v>
      </c>
      <c r="AO44" s="159">
        <f t="shared" si="88"/>
        <v>0</v>
      </c>
      <c r="AP44" s="159">
        <f t="shared" si="89"/>
        <v>0</v>
      </c>
      <c r="AQ44" s="159">
        <f t="shared" si="90"/>
        <v>0</v>
      </c>
      <c r="AR44" s="159">
        <f t="shared" si="91"/>
        <v>0</v>
      </c>
      <c r="AS44" s="159">
        <f t="shared" si="92"/>
        <v>0</v>
      </c>
      <c r="AT44" s="159">
        <f t="shared" si="93"/>
        <v>0</v>
      </c>
      <c r="AU44" s="152">
        <f t="shared" si="26"/>
        <v>0</v>
      </c>
      <c r="AV44" s="152">
        <f t="shared" si="27"/>
        <v>0</v>
      </c>
      <c r="AW44" s="152">
        <f t="shared" si="28"/>
        <v>0</v>
      </c>
      <c r="AX44" s="159">
        <f t="shared" si="94"/>
        <v>0</v>
      </c>
      <c r="AY44" s="152">
        <f t="shared" si="30"/>
        <v>0</v>
      </c>
      <c r="AZ44" s="159">
        <f t="shared" si="95"/>
        <v>0</v>
      </c>
      <c r="BA44" s="152">
        <f t="shared" si="96"/>
        <v>0</v>
      </c>
      <c r="BB44" s="152">
        <f t="shared" si="33"/>
        <v>0</v>
      </c>
      <c r="BC44" s="152">
        <f t="shared" si="97"/>
        <v>0</v>
      </c>
      <c r="BD44" s="152">
        <f t="shared" si="51"/>
        <v>0</v>
      </c>
      <c r="BE44" s="152">
        <f t="shared" si="52"/>
        <v>0</v>
      </c>
      <c r="BF44" s="152">
        <f t="shared" si="53"/>
        <v>0</v>
      </c>
      <c r="BG44" s="152">
        <f t="shared" si="54"/>
        <v>0</v>
      </c>
      <c r="BH44" s="159">
        <v>1</v>
      </c>
      <c r="BI44" s="719"/>
      <c r="BJ44" s="733">
        <f t="shared" si="55"/>
        <v>0</v>
      </c>
      <c r="BK44" s="719"/>
      <c r="BL44" s="733">
        <f t="shared" si="56"/>
        <v>0</v>
      </c>
      <c r="BM44" s="719"/>
      <c r="BN44" s="733">
        <f t="shared" si="57"/>
        <v>0</v>
      </c>
      <c r="BO44" s="730">
        <v>22</v>
      </c>
      <c r="BP44" s="733">
        <f t="shared" si="35"/>
        <v>0</v>
      </c>
      <c r="BQ44" s="730"/>
      <c r="BR44" s="733">
        <f t="shared" si="36"/>
        <v>0</v>
      </c>
      <c r="BS44" s="730"/>
      <c r="BT44" s="733">
        <f t="shared" si="37"/>
        <v>0</v>
      </c>
      <c r="BU44" s="730"/>
      <c r="BV44" s="733">
        <f t="shared" si="38"/>
        <v>0</v>
      </c>
      <c r="BW44" s="730"/>
      <c r="BX44" s="733">
        <f t="shared" si="39"/>
        <v>0</v>
      </c>
      <c r="BY44" s="730"/>
      <c r="BZ44" s="733">
        <f t="shared" si="85"/>
        <v>0</v>
      </c>
      <c r="CA44" s="730"/>
      <c r="CB44" s="733">
        <f t="shared" si="41"/>
        <v>0</v>
      </c>
      <c r="CC44" s="730"/>
      <c r="CD44" s="733">
        <f t="shared" si="42"/>
        <v>0</v>
      </c>
      <c r="CE44" s="730"/>
      <c r="CF44" s="733">
        <f t="shared" si="43"/>
        <v>0</v>
      </c>
      <c r="CG44" s="730"/>
      <c r="CH44" s="733">
        <f t="shared" si="44"/>
        <v>0</v>
      </c>
      <c r="CI44" s="730"/>
      <c r="CJ44" s="733">
        <f t="shared" si="45"/>
        <v>0</v>
      </c>
      <c r="CL44" s="26">
        <f t="shared" si="58"/>
        <v>0</v>
      </c>
      <c r="CM44" s="26">
        <f t="shared" si="59"/>
        <v>0</v>
      </c>
      <c r="CN44" s="26">
        <f t="shared" si="60"/>
        <v>0</v>
      </c>
      <c r="CO44" s="26">
        <f t="shared" si="61"/>
        <v>0</v>
      </c>
      <c r="CP44" s="26">
        <f t="shared" si="62"/>
        <v>0</v>
      </c>
      <c r="CQ44" s="26">
        <f t="shared" si="63"/>
        <v>0</v>
      </c>
      <c r="CR44" s="26">
        <f t="shared" si="64"/>
        <v>0</v>
      </c>
      <c r="CS44" s="26">
        <f t="shared" si="65"/>
        <v>0</v>
      </c>
      <c r="CT44" s="26"/>
      <c r="CU44" s="1">
        <f t="shared" si="66"/>
        <v>0</v>
      </c>
      <c r="CV44" s="1">
        <f t="shared" si="67"/>
        <v>0</v>
      </c>
      <c r="CW44" s="26"/>
      <c r="CX44" s="1">
        <f t="shared" si="68"/>
        <v>0</v>
      </c>
      <c r="CY44" s="1">
        <f t="shared" si="69"/>
        <v>0</v>
      </c>
      <c r="CZ44" s="1">
        <f t="shared" si="70"/>
        <v>0</v>
      </c>
      <c r="DA44" s="1">
        <f t="shared" si="71"/>
        <v>0</v>
      </c>
      <c r="DB44" s="1">
        <f t="shared" si="72"/>
        <v>0</v>
      </c>
      <c r="DC44" s="1">
        <f t="shared" si="73"/>
        <v>0</v>
      </c>
      <c r="DD44" s="1">
        <f t="shared" si="74"/>
        <v>0</v>
      </c>
      <c r="DE44" s="1">
        <f t="shared" si="75"/>
        <v>0</v>
      </c>
      <c r="DF44" s="1">
        <f t="shared" si="76"/>
        <v>0</v>
      </c>
      <c r="DG44" s="1">
        <f t="shared" si="77"/>
        <v>0</v>
      </c>
      <c r="DH44" s="1">
        <f t="shared" si="78"/>
        <v>0</v>
      </c>
      <c r="DI44" s="1">
        <f t="shared" si="79"/>
        <v>0</v>
      </c>
      <c r="DJ44" s="1">
        <f t="shared" si="80"/>
        <v>0</v>
      </c>
      <c r="DK44" s="1">
        <f t="shared" si="81"/>
        <v>0</v>
      </c>
      <c r="DL44" s="1">
        <f t="shared" si="82"/>
        <v>0</v>
      </c>
      <c r="DM44" s="1">
        <f t="shared" si="83"/>
        <v>0</v>
      </c>
    </row>
    <row r="45" spans="1:143" s="1" customFormat="1" ht="57" customHeight="1" x14ac:dyDescent="0.2">
      <c r="B45" s="139" t="s">
        <v>8</v>
      </c>
      <c r="D45" s="232" t="s">
        <v>775</v>
      </c>
      <c r="E45" s="405" t="s">
        <v>31</v>
      </c>
      <c r="F45" s="62" t="s">
        <v>67</v>
      </c>
      <c r="G45" s="63" t="s">
        <v>50</v>
      </c>
      <c r="H45" s="62">
        <v>6</v>
      </c>
      <c r="I45" s="63" t="s">
        <v>937</v>
      </c>
      <c r="J45" s="490">
        <v>84.7</v>
      </c>
      <c r="K45" s="64"/>
      <c r="L45" s="64"/>
      <c r="M45" s="64"/>
      <c r="N45" s="64"/>
      <c r="O45" s="64"/>
      <c r="P45" s="64"/>
      <c r="Q45" s="64"/>
      <c r="R45" s="821"/>
      <c r="S45" s="795"/>
      <c r="T45" s="795"/>
      <c r="U45" s="795"/>
      <c r="V45" s="795"/>
      <c r="W45" s="795"/>
      <c r="X45" s="795"/>
      <c r="Y45" s="1049"/>
      <c r="Z45" s="1054"/>
      <c r="AA45" s="821"/>
      <c r="AB45" s="821"/>
      <c r="AC45" s="821"/>
      <c r="AD45" s="66">
        <f t="shared" si="98"/>
        <v>0</v>
      </c>
      <c r="AE45" s="66" t="str">
        <f t="shared" si="87"/>
        <v>Yes</v>
      </c>
      <c r="AF45" s="67" t="str">
        <f t="shared" si="47"/>
        <v>No</v>
      </c>
      <c r="AG45"/>
      <c r="AH45" s="189">
        <v>1</v>
      </c>
      <c r="AI45" s="190">
        <f t="shared" si="48"/>
        <v>0</v>
      </c>
      <c r="AJ45" s="26"/>
      <c r="AK45" s="26"/>
      <c r="AL45" s="363"/>
      <c r="AM45" s="258">
        <v>1.7</v>
      </c>
      <c r="AN45" s="152">
        <f t="shared" si="49"/>
        <v>0</v>
      </c>
      <c r="AO45" s="159">
        <f t="shared" si="88"/>
        <v>0</v>
      </c>
      <c r="AP45" s="159">
        <f t="shared" si="89"/>
        <v>0</v>
      </c>
      <c r="AQ45" s="159">
        <f t="shared" si="90"/>
        <v>0</v>
      </c>
      <c r="AR45" s="159">
        <f t="shared" si="91"/>
        <v>0</v>
      </c>
      <c r="AS45" s="159">
        <f t="shared" si="92"/>
        <v>0</v>
      </c>
      <c r="AT45" s="159">
        <f t="shared" si="93"/>
        <v>0</v>
      </c>
      <c r="AU45" s="152">
        <f t="shared" si="26"/>
        <v>0</v>
      </c>
      <c r="AV45" s="152">
        <f t="shared" si="27"/>
        <v>0</v>
      </c>
      <c r="AW45" s="152">
        <f t="shared" si="28"/>
        <v>0</v>
      </c>
      <c r="AX45" s="159">
        <f t="shared" si="94"/>
        <v>0</v>
      </c>
      <c r="AY45" s="152">
        <f t="shared" si="30"/>
        <v>0</v>
      </c>
      <c r="AZ45" s="159">
        <f t="shared" si="95"/>
        <v>0</v>
      </c>
      <c r="BA45" s="152">
        <f t="shared" si="96"/>
        <v>0</v>
      </c>
      <c r="BB45" s="152">
        <f t="shared" si="33"/>
        <v>0</v>
      </c>
      <c r="BC45" s="152">
        <f t="shared" si="97"/>
        <v>0</v>
      </c>
      <c r="BD45" s="152">
        <f t="shared" si="51"/>
        <v>0</v>
      </c>
      <c r="BE45" s="152">
        <f t="shared" si="52"/>
        <v>0</v>
      </c>
      <c r="BF45" s="152">
        <f t="shared" si="53"/>
        <v>0</v>
      </c>
      <c r="BG45" s="152">
        <f t="shared" si="54"/>
        <v>0</v>
      </c>
      <c r="BH45" s="159">
        <v>1</v>
      </c>
      <c r="BI45" s="719">
        <v>15</v>
      </c>
      <c r="BJ45" s="733">
        <f t="shared" si="55"/>
        <v>0</v>
      </c>
      <c r="BK45" s="719"/>
      <c r="BL45" s="733">
        <f t="shared" si="56"/>
        <v>0</v>
      </c>
      <c r="BM45" s="719"/>
      <c r="BN45" s="733">
        <f t="shared" si="57"/>
        <v>0</v>
      </c>
      <c r="BO45" s="730"/>
      <c r="BP45" s="733">
        <f t="shared" si="35"/>
        <v>0</v>
      </c>
      <c r="BQ45" s="730"/>
      <c r="BR45" s="733">
        <f t="shared" si="36"/>
        <v>0</v>
      </c>
      <c r="BS45" s="730"/>
      <c r="BT45" s="733">
        <f t="shared" si="37"/>
        <v>0</v>
      </c>
      <c r="BU45" s="730"/>
      <c r="BV45" s="733">
        <f t="shared" si="38"/>
        <v>0</v>
      </c>
      <c r="BW45" s="730"/>
      <c r="BX45" s="733">
        <f t="shared" si="39"/>
        <v>0</v>
      </c>
      <c r="BY45" s="730"/>
      <c r="BZ45" s="733">
        <f t="shared" si="85"/>
        <v>0</v>
      </c>
      <c r="CA45" s="730"/>
      <c r="CB45" s="733">
        <f t="shared" si="41"/>
        <v>0</v>
      </c>
      <c r="CC45" s="730"/>
      <c r="CD45" s="733">
        <f t="shared" si="42"/>
        <v>0</v>
      </c>
      <c r="CE45" s="730"/>
      <c r="CF45" s="733">
        <f t="shared" si="43"/>
        <v>0</v>
      </c>
      <c r="CG45" s="730"/>
      <c r="CH45" s="733">
        <f t="shared" si="44"/>
        <v>0</v>
      </c>
      <c r="CI45" s="730"/>
      <c r="CJ45" s="733">
        <f t="shared" si="45"/>
        <v>0</v>
      </c>
      <c r="CL45" s="26">
        <f t="shared" si="58"/>
        <v>0</v>
      </c>
      <c r="CM45" s="26">
        <f t="shared" si="59"/>
        <v>0</v>
      </c>
      <c r="CN45" s="26">
        <f t="shared" si="60"/>
        <v>0</v>
      </c>
      <c r="CO45" s="26">
        <f t="shared" si="61"/>
        <v>0</v>
      </c>
      <c r="CP45" s="26">
        <f t="shared" si="62"/>
        <v>0</v>
      </c>
      <c r="CQ45" s="26">
        <f t="shared" si="63"/>
        <v>0</v>
      </c>
      <c r="CR45" s="26">
        <f t="shared" si="64"/>
        <v>0</v>
      </c>
      <c r="CS45" s="26">
        <f t="shared" si="65"/>
        <v>0</v>
      </c>
      <c r="CT45" s="26"/>
      <c r="CU45" s="1">
        <f t="shared" si="66"/>
        <v>0</v>
      </c>
      <c r="CV45" s="1">
        <f t="shared" si="67"/>
        <v>0</v>
      </c>
      <c r="CW45" s="26"/>
      <c r="CX45" s="1">
        <f t="shared" si="68"/>
        <v>0</v>
      </c>
      <c r="CY45" s="1">
        <f t="shared" si="69"/>
        <v>0</v>
      </c>
      <c r="CZ45" s="1">
        <f t="shared" si="70"/>
        <v>0</v>
      </c>
      <c r="DA45" s="1">
        <f t="shared" si="71"/>
        <v>0</v>
      </c>
      <c r="DB45" s="1">
        <f t="shared" si="72"/>
        <v>0</v>
      </c>
      <c r="DC45" s="1">
        <f t="shared" si="73"/>
        <v>0</v>
      </c>
      <c r="DD45" s="1">
        <f t="shared" si="74"/>
        <v>0</v>
      </c>
      <c r="DE45" s="1">
        <f t="shared" si="75"/>
        <v>0</v>
      </c>
      <c r="DF45" s="1">
        <f t="shared" si="76"/>
        <v>0</v>
      </c>
      <c r="DG45" s="1">
        <f t="shared" si="77"/>
        <v>0</v>
      </c>
      <c r="DH45" s="1">
        <f t="shared" si="78"/>
        <v>0</v>
      </c>
      <c r="DI45" s="1">
        <f t="shared" si="79"/>
        <v>0</v>
      </c>
      <c r="DJ45" s="1">
        <f t="shared" si="80"/>
        <v>0</v>
      </c>
      <c r="DK45" s="1">
        <f t="shared" si="81"/>
        <v>0</v>
      </c>
      <c r="DL45" s="1">
        <f t="shared" si="82"/>
        <v>0</v>
      </c>
      <c r="DM45" s="1">
        <f t="shared" si="83"/>
        <v>0</v>
      </c>
    </row>
    <row r="46" spans="1:143" s="1" customFormat="1" ht="57" customHeight="1" x14ac:dyDescent="0.2">
      <c r="B46" s="132" t="s">
        <v>8</v>
      </c>
      <c r="C46" s="72"/>
      <c r="D46" s="237" t="s">
        <v>776</v>
      </c>
      <c r="E46" s="398"/>
      <c r="F46" s="72" t="s">
        <v>67</v>
      </c>
      <c r="G46" s="89" t="s">
        <v>15</v>
      </c>
      <c r="H46" s="72">
        <v>10</v>
      </c>
      <c r="I46" s="89" t="s">
        <v>937</v>
      </c>
      <c r="J46" s="497">
        <v>89.100000000000009</v>
      </c>
      <c r="K46" s="100"/>
      <c r="L46" s="100"/>
      <c r="M46" s="100"/>
      <c r="N46" s="100"/>
      <c r="O46" s="100"/>
      <c r="P46" s="100"/>
      <c r="Q46" s="100"/>
      <c r="R46" s="822"/>
      <c r="S46" s="791"/>
      <c r="T46" s="791"/>
      <c r="U46" s="791"/>
      <c r="V46" s="791"/>
      <c r="W46" s="791"/>
      <c r="X46" s="791"/>
      <c r="Y46" s="1014"/>
      <c r="Z46" s="1201"/>
      <c r="AA46" s="822"/>
      <c r="AB46" s="822"/>
      <c r="AC46" s="822"/>
      <c r="AD46" s="101">
        <f t="shared" si="98"/>
        <v>0</v>
      </c>
      <c r="AE46" s="91" t="str">
        <f t="shared" si="87"/>
        <v>Yes</v>
      </c>
      <c r="AF46" s="102" t="str">
        <f t="shared" si="47"/>
        <v>No</v>
      </c>
      <c r="AG46"/>
      <c r="AH46" s="189">
        <v>1</v>
      </c>
      <c r="AI46" s="190">
        <f t="shared" si="48"/>
        <v>0</v>
      </c>
      <c r="AJ46" s="26"/>
      <c r="AK46" s="26"/>
      <c r="AL46" s="363"/>
      <c r="AM46" s="661">
        <v>1.55</v>
      </c>
      <c r="AN46" s="152">
        <f t="shared" si="49"/>
        <v>0</v>
      </c>
      <c r="AO46" s="159">
        <f t="shared" si="88"/>
        <v>0</v>
      </c>
      <c r="AP46" s="159">
        <f t="shared" si="89"/>
        <v>0</v>
      </c>
      <c r="AQ46" s="159">
        <f t="shared" si="90"/>
        <v>0</v>
      </c>
      <c r="AR46" s="159">
        <f t="shared" si="91"/>
        <v>0</v>
      </c>
      <c r="AS46" s="159">
        <f t="shared" si="92"/>
        <v>0</v>
      </c>
      <c r="AT46" s="159">
        <f t="shared" si="93"/>
        <v>0</v>
      </c>
      <c r="AU46" s="152">
        <f t="shared" si="26"/>
        <v>0</v>
      </c>
      <c r="AV46" s="152">
        <f t="shared" si="27"/>
        <v>0</v>
      </c>
      <c r="AW46" s="152">
        <f t="shared" si="28"/>
        <v>0</v>
      </c>
      <c r="AX46" s="159">
        <f t="shared" si="94"/>
        <v>0</v>
      </c>
      <c r="AY46" s="152">
        <f t="shared" si="30"/>
        <v>0</v>
      </c>
      <c r="AZ46" s="159">
        <f t="shared" si="95"/>
        <v>0</v>
      </c>
      <c r="BA46" s="152">
        <f t="shared" si="96"/>
        <v>0</v>
      </c>
      <c r="BB46" s="152">
        <f t="shared" si="33"/>
        <v>0</v>
      </c>
      <c r="BC46" s="152">
        <f t="shared" si="97"/>
        <v>0</v>
      </c>
      <c r="BD46" s="152">
        <f t="shared" si="51"/>
        <v>0</v>
      </c>
      <c r="BE46" s="152">
        <f t="shared" si="52"/>
        <v>0</v>
      </c>
      <c r="BF46" s="152">
        <f t="shared" si="53"/>
        <v>0</v>
      </c>
      <c r="BG46" s="152">
        <f t="shared" si="54"/>
        <v>0</v>
      </c>
      <c r="BH46" s="159">
        <v>1</v>
      </c>
      <c r="BI46" s="719">
        <v>21</v>
      </c>
      <c r="BJ46" s="733">
        <f t="shared" si="55"/>
        <v>0</v>
      </c>
      <c r="BK46" s="719"/>
      <c r="BL46" s="733">
        <f t="shared" si="56"/>
        <v>0</v>
      </c>
      <c r="BM46" s="719"/>
      <c r="BN46" s="733">
        <f t="shared" si="57"/>
        <v>0</v>
      </c>
      <c r="BO46" s="730"/>
      <c r="BP46" s="733">
        <f t="shared" si="35"/>
        <v>0</v>
      </c>
      <c r="BQ46" s="730"/>
      <c r="BR46" s="733">
        <f t="shared" si="36"/>
        <v>0</v>
      </c>
      <c r="BS46" s="730"/>
      <c r="BT46" s="733">
        <f t="shared" si="37"/>
        <v>0</v>
      </c>
      <c r="BU46" s="730"/>
      <c r="BV46" s="733">
        <f t="shared" si="38"/>
        <v>0</v>
      </c>
      <c r="BW46" s="730"/>
      <c r="BX46" s="733">
        <f t="shared" si="39"/>
        <v>0</v>
      </c>
      <c r="BY46" s="730"/>
      <c r="BZ46" s="733">
        <f t="shared" si="85"/>
        <v>0</v>
      </c>
      <c r="CA46" s="730"/>
      <c r="CB46" s="733">
        <f t="shared" si="41"/>
        <v>0</v>
      </c>
      <c r="CC46" s="730"/>
      <c r="CD46" s="733">
        <f t="shared" si="42"/>
        <v>0</v>
      </c>
      <c r="CE46" s="730"/>
      <c r="CF46" s="733">
        <f t="shared" si="43"/>
        <v>0</v>
      </c>
      <c r="CG46" s="730"/>
      <c r="CH46" s="733">
        <f t="shared" si="44"/>
        <v>0</v>
      </c>
      <c r="CI46" s="730"/>
      <c r="CJ46" s="733">
        <f t="shared" si="45"/>
        <v>0</v>
      </c>
      <c r="CL46" s="26">
        <f t="shared" si="58"/>
        <v>0</v>
      </c>
      <c r="CM46" s="26">
        <f t="shared" si="59"/>
        <v>0</v>
      </c>
      <c r="CN46" s="26">
        <f t="shared" si="60"/>
        <v>0</v>
      </c>
      <c r="CO46" s="26">
        <f t="shared" si="61"/>
        <v>0</v>
      </c>
      <c r="CP46" s="26">
        <f t="shared" si="62"/>
        <v>0</v>
      </c>
      <c r="CQ46" s="26">
        <f t="shared" si="63"/>
        <v>0</v>
      </c>
      <c r="CR46" s="26">
        <f t="shared" si="64"/>
        <v>0</v>
      </c>
      <c r="CS46" s="26">
        <f t="shared" si="65"/>
        <v>0</v>
      </c>
      <c r="CT46" s="26"/>
      <c r="CU46" s="1">
        <f t="shared" si="66"/>
        <v>0</v>
      </c>
      <c r="CV46" s="1">
        <f t="shared" si="67"/>
        <v>0</v>
      </c>
      <c r="CW46" s="26"/>
      <c r="CX46" s="1">
        <f t="shared" si="68"/>
        <v>0</v>
      </c>
      <c r="CY46" s="1">
        <f t="shared" si="69"/>
        <v>0</v>
      </c>
      <c r="CZ46" s="1">
        <f t="shared" si="70"/>
        <v>0</v>
      </c>
      <c r="DA46" s="1">
        <f t="shared" si="71"/>
        <v>0</v>
      </c>
      <c r="DB46" s="1">
        <f t="shared" si="72"/>
        <v>0</v>
      </c>
      <c r="DC46" s="1">
        <f t="shared" si="73"/>
        <v>0</v>
      </c>
      <c r="DD46" s="1">
        <f t="shared" si="74"/>
        <v>0</v>
      </c>
      <c r="DE46" s="1">
        <f t="shared" si="75"/>
        <v>0</v>
      </c>
      <c r="DF46" s="1">
        <f t="shared" si="76"/>
        <v>0</v>
      </c>
      <c r="DG46" s="1">
        <f t="shared" si="77"/>
        <v>0</v>
      </c>
      <c r="DH46" s="1">
        <f t="shared" si="78"/>
        <v>0</v>
      </c>
      <c r="DI46" s="1">
        <f t="shared" si="79"/>
        <v>0</v>
      </c>
      <c r="DJ46" s="1">
        <f t="shared" si="80"/>
        <v>0</v>
      </c>
      <c r="DK46" s="1">
        <f t="shared" si="81"/>
        <v>0</v>
      </c>
      <c r="DL46" s="1">
        <f t="shared" si="82"/>
        <v>0</v>
      </c>
      <c r="DM46" s="1">
        <f t="shared" si="83"/>
        <v>0</v>
      </c>
    </row>
  </sheetData>
  <sheetProtection algorithmName="SHA-512" hashValue="lgNFlJgM/1MmacSnaU5I0DgEiO0LIs3aI5oyI/iX7emSYMu+uaKkSpsVpKye4BdaIqzyM5Cn0d24HKoXZbSQeA==" saltValue="HVf4TW4eTZvV/KmHN4/X6g==" spinCount="100000" sheet="1" sort="0" autoFilter="0"/>
  <autoFilter ref="AE10:AF46" xr:uid="{00000000-0001-0000-0100-000000000000}"/>
  <mergeCells count="11">
    <mergeCell ref="C3:C6"/>
    <mergeCell ref="K3:L3"/>
    <mergeCell ref="K4:L4"/>
    <mergeCell ref="I2:J2"/>
    <mergeCell ref="K2:L2"/>
    <mergeCell ref="AD3:AE3"/>
    <mergeCell ref="BI11:BN11"/>
    <mergeCell ref="BO11:CJ11"/>
    <mergeCell ref="Z3:AC6"/>
    <mergeCell ref="K27:X27"/>
    <mergeCell ref="Z27:AC27"/>
  </mergeCells>
  <conditionalFormatting sqref="K13:K14 K16:K26 K29:K46">
    <cfRule type="notContainsBlanks" dxfId="26" priority="30">
      <formula>LEN(TRIM(K13))&gt;0</formula>
    </cfRule>
  </conditionalFormatting>
  <conditionalFormatting sqref="L13:L14 L16:L26 L29:L46">
    <cfRule type="notContainsBlanks" dxfId="25" priority="31">
      <formula>LEN(TRIM(L13))&gt;0</formula>
    </cfRule>
  </conditionalFormatting>
  <conditionalFormatting sqref="M13:M26 M28:M46">
    <cfRule type="notContainsBlanks" dxfId="24" priority="22">
      <formula>LEN(TRIM(M13))&gt;0</formula>
    </cfRule>
  </conditionalFormatting>
  <conditionalFormatting sqref="N13:N14">
    <cfRule type="notContainsBlanks" dxfId="23" priority="14">
      <formula>LEN(TRIM(N13))&gt;0</formula>
    </cfRule>
  </conditionalFormatting>
  <conditionalFormatting sqref="N15:N26 N28:N46">
    <cfRule type="notContainsBlanks" dxfId="22" priority="23">
      <formula>LEN(TRIM(N15))&gt;0</formula>
    </cfRule>
  </conditionalFormatting>
  <conditionalFormatting sqref="O13:O14">
    <cfRule type="notContainsBlanks" dxfId="21" priority="11">
      <formula>LEN(TRIM(O13))&gt;0</formula>
    </cfRule>
    <cfRule type="notContainsBlanks" dxfId="20" priority="13">
      <formula>LEN(TRIM(O13))&gt;0</formula>
    </cfRule>
  </conditionalFormatting>
  <conditionalFormatting sqref="O15:O26 O28:O46">
    <cfRule type="notContainsBlanks" dxfId="19" priority="24">
      <formula>LEN(TRIM(O15))&gt;0</formula>
    </cfRule>
  </conditionalFormatting>
  <conditionalFormatting sqref="P13:P14">
    <cfRule type="notContainsBlanks" dxfId="18" priority="10">
      <formula>LEN(TRIM(P13))&gt;0</formula>
    </cfRule>
  </conditionalFormatting>
  <conditionalFormatting sqref="P15:S26 P28:S46">
    <cfRule type="notContainsBlanks" dxfId="17" priority="25">
      <formula>LEN(TRIM(P15))&gt;0</formula>
    </cfRule>
  </conditionalFormatting>
  <conditionalFormatting sqref="Q13:Q14 Q16:Q26 Q29:Q46">
    <cfRule type="notContainsBlanks" dxfId="16" priority="19">
      <formula>LEN(TRIM(Q13))&gt;0</formula>
    </cfRule>
  </conditionalFormatting>
  <conditionalFormatting sqref="R13:R14 R16:R26 R29:R46">
    <cfRule type="notContainsBlanks" dxfId="15" priority="18">
      <formula>LEN(TRIM(R13))&gt;0</formula>
    </cfRule>
  </conditionalFormatting>
  <conditionalFormatting sqref="R13:R14 X13:X14 N13:N14 P13:P14 T13:T14 V13:V14">
    <cfRule type="notContainsBlanks" dxfId="14" priority="21">
      <formula>LEN(TRIM(N13))&gt;0</formula>
    </cfRule>
  </conditionalFormatting>
  <conditionalFormatting sqref="S13:S14 S16:S26 S29:S46">
    <cfRule type="notContainsBlanks" dxfId="13" priority="17">
      <formula>LEN(TRIM(S13))&gt;0</formula>
    </cfRule>
  </conditionalFormatting>
  <conditionalFormatting sqref="T13:T14">
    <cfRule type="notContainsBlanks" dxfId="12" priority="9">
      <formula>LEN(TRIM(T13))&gt;0</formula>
    </cfRule>
  </conditionalFormatting>
  <conditionalFormatting sqref="T15:U26 T28:U46">
    <cfRule type="notContainsBlanks" dxfId="11" priority="26">
      <formula>LEN(TRIM(T15))&gt;0</formula>
    </cfRule>
  </conditionalFormatting>
  <conditionalFormatting sqref="U13:U14 U16:U26 U29:U47">
    <cfRule type="notContainsBlanks" dxfId="10" priority="16">
      <formula>LEN(TRIM(U13))&gt;0</formula>
    </cfRule>
  </conditionalFormatting>
  <conditionalFormatting sqref="V13:V14">
    <cfRule type="notContainsBlanks" dxfId="9" priority="8">
      <formula>LEN(TRIM(V13))&gt;0</formula>
    </cfRule>
  </conditionalFormatting>
  <conditionalFormatting sqref="V16:V26 V29:V46">
    <cfRule type="notContainsBlanks" dxfId="8" priority="49">
      <formula>LEN(TRIM(V16))&gt;0</formula>
    </cfRule>
  </conditionalFormatting>
  <conditionalFormatting sqref="W13:W14">
    <cfRule type="notContainsBlanks" dxfId="7" priority="7">
      <formula>LEN(TRIM(W13))&gt;0</formula>
    </cfRule>
  </conditionalFormatting>
  <conditionalFormatting sqref="W15:X26 W28:X46">
    <cfRule type="notContainsBlanks" dxfId="6" priority="28">
      <formula>LEN(TRIM(W15))&gt;0</formula>
    </cfRule>
  </conditionalFormatting>
  <conditionalFormatting sqref="X13:X14 X16:X26 X29:X46">
    <cfRule type="notContainsBlanks" dxfId="5" priority="15">
      <formula>LEN(TRIM(X13))&gt;0</formula>
    </cfRule>
  </conditionalFormatting>
  <conditionalFormatting sqref="Y13:Y46">
    <cfRule type="notContainsBlanks" dxfId="4" priority="1">
      <formula>LEN(TRIM(Y13))&gt;0</formula>
    </cfRule>
  </conditionalFormatting>
  <conditionalFormatting sqref="Z13:Z26 Z28:Z46">
    <cfRule type="notContainsBlanks" dxfId="3" priority="5">
      <formula>LEN(TRIM(Z13))&gt;0</formula>
    </cfRule>
  </conditionalFormatting>
  <conditionalFormatting sqref="AA13:AA26 AA28:AA46">
    <cfRule type="notContainsBlanks" dxfId="2" priority="4">
      <formula>LEN(TRIM(AA13))&gt;0</formula>
    </cfRule>
  </conditionalFormatting>
  <conditionalFormatting sqref="AB13:AB26 AB28:AB46">
    <cfRule type="notContainsBlanks" dxfId="1" priority="3">
      <formula>LEN(TRIM(AB13))&gt;0</formula>
    </cfRule>
  </conditionalFormatting>
  <conditionalFormatting sqref="AC13:AC26 AC28:AC46">
    <cfRule type="notContainsBlanks" dxfId="0" priority="2">
      <formula>LEN(TRIM(AC13))&gt;0</formula>
    </cfRule>
  </conditionalFormatting>
  <pageMargins left="0.75" right="0.75" top="1" bottom="1" header="0.5" footer="0.5"/>
  <pageSetup paperSize="9" orientation="landscape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5</vt:i4>
      </vt:variant>
    </vt:vector>
  </HeadingPairs>
  <TitlesOfParts>
    <vt:vector size="17" baseType="lpstr">
      <vt:lpstr>Order SUM Made in EU</vt:lpstr>
      <vt:lpstr>360 GHOST line</vt:lpstr>
      <vt:lpstr>PRODUCTION LIST GHOST LINE GRP</vt:lpstr>
      <vt:lpstr>PRODUCTION LIST ghost PLYWOOD</vt:lpstr>
      <vt:lpstr>360 GRP </vt:lpstr>
      <vt:lpstr>PRODUCTION LIST GRP VOLUMES</vt:lpstr>
      <vt:lpstr>360 PU </vt:lpstr>
      <vt:lpstr>PROD.LIST PU HOLDS</vt:lpstr>
      <vt:lpstr>360 PE</vt:lpstr>
      <vt:lpstr>PRODUCTION LIST PE</vt:lpstr>
      <vt:lpstr>360 accessories</vt:lpstr>
      <vt:lpstr>PACK.LIST ACCESSORIES</vt:lpstr>
      <vt:lpstr>'PROD.LIST PU HOLDS'!Drucktitel</vt:lpstr>
      <vt:lpstr>'PRODUCTION LIST GHOST LINE GRP'!Drucktitel</vt:lpstr>
      <vt:lpstr>'PRODUCTION LIST ghost PLYWOOD'!Drucktitel</vt:lpstr>
      <vt:lpstr>'PRODUCTION LIST GRP VOLUMES'!Drucktitel</vt:lpstr>
      <vt:lpstr>'PRODUCTION LIST PE'!Drucktitel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Linus Raatz</cp:lastModifiedBy>
  <cp:lastPrinted>2026-03-13T07:48:57Z</cp:lastPrinted>
  <dcterms:created xsi:type="dcterms:W3CDTF">2016-12-08T21:22:33Z</dcterms:created>
  <dcterms:modified xsi:type="dcterms:W3CDTF">2026-07-03T10:23:59Z</dcterms:modified>
</cp:coreProperties>
</file>